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8_{200E8AFA-B457-4B52-8543-58B12D931F0A}" xr6:coauthVersionLast="36" xr6:coauthVersionMax="36" xr10:uidLastSave="{00000000-0000-0000-0000-000000000000}"/>
  <bookViews>
    <workbookView xWindow="1185" yWindow="2475" windowWidth="20700" windowHeight="11520" tabRatio="837" xr2:uid="{00000000-000D-0000-FFFF-FFFF00000000}"/>
  </bookViews>
  <sheets>
    <sheet name="Summary Submission Cover Sheet" sheetId="50" r:id="rId1"/>
    <sheet name="Income Statement Worksheet" sheetId="52" r:id="rId2"/>
    <sheet name="Balance Sheet Worksheet" sheetId="53" r:id="rId3"/>
    <sheet name="Capital - DFAST" sheetId="127" r:id="rId4"/>
    <sheet name="Standardized RWA" sheetId="132" r:id="rId5"/>
    <sheet name="Advanced RWA" sheetId="129" r:id="rId6"/>
    <sheet name="Retail Bal. &amp; Loss Projections" sheetId="85" r:id="rId7"/>
    <sheet name="Securities OTTI by Security" sheetId="100" r:id="rId8"/>
    <sheet name="Securities OTTI Methodology" sheetId="102" r:id="rId9"/>
    <sheet name="Securities OTTI by Portfolio" sheetId="101" r:id="rId10"/>
    <sheet name="Securities AFS OCI by Portfolio" sheetId="126" r:id="rId11"/>
    <sheet name="Securities Market Value Sources" sheetId="104" r:id="rId12"/>
    <sheet name="NEW Trading Worksheet" sheetId="134" r:id="rId13"/>
    <sheet name="OLD Trading Worksheet" sheetId="90" r:id="rId14"/>
    <sheet name="Counterparty Risk Worksheet" sheetId="96" r:id="rId15"/>
    <sheet name="OpRisk Scenario &amp; Projections" sheetId="107" r:id="rId16"/>
    <sheet name="PPNR Projections Worksheet" sheetId="77" r:id="rId17"/>
    <sheet name="PPNR NII Worksheet" sheetId="78" r:id="rId18"/>
    <sheet name="PPNR Metrics Worksheet" sheetId="79" r:id="rId19"/>
  </sheets>
  <definedNames>
    <definedName name="DEPOSIT_CHOICE">'PPNR NII Worksheet'!$T$18</definedName>
    <definedName name="DEPOSIT_LIMIT">'PPNR NII Worksheet'!$B$4</definedName>
    <definedName name="NII_MANDATORY">'PPNR NII Worksheet'!$T$19</definedName>
    <definedName name="NII_OPTIONAL">'PPNR NII Worksheet'!$T$20</definedName>
    <definedName name="PRIMARY_CHOOSE">'PPNR Projections Worksheet'!$U$13</definedName>
    <definedName name="PRIMARY_NII">'PPNR Projections Worksheet'!$U$15</definedName>
    <definedName name="PRIMARY_SUBMISSION">'PPNR Projections Worksheet'!$U$14</definedName>
    <definedName name="_xlnm.Print_Area" localSheetId="5">'Advanced RWA'!$A$1:$M$105</definedName>
    <definedName name="_xlnm.Print_Area" localSheetId="2">'Balance Sheet Worksheet'!$A$1:$L$196</definedName>
    <definedName name="_xlnm.Print_Area" localSheetId="3">'Capital - DFAST'!$A$1:$R$208</definedName>
    <definedName name="_xlnm.Print_Area" localSheetId="14">'Counterparty Risk Worksheet'!$A$1:$C$15</definedName>
    <definedName name="_xlnm.Print_Area" localSheetId="1">'Income Statement Worksheet'!$A$1:$Q$165</definedName>
    <definedName name="_xlnm.Print_Area" localSheetId="12">'NEW Trading Worksheet'!#REF!</definedName>
    <definedName name="_xlnm.Print_Area" localSheetId="13">'OLD Trading Worksheet'!$A$1:$J$37</definedName>
    <definedName name="_xlnm.Print_Area" localSheetId="15">'OpRisk Scenario &amp; Projections'!$A$1:$P$23</definedName>
    <definedName name="_xlnm.Print_Area" localSheetId="18">'PPNR Metrics Worksheet'!$A$1:$P$213</definedName>
    <definedName name="_xlnm.Print_Area" localSheetId="17">'PPNR NII Worksheet'!$A$1:$L$142</definedName>
    <definedName name="_xlnm.Print_Area" localSheetId="16">'PPNR Projections Worksheet'!$A$1:$R$184</definedName>
    <definedName name="_xlnm.Print_Area" localSheetId="6">'Retail Bal. &amp; Loss Projections'!$A$1:$L$179</definedName>
    <definedName name="_xlnm.Print_Area" localSheetId="10">'Securities AFS OCI by Portfolio'!$A$1:$AF$28</definedName>
    <definedName name="_xlnm.Print_Area" localSheetId="11">'Securities Market Value Sources'!$A$1:$D$28</definedName>
    <definedName name="_xlnm.Print_Area" localSheetId="9">'Securities OTTI by Portfolio'!$A$1:$AE$28</definedName>
    <definedName name="_xlnm.Print_Area" localSheetId="7">'Securities OTTI by Security'!$A$1:$J$12</definedName>
    <definedName name="_xlnm.Print_Area" localSheetId="4">'Standardized RWA'!$A$1:$M$106</definedName>
    <definedName name="_xlnm.Print_Area" localSheetId="0">'Summary Submission Cover Sheet'!$A$1:$L$23</definedName>
    <definedName name="_xlnm.Print_Titles" localSheetId="2">'Balance Sheet Worksheet'!$1:$4</definedName>
    <definedName name="_xlnm.Print_Titles" localSheetId="3">'Capital - DFAST'!$1:$4</definedName>
    <definedName name="_xlnm.Print_Titles" localSheetId="1">'Income Statement Worksheet'!$1:$4</definedName>
    <definedName name="RSSDID">'Summary Submission Cover Sheet'!$D$14</definedName>
    <definedName name="scenario">'Summary Submission Cover Sheet'!$B$20</definedName>
    <definedName name="scenario_adverse">'Summary Submission Cover Sheet'!$A$30</definedName>
    <definedName name="scenario_baseline">'Summary Submission Cover Sheet'!$A$29</definedName>
    <definedName name="scenario_severe">'Summary Submission Cover Sheet'!$A$31</definedName>
    <definedName name="scenario_sup_adverse" localSheetId="12">'Summary Submission Cover Sheet'!#REF!</definedName>
    <definedName name="scenario_sup_adverse">'Summary Submission Cover Sheet'!#REF!</definedName>
    <definedName name="scenario_sup_severely_adverse" localSheetId="12">'Summary Submission Cover Sheet'!#REF!</definedName>
    <definedName name="scenario_sup_severely_adverse">'Summary Submission Cover Sheet'!#REF!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53" l="1"/>
  <c r="B1" i="134" l="1"/>
  <c r="B1" i="102" l="1"/>
  <c r="B81" i="127" l="1"/>
  <c r="B56" i="132" l="1"/>
  <c r="B133" i="127" l="1"/>
  <c r="B88" i="127"/>
  <c r="B84" i="127"/>
  <c r="B35" i="127"/>
  <c r="B198" i="127" l="1"/>
  <c r="A81" i="132" l="1"/>
  <c r="B188" i="127" l="1"/>
  <c r="B39" i="132" l="1"/>
  <c r="B121" i="127" l="1"/>
  <c r="B102" i="127"/>
  <c r="B125" i="127" l="1"/>
  <c r="B60" i="127"/>
  <c r="B59" i="127"/>
  <c r="A1" i="127" l="1"/>
  <c r="A1" i="132" l="1"/>
  <c r="B144" i="127" l="1"/>
  <c r="B127" i="127"/>
  <c r="B66" i="127"/>
  <c r="B68" i="127"/>
  <c r="B71" i="127"/>
  <c r="B87" i="127"/>
  <c r="B83" i="127"/>
  <c r="B80" i="127"/>
  <c r="B53" i="127"/>
  <c r="B99" i="132" l="1"/>
  <c r="B90" i="132"/>
  <c r="A90" i="132"/>
  <c r="A52" i="132"/>
  <c r="A53" i="132" s="1"/>
  <c r="A39" i="132"/>
  <c r="A42" i="132" l="1"/>
  <c r="A43" i="132" s="1"/>
  <c r="A44" i="132" s="1"/>
  <c r="A45" i="132" s="1"/>
  <c r="A46" i="132" s="1"/>
  <c r="A47" i="132" s="1"/>
  <c r="A83" i="132" l="1"/>
  <c r="A85" i="132" s="1"/>
  <c r="B85" i="132" l="1"/>
  <c r="B114" i="127" l="1"/>
  <c r="B109" i="127"/>
  <c r="B25" i="127" l="1"/>
  <c r="B1" i="79" l="1"/>
  <c r="B1" i="78"/>
  <c r="B1" i="77"/>
  <c r="A1" i="107"/>
  <c r="A1" i="96"/>
  <c r="A1" i="90"/>
  <c r="B1" i="104"/>
  <c r="B1" i="126"/>
  <c r="B1" i="101"/>
  <c r="A1" i="100"/>
  <c r="A1" i="85"/>
  <c r="A1" i="129"/>
  <c r="A7" i="129" l="1"/>
  <c r="A9" i="129" s="1"/>
  <c r="A10" i="129" s="1"/>
  <c r="A12" i="129" s="1"/>
  <c r="A13" i="129" s="1"/>
  <c r="A15" i="129" s="1"/>
  <c r="A16" i="129" s="1"/>
  <c r="A18" i="129" s="1"/>
  <c r="A19" i="129" s="1"/>
  <c r="A21" i="129" s="1"/>
  <c r="A22" i="129" s="1"/>
  <c r="A23" i="129" s="1"/>
  <c r="A24" i="129" s="1"/>
  <c r="A25" i="129" s="1"/>
  <c r="A26" i="129" s="1"/>
  <c r="A27" i="129" s="1"/>
  <c r="A28" i="129" s="1"/>
  <c r="A29" i="129" s="1"/>
  <c r="A30" i="129" s="1"/>
  <c r="A32" i="129" s="1"/>
  <c r="A33" i="129" s="1"/>
  <c r="A35" i="129" s="1"/>
  <c r="A36" i="129" s="1"/>
  <c r="A38" i="129" s="1"/>
  <c r="A39" i="129" s="1"/>
  <c r="A41" i="129" s="1"/>
  <c r="A42" i="129" s="1"/>
  <c r="A44" i="129" s="1"/>
  <c r="A45" i="129" s="1"/>
  <c r="A47" i="129" s="1"/>
  <c r="A48" i="129" s="1"/>
  <c r="A49" i="129" s="1"/>
  <c r="A51" i="129" s="1"/>
  <c r="A52" i="129" s="1"/>
  <c r="A54" i="129" s="1"/>
  <c r="A55" i="129" s="1"/>
  <c r="A57" i="129" s="1"/>
  <c r="A58" i="129" s="1"/>
  <c r="A59" i="129" s="1"/>
  <c r="A61" i="129" s="1"/>
  <c r="A62" i="129" s="1"/>
  <c r="A64" i="129" s="1"/>
  <c r="A65" i="129" s="1"/>
  <c r="A67" i="129" s="1"/>
  <c r="A68" i="129" s="1"/>
  <c r="A69" i="129" s="1"/>
  <c r="A71" i="129" s="1"/>
  <c r="A72" i="129" s="1"/>
  <c r="A73" i="129" s="1"/>
  <c r="A74" i="129" s="1"/>
  <c r="A75" i="129" s="1"/>
  <c r="A76" i="129" s="1"/>
  <c r="A77" i="129" s="1"/>
  <c r="A78" i="129" s="1"/>
  <c r="A80" i="129" s="1"/>
  <c r="A81" i="129" s="1"/>
  <c r="A86" i="129" s="1"/>
  <c r="A87" i="129" s="1"/>
  <c r="A88" i="129" s="1"/>
  <c r="A89" i="129" s="1"/>
  <c r="A90" i="129" s="1"/>
  <c r="A91" i="129" s="1"/>
  <c r="A92" i="129" s="1"/>
  <c r="A93" i="129" s="1"/>
  <c r="A94" i="129" s="1"/>
  <c r="A95" i="129" s="1"/>
  <c r="A96" i="129" s="1"/>
  <c r="A97" i="129" s="1"/>
  <c r="A98" i="129" s="1"/>
  <c r="A99" i="129" s="1"/>
  <c r="A103" i="129" s="1"/>
  <c r="A105" i="129" s="1"/>
  <c r="B54" i="127"/>
  <c r="B55" i="127"/>
  <c r="B56" i="127"/>
  <c r="B58" i="127"/>
  <c r="B100" i="127"/>
  <c r="B101" i="127"/>
  <c r="B107" i="127"/>
  <c r="B108" i="127"/>
  <c r="B113" i="127"/>
  <c r="B117" i="127"/>
  <c r="B119" i="127"/>
  <c r="B120" i="127"/>
  <c r="B130" i="127"/>
  <c r="B131" i="127"/>
  <c r="B132" i="127"/>
  <c r="B136" i="127"/>
  <c r="A152" i="127" l="1"/>
  <c r="A17" i="79" l="1"/>
  <c r="A182" i="127" l="1"/>
  <c r="A8" i="52" l="1"/>
  <c r="A9" i="52" s="1"/>
  <c r="A10" i="52" s="1"/>
  <c r="A11" i="52" s="1"/>
  <c r="A12" i="52" s="1"/>
  <c r="A13" i="52" l="1"/>
  <c r="A14" i="52" s="1"/>
  <c r="A15" i="52" s="1"/>
  <c r="A16" i="52" l="1"/>
  <c r="A17" i="52" s="1"/>
  <c r="A18" i="52" s="1"/>
  <c r="A19" i="52" l="1"/>
  <c r="A20" i="52" s="1"/>
  <c r="A21" i="52" l="1"/>
  <c r="A22" i="52" l="1"/>
  <c r="A23" i="52" l="1"/>
  <c r="A24" i="52" s="1"/>
  <c r="A25" i="52" s="1"/>
  <c r="A26" i="52" l="1"/>
  <c r="A27" i="52" s="1"/>
  <c r="A28" i="52" s="1"/>
  <c r="A29" i="52" l="1"/>
  <c r="A30" i="52" s="1"/>
  <c r="A31" i="52" l="1"/>
  <c r="A32" i="52" l="1"/>
  <c r="A33" i="52" l="1"/>
  <c r="A34" i="52" s="1"/>
  <c r="A35" i="52" s="1"/>
  <c r="A36" i="52" l="1"/>
  <c r="A37" i="52" s="1"/>
  <c r="A38" i="52" l="1"/>
  <c r="A39" i="52" s="1"/>
  <c r="A40" i="52" s="1"/>
  <c r="A41" i="52" s="1"/>
  <c r="A42" i="52" l="1"/>
  <c r="A43" i="52" l="1"/>
  <c r="A44" i="52" s="1"/>
  <c r="A45" i="52" s="1"/>
  <c r="A46" i="52" s="1"/>
  <c r="A47" i="52" s="1"/>
  <c r="A48" i="52" l="1"/>
  <c r="A49" i="52" s="1"/>
  <c r="A52" i="52" l="1"/>
  <c r="A53" i="52" l="1"/>
  <c r="A54" i="52" l="1"/>
  <c r="A55" i="52" s="1"/>
  <c r="A56" i="52" s="1"/>
  <c r="A57" i="52" s="1"/>
  <c r="A58" i="52" l="1"/>
  <c r="A59" i="52" l="1"/>
  <c r="A60" i="52" s="1"/>
  <c r="A61" i="52" s="1"/>
  <c r="A62" i="52" l="1"/>
  <c r="A63" i="52" s="1"/>
  <c r="A64" i="52" s="1"/>
  <c r="A65" i="52" s="1"/>
  <c r="A68" i="52" l="1"/>
  <c r="A69" i="52" l="1"/>
  <c r="A70" i="52" s="1"/>
  <c r="A71" i="52" s="1"/>
  <c r="A72" i="52" s="1"/>
  <c r="A18" i="79" l="1"/>
  <c r="A20" i="79" s="1"/>
  <c r="A21" i="79" s="1"/>
  <c r="A23" i="79" s="1"/>
  <c r="A25" i="79" s="1"/>
  <c r="A26" i="79" s="1"/>
  <c r="A27" i="79" s="1"/>
  <c r="A29" i="79" s="1"/>
  <c r="A30" i="79" s="1"/>
  <c r="A31" i="79" s="1"/>
  <c r="A32" i="79" s="1"/>
  <c r="A34" i="79" s="1"/>
  <c r="A35" i="79" s="1"/>
  <c r="A36" i="79" s="1"/>
  <c r="A38" i="79" s="1"/>
  <c r="A39" i="79" s="1"/>
  <c r="A40" i="79" s="1"/>
  <c r="A42" i="79" s="1"/>
  <c r="A43" i="79" s="1"/>
  <c r="A44" i="79" s="1"/>
  <c r="A105" i="77" l="1"/>
  <c r="A106" i="77" s="1"/>
  <c r="A107" i="77" s="1"/>
  <c r="A108" i="77" s="1"/>
  <c r="A109" i="77" s="1"/>
  <c r="A110" i="77" s="1"/>
  <c r="A113" i="77" s="1"/>
  <c r="A114" i="77" s="1"/>
  <c r="A115" i="77" s="1"/>
  <c r="B5" i="77"/>
  <c r="B5" i="78" s="1"/>
  <c r="A9" i="78" l="1"/>
  <c r="A14" i="78" s="1"/>
  <c r="A15" i="78" s="1"/>
  <c r="L142" i="78" l="1"/>
  <c r="D142" i="78"/>
  <c r="H142" i="78"/>
  <c r="J142" i="78"/>
  <c r="F142" i="78"/>
  <c r="K142" i="78"/>
  <c r="I142" i="78"/>
  <c r="G142" i="78"/>
  <c r="E142" i="78"/>
  <c r="A19" i="78"/>
  <c r="A17" i="78"/>
  <c r="A18" i="78"/>
  <c r="A16" i="78"/>
  <c r="A10" i="78"/>
  <c r="A11" i="78"/>
  <c r="A21" i="78" l="1"/>
  <c r="A22" i="78"/>
  <c r="A20" i="78"/>
  <c r="A23" i="78" l="1"/>
  <c r="A24" i="78" s="1"/>
  <c r="A25" i="78" s="1"/>
  <c r="A26" i="78" s="1"/>
  <c r="A27" i="78" s="1"/>
  <c r="A28" i="78" s="1"/>
  <c r="A29" i="78" s="1"/>
  <c r="A30" i="78" l="1"/>
  <c r="A32" i="78" s="1"/>
  <c r="A35" i="78" s="1"/>
  <c r="A36" i="78" s="1"/>
  <c r="A39" i="78" s="1"/>
  <c r="A40" i="78" s="1"/>
  <c r="A41" i="78" l="1"/>
  <c r="A42" i="78" s="1"/>
  <c r="A37" i="78"/>
  <c r="A38" i="78"/>
  <c r="A46" i="78" l="1"/>
  <c r="A43" i="78"/>
  <c r="A44" i="78"/>
  <c r="A45" i="78"/>
  <c r="L140" i="78"/>
  <c r="J140" i="78"/>
  <c r="H140" i="78"/>
  <c r="F140" i="78"/>
  <c r="I140" i="78"/>
  <c r="E140" i="78"/>
  <c r="D140" i="78"/>
  <c r="K140" i="78"/>
  <c r="G140" i="78"/>
  <c r="A49" i="78" l="1"/>
  <c r="A50" i="78" s="1"/>
  <c r="A51" i="78" s="1"/>
  <c r="A47" i="78"/>
  <c r="A48" i="78"/>
  <c r="A52" i="78" l="1"/>
  <c r="A53" i="78" s="1"/>
  <c r="A54" i="78" s="1"/>
  <c r="A55" i="78" l="1"/>
  <c r="A56" i="78" s="1"/>
  <c r="A58" i="78" s="1"/>
  <c r="A61" i="78" s="1"/>
  <c r="A67" i="78" s="1"/>
  <c r="A65" i="78" l="1"/>
  <c r="A66" i="78"/>
  <c r="A63" i="78"/>
  <c r="A64" i="78"/>
  <c r="A62" i="78"/>
  <c r="A70" i="78"/>
  <c r="A68" i="78"/>
  <c r="A69" i="78"/>
  <c r="A74" i="78" l="1"/>
  <c r="A75" i="78" s="1"/>
  <c r="A76" i="78" s="1"/>
  <c r="A77" i="78" s="1"/>
  <c r="A79" i="78" s="1"/>
  <c r="A82" i="78" s="1"/>
  <c r="A71" i="78"/>
  <c r="A72" i="78"/>
  <c r="A73" i="78"/>
  <c r="A86" i="78" l="1"/>
  <c r="A85" i="78"/>
  <c r="A87" i="78"/>
  <c r="A83" i="78"/>
  <c r="A88" i="78"/>
  <c r="A84" i="78"/>
  <c r="A91" i="78" l="1"/>
  <c r="A90" i="78"/>
  <c r="A89" i="78"/>
  <c r="S71" i="52"/>
  <c r="A92" i="78" l="1"/>
  <c r="A94" i="78"/>
  <c r="A95" i="78"/>
  <c r="A96" i="78" s="1"/>
  <c r="A97" i="78" s="1"/>
  <c r="A93" i="78"/>
  <c r="S70" i="52"/>
  <c r="S69" i="52"/>
  <c r="A100" i="78" l="1"/>
  <c r="A102" i="78" s="1"/>
  <c r="A8" i="85" l="1"/>
  <c r="A9" i="85" l="1"/>
  <c r="A10" i="85" s="1"/>
  <c r="A11" i="85" s="1"/>
  <c r="A12" i="85" l="1"/>
  <c r="A14" i="85" s="1"/>
  <c r="A15" i="85" s="1"/>
  <c r="A17" i="85" l="1"/>
  <c r="A19" i="85" s="1"/>
  <c r="A20" i="85" s="1"/>
  <c r="A21" i="85" s="1"/>
  <c r="A22" i="85" s="1"/>
  <c r="A23" i="85" s="1"/>
  <c r="A25" i="85" s="1"/>
  <c r="A26" i="85" s="1"/>
  <c r="A28" i="85" s="1"/>
  <c r="A30" i="85" s="1"/>
  <c r="A31" i="85" s="1"/>
  <c r="A32" i="85" s="1"/>
  <c r="A33" i="85" s="1"/>
  <c r="A34" i="85" s="1"/>
  <c r="A36" i="85" s="1"/>
  <c r="A37" i="85" s="1"/>
  <c r="A39" i="85" l="1"/>
  <c r="A40" i="85" l="1"/>
  <c r="A42" i="85" s="1"/>
  <c r="A44" i="85" s="1"/>
  <c r="A46" i="85" s="1"/>
  <c r="A47" i="85" s="1"/>
  <c r="A48" i="85" s="1"/>
  <c r="A49" i="85" s="1"/>
  <c r="A51" i="85" s="1"/>
  <c r="A52" i="85" s="1"/>
  <c r="A54" i="85" s="1"/>
  <c r="A56" i="85" s="1"/>
  <c r="A57" i="85" s="1"/>
  <c r="A58" i="85" s="1"/>
  <c r="A59" i="85" s="1"/>
  <c r="A60" i="85" s="1"/>
  <c r="A62" i="85" s="1"/>
  <c r="A63" i="85" s="1"/>
  <c r="A65" i="85" s="1"/>
  <c r="A67" i="85" l="1"/>
  <c r="A68" i="85" s="1"/>
  <c r="A69" i="85" s="1"/>
  <c r="A70" i="85" s="1"/>
  <c r="A71" i="85" s="1"/>
  <c r="A73" i="85" s="1"/>
  <c r="A74" i="85" s="1"/>
  <c r="A76" i="85" s="1"/>
  <c r="A77" i="85" s="1"/>
  <c r="A78" i="85" l="1"/>
  <c r="A79" i="85" s="1"/>
  <c r="A80" i="85" s="1"/>
  <c r="A82" i="85" s="1"/>
  <c r="A83" i="85" s="1"/>
  <c r="S68" i="52"/>
  <c r="A7" i="90"/>
  <c r="A8" i="90" s="1"/>
  <c r="A9" i="90" s="1"/>
  <c r="A10" i="90" s="1"/>
  <c r="A11" i="90" s="1"/>
  <c r="A12" i="90" s="1"/>
  <c r="A13" i="90" s="1"/>
  <c r="A14" i="90" s="1"/>
  <c r="A2" i="52"/>
  <c r="A9" i="53"/>
  <c r="A10" i="53" s="1"/>
  <c r="A2" i="53"/>
  <c r="A14" i="53" l="1"/>
  <c r="A15" i="53" s="1"/>
  <c r="A18" i="53" s="1"/>
  <c r="A19" i="53" s="1"/>
  <c r="A20" i="53" s="1"/>
  <c r="A84" i="85"/>
  <c r="A85" i="85" s="1"/>
  <c r="A86" i="85" s="1"/>
  <c r="A88" i="85" s="1"/>
  <c r="D191" i="53"/>
  <c r="K184" i="77"/>
  <c r="H184" i="77"/>
  <c r="G184" i="77"/>
  <c r="M184" i="77"/>
  <c r="J184" i="77"/>
  <c r="F184" i="77"/>
  <c r="L184" i="77"/>
  <c r="I184" i="77"/>
  <c r="N184" i="77"/>
  <c r="A89" i="85" l="1"/>
  <c r="A90" i="85" s="1"/>
  <c r="A91" i="85" s="1"/>
  <c r="A92" i="85" s="1"/>
  <c r="A93" i="85" s="1"/>
  <c r="A94" i="85" s="1"/>
  <c r="A95" i="85" s="1"/>
  <c r="A97" i="85" s="1"/>
  <c r="A21" i="53"/>
  <c r="A22" i="53" s="1"/>
  <c r="E191" i="53" l="1"/>
  <c r="A98" i="85"/>
  <c r="A99" i="85" s="1"/>
  <c r="A100" i="85" s="1"/>
  <c r="A101" i="85" s="1"/>
  <c r="A102" i="85" s="1"/>
  <c r="A103" i="85" s="1"/>
  <c r="A104" i="85" s="1"/>
  <c r="A106" i="85" s="1"/>
  <c r="A107" i="85" s="1"/>
  <c r="A23" i="53"/>
  <c r="O213" i="79"/>
  <c r="I213" i="79"/>
  <c r="G213" i="79"/>
  <c r="J213" i="79"/>
  <c r="K213" i="79"/>
  <c r="N213" i="79"/>
  <c r="M213" i="79"/>
  <c r="L213" i="79"/>
  <c r="F191" i="53" l="1"/>
  <c r="A24" i="53"/>
  <c r="A25" i="53" s="1"/>
  <c r="H213" i="79"/>
  <c r="G191" i="53" l="1"/>
  <c r="A26" i="53"/>
  <c r="H191" i="53" l="1"/>
  <c r="A27" i="53"/>
  <c r="A28" i="53" s="1"/>
  <c r="A29" i="53" s="1"/>
  <c r="I191" i="53" l="1"/>
  <c r="A30" i="53"/>
  <c r="A31" i="53" s="1"/>
  <c r="J191" i="53" l="1"/>
  <c r="A32" i="53"/>
  <c r="L191" i="53" l="1"/>
  <c r="K191" i="53"/>
  <c r="A33" i="53"/>
  <c r="A34" i="53" l="1"/>
  <c r="A35" i="53" l="1"/>
  <c r="A36" i="53" s="1"/>
  <c r="A37" i="53" s="1"/>
  <c r="A38" i="53" s="1"/>
  <c r="A39" i="53" s="1"/>
  <c r="A40" i="53" s="1"/>
  <c r="A41" i="53" s="1"/>
  <c r="A42" i="53" s="1"/>
  <c r="A43" i="53" l="1"/>
  <c r="A44" i="53" l="1"/>
  <c r="A45" i="53" s="1"/>
  <c r="A46" i="53" s="1"/>
  <c r="A47" i="53" s="1"/>
  <c r="A48" i="53" s="1"/>
  <c r="A49" i="53" s="1"/>
  <c r="A50" i="53" l="1"/>
  <c r="A51" i="53" s="1"/>
  <c r="A52" i="53" l="1"/>
  <c r="A53" i="53" s="1"/>
  <c r="A54" i="53" s="1"/>
  <c r="A55" i="53" s="1"/>
  <c r="A56" i="53" l="1"/>
  <c r="A57" i="53" l="1"/>
  <c r="A58" i="53" s="1"/>
  <c r="A59" i="53" s="1"/>
  <c r="A60" i="53" s="1"/>
  <c r="A61" i="53" s="1"/>
  <c r="A62" i="53" l="1"/>
  <c r="A63" i="53" s="1"/>
  <c r="A66" i="53" l="1"/>
  <c r="A67" i="53" l="1"/>
  <c r="A68" i="53" s="1"/>
  <c r="A69" i="53" l="1"/>
  <c r="A70" i="53" s="1"/>
  <c r="A71" i="53" l="1"/>
  <c r="A72" i="53" l="1"/>
  <c r="A73" i="53" s="1"/>
  <c r="A74" i="53" s="1"/>
  <c r="A75" i="53" s="1"/>
  <c r="A76" i="53" s="1"/>
  <c r="A77" i="53" s="1"/>
  <c r="A78" i="53" s="1"/>
  <c r="A79" i="53" s="1"/>
  <c r="A80" i="53" l="1"/>
  <c r="A81" i="53" s="1"/>
  <c r="A82" i="53" s="1"/>
  <c r="A83" i="53" s="1"/>
  <c r="A84" i="53" s="1"/>
  <c r="A85" i="53" s="1"/>
  <c r="A86" i="53" s="1"/>
  <c r="A87" i="53" s="1"/>
  <c r="A88" i="53" s="1"/>
  <c r="A89" i="53" s="1"/>
  <c r="A90" i="53" s="1"/>
  <c r="A91" i="53" s="1"/>
  <c r="A92" i="53" l="1"/>
  <c r="A93" i="53" s="1"/>
  <c r="A94" i="53" l="1"/>
  <c r="A95" i="53" l="1"/>
  <c r="A96" i="53" s="1"/>
  <c r="A97" i="53" l="1"/>
  <c r="A98" i="53" s="1"/>
  <c r="A99" i="53" s="1"/>
  <c r="A100" i="53" s="1"/>
  <c r="A101" i="53" s="1"/>
  <c r="A102" i="53" s="1"/>
  <c r="A103" i="53" s="1"/>
  <c r="A104" i="53" s="1"/>
  <c r="A105" i="53" s="1"/>
  <c r="A106" i="53" s="1"/>
  <c r="A107" i="53" s="1"/>
  <c r="A108" i="53" l="1"/>
  <c r="A111" i="53" s="1"/>
  <c r="A112" i="53" s="1"/>
  <c r="A113" i="53" s="1"/>
  <c r="A114" i="53" s="1"/>
  <c r="A115" i="53" s="1"/>
  <c r="A116" i="53" l="1"/>
  <c r="A117" i="53" s="1"/>
  <c r="A118" i="53" l="1"/>
  <c r="A119" i="53" s="1"/>
  <c r="A120" i="53" s="1"/>
  <c r="A121" i="53" s="1"/>
  <c r="A122" i="53" s="1"/>
  <c r="A123" i="53" s="1"/>
  <c r="A124" i="53" l="1"/>
  <c r="A126" i="53" s="1"/>
  <c r="A127" i="53" l="1"/>
  <c r="A128" i="53" s="1"/>
  <c r="A131" i="53" l="1"/>
  <c r="A134" i="53" l="1"/>
  <c r="A135" i="53" s="1"/>
  <c r="A136" i="53" s="1"/>
  <c r="A137" i="53" s="1"/>
  <c r="A138" i="53" s="1"/>
  <c r="A141" i="53" l="1"/>
  <c r="A142" i="53" s="1"/>
  <c r="A143" i="53" s="1"/>
  <c r="A144" i="53" l="1"/>
  <c r="A145" i="53" s="1"/>
  <c r="A146" i="53" s="1"/>
  <c r="A147" i="53" l="1"/>
  <c r="A148" i="53" s="1"/>
  <c r="A149" i="53" s="1"/>
  <c r="A108" i="85"/>
  <c r="A109" i="85" s="1"/>
  <c r="A110" i="85" s="1"/>
  <c r="A150" i="53" l="1"/>
  <c r="A112" i="85"/>
  <c r="A113" i="85" s="1"/>
  <c r="A114" i="85" s="1"/>
  <c r="A115" i="85" s="1"/>
  <c r="A116" i="85" s="1"/>
  <c r="A151" i="53" l="1"/>
  <c r="A152" i="53" s="1"/>
  <c r="A118" i="85"/>
  <c r="A119" i="85" s="1"/>
  <c r="A120" i="85" s="1"/>
  <c r="A121" i="85" s="1"/>
  <c r="A122" i="85" s="1"/>
  <c r="A123" i="85" s="1"/>
  <c r="A125" i="85" s="1"/>
  <c r="A126" i="85" s="1"/>
  <c r="A127" i="85" s="1"/>
  <c r="A128" i="85" s="1"/>
  <c r="A129" i="85" s="1"/>
  <c r="A130" i="85" s="1"/>
  <c r="A132" i="85" s="1"/>
  <c r="A133" i="85" s="1"/>
  <c r="A134" i="85" s="1"/>
  <c r="A135" i="85" s="1"/>
  <c r="A136" i="85" s="1"/>
  <c r="A137" i="85" s="1"/>
  <c r="A153" i="53" l="1"/>
  <c r="A139" i="85"/>
  <c r="A140" i="85" s="1"/>
  <c r="A141" i="85" s="1"/>
  <c r="A142" i="85" s="1"/>
  <c r="A143" i="85" s="1"/>
  <c r="A144" i="85" s="1"/>
  <c r="A146" i="85" s="1"/>
  <c r="A147" i="85" s="1"/>
  <c r="A148" i="85" s="1"/>
  <c r="A149" i="85" s="1"/>
  <c r="A150" i="85" s="1"/>
  <c r="A151" i="85" s="1"/>
  <c r="A153" i="85" s="1"/>
  <c r="A154" i="85" s="1"/>
  <c r="A155" i="85" s="1"/>
  <c r="A156" i="85" s="1"/>
  <c r="A157" i="85" s="1"/>
  <c r="A158" i="85" s="1"/>
  <c r="A160" i="85" s="1"/>
  <c r="A161" i="85" s="1"/>
  <c r="A162" i="85" s="1"/>
  <c r="A163" i="85" s="1"/>
  <c r="A164" i="85" s="1"/>
  <c r="A165" i="85" s="1"/>
  <c r="A167" i="85" s="1"/>
  <c r="A155" i="53" l="1"/>
  <c r="A159" i="53" s="1"/>
  <c r="A160" i="53" s="1"/>
  <c r="A161" i="53" s="1"/>
  <c r="A168" i="85"/>
  <c r="A169" i="85" s="1"/>
  <c r="A170" i="85" s="1"/>
  <c r="A171" i="85" s="1"/>
  <c r="A172" i="85" s="1"/>
  <c r="A162" i="53" l="1"/>
  <c r="A163" i="53" s="1"/>
  <c r="A164" i="53" s="1"/>
  <c r="A165" i="53" s="1"/>
  <c r="A166" i="53" s="1"/>
  <c r="A167" i="53" s="1"/>
  <c r="A168" i="53" s="1"/>
  <c r="A169" i="53" s="1"/>
  <c r="A174" i="85"/>
  <c r="A175" i="85" s="1"/>
  <c r="A176" i="85" s="1"/>
  <c r="A177" i="85" s="1"/>
  <c r="A178" i="85" s="1"/>
  <c r="A179" i="85" s="1"/>
  <c r="A173" i="53" l="1"/>
  <c r="A174" i="53" l="1"/>
  <c r="A175" i="53" s="1"/>
  <c r="A176" i="53" s="1"/>
  <c r="A177" i="53" s="1"/>
  <c r="A178" i="53" s="1"/>
  <c r="A179" i="53" s="1"/>
  <c r="A181" i="53" l="1"/>
  <c r="A182" i="53" s="1"/>
  <c r="A186" i="53" s="1"/>
  <c r="A75" i="52" l="1"/>
  <c r="A76" i="52" s="1"/>
  <c r="A77" i="52" s="1"/>
  <c r="A78" i="52" s="1"/>
  <c r="A80" i="52" l="1"/>
  <c r="A83" i="52" s="1"/>
  <c r="A84" i="52" l="1"/>
  <c r="A85" i="52" s="1"/>
  <c r="A86" i="52" l="1"/>
  <c r="A87" i="52" s="1"/>
  <c r="A88" i="52" s="1"/>
  <c r="A89" i="52" s="1"/>
  <c r="A90" i="52" s="1"/>
  <c r="A91" i="52" s="1"/>
  <c r="A92" i="52" s="1"/>
  <c r="A93" i="52" s="1"/>
  <c r="A94" i="52" s="1"/>
  <c r="A95" i="52" s="1"/>
  <c r="A96" i="52" l="1"/>
  <c r="A97" i="52" s="1"/>
  <c r="A98" i="52" s="1"/>
  <c r="A99" i="52" s="1"/>
  <c r="A100" i="52" l="1"/>
  <c r="A101" i="52" s="1"/>
  <c r="A102" i="52" s="1"/>
  <c r="A103" i="52" s="1"/>
  <c r="A104" i="52" s="1"/>
  <c r="A105" i="52" s="1"/>
  <c r="A106" i="52" s="1"/>
  <c r="A107" i="52" l="1"/>
  <c r="A108" i="52" s="1"/>
  <c r="A109" i="52" l="1"/>
  <c r="A110" i="52" l="1"/>
  <c r="A111" i="52" s="1"/>
  <c r="A112" i="52" s="1"/>
  <c r="A113" i="52" l="1"/>
  <c r="A114" i="52" s="1"/>
  <c r="A115" i="52" s="1"/>
  <c r="A116" i="52" s="1"/>
  <c r="A117" i="52" s="1"/>
  <c r="A118" i="52" s="1"/>
  <c r="A119" i="52" l="1"/>
  <c r="A120" i="52" s="1"/>
  <c r="A121" i="52" s="1"/>
  <c r="A122" i="52" s="1"/>
  <c r="A123" i="52" s="1"/>
  <c r="A124" i="52" s="1"/>
  <c r="A125" i="52" s="1"/>
  <c r="A126" i="52" s="1"/>
  <c r="A127" i="52" s="1"/>
  <c r="A128" i="52" s="1"/>
  <c r="A129" i="52" s="1"/>
  <c r="A130" i="52" s="1"/>
  <c r="A131" i="52" s="1"/>
  <c r="A133" i="52" s="1"/>
  <c r="A134" i="52" l="1"/>
  <c r="A135" i="52" s="1"/>
  <c r="A136" i="52" s="1"/>
  <c r="A139" i="52" l="1"/>
  <c r="A140" i="52" l="1"/>
  <c r="A141" i="52" s="1"/>
  <c r="A142" i="52" s="1"/>
  <c r="A143" i="52" s="1"/>
  <c r="A144" i="52" s="1"/>
  <c r="A145" i="52" s="1"/>
  <c r="A149" i="52" l="1"/>
  <c r="A150" i="52" l="1"/>
  <c r="A152" i="52" l="1"/>
  <c r="A153" i="52" s="1"/>
  <c r="A155" i="52" l="1"/>
  <c r="A156" i="52" s="1"/>
  <c r="A158" i="52" l="1"/>
  <c r="A161" i="52" s="1"/>
  <c r="A162" i="52" l="1"/>
  <c r="A163" i="52" s="1"/>
  <c r="A164" i="52" s="1"/>
</calcChain>
</file>

<file path=xl/sharedStrings.xml><?xml version="1.0" encoding="utf-8"?>
<sst xmlns="http://schemas.openxmlformats.org/spreadsheetml/2006/main" count="2223" uniqueCount="1299">
  <si>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</si>
  <si>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</si>
  <si>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</si>
  <si>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</si>
  <si>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</si>
  <si>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</si>
  <si>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</si>
  <si>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</si>
  <si>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</si>
  <si>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</si>
  <si>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</si>
  <si>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</si>
  <si>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</si>
  <si>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Notes</t>
  </si>
  <si>
    <t>SECURITIES</t>
  </si>
  <si>
    <t>Available for Sale (AFS)</t>
  </si>
  <si>
    <t>Total Securities</t>
  </si>
  <si>
    <t>TRADING ACCOUNT</t>
  </si>
  <si>
    <t>Provisions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</si>
  <si>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</si>
  <si>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</si>
  <si>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</si>
  <si>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</si>
  <si>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</si>
  <si>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</si>
  <si>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</si>
  <si>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</si>
  <si>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</si>
  <si>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</si>
  <si>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</si>
  <si>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</si>
  <si>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Balance Sheet</t>
  </si>
  <si>
    <t>Total Liabilities</t>
  </si>
  <si>
    <t>Total Equity Capital</t>
  </si>
  <si>
    <t>Total Losses</t>
  </si>
  <si>
    <t>ALLL, prior quarter</t>
  </si>
  <si>
    <t>Pre-Provision Net Revenue</t>
  </si>
  <si>
    <t>Trading Assets</t>
  </si>
  <si>
    <t>Other Assets</t>
  </si>
  <si>
    <t>Owner-Occupied</t>
  </si>
  <si>
    <t>Total Loans and Leases</t>
  </si>
  <si>
    <t>Tier 1 capital</t>
  </si>
  <si>
    <t>INTANGIBLES</t>
  </si>
  <si>
    <t>Goodwill</t>
  </si>
  <si>
    <t>Total Intangible Assets</t>
  </si>
  <si>
    <t>Schedule HC-M—Memoranda</t>
  </si>
  <si>
    <t>Source:</t>
  </si>
  <si>
    <t>Submission Date (MM/DD/YYYY):</t>
  </si>
  <si>
    <t>When Received:</t>
  </si>
  <si>
    <t>Please do not change the structure of this workbook.</t>
  </si>
  <si>
    <t>Please indicate the scenario associated with this submission using the following drop-down menu:</t>
  </si>
  <si>
    <t>Mortgage Servicing Rights</t>
  </si>
  <si>
    <t>Purchased Credit Card Relationships and Nonmortgage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</si>
  <si>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</si>
  <si>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</si>
  <si>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</si>
  <si>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</si>
  <si>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</si>
  <si>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</si>
  <si>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</si>
  <si>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</si>
  <si>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</si>
  <si>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</si>
  <si>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</si>
  <si>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</si>
  <si>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</si>
  <si>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</si>
  <si>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Unearned Income on Loans</t>
  </si>
  <si>
    <t>Private Equity</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</si>
  <si>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</si>
  <si>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</si>
  <si>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</si>
  <si>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</si>
  <si>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</si>
  <si>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</si>
  <si>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</si>
  <si>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Applicable income taxes (foreign and domestic)</t>
  </si>
  <si>
    <t>Net income (loss) attributable to minority interests</t>
  </si>
  <si>
    <t>Effective Tax Rate (%)</t>
  </si>
  <si>
    <t>9-Quarter</t>
  </si>
  <si>
    <t>Sums in $Millions</t>
  </si>
  <si>
    <t>CONDENSED INCOME STATEMENT</t>
  </si>
  <si>
    <t>Item</t>
  </si>
  <si>
    <t>Effect of changes in accounting principles and corrections of material accounting errors</t>
  </si>
  <si>
    <t>Sale of perpetual preferred stock (excluding treasury stock transactions):</t>
  </si>
  <si>
    <t>Sale of perpetual preferred stock, gross</t>
  </si>
  <si>
    <t>Conversion or retirement of perpetual preferred stock</t>
  </si>
  <si>
    <t>Sale of common stock:</t>
  </si>
  <si>
    <t>Sale of common stock, gross</t>
  </si>
  <si>
    <t>Conversion or retirement of common stock</t>
  </si>
  <si>
    <t>Sale of treasury stock</t>
  </si>
  <si>
    <t>Changes incident to business combinations, net</t>
  </si>
  <si>
    <t>Other comprehensive income</t>
  </si>
  <si>
    <t>Other adjustments to equity capital (not included above)*</t>
  </si>
  <si>
    <t>Purchase of treasury stock</t>
  </si>
  <si>
    <t>Cash dividends declared on preferred stock</t>
  </si>
  <si>
    <t>Cash dividends declared on common stock</t>
  </si>
  <si>
    <t>Net deferred tax assets</t>
  </si>
  <si>
    <t>Net deferred tax liabilities</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</si>
  <si>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</si>
  <si>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</si>
  <si>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</si>
  <si>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</si>
  <si>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</si>
  <si>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</si>
  <si>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</si>
  <si>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Balance end of previous QUARTER as restated (sum of items 1 and 2)</t>
  </si>
  <si>
    <t>AFS Securities</t>
  </si>
  <si>
    <t>Credit Loss Portion</t>
  </si>
  <si>
    <t>Non- Credit Loss Portion</t>
  </si>
  <si>
    <t>Total OTTI</t>
  </si>
  <si>
    <t>Auction Rate Securities</t>
  </si>
  <si>
    <t>CDO</t>
  </si>
  <si>
    <t>CLO</t>
  </si>
  <si>
    <t>CMBS</t>
  </si>
  <si>
    <t>Common Stock (Equity)</t>
  </si>
  <si>
    <t>Auto ABS</t>
  </si>
  <si>
    <t>Credit Card ABS</t>
  </si>
  <si>
    <t>Student Loan ABS</t>
  </si>
  <si>
    <t>Foreign RMBS</t>
  </si>
  <si>
    <t>Preferred Stock (Equity)</t>
  </si>
  <si>
    <t>US Treasuries &amp; Agencies</t>
  </si>
  <si>
    <t>GRAND TOTAL</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</si>
  <si>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</si>
  <si>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</si>
  <si>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</si>
  <si>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</si>
  <si>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</si>
  <si>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</si>
  <si>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</si>
  <si>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</si>
  <si>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</si>
  <si>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</si>
  <si>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</si>
  <si>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</si>
  <si>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</si>
  <si>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</si>
  <si>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</si>
  <si>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</si>
  <si>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Wealth Management/Private Banking</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</si>
  <si>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</si>
  <si>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</si>
  <si>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</si>
  <si>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</si>
  <si>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</si>
  <si>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</si>
  <si>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</si>
  <si>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</si>
  <si>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</si>
  <si>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 xml:space="preserve">Fed Funds </t>
  </si>
  <si>
    <t>Repos</t>
  </si>
  <si>
    <t>Other Short Term Borrowing</t>
  </si>
  <si>
    <t xml:space="preserve">Total Interest Expense </t>
  </si>
  <si>
    <t>Units</t>
  </si>
  <si>
    <t>Deal Volume</t>
  </si>
  <si>
    <t>#</t>
  </si>
  <si>
    <t>Commission and Fees</t>
  </si>
  <si>
    <t>Transaction Volume</t>
  </si>
  <si>
    <t>Net Inflows/Outflows</t>
  </si>
  <si>
    <t>Assets under Custody and Administration</t>
  </si>
  <si>
    <t>months</t>
  </si>
  <si>
    <t>Mortgages and Home Equity</t>
  </si>
  <si>
    <t>Wealth Management / Private Banking</t>
  </si>
  <si>
    <r>
      <t>Footnotes to the</t>
    </r>
    <r>
      <rPr>
        <b/>
        <i/>
        <sz val="11"/>
        <rFont val="Calibri"/>
        <family val="2"/>
      </rPr>
      <t xml:space="preserve"> PPNR Metrics Worksheet</t>
    </r>
  </si>
  <si>
    <t>$Millions</t>
  </si>
  <si>
    <t>Unallocated</t>
  </si>
  <si>
    <t>Total</t>
  </si>
  <si>
    <t xml:space="preserve">Student Loan </t>
  </si>
  <si>
    <t>Small Business Loan - Scored (Domestic)</t>
  </si>
  <si>
    <t>Small Business Loan - Scored (International)</t>
  </si>
  <si>
    <t>Please ensure that the data submitted in this Summary Template match what was submitted in other data templates.</t>
  </si>
  <si>
    <t>Unused Commercial Lending Commitments and Letters of Credit</t>
  </si>
  <si>
    <t>The following cells provide checks of the internal consistency of the projected schedules.  Please ensure that these cells are all "TRUE" before the worksheet is submitted.</t>
  </si>
  <si>
    <t>Common shares outstanding (Millions)</t>
  </si>
  <si>
    <t>or desks, but rather firmwide totals by risk stripe.</t>
  </si>
  <si>
    <t>Other Fair Value Assets</t>
  </si>
  <si>
    <t>Other Credit</t>
  </si>
  <si>
    <t>Securitized Products</t>
  </si>
  <si>
    <t>Rates</t>
  </si>
  <si>
    <t>FX</t>
  </si>
  <si>
    <t>Equity</t>
  </si>
  <si>
    <t>AFS and HTM Securities</t>
  </si>
  <si>
    <t>P/L Results in $Millions</t>
  </si>
  <si>
    <t>$Millions
Losses should be reported as a positive value.</t>
  </si>
  <si>
    <t>OTHER LOSSES</t>
  </si>
  <si>
    <t>Total Trading and Counterparty</t>
  </si>
  <si>
    <t xml:space="preserve">       New originations</t>
  </si>
  <si>
    <t xml:space="preserve">       Paydowns</t>
  </si>
  <si>
    <t xml:space="preserve">       Asset Purchases</t>
  </si>
  <si>
    <t xml:space="preserve">       Asset Sales</t>
  </si>
  <si>
    <t>Domestic</t>
  </si>
  <si>
    <t>Number of Employees</t>
  </si>
  <si>
    <t xml:space="preserve">       Balances</t>
  </si>
  <si>
    <t>Reserve, prior quarter</t>
  </si>
  <si>
    <t>Net charges during the quarter</t>
  </si>
  <si>
    <t>Reserve, current quarter</t>
  </si>
  <si>
    <t>Specify reporting designation for net interest income HERE</t>
  </si>
  <si>
    <t>Total Revenues</t>
  </si>
  <si>
    <t>Retail and Small Business Segment</t>
  </si>
  <si>
    <t>Subordinated Notes Payable to Unconsolidated Trusts Issuing Trust Preferred Securities (TruPS) and TruPS Issued by Consolidated Special Purpose Entities</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</si>
  <si>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</si>
  <si>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</si>
  <si>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</si>
  <si>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</si>
  <si>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</si>
  <si>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</si>
  <si>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</si>
  <si>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Sales and Trading Segment</t>
  </si>
  <si>
    <t>Investment Management Segment</t>
  </si>
  <si>
    <t xml:space="preserve">Investment Services Segment </t>
  </si>
  <si>
    <t>Revenues - International</t>
  </si>
  <si>
    <t xml:space="preserve">Revenues - Domestic </t>
  </si>
  <si>
    <t>Counterparty Credit MTM Losses (CVA losses)</t>
  </si>
  <si>
    <t>Do international revenues exceed 5% of total revenues?</t>
  </si>
  <si>
    <t>Valuation Adjustment for firm's own debt under fair value option (FVO)</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</si>
  <si>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</si>
  <si>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</si>
  <si>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</si>
  <si>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</si>
  <si>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</si>
  <si>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</si>
  <si>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</si>
  <si>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</si>
  <si>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</si>
  <si>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 xml:space="preserve">       Loan Losses</t>
  </si>
  <si>
    <t>Charge Card (Domestic)</t>
  </si>
  <si>
    <t>Corporate Card (Domestic)</t>
  </si>
  <si>
    <t>(B)</t>
  </si>
  <si>
    <t>(C)</t>
  </si>
  <si>
    <t>(A)</t>
  </si>
  <si>
    <t>Cross-Asset Terms</t>
  </si>
  <si>
    <t>1-6) The categories above (Equities, FX, Rates, etc.) are NOT meant to denote lines of business</t>
  </si>
  <si>
    <t xml:space="preserve">5) "Securitized Products" is defined as the contribution to P/L from exposures detailed on the </t>
  </si>
  <si>
    <t>Securitized Products and Agencies worksheets.</t>
  </si>
  <si>
    <t>6) "Other Credit" is defined as the contribution from all credit products other than those</t>
  </si>
  <si>
    <t>specified on the "Securitized Products" or "Agencies" worksheets.</t>
  </si>
  <si>
    <t>9) Cross-Asset Terms are those intra-asset risks attributable to the co-movement of mulitple asset classes.</t>
  </si>
  <si>
    <t>For example, an equity option paying off in a foreign currency would have both Equity and FX risk.  The</t>
  </si>
  <si>
    <t>P/L due to this co-dependence would be entered into row 9.</t>
  </si>
  <si>
    <t xml:space="preserve">(B) Higher order risks are those inter-asset risks attributable to terms not represented in the FR-Y14Q. </t>
  </si>
  <si>
    <t xml:space="preserve"> The highest order term represented in the 14Q will vary based on the specific asset class.  For example, </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</si>
  <si>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</si>
  <si>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</si>
  <si>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</si>
  <si>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</si>
  <si>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</si>
  <si>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</si>
  <si>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</si>
  <si>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</si>
  <si>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</si>
  <si>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</si>
  <si>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</si>
  <si>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Non Interest Expense:</t>
  </si>
  <si>
    <t>Other Real Estate Owned Expense</t>
  </si>
  <si>
    <t>Production</t>
  </si>
  <si>
    <t>Servicing</t>
  </si>
  <si>
    <t>Debt Capital Markets</t>
  </si>
  <si>
    <t>Syndicated / Corporate Lending</t>
  </si>
  <si>
    <t>Retail and Small Business Deposits</t>
  </si>
  <si>
    <t>Equity Capital Markets</t>
  </si>
  <si>
    <t>Syndicated Lending</t>
  </si>
  <si>
    <t>AUM - Fixed Income</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</si>
  <si>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</si>
  <si>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</si>
  <si>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</si>
  <si>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</si>
  <si>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</si>
  <si>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</si>
  <si>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</si>
  <si>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</si>
  <si>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</si>
  <si>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</si>
  <si>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</si>
  <si>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</si>
  <si>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</si>
  <si>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</si>
  <si>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</si>
  <si>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</si>
  <si>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</si>
  <si>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</si>
  <si>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</si>
  <si>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</si>
  <si>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</si>
  <si>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</si>
  <si>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</si>
  <si>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</si>
  <si>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</si>
  <si>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</si>
  <si>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First Lien Residential Mortgages (in Domestic Offices)</t>
  </si>
  <si>
    <t>Second / Junior Lien Residential Mortgages (in Domestic Offices)</t>
  </si>
  <si>
    <t>Rates are equal to zero by definition.</t>
  </si>
  <si>
    <t>All rates are annualized.</t>
  </si>
  <si>
    <t xml:space="preserve">Provide metrics data for all quarters, but only if International Retail and Small Business Segment revenues exceeded 5% of Total Retail and Small Business Segment and Total Retail and Small Business revenue exceeded 5% of total revenues in any of the last four actual quarters requested in the PPNR schedule.  </t>
  </si>
  <si>
    <t>Provide regional breakouts for all quarters but only if international revenue exceeded 5% of the total revenue in any of the last four actual quarters requested in the PPNR schedule.</t>
  </si>
  <si>
    <t>Include both direct and allocated expenses.</t>
  </si>
  <si>
    <t>Assets under Management</t>
  </si>
  <si>
    <t>Asia and Pacific region (incl. South Asia, Australia, and New Zealand)</t>
  </si>
  <si>
    <t>Europe, Middle East, and Africa</t>
  </si>
  <si>
    <t>Latin America, including Mexico</t>
  </si>
  <si>
    <t>Reference PPNR Net Interest Income worksheet for product definitions.</t>
  </si>
  <si>
    <t>Regions outside the US and Puerto Rico.</t>
  </si>
  <si>
    <t>Average Asset Balance</t>
  </si>
  <si>
    <t>AUM - Other</t>
  </si>
  <si>
    <t>Closed-End Junior Residential Liens (in Domestic Offices)</t>
  </si>
  <si>
    <t>Business Card (Domestic)</t>
  </si>
  <si>
    <t>Total Other Losses</t>
  </si>
  <si>
    <t>Actual MM/DD/YYYY
Amortized Cost</t>
  </si>
  <si>
    <t>Sovereign Bond</t>
  </si>
  <si>
    <t>Mutual Fund</t>
  </si>
  <si>
    <t>Municipal Bond</t>
  </si>
  <si>
    <t>Domestic Non-Agency RMBS (incl HEL ABS)</t>
  </si>
  <si>
    <t>Corporate Bond</t>
  </si>
  <si>
    <t>Agency MBS</t>
  </si>
  <si>
    <t>Other*</t>
  </si>
  <si>
    <t>Were all securities reviewed for potential OTTI (yes/no) for stress testing?</t>
  </si>
  <si>
    <t>Please provide the name(s) of any vendor(s) and any vendor model(s) that are used</t>
  </si>
  <si>
    <t>Discount Rate Methodology
(please state whether a market-based or accounting-based (e.g., book price/purchase price) discount rate is used)</t>
  </si>
  <si>
    <t>Threshold for Determining OTTI
(please provide one of the following responses: price-based threshold, ratings-based threshold, cash flow model-based threshold, or other threshold)</t>
  </si>
  <si>
    <t>Please complete the unshaded cells in the table provided.</t>
  </si>
  <si>
    <t>In general, how often are securities normally marked (e.g., daily, weekly, quarterly, etc.)?</t>
  </si>
  <si>
    <t>Principal Market Value Source 
Please state whether a vendor or proprietary model is used.  If using a 3rd party vendor, please provide the name(s) of the 3rd party vendor(s).</t>
  </si>
  <si>
    <t>Projected OTTI for AFS and HTM Securities by Portfolio</t>
  </si>
  <si>
    <t>High-Level OTTI Methodology and Assumptions for AFS and HTM Securities by Portfolio</t>
  </si>
  <si>
    <t>Actual AFS and HTM Fair Market Value Sources by Portfolio</t>
  </si>
  <si>
    <t>Commercial</t>
  </si>
  <si>
    <t>Real Estate Loans (Not in Domestic Offices)</t>
  </si>
  <si>
    <t>Loans Held for Sale and Loans Accounted for under the Fair Value Option</t>
  </si>
  <si>
    <t>Total Loans Held for Sale and Loans Accounted for under the Fair Value Option</t>
  </si>
  <si>
    <t>When reporting P/L numbers above, report profits as positive numbers and losses as negative numbers.</t>
  </si>
  <si>
    <t>Corporate and Business Cards</t>
  </si>
  <si>
    <t>Autos</t>
  </si>
  <si>
    <t>Cumulative interim loan losses - Non PCI</t>
  </si>
  <si>
    <t>Cumulative interim loan losses - PCI</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</si>
  <si>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</si>
  <si>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</si>
  <si>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</si>
  <si>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</si>
  <si>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</si>
  <si>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</si>
  <si>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</si>
  <si>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</si>
  <si>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</si>
  <si>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</si>
  <si>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</si>
  <si>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</si>
  <si>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</si>
  <si>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</si>
  <si>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</si>
  <si>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</si>
  <si>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</si>
  <si>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Other Real Estate Loans (Not in Domestic Offices)</t>
  </si>
  <si>
    <t>Other Loans &amp; Leases</t>
  </si>
  <si>
    <t>Domestic Deposits - Time</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</si>
  <si>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</si>
  <si>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</si>
  <si>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</si>
  <si>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</si>
  <si>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</si>
  <si>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</si>
  <si>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</si>
  <si>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</si>
  <si>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</si>
  <si>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</si>
  <si>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</si>
  <si>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</si>
  <si>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</si>
  <si>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</si>
  <si>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</si>
  <si>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</si>
  <si>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</si>
  <si>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</si>
  <si>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</si>
  <si>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</si>
  <si>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</si>
  <si>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</si>
  <si>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</si>
  <si>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</si>
  <si>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</si>
  <si>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</si>
  <si>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</si>
  <si>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</si>
  <si>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</si>
  <si>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</si>
  <si>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</si>
  <si>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</si>
  <si>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</si>
  <si>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</si>
  <si>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</si>
  <si>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</si>
  <si>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</si>
  <si>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</si>
  <si>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</si>
  <si>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</si>
  <si>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</si>
  <si>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</si>
  <si>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</si>
  <si>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</si>
  <si>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</si>
  <si>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</si>
  <si>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</si>
  <si>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</si>
  <si>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</si>
  <si>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</si>
  <si>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</si>
  <si>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</si>
  <si>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</si>
  <si>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</si>
  <si>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</si>
  <si>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</si>
  <si>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</si>
  <si>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</si>
  <si>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</si>
  <si>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</si>
  <si>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</si>
  <si>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</si>
  <si>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</si>
  <si>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</si>
  <si>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</si>
  <si>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</si>
  <si>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basis points</t>
  </si>
  <si>
    <t>Bank Card (Domestic)</t>
  </si>
  <si>
    <t>Bank Card</t>
  </si>
  <si>
    <t>First Lien Mortgages and HELOANs (International)</t>
  </si>
  <si>
    <t>Closed-End Junior Liens and HELOCs (International)</t>
  </si>
  <si>
    <t xml:space="preserve">Stock Based Compensation </t>
  </si>
  <si>
    <t>Cash Variable Pay</t>
  </si>
  <si>
    <t>Amortization Expense and Impairment Losses for Other Intangible Assets</t>
  </si>
  <si>
    <r>
      <t xml:space="preserve">Stock Based Compensation and Cash Variable Pay </t>
    </r>
    <r>
      <rPr>
        <b/>
        <sz val="11"/>
        <rFont val="Calibri"/>
        <family val="2"/>
        <scheme val="minor"/>
      </rPr>
      <t>(8)</t>
    </r>
  </si>
  <si>
    <t>AUM - Equities</t>
  </si>
  <si>
    <t>Trading Revenue</t>
  </si>
  <si>
    <t>Residential Mortgages (First and Second Lien, Not in Domestic Offices)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</si>
  <si>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</si>
  <si>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</si>
  <si>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</si>
  <si>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</si>
  <si>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</si>
  <si>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t>Are Other Average Interest-Bearing Asset Balances more than 5% of Total Average Interest-Bearing Asset Balances?</t>
  </si>
  <si>
    <t>Are Other Average Deposit and Interest-Bearing Non-Deposit Liability Balances more than 5% of Total Average Interest-Bearing Liability Balances?</t>
  </si>
  <si>
    <r>
      <t xml:space="preserve">Average Third-Party Residential Mortgages Serviced </t>
    </r>
    <r>
      <rPr>
        <b/>
        <sz val="11"/>
        <rFont val="Calibri"/>
        <family val="2"/>
        <scheme val="minor"/>
      </rPr>
      <t>(3)</t>
    </r>
  </si>
  <si>
    <r>
      <t xml:space="preserve">Credit Card Revenues </t>
    </r>
    <r>
      <rPr>
        <b/>
        <sz val="11"/>
        <rFont val="Calibri"/>
        <family val="2"/>
        <scheme val="minor"/>
      </rPr>
      <t>(1)</t>
    </r>
  </si>
  <si>
    <r>
      <t xml:space="preserve">International Retail and Small Business </t>
    </r>
    <r>
      <rPr>
        <b/>
        <sz val="11"/>
        <rFont val="Calibri"/>
        <family val="2"/>
        <scheme val="minor"/>
      </rPr>
      <t>(12)</t>
    </r>
  </si>
  <si>
    <r>
      <t xml:space="preserve">Average Client Balances </t>
    </r>
    <r>
      <rPr>
        <b/>
        <sz val="11"/>
        <rFont val="Calibri"/>
        <family val="2"/>
        <scheme val="minor"/>
      </rPr>
      <t>(13)</t>
    </r>
  </si>
  <si>
    <r>
      <t xml:space="preserve">Number of Financial Advisors  </t>
    </r>
    <r>
      <rPr>
        <b/>
        <sz val="11"/>
        <rFont val="Calibri"/>
        <family val="2"/>
        <scheme val="minor"/>
      </rPr>
      <t>(11)</t>
    </r>
  </si>
  <si>
    <r>
      <t xml:space="preserve">Other, incl. loans backed by securities (non-purpose lending) </t>
    </r>
    <r>
      <rPr>
        <b/>
        <sz val="11"/>
        <rFont val="Calibri"/>
        <family val="2"/>
        <scheme val="minor"/>
      </rPr>
      <t>(7)</t>
    </r>
  </si>
  <si>
    <t>A rate movement in an environment where the repricing assumption assumed by each of the major deposit products is not restricted by a cap, floor, or zero.  Beta should be reported as a balance-weighted average of the betas of the line items that contribute to the roll up point requested, with an as-of date equal to the reporting date.</t>
  </si>
  <si>
    <r>
      <t>Revenues - Canada</t>
    </r>
    <r>
      <rPr>
        <b/>
        <sz val="11"/>
        <rFont val="Calibri"/>
        <family val="2"/>
        <scheme val="minor"/>
      </rPr>
      <t xml:space="preserve"> (2)</t>
    </r>
  </si>
  <si>
    <t>Projected</t>
  </si>
  <si>
    <t>Total Non-Interest Expense (3)</t>
  </si>
  <si>
    <r>
      <t xml:space="preserve">Non-Interest-Bearing Demand </t>
    </r>
    <r>
      <rPr>
        <b/>
        <sz val="11"/>
        <rFont val="Calibri"/>
        <family val="2"/>
        <scheme val="minor"/>
      </rPr>
      <t>(8)</t>
    </r>
  </si>
  <si>
    <r>
      <t xml:space="preserve">Quarter End Weighted Average Life of Assets </t>
    </r>
    <r>
      <rPr>
        <b/>
        <u/>
        <sz val="11"/>
        <rFont val="Calibri"/>
        <family val="2"/>
        <scheme val="minor"/>
      </rPr>
      <t>(4) (6)</t>
    </r>
  </si>
  <si>
    <r>
      <t xml:space="preserve">Quarter End Weighted Average Life of Liabilities </t>
    </r>
    <r>
      <rPr>
        <b/>
        <u/>
        <sz val="11"/>
        <rFont val="Calibri"/>
        <family val="2"/>
        <scheme val="minor"/>
      </rPr>
      <t>(4) (6)</t>
    </r>
  </si>
  <si>
    <r>
      <t xml:space="preserve">AUM - Total </t>
    </r>
    <r>
      <rPr>
        <b/>
        <sz val="11"/>
        <rFont val="Calibri"/>
        <family val="2"/>
        <scheme val="minor"/>
      </rPr>
      <t>(10)</t>
    </r>
  </si>
  <si>
    <r>
      <t xml:space="preserve">Revenues - APAC </t>
    </r>
    <r>
      <rPr>
        <b/>
        <sz val="11"/>
        <rFont val="Calibri"/>
        <family val="2"/>
        <scheme val="minor"/>
      </rPr>
      <t>(2) (16)</t>
    </r>
  </si>
  <si>
    <r>
      <t xml:space="preserve">Revenues - EMEA </t>
    </r>
    <r>
      <rPr>
        <b/>
        <sz val="11"/>
        <rFont val="Calibri"/>
        <family val="2"/>
        <scheme val="minor"/>
      </rPr>
      <t>(2) (17)</t>
    </r>
  </si>
  <si>
    <r>
      <t xml:space="preserve">Revenues - LatAm </t>
    </r>
    <r>
      <rPr>
        <b/>
        <sz val="11"/>
        <rFont val="Calibri"/>
        <family val="2"/>
        <scheme val="minor"/>
      </rPr>
      <t>(2) (18)</t>
    </r>
  </si>
  <si>
    <t>Auto</t>
  </si>
  <si>
    <t>LOSSES ASSOCIATED WITH HELD FOR SALE LOANS AND LOANS ACCOUNTED FOR UNDER THE FAIR VALUE OPTION</t>
  </si>
  <si>
    <t xml:space="preserve">Servicing &amp; Ancillary Fees  </t>
  </si>
  <si>
    <t>OREO Balance</t>
  </si>
  <si>
    <t>List segments from which item was excluded:</t>
  </si>
  <si>
    <t>List items on PPNR Projections worksheet that include this item if any:</t>
  </si>
  <si>
    <t>List Business Segments reported on PPNR Projections Worksheet that include this item if any:</t>
  </si>
  <si>
    <t>Provide a relevant headcount number (e.g. financial advisors, portfolio managers) to facilitate the assessment of revenue productivity in the Wealth Management/Private Banking business line.</t>
  </si>
  <si>
    <t>Debit Interchange - Gross</t>
  </si>
  <si>
    <r>
      <t xml:space="preserve">Operational Risk Expense </t>
    </r>
    <r>
      <rPr>
        <b/>
        <sz val="11"/>
        <rFont val="Calibri"/>
        <family val="2"/>
        <scheme val="minor"/>
      </rPr>
      <t>(8)</t>
    </r>
  </si>
  <si>
    <t>Non Sufficient  Funds / Overdraft Fees - Gross</t>
  </si>
  <si>
    <t>Contribution ($millions)</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</si>
  <si>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</si>
  <si>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</si>
  <si>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</si>
  <si>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</si>
  <si>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</si>
  <si>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</si>
  <si>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</si>
  <si>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</si>
  <si>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</si>
  <si>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</si>
  <si>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</si>
  <si>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</si>
  <si>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</si>
  <si>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</si>
  <si>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</si>
  <si>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</si>
  <si>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</si>
  <si>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t>Credit cards (including charge cards).  List which line item(s) on PPNR Submission worksheet contain(s) the Cards Rewards/Partner Sharing contra-revenues and/or expenses.</t>
  </si>
  <si>
    <t xml:space="preserve">Total domestic mortgages originated during the quarter. </t>
  </si>
  <si>
    <t>Total Open Accounts  –  End of Period</t>
  </si>
  <si>
    <r>
      <t xml:space="preserve">Servicing Expenses </t>
    </r>
    <r>
      <rPr>
        <b/>
        <sz val="11"/>
        <rFont val="Calibri"/>
        <family val="2"/>
        <scheme val="minor"/>
      </rPr>
      <t>(8)</t>
    </r>
  </si>
  <si>
    <r>
      <t xml:space="preserve">Number of Employees </t>
    </r>
    <r>
      <rPr>
        <b/>
        <sz val="11"/>
        <rFont val="Calibri"/>
        <family val="2"/>
        <scheme val="minor"/>
      </rPr>
      <t>(15)</t>
    </r>
  </si>
  <si>
    <r>
      <t>Compensation - Total</t>
    </r>
    <r>
      <rPr>
        <b/>
        <sz val="11"/>
        <rFont val="Calibri"/>
        <family val="2"/>
        <scheme val="minor"/>
      </rPr>
      <t xml:space="preserve"> (8)</t>
    </r>
  </si>
  <si>
    <t>Industry Market Size - Fees</t>
  </si>
  <si>
    <t>Industry Market Size - Completed Deal Volume</t>
  </si>
  <si>
    <t>Industry Market Size - Volume</t>
  </si>
  <si>
    <r>
      <t xml:space="preserve">Compensation - Total </t>
    </r>
    <r>
      <rPr>
        <b/>
        <sz val="11"/>
        <rFont val="Calibri"/>
        <family val="2"/>
        <scheme val="minor"/>
      </rPr>
      <t>(8)</t>
    </r>
  </si>
  <si>
    <r>
      <t xml:space="preserve">Severance Costs </t>
    </r>
    <r>
      <rPr>
        <b/>
        <sz val="11"/>
        <rFont val="Calibri"/>
        <family val="2"/>
        <scheme val="minor"/>
      </rPr>
      <t>(14)</t>
    </r>
  </si>
  <si>
    <r>
      <t xml:space="preserve">Net Gains/(Losses) on Sales of Other Real Estate Owned </t>
    </r>
    <r>
      <rPr>
        <b/>
        <sz val="11"/>
        <rFont val="Calibri"/>
        <family val="2"/>
        <scheme val="minor"/>
      </rPr>
      <t>(19)</t>
    </r>
  </si>
  <si>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</si>
  <si>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</si>
  <si>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</si>
  <si>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</si>
  <si>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</si>
  <si>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</si>
  <si>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</si>
  <si>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</si>
  <si>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</si>
  <si>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</si>
  <si>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</si>
  <si>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</si>
  <si>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</si>
  <si>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</si>
  <si>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</si>
  <si>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</si>
  <si>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</si>
  <si>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</si>
  <si>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t>B. Firm Wide Metrics: PPNR Projections Worksheet</t>
  </si>
  <si>
    <r>
      <t xml:space="preserve">Footnotes to the </t>
    </r>
    <r>
      <rPr>
        <b/>
        <i/>
        <sz val="11"/>
        <rFont val="Calibri"/>
        <family val="2"/>
      </rPr>
      <t>PPNR Projections Worksheet</t>
    </r>
  </si>
  <si>
    <r>
      <t>Footnotes to the</t>
    </r>
    <r>
      <rPr>
        <b/>
        <i/>
        <sz val="11"/>
        <rFont val="Calibri"/>
        <family val="2"/>
      </rPr>
      <t xml:space="preserve"> Balance Sheet Worksheet</t>
    </r>
  </si>
  <si>
    <t>Business and Corporate Card</t>
  </si>
  <si>
    <t>Business and Corporate Card (International)</t>
  </si>
  <si>
    <t>Bank and Charge Card (International)</t>
  </si>
  <si>
    <t xml:space="preserve">Please provide information on actual fair market values as of the reporting date.
</t>
  </si>
  <si>
    <r>
      <t xml:space="preserve">Applies to line items </t>
    </r>
    <r>
      <rPr>
        <b/>
        <sz val="11"/>
        <rFont val="Calibri"/>
        <family val="2"/>
        <scheme val="minor"/>
      </rPr>
      <t>1-9</t>
    </r>
    <r>
      <rPr>
        <sz val="11"/>
        <rFont val="Calibri"/>
        <family val="2"/>
        <scheme val="minor"/>
      </rPr>
      <t>; US and Puerto Rico only.</t>
    </r>
  </si>
  <si>
    <t>CHECK (for firms required to complete the Trading and Counterparty Risk worksheets)</t>
  </si>
  <si>
    <t>Premises and Fixed Assets</t>
  </si>
  <si>
    <t>Total Other</t>
  </si>
  <si>
    <t>Cash and cash equivalent</t>
  </si>
  <si>
    <t>Federal funds sold</t>
  </si>
  <si>
    <t>C&amp;I Loans (7)</t>
  </si>
  <si>
    <t>Securities (AFS and HTM) - Agency RMBS (both CMOs and pass-throughs)</t>
  </si>
  <si>
    <t>Securities (AFS and HTM) - Other</t>
  </si>
  <si>
    <t>Securities (AFS and HTM) - Treasuries and Agency Debentures</t>
  </si>
  <si>
    <t>Other Interest-Bearing Liabilities (3)(11)</t>
  </si>
  <si>
    <t>For WAL, exclude from the reported number Loans Held For Sale</t>
  </si>
  <si>
    <t>Note if this item includes any contra-revenues other than Rewards/Partner Sharing (e.g. Marketing Expense Amortization)</t>
  </si>
  <si>
    <t>Provide description of the accounts included in this line item (e.g. Negotiable Order of Withdrawal, Interest Bearing Checking, Non Interest Bearing Demand Deposit Account, Money Market Savings, etc.)</t>
  </si>
  <si>
    <t>Debit Card Purchase Transactions</t>
  </si>
  <si>
    <t>Loans Held for Sale - First Lien Residential Liens in Domestic Offices (Average Balances)</t>
  </si>
  <si>
    <t>Average Rate on Loans Held for Sale-First Lien Residential Liens in Domestic Offices</t>
  </si>
  <si>
    <t>%</t>
  </si>
  <si>
    <t>All Other Earning Assets</t>
  </si>
  <si>
    <t>All Other Interest Bearing Liabitilies</t>
  </si>
  <si>
    <t>Of which:</t>
  </si>
  <si>
    <t>Securitizations (non-investment grade)</t>
  </si>
  <si>
    <t>Securitizations (investment grade)</t>
  </si>
  <si>
    <t>Supplemental Information on Trust Preferred Securities Subject to Phase-Out from Tier 1 Capital</t>
  </si>
  <si>
    <t>Total capital minority interest that is not included in tier 1 capital</t>
  </si>
  <si>
    <t>as of date</t>
  </si>
  <si>
    <t>PQ 1</t>
  </si>
  <si>
    <t>PQ 2</t>
  </si>
  <si>
    <t>PQ 3</t>
  </si>
  <si>
    <t>PQ 4</t>
  </si>
  <si>
    <t>PQ 5</t>
  </si>
  <si>
    <t>PQ 6</t>
  </si>
  <si>
    <t>PQ 7</t>
  </si>
  <si>
    <t>PQ 8</t>
  </si>
  <si>
    <t>PQ 9</t>
  </si>
  <si>
    <t>Market RWA</t>
  </si>
  <si>
    <t>Total RWA</t>
  </si>
  <si>
    <t xml:space="preserve">Market Risk </t>
  </si>
  <si>
    <t>VaR-based capital requirement</t>
  </si>
  <si>
    <t>Stressed VaR-based capital requirement</t>
  </si>
  <si>
    <t>Incremental risk capital requirement</t>
  </si>
  <si>
    <t>Comprehensive risk capital requirement (excluding non-modeled correlation)</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</si>
  <si>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</si>
  <si>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</si>
  <si>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</si>
  <si>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</si>
  <si>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</si>
  <si>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</si>
  <si>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</si>
  <si>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</si>
  <si>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</si>
  <si>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Capital requirement for de minimis exposures</t>
  </si>
  <si>
    <t>Other RWA</t>
  </si>
  <si>
    <t>Operational RWA</t>
  </si>
  <si>
    <t>Advanced Approaches Credit Risk (Including CCR and non-trading credit risk), with 1.06 scaling factor and Operational Risk</t>
  </si>
  <si>
    <t>Credit RWA</t>
  </si>
  <si>
    <t>Wholesale Exposures</t>
  </si>
  <si>
    <t xml:space="preserve">Corporate </t>
  </si>
  <si>
    <t>Balance Sheet Amount</t>
  </si>
  <si>
    <t>RWA</t>
  </si>
  <si>
    <t xml:space="preserve">Bank </t>
  </si>
  <si>
    <t xml:space="preserve">Sovereign </t>
  </si>
  <si>
    <t>IPRE</t>
  </si>
  <si>
    <t>HVCRE</t>
  </si>
  <si>
    <t>Counterparty Credit Risk</t>
  </si>
  <si>
    <t>RWA of eligible margin loans, repostyle transactions and OTC derivatives with crossproduct netting—EAD adjustment method</t>
  </si>
  <si>
    <t>RWA of eligible margin loans, repostyle transactions and OTC derivatives with crossproduct netting—collateral reflected in LGD</t>
  </si>
  <si>
    <t xml:space="preserve">RWA of eligible margin loans, repostyle transactions—no cross-product netting—EAD adjustment method </t>
  </si>
  <si>
    <t>RWA of eligible margin loans, repostyle transactions—no cross-product netting—collateral reflected in LGD</t>
  </si>
  <si>
    <t>RWA of OTC derivatives—no cross-product netting—EAD adjustment method</t>
  </si>
  <si>
    <t>RWA of OTC derivatives—no crossproduct netting—collateral reflected in LGD</t>
  </si>
  <si>
    <t>Retail Exposures</t>
  </si>
  <si>
    <t>Residential mortgage— closed-end first lien exposures</t>
  </si>
  <si>
    <t>Residential mortgage— closed-end junior lien exposures</t>
  </si>
  <si>
    <t xml:space="preserve">Residential mortgage—revolving exposures </t>
  </si>
  <si>
    <t>Qualifying revolving exposures</t>
  </si>
  <si>
    <t xml:space="preserve">Other retail exposures </t>
  </si>
  <si>
    <t>Equity Exposures RWA</t>
  </si>
  <si>
    <t>Assets subject to the general risk-based capital requirements</t>
  </si>
  <si>
    <t>Total risk-based capital requirement for operational risk without dependence assumptions</t>
  </si>
  <si>
    <t>Advanced CVA Approach</t>
  </si>
  <si>
    <t>Unstressed VaR with Multipliers</t>
  </si>
  <si>
    <t>Stressed VaR with Multipliers</t>
  </si>
  <si>
    <t>Simple CVA Approach</t>
  </si>
  <si>
    <t>Market Risk</t>
  </si>
  <si>
    <t xml:space="preserve">Excess eligible credit reserves not included in tier 2 capital </t>
  </si>
  <si>
    <t>Subordinated Notes and Debentures</t>
  </si>
  <si>
    <t>Deposits in domestic offices</t>
  </si>
  <si>
    <t>Deposits in foreign offices, Edge and Agreement subsidiaries, and IBFs</t>
  </si>
  <si>
    <t>Other Consumer Loans and Leases (Domestic)</t>
  </si>
  <si>
    <t>Other Consumer Loans and Leases (International)</t>
  </si>
  <si>
    <t>$ Milllion</t>
  </si>
  <si>
    <t xml:space="preserve"> Non Interest Expenses</t>
  </si>
  <si>
    <t xml:space="preserve"> Revenues (Net Interest Income + Non Interest Income)</t>
  </si>
  <si>
    <t>(a)</t>
  </si>
  <si>
    <t>(b)</t>
  </si>
  <si>
    <t>As of Date</t>
  </si>
  <si>
    <t>PY 1</t>
  </si>
  <si>
    <t>PY 2</t>
  </si>
  <si>
    <t>Other ABS (excl HEL ABS)</t>
  </si>
  <si>
    <t>Macroeconomic/financial variables used in loss estimation</t>
  </si>
  <si>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</si>
  <si>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</si>
  <si>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</si>
  <si>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</si>
  <si>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</si>
  <si>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</si>
  <si>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Projected OCI and Fair Value for AFS Securities</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</si>
  <si>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</si>
  <si>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</si>
  <si>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</si>
  <si>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</si>
  <si>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</si>
  <si>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</si>
  <si>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</si>
  <si>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</si>
  <si>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</si>
  <si>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</si>
  <si>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</si>
  <si>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</si>
  <si>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</si>
  <si>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</si>
  <si>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r>
      <t xml:space="preserve">Credit </t>
    </r>
    <r>
      <rPr>
        <sz val="11"/>
        <color theme="1"/>
        <rFont val="Calibri"/>
        <family val="2"/>
        <scheme val="minor"/>
      </rPr>
      <t xml:space="preserve">and Charge Cards </t>
    </r>
    <r>
      <rPr>
        <b/>
        <sz val="11"/>
        <color theme="1"/>
        <rFont val="Calibri"/>
        <family val="2"/>
        <scheme val="minor"/>
      </rPr>
      <t>(10)</t>
    </r>
  </si>
  <si>
    <t xml:space="preserve">Credit and Charge Card Interchange Revenues - Gross </t>
  </si>
  <si>
    <r>
      <t xml:space="preserve">Amount should equal item </t>
    </r>
    <r>
      <rPr>
        <b/>
        <sz val="11"/>
        <color theme="1"/>
        <rFont val="Calibri"/>
        <family val="2"/>
        <scheme val="minor"/>
      </rPr>
      <t xml:space="preserve">49 </t>
    </r>
    <r>
      <rPr>
        <sz val="11"/>
        <color theme="1"/>
        <rFont val="Calibri"/>
        <family val="2"/>
        <scheme val="minor"/>
      </rPr>
      <t xml:space="preserve">of the PPNR NII Worksheet, if completed. </t>
    </r>
  </si>
  <si>
    <r>
      <t xml:space="preserve">Valuation Adjustment for firm's own debt under fair value option (FVO) </t>
    </r>
    <r>
      <rPr>
        <b/>
        <sz val="11"/>
        <color theme="1"/>
        <rFont val="Calibri"/>
        <family val="2"/>
        <scheme val="minor"/>
      </rPr>
      <t>(9) (27)</t>
    </r>
  </si>
  <si>
    <t>Total Average Asset Balances</t>
  </si>
  <si>
    <t>Average Liability Balances ($Millions)</t>
  </si>
  <si>
    <t>Deposits-Domestic (6)</t>
  </si>
  <si>
    <t>Deposits-Foreign (6)</t>
  </si>
  <si>
    <r>
      <t>Other Short Term Borrowing</t>
    </r>
    <r>
      <rPr>
        <sz val="11"/>
        <color theme="1"/>
        <rFont val="Calibri"/>
        <family val="2"/>
        <scheme val="minor"/>
      </rPr>
      <t xml:space="preserve"> </t>
    </r>
    <r>
      <rPr>
        <b/>
        <sz val="11"/>
        <color theme="1"/>
        <rFont val="Calibri"/>
        <family val="2"/>
        <scheme val="minor"/>
      </rPr>
      <t>(11)</t>
    </r>
  </si>
  <si>
    <r>
      <t xml:space="preserve">Total Average </t>
    </r>
    <r>
      <rPr>
        <b/>
        <sz val="11"/>
        <rFont val="Calibri"/>
        <family val="2"/>
        <scheme val="minor"/>
      </rPr>
      <t>Liability Balances</t>
    </r>
  </si>
  <si>
    <r>
      <t xml:space="preserve">Break out and explain nature of significant items included in </t>
    </r>
    <r>
      <rPr>
        <sz val="11"/>
        <color theme="1"/>
        <rFont val="Calibri"/>
        <family val="2"/>
        <scheme val="minor"/>
      </rPr>
      <t xml:space="preserve">All Other Interest Bearing Liabilities </t>
    </r>
    <r>
      <rPr>
        <sz val="11"/>
        <color theme="1"/>
        <rFont val="Calibri"/>
        <family val="2"/>
        <scheme val="minor"/>
      </rPr>
      <t xml:space="preserve">Balances such that no more than 5% of total </t>
    </r>
    <r>
      <rPr>
        <sz val="11"/>
        <color theme="1"/>
        <rFont val="Calibri"/>
        <family val="2"/>
        <scheme val="minor"/>
      </rPr>
      <t>Liability Balances are reported without a further breakout.</t>
    </r>
  </si>
  <si>
    <t>Report C&amp;I Graded, Small Business (Scored/Delinquency Managed), Corporate Card, Business Card</t>
  </si>
  <si>
    <t>Nonaccrual Loans (5)</t>
  </si>
  <si>
    <r>
      <t>Exclude nonaccrual loans</t>
    </r>
    <r>
      <rPr>
        <sz val="11"/>
        <color rgb="FF0070C0"/>
        <rFont val="Calibri"/>
        <family val="2"/>
        <scheme val="minor"/>
      </rPr>
      <t xml:space="preserve"> </t>
    </r>
    <r>
      <rPr>
        <sz val="11"/>
        <color theme="1"/>
        <rFont val="Calibri"/>
        <family val="2"/>
        <scheme val="minor"/>
      </rPr>
      <t xml:space="preserve">from lines </t>
    </r>
    <r>
      <rPr>
        <b/>
        <sz val="11"/>
        <color theme="1"/>
        <rFont val="Calibri"/>
        <family val="2"/>
        <scheme val="minor"/>
      </rPr>
      <t>1-8</t>
    </r>
    <r>
      <rPr>
        <sz val="11"/>
        <color theme="1"/>
        <rFont val="Calibri"/>
        <family val="2"/>
        <scheme val="minor"/>
      </rPr>
      <t>, r</t>
    </r>
    <r>
      <rPr>
        <sz val="11"/>
        <rFont val="Calibri"/>
        <family val="2"/>
        <scheme val="minor"/>
      </rPr>
      <t>eporting these balances in item</t>
    </r>
    <r>
      <rPr>
        <sz val="11"/>
        <color rgb="FF0070C0"/>
        <rFont val="Calibri"/>
        <family val="2"/>
        <scheme val="minor"/>
      </rPr>
      <t xml:space="preserve"> </t>
    </r>
    <r>
      <rPr>
        <b/>
        <sz val="11"/>
        <color theme="1"/>
        <rFont val="Calibri"/>
        <family val="2"/>
        <scheme val="minor"/>
      </rPr>
      <t>9</t>
    </r>
    <r>
      <rPr>
        <sz val="11"/>
        <color rgb="FF0070C0"/>
        <rFont val="Calibri"/>
        <family val="2"/>
        <scheme val="minor"/>
      </rPr>
      <t>.</t>
    </r>
    <r>
      <rPr>
        <sz val="11"/>
        <rFont val="Calibri"/>
        <family val="2"/>
      </rPr>
      <t xml:space="preserve"> Include purchased credit impaired loans. </t>
    </r>
  </si>
  <si>
    <r>
      <t>Other Liabilities</t>
    </r>
    <r>
      <rPr>
        <b/>
        <sz val="11"/>
        <color theme="1"/>
        <rFont val="Calibri"/>
        <family val="2"/>
        <scheme val="minor"/>
      </rPr>
      <t xml:space="preserve"> (11)</t>
    </r>
  </si>
  <si>
    <t>Credit and Charge Cards</t>
  </si>
  <si>
    <t>Credit and Charge Card Purchase Volume</t>
  </si>
  <si>
    <r>
      <t>A. Metrics by Business Segment/Lin</t>
    </r>
    <r>
      <rPr>
        <b/>
        <i/>
        <sz val="11"/>
        <color theme="1"/>
        <rFont val="Calibri"/>
        <family val="2"/>
        <scheme val="minor"/>
      </rPr>
      <t>e (9)</t>
    </r>
  </si>
  <si>
    <r>
      <t xml:space="preserve">New business pricing for time deposits refers to the anticipated average rate on newly issued </t>
    </r>
    <r>
      <rPr>
        <sz val="11"/>
        <color theme="1"/>
        <rFont val="Calibri"/>
        <family val="2"/>
        <scheme val="minor"/>
      </rPr>
      <t xml:space="preserve">domestic time deposits, including renewals.  Given that time deposits have a stated maturity, all time deposits issued for that time period are considered new business. </t>
    </r>
  </si>
  <si>
    <t xml:space="preserve">Among items included here are debit card contra-revenues and overdraft waivers, as applicable. </t>
  </si>
  <si>
    <t>Other Interest/Dividend Bearing Assets</t>
  </si>
  <si>
    <t>Other Interest/Dividend Bearing Assets (2)</t>
  </si>
  <si>
    <r>
      <t xml:space="preserve">Break out and explain nature of significant items included in Other Interest/Dividend Bearing Assets such that no more </t>
    </r>
    <r>
      <rPr>
        <sz val="11"/>
        <color theme="1"/>
        <rFont val="Calibri"/>
        <family val="2"/>
        <scheme val="minor"/>
      </rPr>
      <t>than</t>
    </r>
    <r>
      <rPr>
        <sz val="11"/>
        <color rgb="FFFF0000"/>
        <rFont val="Calibri"/>
        <family val="2"/>
        <scheme val="minor"/>
      </rPr>
      <t xml:space="preserve"> </t>
    </r>
    <r>
      <rPr>
        <sz val="11"/>
        <rFont val="Calibri"/>
        <family val="2"/>
        <scheme val="minor"/>
      </rPr>
      <t>5% of total Average Asset Balances are reported without a further breakout.</t>
    </r>
  </si>
  <si>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</si>
  <si>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</si>
  <si>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t>*Please break out and explain below other adjustments to equity capital:</t>
  </si>
  <si>
    <t>Memoranda</t>
  </si>
  <si>
    <t>Outstanding trust preferred securities</t>
  </si>
  <si>
    <t>Supplemental Capital Action Information (report in $Millions unless otherwise noted)*****</t>
  </si>
  <si>
    <t>Other deductions from (additions to) assets for leverage ratio purposes</t>
  </si>
  <si>
    <t>Average total consolidated assets</t>
  </si>
  <si>
    <t>Aggregate of items subject to the 15% limit (significant investments, mortgage servicing assets and deferred tax assets arising from temporary differences)</t>
  </si>
  <si>
    <t>DTAs arising from temporary differences that could not be realized through net operating loss carrybacks, net of related valuation allowances and net of DTLs</t>
  </si>
  <si>
    <t>Associated deferred tax liabilities which would be extinguished if the intangible becomes impaired or derecognized under the relevant accounting standards</t>
  </si>
  <si>
    <t>Total mortgage servicing assets classified as intangible</t>
  </si>
  <si>
    <t>MSAs, net of associated DTLs</t>
  </si>
  <si>
    <t>Permitted offsetting short positions in relation to the specific gross holdings included above</t>
  </si>
  <si>
    <t>Gross significant investments in the capital of unconsolidated financial institutions in the form of common stock</t>
  </si>
  <si>
    <t>Significant investments in the capital of unconsolidated financial institutions in the form of common stock, net of associated DTLs</t>
  </si>
  <si>
    <t>10%/15% Threshold Deductions Calculations</t>
  </si>
  <si>
    <t>Total capital</t>
  </si>
  <si>
    <t>Tier 2 capital deductions</t>
  </si>
  <si>
    <t>Unrealized gains on available-for-sale preferred stock classified as an equity security under GAAP and available-for-sale equity exposures includable in tier 2 capital</t>
  </si>
  <si>
    <t>Non-qualifying capital instruments subject to phase out from tier 2 capital</t>
  </si>
  <si>
    <t>Tier 2 capital instruments plus related surplus</t>
  </si>
  <si>
    <t>Tier 2 capital</t>
  </si>
  <si>
    <t>Additional tier 1 capital deductions</t>
  </si>
  <si>
    <t>Tier 1 minority interest not included in common equity tier 1 capital</t>
  </si>
  <si>
    <t>Non-qualifying capital instruments subject to phase out from additional tier 1 capital</t>
  </si>
  <si>
    <t>Additional tier 1 capital instruments plus related surplus</t>
  </si>
  <si>
    <t>Additional tier 1 capital</t>
  </si>
  <si>
    <t>Non-significant investments in the capital of unconsolidated financial institutions in the form of common stock that exceed the 10 percent threshold for non-significant investments</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</si>
  <si>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</si>
  <si>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</si>
  <si>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</si>
  <si>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</si>
  <si>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Accumulated net gains (losses) on cash flow hedges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</si>
  <si>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</si>
  <si>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Net unrealized gains (losses) on available-for-sale securities (if a gain, report as a positive value; if a loss, report as a negative value)</t>
  </si>
  <si>
    <t>Deferred tax assets (DTAs) that arise from net operating loss and tax credit carryforwards, net of any related valuation allowances and net of DTLs</t>
  </si>
  <si>
    <t>Intangible assets (other than goodwill and mortgage servicing assets (MSAs)), net of associated DTLs</t>
  </si>
  <si>
    <t>Goodwill net of associated deferred tax liabilities (DTLs)</t>
  </si>
  <si>
    <t>Common equity tier 1 minority interest includable in common equity tier 1 capital</t>
  </si>
  <si>
    <t>Accumulated other comprehensive income (AOCI)</t>
  </si>
  <si>
    <t>Retained earnings</t>
  </si>
  <si>
    <t>Common stock and related surplus, net of treasury stock and unearned employee stock ownership plan (ESOP) shares</t>
  </si>
  <si>
    <t>Common equity tier 1</t>
  </si>
  <si>
    <t>AOCI opt-out election? (enter "1" for Yes; enter "0" for No)</t>
  </si>
  <si>
    <t>Regulatory Capital per Revised Regulatory Capital Rule (July 2013)</t>
  </si>
  <si>
    <t>Standardized Approach (Revised regulatory capital rule, July 2013)</t>
  </si>
  <si>
    <t>CVA Capital Charge (risk-weighted asset equivalent)(Revised regulatory capital rule, July 2013)</t>
  </si>
  <si>
    <t>Default fund contributions</t>
  </si>
  <si>
    <t>Repo-style transactions</t>
  </si>
  <si>
    <t>Derivative contracts and netting sets to derivatives</t>
  </si>
  <si>
    <t>Cleared Transactions (Revised regulatory capital rule, July 2013)</t>
  </si>
  <si>
    <t>Subject to 1,250% risk-weight</t>
  </si>
  <si>
    <t>Subject to simplified supervisory formula approach (SSFA)</t>
  </si>
  <si>
    <t>Subject to supervisory formula approach (SFA)</t>
  </si>
  <si>
    <t>Securitization Exposures (Revised regulatory capital rule, July 2013)</t>
  </si>
  <si>
    <t>Securitization Exposures (72 Federal Register 69288, December 7, 2007)</t>
  </si>
  <si>
    <t>Federal funds purchased and securities sold under agreements to repurchase</t>
  </si>
  <si>
    <t>If the institution only assumes a single maturity term for new issuance, then the institution should provide the relative index and spread used to estimate new business pricing in lieu of the curve.</t>
  </si>
  <si>
    <t>Please note that unlike Call Report reporting, all actual and projected income statement figures should be reported on a quarterly basis, and not on a cumulative basis.</t>
  </si>
  <si>
    <t>OCC Charter ID:</t>
  </si>
  <si>
    <t>Bank Additional Scenario 1</t>
  </si>
  <si>
    <t>Bank Additional Scenario 2</t>
  </si>
  <si>
    <t>Bank Additional Scenario 3</t>
  </si>
  <si>
    <t>Bank Additional Scenario 4</t>
  </si>
  <si>
    <t>Bank Additional Scenario 5</t>
  </si>
  <si>
    <t>Bank Additional Scenario 6</t>
  </si>
  <si>
    <t>Bank Additional Scenario 7</t>
  </si>
  <si>
    <t>Bank Additional Scenario 8</t>
  </si>
  <si>
    <t>Total Bank Equity Capital</t>
  </si>
  <si>
    <t>Refers to the balance sheet carrying amount of any equipment or other asset rented to others under operating leases, net of accumulated depreciation.  The total should correspond to the amount provided in Call Report Schedule RC-F Line 6, item 14 in the instructions. The amount included should only reflect collateral rented under operating leases and not include collateral subject to capital/ financing type leases.</t>
  </si>
  <si>
    <t>Schedule RI-A—Changes in Bank  Equity Capital</t>
  </si>
  <si>
    <t>Total bank equity capital most recently reported for the end of previous QUARTER</t>
  </si>
  <si>
    <t>Net income (loss) attributable to bank</t>
  </si>
  <si>
    <t>Schedule RC-F—Other Assets</t>
  </si>
  <si>
    <t>Schedule RC-G—Other Liabilities</t>
  </si>
  <si>
    <t>*****Please reconcile the Supplemental Capital Action and RI-A projections (i.e., allocate the capital actions among the RI-A buckets):</t>
  </si>
  <si>
    <t>***Tier 1 common is calculated as Tier 1 capital less non-common elements, including perpetual preferred stock and related surplus and minority interest in subsidiaries.  Specifically, non-common elements must include the following items captured in the Call Report: Schedule RC, line item 23 net of Schedule RC-R, line item 5; and Schedule RC-R, line item 6.</t>
  </si>
  <si>
    <t xml:space="preserve">Please provide the credit loss portion and non-credit loss portion of projected OTTI (for relevant portfolios) for the quarters detailed in the tables below. Responses should be provided in $Millions. Values should be quarterly, not cumulative. 
OTTI related to the security’s credit loss is recognized in earnings, whereas the OTTI related to other factors (defined as the non‐credit loss portion) is included as part of a separate component of other comprehensive income (OCI). For only those securities determined to be other-than-temporarily impaired, banks should provide both projected losses that would be recognized in earnings and any projected losses that would be captured in OCI.
Amortized Cost should represent all Securities held, regardless of if they are impaired or not. 
Only securities projected to experience an other-than-temporary impairment loss in the P&amp;L should be reported in the "Credit Loss Portion" and "Non-Credit Loss Portion" columns below.  Securities not projected to be other-than-temporarily impaired (for example, any securities implicitly or explicitly guaranteed by the U.S. government or any other securities for which no OTTI is projected) should not be reported in this tab. OTTI values should be stated as positive values. 
</t>
  </si>
  <si>
    <r>
      <rPr>
        <b/>
        <sz val="11"/>
        <rFont val="Calibri"/>
        <family val="2"/>
      </rPr>
      <t xml:space="preserve">Instructions: </t>
    </r>
    <r>
      <rPr>
        <sz val="11"/>
        <rFont val="Calibri"/>
        <family val="2"/>
      </rPr>
      <t>Bank to complete non shaded cells only; all shaded cells with embedded formulas will self populate.  Quarterly items should be reported by quarter, and not on a year-to-date basis.</t>
    </r>
  </si>
  <si>
    <t>Include domestic bank issued credit and charge cards including  those that result from a partnership agreement.</t>
  </si>
  <si>
    <t>List Call Report RI Schedule items in which this item is normally reported although excluded from PPNR for this report:</t>
  </si>
  <si>
    <t>Average Asset Balances ($Millions) (1)</t>
  </si>
  <si>
    <r>
      <rPr>
        <b/>
        <sz val="11"/>
        <rFont val="Calibri"/>
        <family val="2"/>
        <scheme val="minor"/>
      </rPr>
      <t>Instructions:</t>
    </r>
    <r>
      <rPr>
        <sz val="11"/>
        <rFont val="Calibri"/>
        <family val="2"/>
        <scheme val="minor"/>
      </rPr>
      <t xml:space="preserve"> All banks for which deposits comprise 25% or more of total liabilities for any reported period in any Call Report must complete this worksheet. Banks to complete non shaded cells only; all shaded cells with embedded formulas will self populate.  Quarterly items should be reported by quarter, and not on a year-to-date basis.</t>
    </r>
  </si>
  <si>
    <t>A sum of average domestic and foreign deposits should be equal to a sum of average RCON6631, RCON6636, RCFD6631, and RCFD6636.</t>
  </si>
  <si>
    <t>Include loans secured by farmland here (RCFD1420) and other loans not accounted for in the other categories.</t>
  </si>
  <si>
    <t>A Sum of line items 36C and 39 equals a sum of RCFD3190, RCFD3200, and interest-bearing liabilities reported in RCFD2930; line item 40 captures non-interest bearing liabilities in RCFD2930</t>
  </si>
  <si>
    <r>
      <rPr>
        <b/>
        <sz val="11"/>
        <rFont val="Calibri"/>
        <family val="2"/>
      </rPr>
      <t xml:space="preserve">Instructions: </t>
    </r>
    <r>
      <rPr>
        <sz val="11"/>
        <rFont val="Calibri"/>
        <family val="2"/>
      </rPr>
      <t xml:space="preserve">Banks to complete non shaded cells only; all shaded cells with embedded formulas will self populate.  Quarterly items should be reported by quarter, and not on a year-to-date basis. </t>
    </r>
    <r>
      <rPr>
        <sz val="11"/>
        <color rgb="FFFF0000"/>
        <rFont val="Calibri"/>
        <family val="2"/>
      </rPr>
      <t xml:space="preserve"> </t>
    </r>
  </si>
  <si>
    <t>C. Firm Wide Metrics: Net Interest Income Worksheet (Required only for Banks that were required to complete the Net Interest Income Worksheet)</t>
  </si>
  <si>
    <t>Average oustanding principal balance fo residential mortgage loans the bank services for others.</t>
  </si>
  <si>
    <r>
      <t xml:space="preserve">"Metrics by Business Segment/Line" correspond to Business Segments/Lines on PPNR Submission worksheet, unless explicitly stated otherwise.   See Instructions for defintions of standardized Business Segments/Lines.  Unless specified otherwise, all numbers are global.  </t>
    </r>
    <r>
      <rPr>
        <sz val="11"/>
        <color rgb="FF0070C0"/>
        <rFont val="Calibri"/>
        <family val="2"/>
        <scheme val="minor"/>
      </rPr>
      <t xml:space="preserve"> </t>
    </r>
    <r>
      <rPr>
        <sz val="11"/>
        <color theme="1"/>
        <rFont val="Calibri"/>
        <family val="2"/>
        <scheme val="minor"/>
      </rPr>
      <t>Only line items with "Industry Market Size" in the name are industry/market-wide items; all other items are bank-specific.</t>
    </r>
  </si>
  <si>
    <t>Full-time equivalent employees at end of current period (RIAD4150) for a given segment only.</t>
  </si>
  <si>
    <r>
      <t xml:space="preserve">Refers to the balance sheet carrying amount of any equipment or other asset rented to others under operating leases, net of accumulated depreciation.  The total in line item </t>
    </r>
    <r>
      <rPr>
        <b/>
        <sz val="11"/>
        <rFont val="Calibri"/>
        <family val="2"/>
        <scheme val="minor"/>
      </rPr>
      <t xml:space="preserve">49 </t>
    </r>
    <r>
      <rPr>
        <sz val="11"/>
        <rFont val="Calibri"/>
        <family val="2"/>
        <scheme val="minor"/>
      </rPr>
      <t>should correspond to the amount provided in Call Report Schedule RC-F Line 6, item 14 in the instructions. The amount included should only reflect collateral rented under operating leases and not include collateral subject to capital/ financing type leases.</t>
    </r>
  </si>
  <si>
    <t>Call Report name is "Residential Mortgages Sold During the Quarter"; this metric need not be limited to Mortgages and Home Equity business line.</t>
  </si>
  <si>
    <t>A backlog should be based on probability weighted fees.  The data should be consistent with historical internal reporting, not by market measurement.  The last quarter should be the Bank’s latest backlog estimate.</t>
  </si>
  <si>
    <t>Banks should not report changes in value of the MSR asset or hedges within the trading book.</t>
  </si>
  <si>
    <t>Net income (loss) attributable to Bank and minority interests</t>
  </si>
  <si>
    <t>Net income (loss) attributable to Bank</t>
  </si>
  <si>
    <t>DFAST-14A Summary Schedule Cover Sheet</t>
  </si>
  <si>
    <r>
      <t xml:space="preserve">Any questions should be directed to </t>
    </r>
    <r>
      <rPr>
        <b/>
        <sz val="12"/>
        <color rgb="FFFF0000"/>
        <rFont val="Calibri"/>
        <family val="2"/>
        <scheme val="minor"/>
      </rPr>
      <t>DFA165i2.reporting@occ.treas.gov .</t>
    </r>
  </si>
  <si>
    <t>XYZ</t>
  </si>
  <si>
    <t>RSSD ID:</t>
  </si>
  <si>
    <t>Current Year:</t>
  </si>
  <si>
    <t>(Enter  appropriate year)</t>
  </si>
  <si>
    <t>Planning Horizon Year 1:</t>
  </si>
  <si>
    <t>Planning Horizon Year 2:</t>
  </si>
  <si>
    <t>(Enter date)</t>
  </si>
  <si>
    <t>Baseline</t>
  </si>
  <si>
    <t>Adverse</t>
  </si>
  <si>
    <t>Severely Adverse</t>
  </si>
  <si>
    <t>Covered institutions should complete all relevant cells in the corresponding worksheets, including this cover page. Covered institutions should not complete any shaded cells.</t>
  </si>
  <si>
    <t>rconb557</t>
  </si>
  <si>
    <t>TOTAL ASSETS</t>
  </si>
  <si>
    <t>Other Borrowed Money</t>
  </si>
  <si>
    <t>REGULATORY CAPITAL AND RATIOS</t>
  </si>
  <si>
    <t>Report the grossed up "interest" balances that result from prime brokerage activities.</t>
  </si>
  <si>
    <t>Include both direct and allocated expenses.  Report any expenses that are made to expand the company’s card member and/or merchant base, facilitate greater segment penetration, enhance the perception of the company’s credit card brand, and/or increase the utilization of the existing card member base across the spectrum of marketing and advertising mediums.</t>
  </si>
  <si>
    <t>Gains/(Losses) from the sale of mortgages and home equity originated through all production channels (retail, broker, correspondent, etc.) with the intent to sell.  Such gains/losses should include deferred fees and costs that are reported as adjustments to the carrying balance of the sold loan, fair value changes on loan commitments with rate locks that are accounted for as derivatives, fair value changes on mortgage loans held-for-sale designated for fair value treatment, lower-of-cost or market adjustments on mortgage loans held-for-sale not designated for fair value treatment, fair value changes on derivative instruments used to hedge loan commitments and held-of-sale mortgages, and value associated with the initial capitalization of the MSR upon sale of the loan.</t>
  </si>
  <si>
    <t>Total Assets for the Leverage Ratio</t>
  </si>
  <si>
    <r>
      <t xml:space="preserve">Corresponds to line item </t>
    </r>
    <r>
      <rPr>
        <b/>
        <sz val="11"/>
        <rFont val="Calibri"/>
        <family val="2"/>
        <scheme val="minor"/>
      </rPr>
      <t xml:space="preserve">7C </t>
    </r>
    <r>
      <rPr>
        <sz val="11"/>
        <rFont val="Calibri"/>
        <family val="2"/>
        <scheme val="minor"/>
      </rPr>
      <t>on the Net Interest Income worksheet.</t>
    </r>
  </si>
  <si>
    <t xml:space="preserve">The Weighted Average Life should reflect the current position, the impact of new business activity, as well as the impact of behavioral assumptions such as prepayments or defaults,  based on the expected remaining lives, inclusive of behavioral assumptions.  It should reflect the weighted average of time to principal actual repayment (as modeled) for all positions in that portfolio, rounded to the nearest monthly term.  For revolving products, the WAL should reflect the underlying repayment behavior assumptions assumed by the institution, which would include contractual repayments, any assumed excess payments or prepayments, and defaults.  </t>
  </si>
  <si>
    <t>Balance Sheet Asset Categories</t>
  </si>
  <si>
    <t>Cash and balances due from depository institutions</t>
  </si>
  <si>
    <t>Securities (excluding securitizations): Held-to-maturity</t>
  </si>
  <si>
    <t>Loans and leases on held for sale</t>
  </si>
  <si>
    <t>4a</t>
  </si>
  <si>
    <t>Residential Mortgage exposures</t>
  </si>
  <si>
    <t>4b</t>
  </si>
  <si>
    <t>High Volatility Commercial Real Estate (HVCRE) exposures</t>
  </si>
  <si>
    <t>4c</t>
  </si>
  <si>
    <t>4d</t>
  </si>
  <si>
    <t>All other exposures</t>
  </si>
  <si>
    <t>Loans and leases, net of unearned income</t>
  </si>
  <si>
    <t>5a</t>
  </si>
  <si>
    <t>Residential mortgage exposures</t>
  </si>
  <si>
    <t>5b</t>
  </si>
  <si>
    <t>5c</t>
  </si>
  <si>
    <t>5d</t>
  </si>
  <si>
    <t>Trading assets (excluding securitizations that receive standardized charges)</t>
  </si>
  <si>
    <t>All other assets</t>
  </si>
  <si>
    <t>Financial standby letters of credit</t>
  </si>
  <si>
    <t>Performance standby letters of credit and transaction related contingent items</t>
  </si>
  <si>
    <t>Retained recourse on small business obligations sold with recourse</t>
  </si>
  <si>
    <t>All other off-balance sheet liabilities</t>
  </si>
  <si>
    <t>Unused commitments: Original maturity of one year or less, excluding ABCP conduits</t>
  </si>
  <si>
    <t>Unused commitments: Original maturity of one year or less to ABCP</t>
  </si>
  <si>
    <t>Unused commitments: Original maturity exceeding one year</t>
  </si>
  <si>
    <t>Unconditionally cancelable commitments</t>
  </si>
  <si>
    <t>Over-the-counter derivatives</t>
  </si>
  <si>
    <t>Centrally cleared derivatives</t>
  </si>
  <si>
    <t>RWA for purposes of calculating the allowance for loan and lease losses 1.25 percent threshold</t>
  </si>
  <si>
    <t>Market risk equivalent assets</t>
  </si>
  <si>
    <t>LESS: Excess allowance for loan and lease losses</t>
  </si>
  <si>
    <t>LESS: Allocated transfer risk reserve</t>
  </si>
  <si>
    <t>Memoranda Items -- Derivatives</t>
  </si>
  <si>
    <t>Current credit exposure across all derivative contracts covered by the regulatory capital rule</t>
  </si>
  <si>
    <t>Interest rate</t>
  </si>
  <si>
    <t>Foreign exchange rate and gold</t>
  </si>
  <si>
    <t>Credit (investment grade reference asset)</t>
  </si>
  <si>
    <t>Credit (non-investment grade reference asset)</t>
  </si>
  <si>
    <t>Precious metals (except gold)</t>
  </si>
  <si>
    <t>Covered Bond</t>
  </si>
  <si>
    <t>Accounting Intent (AFS, HTM)</t>
  </si>
  <si>
    <t>Counterparty Default Losses</t>
  </si>
  <si>
    <t>Total risk-weighted assets using standardized approach</t>
  </si>
  <si>
    <t>Common equity tier 1 ratio (%)</t>
  </si>
  <si>
    <t>Tier 1 capital ratio (%)</t>
  </si>
  <si>
    <t>Impact of Counterparty Default hedges</t>
  </si>
  <si>
    <t>Trading Issuer Default Losses (Trading IDR)</t>
  </si>
  <si>
    <t>Business and Corporate Cards</t>
  </si>
  <si>
    <t>Other Income Statements (I/S) Items</t>
  </si>
  <si>
    <t>Value-at-risk(VaR)-based capital requirement</t>
  </si>
  <si>
    <t>Trading Mark-to-market (MTM) Losses</t>
  </si>
  <si>
    <t xml:space="preserve"> All other deductions from (additions to) common equity tier 1 capital before threshold-based deductions</t>
  </si>
  <si>
    <t>Firmwide Trading Total</t>
  </si>
  <si>
    <t>Contributions from 
Higher-Order Risks</t>
  </si>
  <si>
    <t>Firmwide CVA 
Hedges Total</t>
  </si>
  <si>
    <t>Issuer Default Losses (Trading  Book)</t>
  </si>
  <si>
    <t xml:space="preserve"> Issuer Default losses from securitized products</t>
  </si>
  <si>
    <t xml:space="preserve"> Issuer Default losses from other credit sensitive instruments</t>
  </si>
  <si>
    <t>Note: Please add more rows if needed.</t>
  </si>
  <si>
    <t>Beginning Fair Market Value PQ 1</t>
  </si>
  <si>
    <t>Fair Value Rate of Change PQ1</t>
  </si>
  <si>
    <t>Beginning Fair Market Value PQ 2</t>
  </si>
  <si>
    <t>Fair Value Rate of Change PQ2</t>
  </si>
  <si>
    <t>Beginning Fair Market Value PQ 3</t>
  </si>
  <si>
    <t>Fair Value Rate of Change PQ3</t>
  </si>
  <si>
    <t>Beginning Fair Market Value PQ 4</t>
  </si>
  <si>
    <t>Fair Value Rate of Change PQ4</t>
  </si>
  <si>
    <t>Beginning Fair Market Value PQ 5</t>
  </si>
  <si>
    <t>Fair Value Rate of Change PQ5</t>
  </si>
  <si>
    <t>Beginning Fair Market Value PQ 6</t>
  </si>
  <si>
    <t>Fair Value Rate of Change PQ6</t>
  </si>
  <si>
    <t>Beginning Fair Market Value PQ 7</t>
  </si>
  <si>
    <t>Fair Value Rate of Change PQ7</t>
  </si>
  <si>
    <t>Beginning Fair Market Value PQ 8</t>
  </si>
  <si>
    <t>Fair Value Rate of Change PQ8</t>
  </si>
  <si>
    <t>Beginning Fair Market Value PQ 9</t>
  </si>
  <si>
    <t>Fair Value Rate of Change PQ9</t>
  </si>
  <si>
    <t>Banks should estimate and provide fair market values of AFS securities based on a re-pricing of positions held on the reporting date.  Responses for Fair Market Values and Projected OCI should be provided in $Millions. The “Fair Value Change Rate” should be estimated based on the re-pricing of positions held at the beginning of each quarter. The ratio should be determined based upon the rate of fair value change at a portfolio level based upon a weighted average basis of the change between beginning and ending fair value for each asset (The “Fair Value Change Rate” is not a ratio of projected OCI to Beginning Fair Value).  Responses should be provided as a % ratio.</t>
  </si>
  <si>
    <t>Total Actual Fair Market Value MM/DD/YYYY</t>
  </si>
  <si>
    <t xml:space="preserve">* For 'Other' AFS securities, please provide name of security type in row 26 above (currently labeled "Other").  Please add additional rows if necessary.  </t>
  </si>
  <si>
    <t>Effective date:</t>
  </si>
  <si>
    <t>For each position that incurred a loss in P&amp;L, please state the identifier value for each trade (e.g., CUSIP, ISIN or SEDOL value) and the amount of loss projected (over the entire forecast horizon).  Create a separate line item for each position. Total projected losses should reconcile to the total sum of projected losses (across all quarters) provided in the Securities OTTI by Portfolio tab of this schedule.  Responses should be provided in $Millions.</t>
  </si>
  <si>
    <t>Identifier Value</t>
  </si>
  <si>
    <t xml:space="preserve">                                                                                                                                                                                             Bank Income Statement </t>
  </si>
  <si>
    <t>Other Losses (describe in supporting documentation)</t>
  </si>
  <si>
    <t>Exposures past due 90 days or more on nonaccrual</t>
  </si>
  <si>
    <t>High Volatility Commercials Real Estate (HVCRE) Exposures</t>
  </si>
  <si>
    <t>8a</t>
  </si>
  <si>
    <t>8b</t>
  </si>
  <si>
    <t>Derivatives and Off-Balance-Sheet Asset Categories (Excluding Securitization Exposures)</t>
  </si>
  <si>
    <t>17a</t>
  </si>
  <si>
    <t>17b</t>
  </si>
  <si>
    <t>17c</t>
  </si>
  <si>
    <t>Commercial and similar letters of credit with an original maturity of one year or less</t>
  </si>
  <si>
    <t>On‐balance sheet securitization exposures</t>
  </si>
  <si>
    <t>Trading assets that receive standardized charges</t>
  </si>
  <si>
    <t>8c</t>
  </si>
  <si>
    <t>8d</t>
  </si>
  <si>
    <t>Held‐to‐maturity securities</t>
  </si>
  <si>
    <t>Available‐for‐sale securities</t>
  </si>
  <si>
    <t>All other on‐balance sheet securitization exposures</t>
  </si>
  <si>
    <t>Off‐balance sheet securitization exposures</t>
  </si>
  <si>
    <t>BANKS SHOULD SUBMIT THE SUMMARY XML FILE AND NOT THIS SUMMARY EXCEL FILE (SEE TECHNICAL INSTRUCTIONS). THIS FILE IS BEING PROVIDED AS A RESOURCE ONLY AND IS NOT INTENDED AS AN OFFICAL REPORTING FORM.</t>
  </si>
  <si>
    <t>Change in the offsetting debit to the liability for Employee Stock Ownership Plan (ESOP) debt guaranteed by the bank</t>
  </si>
  <si>
    <t>Q4 Actual</t>
  </si>
  <si>
    <t>Provision for Unfunded Off-Balance Sheet Credit Exposures (to build/decrease item 141 (RCFDB557) in Balance Sheet)</t>
  </si>
  <si>
    <t>15 percent common equity tier 1 deduction threshold</t>
  </si>
  <si>
    <t>Taxes paid during the fiscal year ended two years ago, assuming that fiscal years align with calendar years</t>
  </si>
  <si>
    <t>Taxes paid during the fiscal year ended one year ago, assuming that fiscal years align with calendar years</t>
  </si>
  <si>
    <t>Taxes paid through the as-of date of the current fiscal year, assuming that fiscal years align with calendar years</t>
  </si>
  <si>
    <t>Total capital ratio (%)</t>
  </si>
  <si>
    <t>PQ 1 - PQ 4</t>
  </si>
  <si>
    <t>PQ 5 - PQ 8</t>
  </si>
  <si>
    <t>82A</t>
  </si>
  <si>
    <t>82B</t>
  </si>
  <si>
    <t>82C</t>
  </si>
  <si>
    <t>83A</t>
  </si>
  <si>
    <t>83B</t>
  </si>
  <si>
    <t>83C</t>
  </si>
  <si>
    <t>84A</t>
  </si>
  <si>
    <t>84B</t>
  </si>
  <si>
    <t>84C</t>
  </si>
  <si>
    <t>85A</t>
  </si>
  <si>
    <t>85B</t>
  </si>
  <si>
    <t>85C</t>
  </si>
  <si>
    <t>Savings (for upward rate movements)</t>
  </si>
  <si>
    <t>Money Market Accounts (for upward rate movements)</t>
  </si>
  <si>
    <t>NOW, ATS, and other Transaction Accounts (for upward rate movements)</t>
  </si>
  <si>
    <t>Time Deposits (for upward rate movements)</t>
  </si>
  <si>
    <t>Foreign Deposits (for upward rate movements)</t>
  </si>
  <si>
    <t>Foreign Deposits-Time (for upward rate movements)</t>
  </si>
  <si>
    <t>Money Market Accounts (for downward rate movements)</t>
  </si>
  <si>
    <t>Savings (for downward rate movements)</t>
  </si>
  <si>
    <t>NOW, ATS, and other Transaction Accounts (for downward rate movements)</t>
  </si>
  <si>
    <t>Time Deposits (for downward rate movements)</t>
  </si>
  <si>
    <t>Foreign Deposits (for downward rate movements)</t>
  </si>
  <si>
    <t>Foreign Deposits-Time (for downward rate movements)</t>
  </si>
  <si>
    <t>Money Market Accounts (Assumed Floor)</t>
  </si>
  <si>
    <t>Savings (Assumed Floor)</t>
  </si>
  <si>
    <t>NOW, ATS, and other Transaction Accounts (Assumed Floor)</t>
  </si>
  <si>
    <t>Time Deposits (Assumed Floor)</t>
  </si>
  <si>
    <t>Foreign Deposits (Assumed Floor)</t>
  </si>
  <si>
    <t>Foreign Deposits-Time (Assumed Floor)</t>
  </si>
  <si>
    <t>N2a</t>
  </si>
  <si>
    <t>N2b</t>
  </si>
  <si>
    <t>N2c</t>
  </si>
  <si>
    <t>N2d</t>
  </si>
  <si>
    <t>N2e</t>
  </si>
  <si>
    <t>N2f</t>
  </si>
  <si>
    <t>N2g</t>
  </si>
  <si>
    <t>N2h</t>
  </si>
  <si>
    <t>N2i</t>
  </si>
  <si>
    <t>N2j</t>
  </si>
  <si>
    <t>N4a</t>
  </si>
  <si>
    <t>N4b</t>
  </si>
  <si>
    <t>N4c</t>
  </si>
  <si>
    <t>N4d</t>
  </si>
  <si>
    <t>N4e</t>
  </si>
  <si>
    <t>N4f</t>
  </si>
  <si>
    <t>N4g</t>
  </si>
  <si>
    <t>N4h</t>
  </si>
  <si>
    <t>N4i</t>
  </si>
  <si>
    <t>N4j</t>
  </si>
  <si>
    <t>N4k</t>
  </si>
  <si>
    <t>N4l</t>
  </si>
  <si>
    <t>N4m</t>
  </si>
  <si>
    <t>N4n</t>
  </si>
  <si>
    <t>N4o</t>
  </si>
  <si>
    <t>N4p</t>
  </si>
  <si>
    <t>N4q</t>
  </si>
  <si>
    <t>N4r</t>
  </si>
  <si>
    <t>N4s</t>
  </si>
  <si>
    <t>N4t</t>
  </si>
  <si>
    <t>N4u</t>
  </si>
  <si>
    <t>N4v</t>
  </si>
  <si>
    <t>N3a</t>
  </si>
  <si>
    <t>N3b</t>
  </si>
  <si>
    <t>N3c</t>
  </si>
  <si>
    <t>N3d</t>
  </si>
  <si>
    <t>N3e</t>
  </si>
  <si>
    <t>N3f</t>
  </si>
  <si>
    <t>N3g</t>
  </si>
  <si>
    <t>N3h</t>
  </si>
  <si>
    <t>N3i</t>
  </si>
  <si>
    <t>N3j</t>
  </si>
  <si>
    <t>(see values in row below)</t>
  </si>
  <si>
    <t>(3)</t>
  </si>
  <si>
    <t>(4)</t>
  </si>
  <si>
    <t>(5)</t>
  </si>
  <si>
    <t>(6)</t>
  </si>
  <si>
    <t>(7)</t>
  </si>
  <si>
    <t>(8)</t>
  </si>
  <si>
    <t>(9)</t>
  </si>
  <si>
    <t>(10)</t>
  </si>
  <si>
    <t>(11)</t>
  </si>
  <si>
    <t>(1)</t>
  </si>
  <si>
    <t>(2)</t>
  </si>
  <si>
    <t>(12)</t>
  </si>
  <si>
    <t>(13)</t>
  </si>
  <si>
    <t>(14)</t>
  </si>
  <si>
    <t>(15)</t>
  </si>
  <si>
    <t>(16)</t>
  </si>
  <si>
    <t>(17)</t>
  </si>
  <si>
    <t>(18)</t>
  </si>
  <si>
    <t>(19)</t>
  </si>
  <si>
    <t>(20)</t>
  </si>
  <si>
    <t>(21)</t>
  </si>
  <si>
    <t>(22)</t>
  </si>
  <si>
    <t>(23)</t>
  </si>
  <si>
    <t>(24)</t>
  </si>
  <si>
    <t>(25)</t>
  </si>
  <si>
    <t>(26)</t>
  </si>
  <si>
    <t>(27)</t>
  </si>
  <si>
    <t>Threshold Deductions Calculations</t>
  </si>
  <si>
    <t>Non-significant investments in the capital of unconsolidated financial institutions in the form of common stock, net of associated DTLs</t>
  </si>
  <si>
    <t>Aggregate non-significant investments in the capital of unconsolidated financial institutions, including in the form of common stock, additional tier 1, and tier 2 capital</t>
  </si>
  <si>
    <t>10 percent common equity tier 1 deduction threshold for non-significant investments in the capital of unconsolidated financial institutions in the form of common stock</t>
  </si>
  <si>
    <t>Amount of non-significant investments that exceed the 10 percent deduction threshold for non-significant investments</t>
  </si>
  <si>
    <t>Supplementary Leverage Ratio Exposure</t>
  </si>
  <si>
    <t>Supplementary Leverage Ratio</t>
  </si>
  <si>
    <t>Deferred tax assets that arise from net operating loss and tax credit carryforwards, net of DTLs, but gross of related valuation allowances</t>
  </si>
  <si>
    <t>Valuation allowances related to deferred tax assets that arise from net operating loss and tax credit carryforwards</t>
  </si>
  <si>
    <t>Deferred tax assets arising from temporary differences, net of DTLs</t>
  </si>
  <si>
    <t>Valuation allowances related to DTAs arising from temporary differences</t>
  </si>
  <si>
    <t>7a</t>
  </si>
  <si>
    <t>7b</t>
  </si>
  <si>
    <t>7c</t>
  </si>
  <si>
    <t>Separate account bank-owned life insurance</t>
  </si>
  <si>
    <t>Default fund contributions to central counterparties</t>
  </si>
  <si>
    <t>Unsettled transactions (failed trades)</t>
  </si>
  <si>
    <t>Debt Positions</t>
  </si>
  <si>
    <t>Equity Positions</t>
  </si>
  <si>
    <t>Capital requirements for securitization positions using the SSFA or applying a specific risk-weighting factor of 1250 percent</t>
  </si>
  <si>
    <t>Standardized measure of specific risk add-ons (sum of items 26, 27, and 28)</t>
  </si>
  <si>
    <t>Incremental risk charge requirement</t>
  </si>
  <si>
    <t>Modeled comprehensive risk measure</t>
  </si>
  <si>
    <t>Standardized measure of specific risk add-ons for net long correlation trading positions</t>
  </si>
  <si>
    <t>Standardized measure of specific risk add-ons for net short correlation trading positions</t>
  </si>
  <si>
    <t>Standardized measure of specific risk add-ons (greater of item 32 or 33)</t>
  </si>
  <si>
    <t>Surcharge for modeled correlation trading positions (Item 34 multiplied by 0.08)</t>
  </si>
  <si>
    <t>Additional capital requirement</t>
  </si>
  <si>
    <t>Sum of item 37 and 38</t>
  </si>
  <si>
    <t>Standardized market risk-weighted assets</t>
  </si>
  <si>
    <t>Risk-weighted assets before deductions for excess allowance of loan and lease losses and allocated risk transfer risk reserve (sum of items 22 and 40)</t>
  </si>
  <si>
    <t>47a</t>
  </si>
  <si>
    <t>47b</t>
  </si>
  <si>
    <t>47c</t>
  </si>
  <si>
    <t>47d</t>
  </si>
  <si>
    <t>47e</t>
  </si>
  <si>
    <t>47f</t>
  </si>
  <si>
    <t>47g</t>
  </si>
  <si>
    <t>49a</t>
  </si>
  <si>
    <t>49b</t>
  </si>
  <si>
    <t>49c</t>
  </si>
  <si>
    <t>49d</t>
  </si>
  <si>
    <t>49e</t>
  </si>
  <si>
    <t>49f</t>
  </si>
  <si>
    <t>49g</t>
  </si>
  <si>
    <t>Other Counterparty Losses</t>
  </si>
  <si>
    <t>35A</t>
  </si>
  <si>
    <t>35B</t>
  </si>
  <si>
    <t>35C</t>
  </si>
  <si>
    <t>37A</t>
  </si>
  <si>
    <t>37B</t>
  </si>
  <si>
    <t>37C</t>
  </si>
  <si>
    <t>42A</t>
  </si>
  <si>
    <t>42B</t>
  </si>
  <si>
    <t>42C</t>
  </si>
  <si>
    <t>42D</t>
  </si>
  <si>
    <t>45A</t>
  </si>
  <si>
    <t>45B</t>
  </si>
  <si>
    <t>46A</t>
  </si>
  <si>
    <t>46B</t>
  </si>
  <si>
    <t>46C</t>
  </si>
  <si>
    <t>79A</t>
  </si>
  <si>
    <t>79B</t>
  </si>
  <si>
    <t>79C</t>
  </si>
  <si>
    <t>80A</t>
  </si>
  <si>
    <t>80B</t>
  </si>
  <si>
    <t>80C</t>
  </si>
  <si>
    <t>81A</t>
  </si>
  <si>
    <t>81B</t>
  </si>
  <si>
    <t>81C</t>
  </si>
  <si>
    <t>If Item 18 is “1” for “Yes”, complete items 27 through 31 only for AOCI related adjustments.</t>
  </si>
  <si>
    <t>If Item 18 is “0” for “No”, complete item 32 only for AOCI related adjustments.</t>
  </si>
  <si>
    <t>Comprehensive risk capital measure requirement</t>
  </si>
  <si>
    <t>Capital requirement for all de minimis exposures</t>
  </si>
  <si>
    <t>Risk Segment</t>
  </si>
  <si>
    <r>
      <t>For the inputs into each scenar</t>
    </r>
    <r>
      <rPr>
        <b/>
        <sz val="12"/>
        <rFont val="Calibri"/>
        <family val="2"/>
        <scheme val="minor"/>
      </rPr>
      <t xml:space="preserve">io, provide the risk segment and the </t>
    </r>
    <r>
      <rPr>
        <b/>
        <sz val="12"/>
        <color theme="1"/>
        <rFont val="Calibri"/>
        <family val="2"/>
        <scheme val="minor"/>
      </rPr>
      <t xml:space="preserve">contribution of those events to the operational loss projection. Provide any supporting information including statistical results, data, summary tables, and additional descriptions in a </t>
    </r>
    <r>
      <rPr>
        <b/>
        <u/>
        <sz val="12"/>
        <color theme="1"/>
        <rFont val="Calibri"/>
        <family val="2"/>
        <scheme val="minor"/>
      </rPr>
      <t>separate document</t>
    </r>
    <r>
      <rPr>
        <b/>
        <sz val="12"/>
        <color theme="1"/>
        <rFont val="Calibri"/>
        <family val="2"/>
        <scheme val="minor"/>
      </rPr>
      <t xml:space="preserve"> and cross-reference the document to the respective question/item. Rows should be added if necessary.</t>
    </r>
  </si>
  <si>
    <r>
      <t xml:space="preserve">Investment Banking Segment </t>
    </r>
    <r>
      <rPr>
        <sz val="11"/>
        <rFont val="Calibri"/>
        <family val="2"/>
        <scheme val="minor"/>
      </rPr>
      <t>(only firms that report greater than $100 million for an projected quarter in item 16 of the PPNR projections schedule should complete items 11 through 26 below)</t>
    </r>
  </si>
  <si>
    <r>
      <t xml:space="preserve">Fee Earning Client Assets - Total </t>
    </r>
    <r>
      <rPr>
        <b/>
        <sz val="11"/>
        <rFont val="Calibri"/>
        <family val="2"/>
        <scheme val="minor"/>
      </rPr>
      <t>(10)</t>
    </r>
  </si>
  <si>
    <t>Fee Earning Client Assets - Equities</t>
  </si>
  <si>
    <t>Fee Earning Client Assets - Fixed Income</t>
  </si>
  <si>
    <t>Fee Earning Client Assets - Other</t>
  </si>
  <si>
    <r>
      <t xml:space="preserve">Average Domestic Deposit Repricing Beta </t>
    </r>
    <r>
      <rPr>
        <b/>
        <u/>
        <sz val="11"/>
        <color theme="1"/>
        <rFont val="Calibri"/>
        <family val="2"/>
        <scheme val="minor"/>
      </rPr>
      <t>(5)</t>
    </r>
  </si>
  <si>
    <r>
      <t xml:space="preserve">Average  Foreign Deposit Repricing Beta </t>
    </r>
    <r>
      <rPr>
        <b/>
        <u/>
        <sz val="11"/>
        <color theme="1"/>
        <rFont val="Calibri"/>
        <family val="2"/>
        <scheme val="minor"/>
      </rPr>
      <t>(5)</t>
    </r>
  </si>
  <si>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(item 84)</t>
  </si>
  <si>
    <t>Bank Baseline</t>
  </si>
  <si>
    <t>Bank Stress</t>
  </si>
  <si>
    <t>Common equity tier 1 capital: adjustments and deductions:where applicable, report all line items reflective of transition provisions</t>
  </si>
  <si>
    <t>(Advanced approaches banks that exit parallel run only): eligible credit reserves includable in tier 2 capital</t>
  </si>
  <si>
    <t>(Advanced approaches banks that exit parallel run only): total risk-weighted assets using advanced approaches rules</t>
  </si>
  <si>
    <t xml:space="preserve">Common equity tier 1 ratio (%)(Advanced approaches banks that exit parallel run only) </t>
  </si>
  <si>
    <t xml:space="preserve"> Tier 1 capital ratio (%)(Advanced approaches banks that exit parallel run only)</t>
  </si>
  <si>
    <t xml:space="preserve"> Total capital ratio (%)(Advanced approaches banks that exit parallel run only)</t>
  </si>
  <si>
    <t>Projected OTTI for AFS Securities and HTM Securities</t>
  </si>
  <si>
    <t>Income (loss) before taxes and discontinued operations</t>
  </si>
  <si>
    <t>Income (loss) before discontinued operations and other adjustments</t>
  </si>
  <si>
    <t>Discontinued operations, net of income taxes</t>
  </si>
  <si>
    <r>
      <t xml:space="preserve">All covered institutions are expected to complete a version of the Summary template for each required scenario - Baseline, </t>
    </r>
    <r>
      <rPr>
        <sz val="11"/>
        <rFont val="Calibri"/>
        <family val="2"/>
        <scheme val="minor"/>
      </rPr>
      <t>Adverse</t>
    </r>
    <r>
      <rPr>
        <sz val="11"/>
        <color theme="1"/>
        <rFont val="Calibri"/>
        <family val="2"/>
        <scheme val="minor"/>
      </rPr>
      <t xml:space="preserve">, Severely Adverse, Bank Baseline, and Bank Stress - and additional scenarios that are named accordingly. </t>
    </r>
  </si>
  <si>
    <t xml:space="preserve">*For 'Other' AFS and HTM securities, please provide name of security type in row 20 above (currently labeled "Other").  Please add additional rows if necessary.  </t>
  </si>
  <si>
    <t>*For 'Other' AFS securities, please provide name of security type in row 20 above (currently labeled "Other").  Please add additional rows if necessary.  If adding additional rows, please ensure that grand totals sum appropriately.</t>
  </si>
  <si>
    <r>
      <t xml:space="preserve">Domestic </t>
    </r>
    <r>
      <rPr>
        <b/>
        <sz val="11"/>
        <rFont val="Calibri"/>
        <family val="2"/>
        <scheme val="minor"/>
      </rPr>
      <t>(22)</t>
    </r>
  </si>
  <si>
    <r>
      <t xml:space="preserve">Credit and Charge Card Rewards/Partner Sharing Expense </t>
    </r>
    <r>
      <rPr>
        <b/>
        <sz val="11"/>
        <color theme="1"/>
        <rFont val="Calibri"/>
        <family val="2"/>
        <scheme val="minor"/>
      </rPr>
      <t>(21) (32)</t>
    </r>
  </si>
  <si>
    <r>
      <t xml:space="preserve">Residential Mortgage Originations Industry Market Size –  Volume </t>
    </r>
    <r>
      <rPr>
        <b/>
        <sz val="11"/>
        <rFont val="Calibri"/>
        <family val="2"/>
        <scheme val="minor"/>
      </rPr>
      <t>(23)</t>
    </r>
  </si>
  <si>
    <r>
      <t xml:space="preserve">Mortgages and Home Equity Sold during the quarter </t>
    </r>
    <r>
      <rPr>
        <b/>
        <sz val="11"/>
        <rFont val="Calibri"/>
        <family val="2"/>
        <scheme val="minor"/>
      </rPr>
      <t>(24)</t>
    </r>
  </si>
  <si>
    <r>
      <t xml:space="preserve">Total Open Checking and Money Market Accounts  –  End of Period </t>
    </r>
    <r>
      <rPr>
        <b/>
        <sz val="11"/>
        <color theme="1"/>
        <rFont val="Calibri"/>
        <family val="2"/>
        <scheme val="minor"/>
      </rPr>
      <t>(29)</t>
    </r>
  </si>
  <si>
    <r>
      <t>Backlog</t>
    </r>
    <r>
      <rPr>
        <b/>
        <sz val="11"/>
        <rFont val="Calibri"/>
        <family val="2"/>
        <scheme val="minor"/>
      </rPr>
      <t xml:space="preserve"> (28)</t>
    </r>
  </si>
  <si>
    <r>
      <t xml:space="preserve">Collateral Underlying Operating Leases for Which the Bank is the Lessor </t>
    </r>
    <r>
      <rPr>
        <b/>
        <sz val="11"/>
        <rFont val="Calibri"/>
        <family val="2"/>
        <scheme val="minor"/>
      </rPr>
      <t>(20)</t>
    </r>
  </si>
  <si>
    <r>
      <t xml:space="preserve">Non-Recurring PPNR Items </t>
    </r>
    <r>
      <rPr>
        <b/>
        <sz val="11"/>
        <color theme="1"/>
        <rFont val="Calibri"/>
        <family val="2"/>
        <scheme val="minor"/>
      </rPr>
      <t>(30)</t>
    </r>
  </si>
  <si>
    <r>
      <t xml:space="preserve">First Lien Residential Mortgages (in Domestic Offices) </t>
    </r>
    <r>
      <rPr>
        <b/>
        <sz val="11"/>
        <color theme="1"/>
        <rFont val="Calibri"/>
        <family val="2"/>
        <scheme val="minor"/>
      </rPr>
      <t>(31)</t>
    </r>
  </si>
  <si>
    <r>
      <t>New Domestic Business Pricing for Time Deposits</t>
    </r>
    <r>
      <rPr>
        <b/>
        <sz val="11"/>
        <color theme="1"/>
        <rFont val="Calibri"/>
        <family val="2"/>
        <scheme val="minor"/>
      </rPr>
      <t xml:space="preserve"> (25)</t>
    </r>
  </si>
  <si>
    <r>
      <t xml:space="preserve">Curve (if multiple terms assumed) </t>
    </r>
    <r>
      <rPr>
        <b/>
        <sz val="11"/>
        <color theme="1"/>
        <rFont val="Calibri"/>
        <family val="2"/>
        <scheme val="minor"/>
      </rPr>
      <t xml:space="preserve">(26) </t>
    </r>
  </si>
  <si>
    <r>
      <t xml:space="preserve">Index rate  (if single term assumed)  </t>
    </r>
    <r>
      <rPr>
        <b/>
        <sz val="11"/>
        <color theme="1"/>
        <rFont val="Calibri"/>
        <family val="2"/>
        <scheme val="minor"/>
      </rPr>
      <t>(27)</t>
    </r>
  </si>
  <si>
    <r>
      <t xml:space="preserve">Spread relative to the Index Rate </t>
    </r>
    <r>
      <rPr>
        <b/>
        <sz val="11"/>
        <color theme="1"/>
        <rFont val="Calibri"/>
        <family val="2"/>
        <scheme val="minor"/>
      </rPr>
      <t>(27)</t>
    </r>
  </si>
  <si>
    <t xml:space="preserve">Please break out and explain nature of non-recurring items included in PPNR.  Also indicate which items on PPNR Projections worksheet include the items broken out in footnote 32: </t>
  </si>
  <si>
    <t>The term “curve” refers to the reference rate used to price time deposits.  Given that the pricing of time deposits is dependent on the term, the institution should provide the overall curve used to price time deposits.  If the institution only assumes a single maturity term for new issuances, complete line 85B and 85C only, otherwise complete line 85A only.</t>
  </si>
  <si>
    <r>
      <t>Footnotes to the</t>
    </r>
    <r>
      <rPr>
        <b/>
        <i/>
        <sz val="11"/>
        <rFont val="Calibri"/>
        <family val="2"/>
      </rPr>
      <t xml:space="preserve"> Capital Worksheet</t>
    </r>
  </si>
  <si>
    <t>Equity Securities with readily determinable fair values not held for trading</t>
  </si>
  <si>
    <t>Available‐for‐sale debt securities and equity securities with readily determinable fair not held for trading values</t>
  </si>
  <si>
    <t>Adjusted Starting Value (1)</t>
  </si>
  <si>
    <r>
      <rPr>
        <b/>
        <strike/>
        <sz val="11"/>
        <rFont val="Calibri"/>
        <family val="2"/>
        <scheme val="minor"/>
      </rPr>
      <t>Potential net opperating loss carrybacks</t>
    </r>
    <r>
      <rPr>
        <b/>
        <sz val="11"/>
        <rFont val="Calibri"/>
        <family val="2"/>
        <scheme val="minor"/>
      </rPr>
      <t xml:space="preserve"> </t>
    </r>
    <r>
      <rPr>
        <b/>
        <sz val="11"/>
        <color rgb="FFFF0000"/>
        <rFont val="Calibri"/>
        <family val="2"/>
        <scheme val="minor"/>
      </rPr>
      <t xml:space="preserve">Taxes previously paid that the bank  could recover if the bank’s temporary differences (both deductible and taxable) fully reverse at the report date </t>
    </r>
  </si>
  <si>
    <t>109a</t>
  </si>
  <si>
    <t>109b</t>
  </si>
  <si>
    <t>109c</t>
  </si>
  <si>
    <t>U.S. Federal Government</t>
  </si>
  <si>
    <t>U.S. State Governments</t>
  </si>
  <si>
    <t>All non‐U.S. tax jurisdictions</t>
  </si>
  <si>
    <t>111a</t>
  </si>
  <si>
    <t>111b</t>
  </si>
  <si>
    <t>111c</t>
  </si>
  <si>
    <t>112a</t>
  </si>
  <si>
    <t>112b</t>
  </si>
  <si>
    <t>112c</t>
  </si>
  <si>
    <t>113a</t>
  </si>
  <si>
    <t>113b</t>
  </si>
  <si>
    <t>113c</t>
  </si>
  <si>
    <t>Please note that for purposes of DFAST 2020, Banks are not required to complete the following worksheet</t>
  </si>
  <si>
    <t>Balances - PCD (1)</t>
  </si>
  <si>
    <t>6a</t>
  </si>
  <si>
    <t>Loan Losses - PCD (1)</t>
  </si>
  <si>
    <t>9a</t>
  </si>
  <si>
    <t>14a</t>
  </si>
  <si>
    <t>22a</t>
  </si>
  <si>
    <t>26a</t>
  </si>
  <si>
    <t>27a</t>
  </si>
  <si>
    <t>28a</t>
  </si>
  <si>
    <t>32a</t>
  </si>
  <si>
    <t>35a</t>
  </si>
  <si>
    <t>40a</t>
  </si>
  <si>
    <t>This item is only reported by institutions that have adopted ASU 2016‐13.</t>
  </si>
  <si>
    <r>
      <rPr>
        <strike/>
        <sz val="11"/>
        <color rgb="FFFF0000"/>
        <rFont val="Calibri"/>
        <family val="2"/>
        <scheme val="minor"/>
      </rPr>
      <t xml:space="preserve">Common Stock (Equity) </t>
    </r>
    <r>
      <rPr>
        <sz val="11"/>
        <color rgb="FFFF0000"/>
        <rFont val="Calibri"/>
        <family val="2"/>
        <scheme val="minor"/>
      </rPr>
      <t>Not Applicable</t>
    </r>
  </si>
  <si>
    <r>
      <rPr>
        <strike/>
        <sz val="11"/>
        <color rgb="FFFF0000"/>
        <rFont val="Calibri"/>
        <family val="2"/>
        <scheme val="minor"/>
      </rPr>
      <t>Preferred Stock (Equity)</t>
    </r>
    <r>
      <rPr>
        <sz val="11"/>
        <color rgb="FFFF0000"/>
        <rFont val="Calibri"/>
        <family val="2"/>
        <scheme val="minor"/>
      </rPr>
      <t xml:space="preserve"> Not Applicable</t>
    </r>
  </si>
  <si>
    <r>
      <t xml:space="preserve">Funding Valuation Adjustment (FVA) </t>
    </r>
    <r>
      <rPr>
        <sz val="11"/>
        <color rgb="FFFF0000"/>
        <rFont val="Calibri"/>
        <family val="2"/>
        <scheme val="minor"/>
      </rPr>
      <t>Losses</t>
    </r>
  </si>
  <si>
    <t>( C)</t>
  </si>
  <si>
    <t>Trading</t>
  </si>
  <si>
    <t>CVA Hedges</t>
  </si>
  <si>
    <t>1H</t>
  </si>
  <si>
    <t>1I</t>
  </si>
  <si>
    <t>Delta/Gamma</t>
  </si>
  <si>
    <t>Vega</t>
  </si>
  <si>
    <t>Dividends</t>
  </si>
  <si>
    <t>Correlation</t>
  </si>
  <si>
    <t>Volgamma (dVega / dVol)</t>
  </si>
  <si>
    <t>Vanna (dVega / dSpot)</t>
  </si>
  <si>
    <t>Skew (moneyness</t>
  </si>
  <si>
    <t>Higher order</t>
  </si>
  <si>
    <t>Other (Please describe in documentation</t>
  </si>
  <si>
    <t>Other (Please describe in documentation)</t>
  </si>
  <si>
    <t>2A</t>
  </si>
  <si>
    <t>2B</t>
  </si>
  <si>
    <t>2C</t>
  </si>
  <si>
    <t>2D</t>
  </si>
  <si>
    <t>3A</t>
  </si>
  <si>
    <t>3B</t>
  </si>
  <si>
    <t>3C</t>
  </si>
  <si>
    <t>3D</t>
  </si>
  <si>
    <t>3E</t>
  </si>
  <si>
    <t>3F</t>
  </si>
  <si>
    <t>3G</t>
  </si>
  <si>
    <t>3H</t>
  </si>
  <si>
    <t>Swap Spreads</t>
  </si>
  <si>
    <t>Basis Spreads</t>
  </si>
  <si>
    <t>Cross Currency Basis</t>
  </si>
  <si>
    <t>Inflation</t>
  </si>
  <si>
    <t>High Order</t>
  </si>
  <si>
    <t xml:space="preserve">Commodities </t>
  </si>
  <si>
    <t>4A</t>
  </si>
  <si>
    <t>4B</t>
  </si>
  <si>
    <t>4C</t>
  </si>
  <si>
    <t>4D</t>
  </si>
  <si>
    <t>4E</t>
  </si>
  <si>
    <t>4F</t>
  </si>
  <si>
    <t>4G</t>
  </si>
  <si>
    <t>4H</t>
  </si>
  <si>
    <t>4I</t>
  </si>
  <si>
    <t>4J</t>
  </si>
  <si>
    <t>4K</t>
  </si>
  <si>
    <t>4L</t>
  </si>
  <si>
    <t>4M</t>
  </si>
  <si>
    <t>Oil Products</t>
  </si>
  <si>
    <t>Natural Gas</t>
  </si>
  <si>
    <t>Power</t>
  </si>
  <si>
    <t>Emissions</t>
  </si>
  <si>
    <t>Coal</t>
  </si>
  <si>
    <t>Dry Freight</t>
  </si>
  <si>
    <t>Structured Products</t>
  </si>
  <si>
    <t>Precious Metals</t>
  </si>
  <si>
    <t>Base Metals</t>
  </si>
  <si>
    <t>Indices</t>
  </si>
  <si>
    <t>Ags &amp; Softs</t>
  </si>
  <si>
    <t>Residential Whole Loans</t>
  </si>
  <si>
    <t>5C</t>
  </si>
  <si>
    <t>ABS</t>
  </si>
  <si>
    <t>5D</t>
  </si>
  <si>
    <t>5E</t>
  </si>
  <si>
    <t>CRE Whole Loans</t>
  </si>
  <si>
    <t>5F</t>
  </si>
  <si>
    <t>Corporate CDO/CLO</t>
  </si>
  <si>
    <t>5G</t>
  </si>
  <si>
    <t>Warehouse</t>
  </si>
  <si>
    <t>5H</t>
  </si>
  <si>
    <t>Agencies</t>
  </si>
  <si>
    <t>5I</t>
  </si>
  <si>
    <t>5J</t>
  </si>
  <si>
    <t>7A</t>
  </si>
  <si>
    <t>Bonds</t>
  </si>
  <si>
    <t>7B</t>
  </si>
  <si>
    <t>Loans</t>
  </si>
  <si>
    <t>7C</t>
  </si>
  <si>
    <t>Single‐Name CDS</t>
  </si>
  <si>
    <t>7D</t>
  </si>
  <si>
    <t>Loan CDS</t>
  </si>
  <si>
    <t>7E</t>
  </si>
  <si>
    <t>Covered Bonds</t>
  </si>
  <si>
    <t>7F</t>
  </si>
  <si>
    <t>7G</t>
  </si>
  <si>
    <t>Index Tranches</t>
  </si>
  <si>
    <t>7H</t>
  </si>
  <si>
    <t>Index Options</t>
  </si>
  <si>
    <t>7I</t>
  </si>
  <si>
    <t>Other/Unspecified</t>
  </si>
  <si>
    <t>8A</t>
  </si>
  <si>
    <t>8B</t>
  </si>
  <si>
    <t>8C</t>
  </si>
  <si>
    <t>8D</t>
  </si>
  <si>
    <t>8E</t>
  </si>
  <si>
    <t>8F</t>
  </si>
  <si>
    <t>8G</t>
  </si>
  <si>
    <t>8H</t>
  </si>
  <si>
    <t>8I</t>
  </si>
  <si>
    <t>Corporate Credit (Advanced)</t>
  </si>
  <si>
    <t>Corporate Credit (Emerging Markets)</t>
  </si>
  <si>
    <t>Sovereign Credit</t>
  </si>
  <si>
    <t>9A</t>
  </si>
  <si>
    <t>Advanced Economies</t>
  </si>
  <si>
    <t>9B</t>
  </si>
  <si>
    <t>Emerging Europe</t>
  </si>
  <si>
    <t>9C</t>
  </si>
  <si>
    <t>LatAm &amp; Caribbean</t>
  </si>
  <si>
    <t>9D</t>
  </si>
  <si>
    <t>Asia ex Japan</t>
  </si>
  <si>
    <t>9E</t>
  </si>
  <si>
    <t>Middle East/North Africa</t>
  </si>
  <si>
    <t>9F</t>
  </si>
  <si>
    <t>Sub‐Saharan Africa</t>
  </si>
  <si>
    <t>9G</t>
  </si>
  <si>
    <t>Supranationals</t>
  </si>
  <si>
    <t>Munis</t>
  </si>
  <si>
    <t>ARS</t>
  </si>
  <si>
    <t>Base Correlation</t>
  </si>
  <si>
    <t>15A</t>
  </si>
  <si>
    <t>Funded</t>
  </si>
  <si>
    <t>15B</t>
  </si>
  <si>
    <t>Unfunded</t>
  </si>
  <si>
    <t>15C</t>
  </si>
  <si>
    <t>Debt</t>
  </si>
  <si>
    <t>Cross Asset Terms</t>
  </si>
  <si>
    <r>
      <rPr>
        <sz val="11"/>
        <color rgb="FFFF0000"/>
        <rFont val="Calibri"/>
        <family val="2"/>
        <scheme val="minor"/>
      </rPr>
      <t xml:space="preserve">(1H, 2C, 5I, 13) </t>
    </r>
    <r>
      <rPr>
        <sz val="11"/>
        <rFont val="Calibri"/>
        <family val="2"/>
        <scheme val="minor"/>
      </rPr>
      <t xml:space="preserve">Higher order risks are those inter-asset risks attributable to terms not represented in the FR-Y14Q. </t>
    </r>
  </si>
  <si>
    <r>
      <rPr>
        <sz val="11"/>
        <color rgb="FFFF0000"/>
        <rFont val="Calibri"/>
        <family val="2"/>
        <scheme val="minor"/>
      </rPr>
      <t xml:space="preserve">17) </t>
    </r>
    <r>
      <rPr>
        <sz val="11"/>
        <rFont val="Calibri"/>
        <family val="2"/>
        <scheme val="minor"/>
      </rPr>
      <t>Cross-Asset Terms are those intra-asset risks attributable to the co-movement of mulitple asset classes.</t>
    </r>
  </si>
  <si>
    <t>Unrealized holding gains (losses) on equity securities not held for trading</t>
  </si>
  <si>
    <t>43a</t>
  </si>
  <si>
    <t>48a</t>
  </si>
  <si>
    <r>
      <rPr>
        <b/>
        <sz val="11"/>
        <color rgb="FFFF0000"/>
        <rFont val="Calibri"/>
        <family val="2"/>
        <scheme val="minor"/>
      </rPr>
      <t xml:space="preserve">Footnotes to the </t>
    </r>
    <r>
      <rPr>
        <b/>
        <i/>
        <sz val="11"/>
        <color rgb="FFFF0000"/>
        <rFont val="Calibri"/>
        <family val="2"/>
        <scheme val="minor"/>
      </rPr>
      <t>Retail Balance and Loss Projections Worksheet</t>
    </r>
  </si>
  <si>
    <t xml:space="preserve">ALLOWANCE FOR LOAN and LEASE LOSSES </t>
  </si>
  <si>
    <t>Net charge-offs during the quarter</t>
  </si>
  <si>
    <t>Other ALLL Changes</t>
  </si>
  <si>
    <t>ALLL, current quarter</t>
  </si>
  <si>
    <t>Realized Gains (Losses) on available-for-sale securities, including OTTI</t>
  </si>
  <si>
    <r>
      <t>Realized Gains (Losses) on held-to-maturity securities</t>
    </r>
    <r>
      <rPr>
        <b/>
        <sz val="11"/>
        <rFont val="Calibri"/>
        <family val="2"/>
      </rPr>
      <t>, including OTTI</t>
    </r>
  </si>
  <si>
    <t>Held to Maturity (HTM)</t>
  </si>
  <si>
    <t>Allowance for Loan and Lease Losses</t>
  </si>
  <si>
    <t>Loans and Leases (Held for Investment and Held for Sale), Net of Unearned Income and Allowance for Loan and Lease Losses</t>
  </si>
  <si>
    <t>Securities purchased under agreements to resell</t>
  </si>
  <si>
    <t>Collateral Underlying Operating Leases for Which the Bank is the Lessor</t>
  </si>
  <si>
    <t>Allowance for loan and lease losses includable in tier 2 capital</t>
  </si>
  <si>
    <t>Firms should only use this column to report an adjusted starting value for an item subject to adjustment or deduction in capital impacted by the global market shock.</t>
  </si>
  <si>
    <t>Carrying Value of Purchased Credit Impaired (PCI) Loans</t>
  </si>
  <si>
    <t>Net Accretion of discount on PCI Loans included in interest Revenues</t>
  </si>
  <si>
    <t>Non‐Agency RMBS (exclude Whole Loans)</t>
  </si>
  <si>
    <t>CMBS (exclude Whole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</si>
</sst>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0.0%"/>
    <numFmt numFmtId="167" formatCode="[$-409]mmmm\ d\,\ yyyy;@"/>
    <numFmt numFmtId="168" formatCode="0_);\(0\)"/>
    <numFmt numFmtId="169" formatCode="#\ ??/32"/>
    <numFmt numFmtId="170" formatCode="&quot;$&quot;#,##0.0,_);[Red]\(&quot;$&quot;#,##0.0,\)"/>
    <numFmt numFmtId="171" formatCode="_(* #,##0,_);_(* \(#,##0,\);_(* &quot;-&quot;_);_(@_)"/>
    <numFmt numFmtId="172" formatCode="_(* #,##0.0,_);_(* \(#,##0.0,\);_(* &quot;-&quot;_);_(@_)"/>
    <numFmt numFmtId="173" formatCode="_(* #,##0.00_);_(* \(#,##0.00\);_(* &quot;-&quot;_);_(@_)"/>
    <numFmt numFmtId="174" formatCode="_(* #,##0,,_);_(* \(#,##0,,\);_(* &quot;-&quot;_);_(@_)"/>
    <numFmt numFmtId="175" formatCode="_(* #,##0.0,,_);_(* \(#,##0.0,,\);_(* &quot;-&quot;_);_(@_)"/>
    <numFmt numFmtId="176" formatCode="0.0%_);\(0.0%\)"/>
    <numFmt numFmtId="177" formatCode="&quot;\&quot;#,##0.00;[Red]&quot;\&quot;\-#,##0.00"/>
    <numFmt numFmtId="178" formatCode="_-* #,##0_-;\-* #,##0_-;_-* &quot;-&quot;_-;_-@_-"/>
    <numFmt numFmtId="179" formatCode="??/64"/>
    <numFmt numFmtId="180" formatCode="0.0_)\%;\(0.0\)\%;0.0_)\%;@_)_%"/>
    <numFmt numFmtId="181" formatCode="#,##0.0_)_%;\(#,##0.0\)_%;0.0_)_%;@_)_%"/>
    <numFmt numFmtId="182" formatCode="#,##0.0_);\(#,##0.0\);#,##0.0_);@_)"/>
    <numFmt numFmtId="183" formatCode="#,##0.0_);\(#,##0.0\)"/>
    <numFmt numFmtId="184" formatCode="&quot;$&quot;_(#,##0.00_);&quot;$&quot;\(#,##0.00\);&quot;$&quot;_(0.00_);@_)"/>
    <numFmt numFmtId="185" formatCode="&quot;$&quot;_(#,##0.00_);&quot;$&quot;\(#,##0.00\)"/>
    <numFmt numFmtId="186" formatCode="#,##0.00_);\(#,##0.00\);0.00_);@_)"/>
    <numFmt numFmtId="187" formatCode="\€_(#,##0.00_);\€\(#,##0.00\);\€_(0.00_);@_)"/>
    <numFmt numFmtId="188" formatCode="#,##0_)\x;\(#,##0\)\x;0_)\x;@_)_x"/>
    <numFmt numFmtId="189" formatCode="#,##0.0_)\x;\(#,##0.0\)\x"/>
    <numFmt numFmtId="190" formatCode="#,##0_)_x;\(#,##0\)_x;0_)_x;@_)_x"/>
    <numFmt numFmtId="191" formatCode="#,##0.0_)_x;\(#,##0.0\)_x"/>
    <numFmt numFmtId="192" formatCode="0.0_)\%;\(0.0\)\%"/>
    <numFmt numFmtId="193" formatCode="0.0%;\(0.0\)%;@\ \ "/>
    <numFmt numFmtId="194" formatCode="#,##0.0_)_%;\(#,##0.0\)_%"/>
    <numFmt numFmtId="195" formatCode="0.0000000%"/>
    <numFmt numFmtId="196" formatCode="#,##0.000_);[Red]\(#,##0.000\)"/>
    <numFmt numFmtId="197" formatCode="&quot;$&quot;#,##0"/>
    <numFmt numFmtId="198" formatCode="#,##0_);\(#,##0\);&quot;&quot;"/>
    <numFmt numFmtId="199" formatCode="0.0_);\(0.0\)"/>
    <numFmt numFmtId="200" formatCode="#,##0,_);[Red]\(#,##0,\)"/>
    <numFmt numFmtId="201" formatCode="[&gt;1]&quot;10Q: &quot;0&quot; qtrs&quot;;&quot;10Q: &quot;0&quot; qtr&quot;"/>
    <numFmt numFmtId="202" formatCode="0.00\ ;\(0.00\)"/>
    <numFmt numFmtId="203" formatCode="_(* #,##0.0_);_(* \(#,##0.0\);_(* &quot;-&quot;?_);_(@_)"/>
    <numFmt numFmtId="204" formatCode="_(&quot;$&quot;* #,##0.0_);_(&quot;$&quot;* \(#,##0.0\);_(&quot;$&quot;* &quot;-&quot;?_);_(@_)"/>
    <numFmt numFmtId="205" formatCode="_(* #,##0_);[Red]_(* \(#,##0\);_(* &quot;-&quot;_);_(@_)"/>
    <numFmt numFmtId="206" formatCode="m\-d\-yy"/>
    <numFmt numFmtId="207" formatCode="#,##0.00;\(#,##0.00\)"/>
    <numFmt numFmtId="208" formatCode="#,##0.0_);[Red]\(#,##0.0\)"/>
    <numFmt numFmtId="209" formatCode="_(* #,##0.0,_);_(* \(#,##0.0,\);_(* &quot;–&quot;??_);* _(@_)"/>
    <numFmt numFmtId="210" formatCode="m/yy"/>
    <numFmt numFmtId="211" formatCode="General_)"/>
    <numFmt numFmtId="212" formatCode="_-* #,##0.00_-;\-* #,##0.00_-;_-* &quot;-&quot;??_-;_-@_-"/>
    <numFmt numFmtId="213" formatCode="0&quot; bp&quot;"/>
    <numFmt numFmtId="214" formatCode="0.0000%"/>
    <numFmt numFmtId="215" formatCode="&quot;$&quot;#,##0.00"/>
    <numFmt numFmtId="216" formatCode="#,##0.0000_);[Red]\(#,##0.0000\)"/>
    <numFmt numFmtId="217" formatCode="0.000"/>
    <numFmt numFmtId="218" formatCode="mm\-yy"/>
    <numFmt numFmtId="219" formatCode="0.00000000"/>
    <numFmt numFmtId="220" formatCode="&quot;£&quot;#,###.##\ ;\(&quot;£&quot;#,###.##\);"/>
    <numFmt numFmtId="221" formatCode="#,##0.000_);\(#,##0.000\)"/>
    <numFmt numFmtId="222" formatCode="#,##0.0000_);\(#,##0.0000\)"/>
    <numFmt numFmtId="223" formatCode="&quot;$&quot;* #,##0_);&quot;$&quot;* \(#,##0\)"/>
    <numFmt numFmtId="224" formatCode="mmmm"/>
    <numFmt numFmtId="225" formatCode="0.00\ "/>
    <numFmt numFmtId="226" formatCode="_(* #,##0.00_);_(* \(#,##0.00\);_(* &quot;–&quot;??_);* _(@_)"/>
    <numFmt numFmtId="227" formatCode="&quot;$&quot;#,##0.00;\(&quot;$&quot;#,##0.00\)"/>
    <numFmt numFmtId="228" formatCode="&quot;For COB: &quot;d\ mmm\ yyyy"/>
    <numFmt numFmtId="229" formatCode=";;;_w@_w"/>
    <numFmt numFmtId="230" formatCode="&quot;$&quot;#,##0;\(&quot;$&quot;#,##0\)"/>
    <numFmt numFmtId="231" formatCode="0.000_)"/>
    <numFmt numFmtId="232" formatCode="_-* \(#,##0\);_-* #,##0_-;_-* &quot;-     &quot;_-;_-@_-"/>
    <numFmt numFmtId="233" formatCode="_(* #,##0_);_(* \(#,##0\);_(* &quot;-     &quot;_);_(@_)"/>
    <numFmt numFmtId="234" formatCode="0.0&quot; &quot;\ "/>
    <numFmt numFmtId="235" formatCode="_._.* #,##0.0_)_%;_._.* \(#,##0.0\)_%"/>
    <numFmt numFmtId="236" formatCode="_._.* #,##0.00_)_%;_._.* \(#,##0.00\)_%"/>
    <numFmt numFmtId="237" formatCode="_._.* #,##0.000_)_%;_._.* \(#,##0.000\)_%"/>
    <numFmt numFmtId="238" formatCode="_._.* #,##0.0000_)_%;_._.* \(#,##0.0000\)_%"/>
    <numFmt numFmtId="239" formatCode="#,##0;\(#,##0\)"/>
    <numFmt numFmtId="240" formatCode="0.0"/>
    <numFmt numFmtId="241" formatCode="#,##0.0,,_);\(#,##0.0,,\)"/>
    <numFmt numFmtId="242" formatCode="_(* #,###.0,_);_(* \(#,###.0,\);_(* &quot;—&quot;?_);_(@_)"/>
    <numFmt numFmtId="243" formatCode="_(* #,###.00,_);_(* \(#,###.00,\);_(* &quot;—&quot;??_);_(@_)"/>
    <numFmt numFmtId="244" formatCode="_(* #,###.0,,_);_(* \(#,###.0,,\);_(* &quot;—&quot;?_);_(@_)"/>
    <numFmt numFmtId="245" formatCode="0%;\(0%\)"/>
    <numFmt numFmtId="246" formatCode="#,##0.0_);[Red]\(#,##0.0\);\ \-\ "/>
    <numFmt numFmtId="247" formatCode="#,##0.0"/>
    <numFmt numFmtId="248" formatCode="&quot;$&quot;#,##0.00_);[Red]\(&quot;$&quot;#,##0.00\);&quot;--  &quot;;_(@_)"/>
    <numFmt numFmtId="249" formatCode="_-&quot;$&quot;* \(#,##0\);_-&quot;$&quot;* #,##0_);_-&quot;$&quot;* &quot;-     &quot;_-;_-@_-"/>
    <numFmt numFmtId="250" formatCode="_(&quot;$&quot;* #,##0_);_(&quot;$&quot;* \(#,##0\);_(&quot;$&quot;* &quot;-     &quot;_);_(@_)"/>
    <numFmt numFmtId="251" formatCode="\(\ \)"/>
    <numFmt numFmtId="252" formatCode="_._.&quot;$&quot;* #,##0.0_)_%;_._.&quot;$&quot;* \(#,##0.0\)_%"/>
    <numFmt numFmtId="253" formatCode="_._.&quot;$&quot;* #,##0.00_)_%;_._.&quot;$&quot;* \(#,##0.00\)_%"/>
    <numFmt numFmtId="254" formatCode="_._.&quot;$&quot;* #,##0.000_)_%;_._.&quot;$&quot;* \(#,##0.000\)_%"/>
    <numFmt numFmtId="255" formatCode="_._.&quot;$&quot;* #,##0.0000_)_%;_._.&quot;$&quot;* \(#,##0.0000\)_%"/>
    <numFmt numFmtId="256" formatCode="&quot;$&quot;#,##0.0_);[Red]\(&quot;$&quot;#,##0.0\)"/>
    <numFmt numFmtId="257" formatCode="_(&quot;$&quot;* #,###.0,_);_(&quot;$&quot;* \(#,###.0,\);_(&quot;$&quot;* &quot;—&quot;?_);_(@_)"/>
    <numFmt numFmtId="258" formatCode="&quot;$&quot;#,##0.00_)\ \ ;\(&quot;$&quot;#,##0.00\)\ \ "/>
    <numFmt numFmtId="259" formatCode="&quot;$&quot;#,##0.000_);&quot;$&quot;\(#,##0.000\)%"/>
    <numFmt numFmtId="260" formatCode="mm"/>
    <numFmt numFmtId="261" formatCode="#,##0.00\ \ ;\(#,##0.00\);"/>
    <numFmt numFmtId="262" formatCode="0.00000%"/>
    <numFmt numFmtId="263" formatCode="\ #,##0.000_);\(&quot;$&quot;#,##0.000\)"/>
    <numFmt numFmtId="264" formatCode="mm/dd/yy"/>
    <numFmt numFmtId="265" formatCode="#,##0.0_);\(#,##0.0\);&quot;-&quot;;@"/>
    <numFmt numFmtId="266" formatCode="mmm\-d\-yy"/>
    <numFmt numFmtId="267" formatCode="mmm\-d\-yyyy"/>
    <numFmt numFmtId="268" formatCode="mmm\-yyyy"/>
    <numFmt numFmtId="269" formatCode="ddd\ dd/mm/yy"/>
    <numFmt numFmtId="270" formatCode="_(* #,##0.0\x_);_(* \(#,##0.0\);_(* &quot;-&quot;??_);_(@_)"/>
    <numFmt numFmtId="271" formatCode="mmmm\ d\,\ yyyy"/>
    <numFmt numFmtId="272" formatCode="mmmm\ d"/>
    <numFmt numFmtId="273" formatCode="yyyy"/>
    <numFmt numFmtId="274" formatCode="#,##0.0;\(#,##0.0\)"/>
    <numFmt numFmtId="275" formatCode="_-* #,##0\ _D_M_-;\-* #,##0\ _D_M_-;_-* &quot;-&quot;\ _D_M_-;_-@_-"/>
    <numFmt numFmtId="276" formatCode="_-* #,##0.00\ _D_M_-;\-* #,##0.00\ _D_M_-;_-* &quot;-&quot;??\ _D_M_-;_-@_-"/>
    <numFmt numFmtId="277" formatCode="_(* #,##0.0000_);_(* \(#,##0.0000\);_(* &quot;-&quot;??_);_(@_)"/>
    <numFmt numFmtId="278" formatCode="#,##0&quot;?&quot;_);[Red]\(#,##0&quot;?&quot;\)"/>
    <numFmt numFmtId="279" formatCode="#,##0.00000000000;[Red]\-#,##0.00000000000"/>
    <numFmt numFmtId="280" formatCode="&quot;$&quot;\ #,##0;[Red]&quot;$&quot;\ \(#,##0\);&quot;$&quot;\ 0"/>
    <numFmt numFmtId="281" formatCode="&quot;$&quot;#,##0_);\(&quot;$&quot;#,##0\);\-\-_)"/>
    <numFmt numFmtId="282" formatCode="&quot;$&quot;#,##0.0_);\(&quot;$&quot;#,##0.0\);\-\-_)"/>
    <numFmt numFmtId="283" formatCode="&quot;$&quot;#,##0.00_);\(&quot;$&quot;#,##0.00\);\-\-_)"/>
    <numFmt numFmtId="284" formatCode="#,##0.0\ ;\(#,##0.0\)"/>
    <numFmt numFmtId="285" formatCode="0.00%;[Red]\(0.00%\)"/>
    <numFmt numFmtId="286" formatCode="[Blue]d/m/yyyy"/>
    <numFmt numFmtId="287" formatCode="ddd\ dd\-mmm\-yy"/>
    <numFmt numFmtId="288" formatCode="_([$€-2]* #,##0.00_);_([$€-2]* \(#,##0.00\);_([$€-2]* &quot;-&quot;??_)"/>
    <numFmt numFmtId="289" formatCode="&quot;E&quot;\ #,##0;[Red]&quot;E&quot;\ \(#,##0\);&quot;E&quot;\ 0"/>
    <numFmt numFmtId="290" formatCode="0&quot;%&quot;_);\(0&quot;%&quot;\)"/>
    <numFmt numFmtId="291" formatCode="0.0&quot;%&quot;_);\(0.0&quot;%&quot;\)"/>
    <numFmt numFmtId="292" formatCode="0.00&quot;%&quot;_);\(0.00&quot;%&quot;\)"/>
    <numFmt numFmtId="293" formatCode="_(&quot;$&quot;* #,##0,_);_(&quot;$&quot;* \(#,##0,\);_(&quot;$&quot;* &quot;-&quot;_);_(@_)"/>
    <numFmt numFmtId="294" formatCode="###0_);\(###0\)"/>
    <numFmt numFmtId="295" formatCode="0.0000"/>
    <numFmt numFmtId="296" formatCode="ddd\-dd\-mmm\-yy"/>
    <numFmt numFmtId="297" formatCode="0.00%_);[Red]\(0.00%\)"/>
    <numFmt numFmtId="298" formatCode="0.0_x"/>
    <numFmt numFmtId="299" formatCode="_(#,##0_);\(#,##0\)"/>
    <numFmt numFmtId="300" formatCode="&quot;$&quot;#,##0.0_)\ \ ;\(&quot;$&quot;#,##0.0\)\ \ "/>
    <numFmt numFmtId="301" formatCode="0.0\ \x\ \ \ \ ;&quot;NM      &quot;;\ 0.0\ \x\ \ \ \ "/>
    <numFmt numFmtId="302" formatCode="0.0%_)\ \ ;\(0.0%\)\ \ "/>
    <numFmt numFmtId="303" formatCode="#,##0.000;\(#,##0.000\)"/>
    <numFmt numFmtId="304" formatCode="0.0%;[Red]\(0.0%\);&quot;--  &quot;"/>
    <numFmt numFmtId="305" formatCode="_(* #,##0.0_);[Red]_(* \(#,##0.0\);&quot;nm &quot;"/>
    <numFmt numFmtId="306" formatCode="_ * #,##0_ ;_ * \-#,##0_ ;_ * &quot;-&quot;_ ;_ @_ "/>
    <numFmt numFmtId="307" formatCode="_ * #,##0.00_ ;_ * \-#,##0.00_ ;_ * &quot;-&quot;??_ ;_ @_ "/>
    <numFmt numFmtId="308" formatCode="_-* #,##0\ _F_-;\-* #,##0\ _F_-;_-* &quot;-&quot;\ _F_-;_-@_-"/>
    <numFmt numFmtId="309" formatCode="_-* #,##0.00\ &quot;F&quot;_-;\-* #,##0.00\ &quot;F&quot;_-;_-* &quot;-&quot;??\ &quot;F&quot;_-;_-@_-"/>
    <numFmt numFmtId="310" formatCode="_(* #,##0,,_);_(* \(#,##0,,\);_(* &quot;–&quot;?_);* _(@_)"/>
    <numFmt numFmtId="311" formatCode="#,##0.0,_);\(#,##0.0,\)"/>
    <numFmt numFmtId="312" formatCode="_(* #,##0.0,,_);_(* \(#,##0.0,,\);_(* &quot;-&quot;?_);_(@_)"/>
    <numFmt numFmtId="313" formatCode="_ &quot;S/&quot;* #,##0_ ;_ &quot;S/&quot;* \-#,##0_ ;_ &quot;S/&quot;* &quot;-&quot;_ ;_ @_ "/>
    <numFmt numFmtId="314" formatCode="_ &quot;S/&quot;* #,##0.00_ ;_ &quot;S/&quot;* \-#,##0.00_ ;_ &quot;S/&quot;* &quot;-&quot;??_ ;_ @_ "/>
    <numFmt numFmtId="315" formatCode="_-* #,##0\ &quot;F&quot;_-;\-* #,##0\ &quot;F&quot;_-;_-* &quot;-&quot;\ &quot;F&quot;_-;_-@_-"/>
    <numFmt numFmtId="316" formatCode="mmmm\ yyyy"/>
    <numFmt numFmtId="317" formatCode="_(0.0\x_);[Red]_(\ \(0.0\x\)"/>
    <numFmt numFmtId="318" formatCode="0.0&quot;x&quot;_);\(0.0&quot;x&quot;\)"/>
    <numFmt numFmtId="319" formatCode="0.00&quot;x&quot;_);\(0.00&quot;x&quot;\)"/>
    <numFmt numFmtId="320" formatCode="#,##0.0_);[Red]\(#,##0.0\);&quot;N/A &quot;"/>
    <numFmt numFmtId="321" formatCode="0.0_x_);\(0.0\)_x"/>
    <numFmt numFmtId="322" formatCode="0.00_x_);\(0.00\)_x"/>
    <numFmt numFmtId="323" formatCode="0_%_);\(0\)_%"/>
    <numFmt numFmtId="324" formatCode="0.0_%_);\(0.0\)_%"/>
    <numFmt numFmtId="325" formatCode="0.00_%_);\(0.00\)_%"/>
    <numFmt numFmtId="326" formatCode="#,##0.0_);[Red]\(#,##0.0\);&quot;--  &quot;"/>
    <numFmt numFmtId="327" formatCode="&quot;Rp&quot;\ #,##0_);\(&quot;Rp&quot;\ #,##0\)"/>
    <numFmt numFmtId="328" formatCode="#,##0.0_)\ \ ;[Red]\(#,##0.0\)\ \ "/>
    <numFmt numFmtId="329" formatCode="_(* #,##0.000000000000000_);_(* \(#,##0.000000000000000\);_(* &quot;-&quot;_);_(@_)"/>
    <numFmt numFmtId="330" formatCode="_(* #,##0.0000000000000000_);_(* \(#,##0.0000000000000000\);_(* &quot;-&quot;_);_(@_)"/>
    <numFmt numFmtId="331" formatCode="0_);[Red]\(0\)"/>
    <numFmt numFmtId="332" formatCode="_(* #,##0.0000000000_);_(* \(#,##0.0000000000\);_(* &quot;-&quot;_);_(@_)"/>
    <numFmt numFmtId="333" formatCode="_(* #,##0.0000000000000_);_(* \(#,##0.0000000000000\);_(* &quot;-&quot;_);_(@_)"/>
    <numFmt numFmtId="334" formatCode="_(* #,##0.00000000_);_(* \(#,##0.00000000\);_(* &quot;-&quot;_);_(@_)"/>
    <numFmt numFmtId="335" formatCode="_(* #,##0.0000000000000000000_);_(* \(#,##0.0000000000000000000\);_(* &quot;-&quot;_);_(@_)"/>
    <numFmt numFmtId="336" formatCode="#,##0.00&quot;x&quot;;[Red]\(#,##0.00&quot;x&quot;\)"/>
    <numFmt numFmtId="337" formatCode="#,##0.00_)&quot; &quot;;[Red]\(#,##0.00\)&quot; &quot;"/>
    <numFmt numFmtId="338" formatCode="0.0%&quot;NetPPE/sales&quot;"/>
    <numFmt numFmtId="339" formatCode="#,##0_);\(#,##0\);\-\-_)"/>
    <numFmt numFmtId="340" formatCode="#,##0.0_);\(#,##0.0\);\-\-_)"/>
    <numFmt numFmtId="341" formatCode="#,##0.00_);\(#,##0.00\);\-\-_)"/>
    <numFmt numFmtId="342" formatCode="#,##0.00;\-#,##0.00"/>
    <numFmt numFmtId="343" formatCode="0.000000_);\(0.000000\)"/>
    <numFmt numFmtId="344" formatCode="0.0%&quot;NWI/Sls&quot;"/>
    <numFmt numFmtId="345" formatCode="#,##0.000000"/>
    <numFmt numFmtId="346" formatCode="0;;"/>
    <numFmt numFmtId="347" formatCode="0.0%;\(0.0%\)"/>
    <numFmt numFmtId="348" formatCode="_(0_)%;\(0\)%"/>
    <numFmt numFmtId="349" formatCode="_._._(* 0_)%;_._.* \(0\)%"/>
    <numFmt numFmtId="350" formatCode="_(* #,##0%_);_(* \(#,##0%\);_(* &quot;-&quot;_);_(@_)"/>
    <numFmt numFmtId="351" formatCode="0%_);\(0%\)"/>
    <numFmt numFmtId="352" formatCode="_-* #,##0&quot;RUB&quot;_-;\-* #,##0&quot;RUB&quot;_-;_-* &quot;-&quot;&quot;RUB&quot;_-;_-@_-"/>
    <numFmt numFmtId="353" formatCode="0.0%;[Red]\(0.0%\)"/>
    <numFmt numFmtId="354" formatCode="#,##0.0\%_);\(#,##0.0\%\);#,##0.0\%_);@_)"/>
    <numFmt numFmtId="355" formatCode="_(* #,##0.0%_);_(* \(#,##0.0%\);_(* &quot;-&quot;??_);_(@_)"/>
    <numFmt numFmtId="356" formatCode="_(* #.00%_);_(* \(#.00%\);_(* &quot;—&quot;_%_);_(@_)"/>
    <numFmt numFmtId="357" formatCode="&quot;Printed: &quot;d\ mmm\ yyyy"/>
    <numFmt numFmtId="358" formatCode="_-&quot;£&quot;* #,##0.00_-;\-&quot;£&quot;* #,##0.00_-;_-&quot;£&quot;* &quot;-&quot;??_-;_-@_-"/>
    <numFmt numFmtId="359" formatCode="#,##0,,_);\(#,##0,,\)"/>
    <numFmt numFmtId="360" formatCode="_(* #,##%0_);_(* \(#,##%0\);_(* &quot;-&quot;??_);_(@_)"/>
    <numFmt numFmtId="361" formatCode="#,##0;\-#,##0;&quot;-&quot;"/>
    <numFmt numFmtId="362" formatCode="&quot;$&quot;#,##0\ ;\(&quot;$&quot;#,##0\)"/>
    <numFmt numFmtId="363" formatCode="0.0000000"/>
    <numFmt numFmtId="364" formatCode="mm/dd/yyyy"/>
    <numFmt numFmtId="365" formatCode="[$-409]mmm\-yy;@"/>
    <numFmt numFmtId="366" formatCode="#,##0.00%;\(#,##0.00%\)"/>
    <numFmt numFmtId="367" formatCode="&quot;$&quot;#,##0;\-&quot;$&quot;#,##0"/>
    <numFmt numFmtId="368" formatCode="0.00000&quot;  &quot;"/>
  </numFmts>
  <fonts count="346">
    <font>
      <sz val="11"/>
      <color theme="1"/>
      <name val="Calibri"/>
      <family val="2"/>
      <scheme val="minor"/>
    </font>
    <font>
      <sz val="10"/>
      <name val="Arial"/>
      <family val="2"/>
    </font>
    <font>
      <b/>
      <sz val="11"/>
      <name val="Calibri"/>
      <family val="2"/>
    </font>
    <font>
      <sz val="11"/>
      <name val="Calibri"/>
      <family val="2"/>
    </font>
    <font>
      <b/>
      <u/>
      <sz val="11"/>
      <name val="Calibri"/>
      <family val="2"/>
    </font>
    <font>
      <sz val="9"/>
      <name val="Calibri"/>
      <family val="2"/>
    </font>
    <font>
      <b/>
      <sz val="16"/>
      <name val="Calibri"/>
      <family val="2"/>
    </font>
    <font>
      <b/>
      <sz val="9"/>
      <name val="Calibri"/>
      <family val="2"/>
    </font>
    <font>
      <b/>
      <i/>
      <sz val="11"/>
      <name val="Calibri"/>
      <family val="2"/>
    </font>
    <font>
      <b/>
      <sz val="12"/>
      <name val="Calibri"/>
      <family val="2"/>
    </font>
    <font>
      <b/>
      <sz val="11"/>
      <color indexed="8"/>
      <name val="Calibri"/>
      <family val="2"/>
    </font>
    <font>
      <b/>
      <sz val="13"/>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u/>
      <sz val="11"/>
      <color theme="3" tint="-0.249977111117893"/>
      <name val="Calibri"/>
      <family val="2"/>
    </font>
    <font>
      <sz val="12"/>
      <color theme="1"/>
      <name val="Calibri"/>
      <family val="2"/>
      <scheme val="minor"/>
    </font>
    <font>
      <b/>
      <sz val="12"/>
      <color theme="1"/>
      <name val="Calibri"/>
      <family val="2"/>
      <scheme val="minor"/>
    </font>
    <font>
      <b/>
      <i/>
      <sz val="11"/>
      <color theme="1"/>
      <name val="Calibri"/>
      <family val="2"/>
      <scheme val="minor"/>
    </font>
    <font>
      <b/>
      <i/>
      <sz val="11"/>
      <name val="Calibri"/>
      <family val="2"/>
      <scheme val="minor"/>
    </font>
    <font>
      <u/>
      <sz val="11"/>
      <name val="Calibri"/>
      <family val="2"/>
      <scheme val="minor"/>
    </font>
    <font>
      <i/>
      <sz val="11"/>
      <name val="Calibri"/>
      <family val="2"/>
      <scheme val="minor"/>
    </font>
    <font>
      <b/>
      <u/>
      <sz val="11"/>
      <color theme="1"/>
      <name val="Calibri"/>
      <family val="2"/>
      <scheme val="minor"/>
    </font>
    <font>
      <b/>
      <u/>
      <sz val="11"/>
      <name val="Calibri"/>
      <family val="2"/>
      <scheme val="minor"/>
    </font>
    <font>
      <b/>
      <sz val="11"/>
      <color theme="3" tint="0.39997558519241921"/>
      <name val="Calibri"/>
      <family val="2"/>
      <scheme val="minor"/>
    </font>
    <font>
      <b/>
      <sz val="12"/>
      <name val="Calibri"/>
      <family val="2"/>
      <scheme val="minor"/>
    </font>
    <font>
      <b/>
      <u/>
      <sz val="11"/>
      <color theme="1"/>
      <name val="Calibri"/>
      <family val="2"/>
    </font>
    <font>
      <sz val="10"/>
      <color theme="1"/>
      <name val="Calibri"/>
      <family val="2"/>
      <scheme val="minor"/>
    </font>
    <font>
      <b/>
      <sz val="14"/>
      <name val="Calibri"/>
      <family val="2"/>
      <scheme val="minor"/>
    </font>
    <font>
      <b/>
      <sz val="14"/>
      <color theme="1"/>
      <name val="Calibri"/>
      <family val="2"/>
      <scheme val="minor"/>
    </font>
    <font>
      <u/>
      <sz val="11"/>
      <color theme="1"/>
      <name val="Calibri"/>
      <family val="2"/>
    </font>
    <font>
      <sz val="11"/>
      <color theme="1"/>
      <name val="Calibri"/>
      <family val="2"/>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strike/>
      <sz val="11"/>
      <name val="Calibri"/>
      <family val="2"/>
      <scheme val="minor"/>
    </font>
    <font>
      <b/>
      <sz val="14"/>
      <color theme="0"/>
      <name val="Calibri"/>
      <family val="2"/>
      <scheme val="minor"/>
    </font>
    <font>
      <i/>
      <sz val="11"/>
      <color rgb="FFFF0000"/>
      <name val="Calibri"/>
      <family val="2"/>
      <scheme val="minor"/>
    </font>
    <font>
      <sz val="11"/>
      <color rgb="FF0070C0"/>
      <name val="Calibri"/>
      <family val="2"/>
      <scheme val="minor"/>
    </font>
    <font>
      <b/>
      <i/>
      <strike/>
      <sz val="11"/>
      <color rgb="FF0070C0"/>
      <name val="Calibri"/>
      <family val="2"/>
      <scheme val="minor"/>
    </font>
    <font>
      <sz val="11"/>
      <color rgb="FFFF0000"/>
      <name val="Calibri"/>
      <family val="2"/>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u/>
      <sz val="11"/>
      <name val="Calibri"/>
      <family val="2"/>
    </font>
    <font>
      <b/>
      <u/>
      <sz val="12"/>
      <color theme="1"/>
      <name val="Calibri"/>
      <family val="2"/>
      <scheme val="minor"/>
    </font>
    <font>
      <strike/>
      <sz val="11"/>
      <color theme="1"/>
      <name val="Calibri"/>
      <family val="2"/>
      <scheme val="minor"/>
    </font>
    <font>
      <u/>
      <sz val="11"/>
      <color theme="1"/>
      <name val="Calibri"/>
      <family val="2"/>
      <scheme val="minor"/>
    </font>
    <font>
      <sz val="12"/>
      <name val="Calibri"/>
      <family val="2"/>
    </font>
    <font>
      <sz val="14"/>
      <name val="Calibri"/>
      <family val="2"/>
    </font>
    <font>
      <b/>
      <sz val="11"/>
      <color theme="0" tint="-0.249977111117893"/>
      <name val="Calibri"/>
      <family val="2"/>
      <scheme val="minor"/>
    </font>
    <font>
      <sz val="11"/>
      <color theme="0" tint="-0.249977111117893"/>
      <name val="Calibri"/>
      <family val="2"/>
      <scheme val="minor"/>
    </font>
    <font>
      <i/>
      <sz val="11"/>
      <color theme="0" tint="-0.249977111117893"/>
      <name val="Calibri"/>
      <family val="2"/>
      <scheme val="minor"/>
    </font>
    <font>
      <b/>
      <sz val="11"/>
      <color theme="0" tint="-0.34998626667073579"/>
      <name val="Calibri"/>
      <family val="2"/>
      <scheme val="minor"/>
    </font>
    <font>
      <sz val="11"/>
      <color theme="0" tint="-0.34998626667073579"/>
      <name val="Calibri"/>
      <family val="2"/>
      <scheme val="minor"/>
    </font>
    <font>
      <b/>
      <sz val="12"/>
      <color rgb="FFFF0000"/>
      <name val="Calibri"/>
      <family val="2"/>
      <scheme val="minor"/>
    </font>
    <font>
      <i/>
      <sz val="11"/>
      <color theme="0" tint="-0.34998626667073579"/>
      <name val="Calibri"/>
      <family val="2"/>
      <scheme val="minor"/>
    </font>
    <font>
      <b/>
      <i/>
      <sz val="12"/>
      <color theme="1"/>
      <name val="Calibri"/>
      <family val="2"/>
      <scheme val="minor"/>
    </font>
    <font>
      <i/>
      <sz val="11"/>
      <color theme="0" tint="-4.9989318521683403E-2"/>
      <name val="Calibri"/>
      <family val="2"/>
      <scheme val="minor"/>
    </font>
    <font>
      <b/>
      <sz val="11"/>
      <color rgb="FFFF0000"/>
      <name val="Calibri"/>
      <family val="2"/>
      <scheme val="minor"/>
    </font>
    <font>
      <b/>
      <sz val="11"/>
      <color rgb="FFFF0000"/>
      <name val="Calibri"/>
      <family val="2"/>
    </font>
    <font>
      <b/>
      <i/>
      <sz val="11"/>
      <color rgb="FFFF0000"/>
      <name val="Calibri"/>
      <family val="2"/>
      <scheme val="minor"/>
    </font>
    <font>
      <strike/>
      <sz val="11"/>
      <color rgb="FFFF0000"/>
      <name val="Calibri"/>
      <family val="2"/>
      <scheme val="minor"/>
    </font>
    <font>
      <b/>
      <strike/>
      <sz val="11"/>
      <color rgb="FFFF0000"/>
      <name val="Calibri"/>
      <family val="2"/>
      <scheme val="minor"/>
    </font>
    <font>
      <b/>
      <strike/>
      <sz val="11"/>
      <name val="Calibri"/>
      <family val="2"/>
      <scheme val="minor"/>
    </font>
    <font>
      <sz val="10"/>
      <color rgb="FF000000"/>
      <name val="Times New Roman"/>
      <family val="1"/>
    </font>
  </fonts>
  <fills count="12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theme="0" tint="-0.34998626667073579"/>
        <bgColor indexed="64"/>
      </patternFill>
    </fill>
    <fill>
      <patternFill patternType="solid">
        <fgColor rgb="FF92D050"/>
        <bgColor indexed="64"/>
      </patternFill>
    </fill>
    <fill>
      <patternFill patternType="solid">
        <fgColor indexed="65"/>
        <bgColor indexed="64"/>
      </patternFill>
    </fill>
    <fill>
      <patternFill patternType="solid">
        <fgColor rgb="FFBFBFBF"/>
      </patternFill>
    </fill>
    <fill>
      <patternFill patternType="solid">
        <fgColor rgb="FFD9D9D9"/>
      </patternFill>
    </fill>
  </fills>
  <borders count="23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double">
        <color indexed="64"/>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indexed="64"/>
      </top>
      <bottom/>
      <diagonal/>
    </border>
    <border>
      <left style="thin">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indexed="64"/>
      </right>
      <top/>
      <bottom style="double">
        <color indexed="64"/>
      </bottom>
      <diagonal/>
    </border>
    <border>
      <left style="thin">
        <color indexed="64"/>
      </left>
      <right/>
      <top/>
      <bottom style="thin">
        <color theme="0" tint="-0.34998626667073579"/>
      </bottom>
      <diagonal/>
    </border>
    <border>
      <left style="thin">
        <color indexed="64"/>
      </left>
      <right/>
      <top style="thin">
        <color theme="0" tint="-0.34998626667073579"/>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medium">
        <color indexed="64"/>
      </right>
      <top style="thin">
        <color indexed="64"/>
      </top>
      <bottom style="thin">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499984740745262"/>
      </left>
      <right/>
      <top style="thin">
        <color theme="0" tint="-0.499984740745262"/>
      </top>
      <bottom/>
      <diagonal/>
    </border>
    <border>
      <left style="thin">
        <color rgb="FFFF0000"/>
      </left>
      <right style="thin">
        <color rgb="FFFF0000"/>
      </right>
      <top style="thin">
        <color rgb="FFFF0000"/>
      </top>
      <bottom style="thin">
        <color rgb="FFFF0000"/>
      </bottom>
      <diagonal/>
    </border>
    <border>
      <left style="thin">
        <color rgb="FF000000"/>
      </left>
      <right style="thin">
        <color rgb="FF000000"/>
      </right>
      <top style="thin">
        <color rgb="FF000000"/>
      </top>
      <bottom style="thin">
        <color rgb="FF000000"/>
      </bottom>
      <diagonal/>
    </border>
  </borders>
  <cellStyleXfs count="6327">
    <xf numFmtId="0" fontId="0"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7" fontId="13"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4" fillId="0" borderId="0"/>
    <xf numFmtId="0" fontId="18" fillId="28" borderId="20" applyNumberFormat="0" applyAlignment="0" applyProtection="0"/>
    <xf numFmtId="0" fontId="19" fillId="29" borderId="21" applyNumberFormat="0" applyAlignment="0" applyProtection="0"/>
    <xf numFmtId="43" fontId="1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22" applyNumberFormat="0" applyFill="0" applyAlignment="0" applyProtection="0"/>
    <xf numFmtId="0" fontId="23" fillId="0" borderId="23" applyNumberFormat="0" applyFill="0" applyAlignment="0" applyProtection="0"/>
    <xf numFmtId="0" fontId="24" fillId="0" borderId="24" applyNumberFormat="0" applyFill="0" applyAlignment="0" applyProtection="0"/>
    <xf numFmtId="0" fontId="24" fillId="0" borderId="0" applyNumberFormat="0" applyFill="0" applyBorder="0" applyAlignment="0" applyProtection="0"/>
    <xf numFmtId="0" fontId="25" fillId="31" borderId="20" applyNumberFormat="0" applyAlignment="0" applyProtection="0"/>
    <xf numFmtId="0" fontId="1" fillId="0" borderId="0" applyNumberFormat="0" applyFill="0" applyBorder="0" applyAlignment="0">
      <protection locked="0"/>
    </xf>
    <xf numFmtId="0" fontId="26" fillId="0" borderId="25" applyNumberFormat="0" applyFill="0" applyAlignment="0" applyProtection="0"/>
    <xf numFmtId="0" fontId="27" fillId="32" borderId="0" applyNumberFormat="0" applyBorder="0" applyAlignment="0" applyProtection="0"/>
    <xf numFmtId="0" fontId="15" fillId="33" borderId="26" applyNumberFormat="0" applyFont="0" applyAlignment="0" applyProtection="0"/>
    <xf numFmtId="0" fontId="28" fillId="28" borderId="27" applyNumberFormat="0" applyAlignment="0" applyProtection="0"/>
    <xf numFmtId="9" fontId="15" fillId="0" borderId="0" applyFont="0" applyFill="0" applyBorder="0" applyAlignment="0" applyProtection="0"/>
    <xf numFmtId="0" fontId="29" fillId="0" borderId="0" applyNumberFormat="0" applyFill="0" applyBorder="0" applyAlignment="0" applyProtection="0"/>
    <xf numFmtId="0" fontId="30" fillId="0" borderId="28" applyNumberFormat="0" applyFill="0" applyAlignment="0" applyProtection="0"/>
    <xf numFmtId="0" fontId="31" fillId="0" borderId="0" applyNumberFormat="0" applyFill="0" applyBorder="0" applyAlignment="0" applyProtection="0"/>
    <xf numFmtId="0" fontId="55" fillId="0" borderId="0"/>
    <xf numFmtId="0" fontId="1" fillId="0" borderId="0"/>
    <xf numFmtId="167" fontId="1" fillId="0" borderId="0"/>
    <xf numFmtId="0" fontId="56" fillId="0" borderId="0">
      <alignment horizontal="center"/>
    </xf>
    <xf numFmtId="0" fontId="57" fillId="0" borderId="0"/>
    <xf numFmtId="0" fontId="58" fillId="0" borderId="0" applyNumberFormat="0" applyFill="0" applyBorder="0" applyAlignment="0" applyProtection="0"/>
    <xf numFmtId="0" fontId="57" fillId="0" borderId="0"/>
    <xf numFmtId="169" fontId="1" fillId="0" borderId="1"/>
    <xf numFmtId="167" fontId="59" fillId="0" borderId="0"/>
    <xf numFmtId="167" fontId="59" fillId="0" borderId="0"/>
    <xf numFmtId="170" fontId="56" fillId="0" borderId="0" applyFont="0" applyFill="0" applyBorder="0" applyAlignment="0" applyProtection="0">
      <protection locked="0"/>
    </xf>
    <xf numFmtId="167" fontId="59" fillId="0" borderId="0">
      <alignment horizontal="right"/>
    </xf>
    <xf numFmtId="171" fontId="1" fillId="0" borderId="0"/>
    <xf numFmtId="171" fontId="1" fillId="0" borderId="0"/>
    <xf numFmtId="171" fontId="1" fillId="0" borderId="0"/>
    <xf numFmtId="172" fontId="1" fillId="0" borderId="0"/>
    <xf numFmtId="172" fontId="1" fillId="0" borderId="0"/>
    <xf numFmtId="172" fontId="1" fillId="0" borderId="0"/>
    <xf numFmtId="167" fontId="59" fillId="0" borderId="0">
      <alignment horizontal="right"/>
    </xf>
    <xf numFmtId="173" fontId="1" fillId="0" borderId="0"/>
    <xf numFmtId="173" fontId="1" fillId="0" borderId="0"/>
    <xf numFmtId="173"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66" fontId="1" fillId="0" borderId="0"/>
    <xf numFmtId="166" fontId="1" fillId="0" borderId="0"/>
    <xf numFmtId="166" fontId="1" fillId="0" borderId="0"/>
    <xf numFmtId="0" fontId="1" fillId="0" borderId="0"/>
    <xf numFmtId="0" fontId="1" fillId="0" borderId="0"/>
    <xf numFmtId="0" fontId="1" fillId="0" borderId="0"/>
    <xf numFmtId="176" fontId="60" fillId="0" borderId="0" applyFont="0" applyFill="0" applyBorder="0" applyAlignment="0" applyProtection="0"/>
    <xf numFmtId="0" fontId="1" fillId="0" borderId="0"/>
    <xf numFmtId="37" fontId="61" fillId="0" borderId="0" applyAlignment="0" applyProtection="0"/>
    <xf numFmtId="0" fontId="56" fillId="0" borderId="0" applyFont="0" applyFill="0" applyBorder="0" applyAlignment="0"/>
    <xf numFmtId="0" fontId="56" fillId="0" borderId="0" applyFont="0" applyFill="0" applyBorder="0" applyAlignment="0"/>
    <xf numFmtId="0" fontId="62" fillId="0" borderId="0"/>
    <xf numFmtId="177" fontId="63" fillId="0" borderId="0" applyFont="0" applyFill="0" applyBorder="0" applyAlignment="0" applyProtection="0"/>
    <xf numFmtId="178" fontId="1" fillId="0" borderId="0" applyFont="0" applyFill="0" applyBorder="0" applyAlignment="0" applyProtection="0"/>
    <xf numFmtId="179" fontId="1" fillId="38" borderId="0"/>
    <xf numFmtId="40" fontId="63" fillId="0" borderId="0" applyFont="0" applyFill="0" applyBorder="0" applyAlignment="0" applyProtection="0"/>
    <xf numFmtId="0" fontId="64" fillId="0" borderId="0" applyNumberFormat="0" applyFill="0" applyBorder="0" applyAlignment="0" applyProtection="0">
      <alignment vertical="top"/>
      <protection locked="0"/>
    </xf>
    <xf numFmtId="38" fontId="63" fillId="0" borderId="0" applyFont="0" applyFill="0" applyBorder="0" applyAlignment="0" applyProtection="0"/>
    <xf numFmtId="0" fontId="65" fillId="0" borderId="0"/>
    <xf numFmtId="0" fontId="55" fillId="0" borderId="0"/>
    <xf numFmtId="17" fontId="66" fillId="0" borderId="0">
      <alignment horizontal="center"/>
    </xf>
    <xf numFmtId="180" fontId="1" fillId="0" borderId="0" applyFont="0" applyFill="0" applyBorder="0" applyAlignment="0" applyProtection="0"/>
    <xf numFmtId="181"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55" fillId="0" borderId="0"/>
    <xf numFmtId="0" fontId="1" fillId="0" borderId="0"/>
    <xf numFmtId="0" fontId="1" fillId="0" borderId="0"/>
    <xf numFmtId="0" fontId="1" fillId="0" borderId="0" applyNumberFormat="0" applyFill="0" applyBorder="0" applyAlignment="0" applyProtection="0"/>
    <xf numFmtId="0" fontId="1"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 fillId="0" borderId="0"/>
    <xf numFmtId="0" fontId="1" fillId="0" borderId="0"/>
    <xf numFmtId="0" fontId="57" fillId="0" borderId="0"/>
    <xf numFmtId="0" fontId="55" fillId="0" borderId="0"/>
    <xf numFmtId="0" fontId="57"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57"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68" fillId="0" borderId="0"/>
    <xf numFmtId="0" fontId="12" fillId="0" borderId="0"/>
    <xf numFmtId="0" fontId="12" fillId="0" borderId="0"/>
    <xf numFmtId="0" fontId="12" fillId="0" borderId="0"/>
    <xf numFmtId="0" fontId="1" fillId="0" borderId="0">
      <alignment horizontal="left" wrapText="1"/>
    </xf>
    <xf numFmtId="0" fontId="1" fillId="0" borderId="0" applyNumberFormat="0" applyFill="0" applyBorder="0" applyAlignment="0" applyProtection="0"/>
    <xf numFmtId="0" fontId="12" fillId="0" borderId="0"/>
    <xf numFmtId="0" fontId="1" fillId="0" borderId="0">
      <alignment horizontal="left" wrapText="1"/>
    </xf>
    <xf numFmtId="0" fontId="1" fillId="0" borderId="0"/>
    <xf numFmtId="0" fontId="1" fillId="0" borderId="0"/>
    <xf numFmtId="0" fontId="1" fillId="0" borderId="0"/>
    <xf numFmtId="0" fontId="1" fillId="0" borderId="0"/>
    <xf numFmtId="0" fontId="12"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2"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 fillId="0" borderId="0"/>
    <xf numFmtId="0" fontId="1" fillId="0" borderId="0"/>
    <xf numFmtId="0" fontId="1" fillId="0" borderId="0"/>
    <xf numFmtId="0" fontId="57" fillId="0" borderId="0"/>
    <xf numFmtId="0" fontId="57"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1" fillId="0" borderId="0" applyNumberFormat="0" applyFill="0" applyBorder="0" applyAlignment="0" applyProtection="0"/>
    <xf numFmtId="0" fontId="68" fillId="0" borderId="0"/>
    <xf numFmtId="0" fontId="67" fillId="0" borderId="0"/>
    <xf numFmtId="0" fontId="67" fillId="0" borderId="0"/>
    <xf numFmtId="0" fontId="67" fillId="0" borderId="0"/>
    <xf numFmtId="0" fontId="68" fillId="0" borderId="0"/>
    <xf numFmtId="0" fontId="68" fillId="0" borderId="0"/>
    <xf numFmtId="0" fontId="12" fillId="0" borderId="0"/>
    <xf numFmtId="0" fontId="12" fillId="0" borderId="0"/>
    <xf numFmtId="0" fontId="12" fillId="0" borderId="0"/>
    <xf numFmtId="0" fontId="1" fillId="0" borderId="0">
      <alignment horizontal="left" wrapText="1"/>
    </xf>
    <xf numFmtId="0" fontId="1"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57"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 fillId="0" borderId="0">
      <alignment horizontal="left" wrapText="1"/>
    </xf>
    <xf numFmtId="38" fontId="69" fillId="0" borderId="0" applyFont="0" applyFill="0" applyBorder="0" applyAlignment="0" applyProtection="0"/>
    <xf numFmtId="0" fontId="70" fillId="0" borderId="0">
      <alignment vertical="center"/>
    </xf>
    <xf numFmtId="0" fontId="70" fillId="0" borderId="0">
      <alignment vertical="center"/>
    </xf>
    <xf numFmtId="0" fontId="70" fillId="0" borderId="0">
      <alignment vertical="center"/>
    </xf>
    <xf numFmtId="0" fontId="1" fillId="0" borderId="0">
      <alignment horizontal="left" wrapText="1"/>
    </xf>
    <xf numFmtId="37" fontId="61"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38" fontId="6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2" fillId="0" borderId="0"/>
    <xf numFmtId="0" fontId="55"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55" fillId="0" borderId="0"/>
    <xf numFmtId="0" fontId="1" fillId="0" borderId="0"/>
    <xf numFmtId="0" fontId="1" fillId="0" borderId="0"/>
    <xf numFmtId="0" fontId="1" fillId="0" borderId="0"/>
    <xf numFmtId="0" fontId="1" fillId="0" borderId="0">
      <alignment horizontal="left" wrapText="1"/>
    </xf>
    <xf numFmtId="37" fontId="61"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8"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37" fontId="61" fillId="0" borderId="0" applyAlignment="0" applyProtection="0"/>
    <xf numFmtId="0" fontId="1" fillId="0" borderId="0"/>
    <xf numFmtId="0" fontId="1" fillId="0" borderId="0"/>
    <xf numFmtId="37" fontId="61"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7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7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72" fillId="0" borderId="0">
      <alignment horizontal="left" wrapText="1"/>
    </xf>
    <xf numFmtId="0" fontId="73" fillId="0" borderId="0">
      <alignment horizontal="left" wrapText="1"/>
    </xf>
    <xf numFmtId="0" fontId="73"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57" fillId="0" borderId="0"/>
    <xf numFmtId="0" fontId="57" fillId="0" borderId="0"/>
    <xf numFmtId="0" fontId="1" fillId="0" borderId="0">
      <alignment horizontal="left" wrapText="1"/>
    </xf>
    <xf numFmtId="0" fontId="1" fillId="0" borderId="0">
      <alignment horizontal="left" wrapText="1"/>
    </xf>
    <xf numFmtId="0" fontId="12" fillId="0" borderId="0"/>
    <xf numFmtId="0" fontId="67"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57" fillId="0" borderId="0"/>
    <xf numFmtId="0" fontId="57" fillId="0" borderId="0"/>
    <xf numFmtId="0" fontId="57"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7" fontId="1" fillId="0" borderId="0" applyFont="0" applyFill="0" applyBorder="0" applyAlignment="0" applyProtection="0"/>
    <xf numFmtId="0" fontId="1" fillId="0" borderId="0"/>
    <xf numFmtId="0" fontId="1" fillId="0" borderId="0">
      <alignment horizontal="left" wrapText="1"/>
    </xf>
    <xf numFmtId="0" fontId="1" fillId="0" borderId="0"/>
    <xf numFmtId="0" fontId="74" fillId="0" borderId="0">
      <alignment vertical="center"/>
    </xf>
    <xf numFmtId="0" fontId="1" fillId="0" borderId="0"/>
    <xf numFmtId="0" fontId="1" fillId="0" borderId="0"/>
    <xf numFmtId="0" fontId="12" fillId="0" borderId="0"/>
    <xf numFmtId="0" fontId="1" fillId="0" borderId="0">
      <alignment horizontal="left" wrapText="1"/>
    </xf>
    <xf numFmtId="0" fontId="1" fillId="0" borderId="0"/>
    <xf numFmtId="0" fontId="67" fillId="0" borderId="0"/>
    <xf numFmtId="0" fontId="1" fillId="0" borderId="0"/>
    <xf numFmtId="0" fontId="12" fillId="0" borderId="0"/>
    <xf numFmtId="0" fontId="12" fillId="0" borderId="0"/>
    <xf numFmtId="0" fontId="57" fillId="0" borderId="0"/>
    <xf numFmtId="0" fontId="12" fillId="0" borderId="0"/>
    <xf numFmtId="0" fontId="1" fillId="0" borderId="0">
      <alignment horizontal="left" wrapText="1"/>
    </xf>
    <xf numFmtId="0" fontId="1" fillId="0" borderId="0"/>
    <xf numFmtId="0" fontId="1" fillId="0" borderId="0"/>
    <xf numFmtId="0" fontId="1" fillId="0" borderId="0"/>
    <xf numFmtId="0" fontId="68" fillId="0" borderId="0"/>
    <xf numFmtId="0" fontId="1" fillId="0" borderId="0">
      <alignment horizontal="left" wrapText="1"/>
    </xf>
    <xf numFmtId="0" fontId="1" fillId="0" borderId="0">
      <alignment horizontal="left" wrapText="1"/>
    </xf>
    <xf numFmtId="0" fontId="1" fillId="0" borderId="0"/>
    <xf numFmtId="0" fontId="55" fillId="0" borderId="0"/>
    <xf numFmtId="0" fontId="12"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alignment horizontal="left" wrapText="1"/>
    </xf>
    <xf numFmtId="0" fontId="1" fillId="0" borderId="0">
      <alignment horizontal="left" wrapText="1"/>
    </xf>
    <xf numFmtId="38" fontId="69" fillId="0" borderId="0" applyFont="0" applyFill="0" applyBorder="0" applyAlignment="0" applyProtection="0"/>
    <xf numFmtId="38" fontId="69" fillId="0" borderId="0" applyFont="0" applyFill="0" applyBorder="0" applyAlignment="0" applyProtection="0"/>
    <xf numFmtId="0" fontId="1" fillId="0" borderId="0" applyNumberFormat="0" applyFill="0" applyBorder="0" applyAlignment="0" applyProtection="0"/>
    <xf numFmtId="0" fontId="1" fillId="0" borderId="0"/>
    <xf numFmtId="0" fontId="12" fillId="0" borderId="0"/>
    <xf numFmtId="0" fontId="55" fillId="0" borderId="0"/>
    <xf numFmtId="0" fontId="1" fillId="0" borderId="0"/>
    <xf numFmtId="0" fontId="1" fillId="0" borderId="0"/>
    <xf numFmtId="0" fontId="57" fillId="0" borderId="0"/>
    <xf numFmtId="0" fontId="57" fillId="0" borderId="0"/>
    <xf numFmtId="0" fontId="68" fillId="0" borderId="0"/>
    <xf numFmtId="0" fontId="67" fillId="0" borderId="0"/>
    <xf numFmtId="0" fontId="67" fillId="0" borderId="0"/>
    <xf numFmtId="0" fontId="67" fillId="0" borderId="0"/>
    <xf numFmtId="0" fontId="68" fillId="0" borderId="0"/>
    <xf numFmtId="0" fontId="68"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68" fillId="0" borderId="0"/>
    <xf numFmtId="0" fontId="67" fillId="0" borderId="0"/>
    <xf numFmtId="0" fontId="67" fillId="0" borderId="0"/>
    <xf numFmtId="0" fontId="67" fillId="0" borderId="0"/>
    <xf numFmtId="0" fontId="68" fillId="0" borderId="0"/>
    <xf numFmtId="0" fontId="68"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37" fontId="61" fillId="0" borderId="0" applyAlignment="0" applyProtection="0"/>
    <xf numFmtId="0" fontId="1" fillId="0" borderId="0"/>
    <xf numFmtId="0" fontId="12" fillId="0" borderId="0"/>
    <xf numFmtId="0" fontId="1" fillId="0" borderId="0"/>
    <xf numFmtId="0" fontId="1" fillId="0" borderId="0">
      <alignment horizontal="left" wrapText="1"/>
    </xf>
    <xf numFmtId="0" fontId="12" fillId="0" borderId="0"/>
    <xf numFmtId="37" fontId="61" fillId="0" borderId="0" applyAlignment="0" applyProtection="0"/>
    <xf numFmtId="0" fontId="57" fillId="0" borderId="0"/>
    <xf numFmtId="0" fontId="57" fillId="0" borderId="0"/>
    <xf numFmtId="0" fontId="57" fillId="0" borderId="0"/>
    <xf numFmtId="0" fontId="57"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2" fillId="0" borderId="0"/>
    <xf numFmtId="0" fontId="12" fillId="0" borderId="0"/>
    <xf numFmtId="0" fontId="12" fillId="0" borderId="0"/>
    <xf numFmtId="0" fontId="67" fillId="0" borderId="0"/>
    <xf numFmtId="0" fontId="12"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61" fillId="0" borderId="0" applyAlignment="0" applyProtection="0"/>
    <xf numFmtId="37" fontId="61" fillId="0" borderId="0" applyAlignment="0" applyProtection="0"/>
    <xf numFmtId="0" fontId="1" fillId="0" borderId="0"/>
    <xf numFmtId="0" fontId="1" fillId="0" borderId="0">
      <alignment horizontal="left" wrapText="1"/>
    </xf>
    <xf numFmtId="0" fontId="57" fillId="0" borderId="0"/>
    <xf numFmtId="0" fontId="1" fillId="0" borderId="0">
      <alignment horizontal="left" wrapText="1"/>
    </xf>
    <xf numFmtId="0" fontId="1" fillId="0" borderId="0"/>
    <xf numFmtId="38" fontId="6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61" fillId="0" borderId="0" applyAlignment="0" applyProtection="0"/>
    <xf numFmtId="37" fontId="61"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55" fillId="0" borderId="0"/>
    <xf numFmtId="0" fontId="1" fillId="0" borderId="0">
      <alignment horizontal="left" wrapText="1"/>
    </xf>
    <xf numFmtId="0" fontId="12" fillId="0" borderId="0"/>
    <xf numFmtId="0" fontId="1" fillId="0" borderId="0"/>
    <xf numFmtId="0" fontId="57" fillId="0" borderId="0"/>
    <xf numFmtId="0" fontId="1" fillId="0" borderId="0"/>
    <xf numFmtId="0" fontId="1" fillId="0" borderId="0"/>
    <xf numFmtId="0" fontId="76"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1"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2" fillId="0" borderId="0"/>
    <xf numFmtId="0" fontId="12" fillId="0" borderId="0"/>
    <xf numFmtId="0" fontId="12"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2" fontId="1" fillId="0" borderId="0" applyFont="0" applyFill="0" applyBorder="0" applyAlignment="0" applyProtection="0"/>
    <xf numFmtId="193" fontId="77" fillId="0" borderId="84" applyFont="0" applyFill="0" applyBorder="0" applyProtection="0">
      <alignment horizontal="right"/>
    </xf>
    <xf numFmtId="19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68" fillId="0" borderId="0"/>
    <xf numFmtId="0" fontId="12" fillId="0" borderId="0"/>
    <xf numFmtId="0" fontId="12" fillId="0" borderId="0"/>
    <xf numFmtId="0" fontId="12" fillId="0" borderId="0"/>
    <xf numFmtId="0" fontId="1" fillId="0" borderId="0">
      <alignment horizontal="left" wrapText="1"/>
    </xf>
    <xf numFmtId="37" fontId="61"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61" fillId="0" borderId="0" applyAlignment="0" applyProtection="0"/>
    <xf numFmtId="0" fontId="1" fillId="0" borderId="0" applyFont="0" applyFill="0" applyBorder="0" applyAlignment="0" applyProtection="0"/>
    <xf numFmtId="37" fontId="61" fillId="0" borderId="0" applyAlignment="0" applyProtection="0"/>
    <xf numFmtId="0" fontId="12" fillId="0" borderId="0"/>
    <xf numFmtId="0" fontId="12"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2" fillId="0" borderId="0"/>
    <xf numFmtId="0" fontId="1" fillId="0" borderId="0"/>
    <xf numFmtId="0" fontId="1" fillId="0" borderId="0"/>
    <xf numFmtId="0" fontId="1" fillId="0" borderId="0">
      <alignment horizontal="left" wrapText="1"/>
    </xf>
    <xf numFmtId="0" fontId="70" fillId="0" borderId="0">
      <alignment vertical="center"/>
    </xf>
    <xf numFmtId="0" fontId="1" fillId="0" borderId="0">
      <alignment horizontal="left" wrapText="1"/>
    </xf>
    <xf numFmtId="0" fontId="68" fillId="0" borderId="0"/>
    <xf numFmtId="0" fontId="12" fillId="0" borderId="0"/>
    <xf numFmtId="0" fontId="12" fillId="0" borderId="0"/>
    <xf numFmtId="0" fontId="12" fillId="0" borderId="0"/>
    <xf numFmtId="0" fontId="57"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2" fillId="0" borderId="0"/>
    <xf numFmtId="0" fontId="1" fillId="0" borderId="0"/>
    <xf numFmtId="0" fontId="1" fillId="0" borderId="0"/>
    <xf numFmtId="0" fontId="1" fillId="0" borderId="0"/>
    <xf numFmtId="0" fontId="55"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2" fillId="0" borderId="0"/>
    <xf numFmtId="0" fontId="1" fillId="0" borderId="0">
      <alignment horizontal="left" wrapText="1"/>
    </xf>
    <xf numFmtId="0" fontId="1" fillId="0" borderId="0">
      <alignment horizontal="left" wrapText="1"/>
    </xf>
    <xf numFmtId="0" fontId="55"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alignment vertical="top"/>
    </xf>
    <xf numFmtId="0" fontId="76" fillId="0" borderId="0">
      <alignment vertical="top"/>
    </xf>
    <xf numFmtId="0" fontId="76" fillId="0" borderId="0">
      <alignment vertical="top"/>
    </xf>
    <xf numFmtId="0" fontId="76" fillId="0" borderId="0">
      <alignment vertical="top"/>
    </xf>
    <xf numFmtId="0" fontId="76"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7" fillId="0" borderId="84" applyNumberFormat="0" applyFill="0" applyAlignment="0" applyProtection="0"/>
    <xf numFmtId="0" fontId="79" fillId="0" borderId="85" applyNumberFormat="0" applyFill="0" applyProtection="0">
      <alignment horizontal="center"/>
    </xf>
    <xf numFmtId="0" fontId="79" fillId="0" borderId="0" applyNumberFormat="0" applyFill="0" applyBorder="0" applyProtection="0">
      <alignment horizontal="left"/>
    </xf>
    <xf numFmtId="0" fontId="80"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5" fontId="1" fillId="0" borderId="0" applyFont="0" applyFill="0" applyBorder="0" applyAlignment="0" applyProtection="0"/>
    <xf numFmtId="196" fontId="1" fillId="0" borderId="0" applyFont="0" applyFill="0" applyBorder="0" applyAlignment="0" applyProtection="0"/>
    <xf numFmtId="197" fontId="81" fillId="0" borderId="0">
      <alignment horizontal="right" vertical="center"/>
    </xf>
    <xf numFmtId="0" fontId="56" fillId="0" borderId="0"/>
    <xf numFmtId="41" fontId="1" fillId="0" borderId="0" applyFont="0" applyFill="0" applyBorder="0" applyAlignment="0" applyProtection="0"/>
    <xf numFmtId="0" fontId="1" fillId="0" borderId="0"/>
    <xf numFmtId="0" fontId="1" fillId="0" borderId="0"/>
    <xf numFmtId="0" fontId="69" fillId="0" borderId="0"/>
    <xf numFmtId="9" fontId="1" fillId="0" borderId="0"/>
    <xf numFmtId="0" fontId="55" fillId="0" borderId="0"/>
    <xf numFmtId="0" fontId="55" fillId="0" borderId="0"/>
    <xf numFmtId="0" fontId="69" fillId="0" borderId="0"/>
    <xf numFmtId="0" fontId="69" fillId="0" borderId="0"/>
    <xf numFmtId="0" fontId="69" fillId="0" borderId="0"/>
    <xf numFmtId="2" fontId="69" fillId="0" borderId="0"/>
    <xf numFmtId="10" fontId="69" fillId="0" borderId="0"/>
    <xf numFmtId="2" fontId="69" fillId="0" borderId="0"/>
    <xf numFmtId="0" fontId="69" fillId="0" borderId="0"/>
    <xf numFmtId="0" fontId="69" fillId="0" borderId="0"/>
    <xf numFmtId="198" fontId="82" fillId="0" borderId="0" applyFont="0" applyFill="0" applyBorder="0" applyAlignment="0" applyProtection="0"/>
    <xf numFmtId="199" fontId="83" fillId="0" borderId="0" applyFont="0" applyBorder="0"/>
    <xf numFmtId="199"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4" fillId="40" borderId="0" applyNumberFormat="0" applyAlignment="0" applyProtection="0"/>
    <xf numFmtId="0"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199"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1" fillId="0" borderId="0"/>
    <xf numFmtId="199"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199" fontId="83" fillId="0" borderId="0" applyFont="0" applyBorder="0"/>
    <xf numFmtId="0" fontId="83" fillId="0" borderId="0" applyFont="0" applyBorder="0"/>
    <xf numFmtId="200" fontId="56" fillId="0" borderId="0" applyFont="0" applyFill="0" applyBorder="0" applyAlignment="0" applyProtection="0">
      <protection locked="0"/>
    </xf>
    <xf numFmtId="201" fontId="82" fillId="0" borderId="3" applyFont="0" applyFill="0" applyBorder="0" applyAlignment="0" applyProtection="0">
      <alignment horizontal="right"/>
    </xf>
    <xf numFmtId="0" fontId="85" fillId="41" borderId="86" applyNumberFormat="0" applyAlignment="0" applyProtection="0"/>
    <xf numFmtId="202" fontId="86" fillId="0" borderId="0"/>
    <xf numFmtId="0" fontId="85" fillId="41" borderId="86" applyNumberFormat="0" applyAlignment="0" applyProtection="0"/>
    <xf numFmtId="0" fontId="85" fillId="41" borderId="86"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 fillId="0" borderId="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87" fillId="2" borderId="0"/>
    <xf numFmtId="37" fontId="88" fillId="0" borderId="0">
      <alignment horizontal="center"/>
    </xf>
    <xf numFmtId="0" fontId="1" fillId="41" borderId="4">
      <alignment horizontal="center" wrapText="1"/>
    </xf>
    <xf numFmtId="0" fontId="1" fillId="0" borderId="0" applyNumberFormat="0"/>
    <xf numFmtId="0" fontId="1" fillId="38" borderId="0"/>
    <xf numFmtId="9" fontId="69" fillId="0" borderId="0" applyFont="0" applyFill="0" applyBorder="0" applyAlignment="0" applyProtection="0"/>
    <xf numFmtId="0" fontId="89" fillId="0" borderId="3" applyBorder="0"/>
    <xf numFmtId="43" fontId="90" fillId="0" borderId="3" applyNumberFormat="0" applyBorder="0"/>
    <xf numFmtId="43" fontId="90" fillId="0" borderId="3" applyNumberFormat="0" applyBorder="0"/>
    <xf numFmtId="43" fontId="90" fillId="0" borderId="3" applyNumberFormat="0" applyBorder="0"/>
    <xf numFmtId="0" fontId="1" fillId="0" borderId="87" applyFont="0" applyBorder="0"/>
    <xf numFmtId="41" fontId="61" fillId="0" borderId="0" applyFont="0" applyFill="0" applyBorder="0" applyAlignment="0" applyProtection="0"/>
    <xf numFmtId="203" fontId="61" fillId="0" borderId="0" applyFont="0" applyFill="0" applyBorder="0" applyAlignment="0" applyProtection="0"/>
    <xf numFmtId="43" fontId="61" fillId="0" borderId="0" applyFont="0" applyFill="0" applyBorder="0" applyAlignment="0" applyProtection="0"/>
    <xf numFmtId="42" fontId="61" fillId="0" borderId="0" applyFont="0" applyFill="0" applyBorder="0" applyAlignment="0" applyProtection="0"/>
    <xf numFmtId="204" fontId="61" fillId="0" borderId="0" applyFont="0" applyFill="0" applyBorder="0" applyAlignment="0" applyProtection="0"/>
    <xf numFmtId="44" fontId="61" fillId="0" borderId="0" applyFont="0" applyFill="0" applyBorder="0" applyAlignment="0" applyProtection="0"/>
    <xf numFmtId="37" fontId="82" fillId="0" borderId="2" applyBorder="0" applyAlignment="0"/>
    <xf numFmtId="205" fontId="91" fillId="0" borderId="0" applyFont="0" applyFill="0" applyBorder="0" applyAlignment="0" applyProtection="0"/>
    <xf numFmtId="206" fontId="73" fillId="42" borderId="88">
      <alignment horizontal="center" vertical="center"/>
    </xf>
    <xf numFmtId="206" fontId="73" fillId="42" borderId="88">
      <alignment horizontal="center" vertical="center"/>
    </xf>
    <xf numFmtId="0" fontId="92" fillId="2" borderId="0" applyNumberFormat="0" applyBorder="0" applyAlignment="0" applyProtection="0"/>
    <xf numFmtId="0" fontId="69" fillId="0" borderId="0"/>
    <xf numFmtId="37" fontId="82" fillId="0" borderId="2" applyBorder="0" applyAlignment="0"/>
    <xf numFmtId="37" fontId="82" fillId="0" borderId="0" applyBorder="0" applyAlignment="0"/>
    <xf numFmtId="0" fontId="93" fillId="38" borderId="1">
      <alignment horizontal="center"/>
    </xf>
    <xf numFmtId="0" fontId="94" fillId="0" borderId="0">
      <alignment horizontal="center" wrapText="1"/>
      <protection locked="0"/>
    </xf>
    <xf numFmtId="0" fontId="95" fillId="38" borderId="89" applyNumberFormat="0" applyAlignment="0" applyProtection="0"/>
    <xf numFmtId="37" fontId="82" fillId="0" borderId="4"/>
    <xf numFmtId="0" fontId="1" fillId="0" borderId="0"/>
    <xf numFmtId="0" fontId="96" fillId="0" borderId="0"/>
    <xf numFmtId="0" fontId="82" fillId="43" borderId="0" applyNumberFormat="0" applyFont="0" applyBorder="0" applyAlignment="0" applyProtection="0"/>
    <xf numFmtId="207" fontId="63" fillId="0" borderId="4"/>
    <xf numFmtId="208" fontId="94"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97" fillId="0" borderId="90" applyFont="0" applyBorder="0" applyAlignment="0">
      <alignment vertical="center"/>
    </xf>
    <xf numFmtId="3" fontId="71" fillId="0" borderId="5" applyNumberFormat="0" applyFill="0" applyBorder="0" applyAlignment="0" applyProtection="0">
      <alignment horizontal="left"/>
    </xf>
    <xf numFmtId="3" fontId="98" fillId="0" borderId="0" applyNumberFormat="0" applyFill="0" applyBorder="0" applyAlignment="0" applyProtection="0">
      <alignment horizontal="center"/>
    </xf>
    <xf numFmtId="3" fontId="71" fillId="0" borderId="5" applyNumberFormat="0" applyFill="0" applyBorder="0" applyAlignment="0" applyProtection="0">
      <alignment horizontal="left"/>
    </xf>
    <xf numFmtId="0" fontId="1" fillId="0" borderId="91" applyNumberFormat="0">
      <alignment horizontal="center" vertical="top" wrapText="1"/>
      <protection locked="0"/>
    </xf>
    <xf numFmtId="0" fontId="99" fillId="0" borderId="0" applyNumberFormat="0" applyFill="0" applyBorder="0" applyAlignment="0" applyProtection="0"/>
    <xf numFmtId="3" fontId="100" fillId="0" borderId="3" applyNumberFormat="0" applyFill="0" applyBorder="0" applyAlignment="0" applyProtection="0">
      <alignment horizontal="center"/>
    </xf>
    <xf numFmtId="3" fontId="100" fillId="0" borderId="3" applyNumberFormat="0" applyFill="0" applyBorder="0" applyAlignment="0" applyProtection="0">
      <alignment horizontal="center"/>
    </xf>
    <xf numFmtId="3" fontId="100" fillId="0" borderId="3" applyNumberFormat="0" applyFill="0" applyBorder="0" applyAlignment="0" applyProtection="0">
      <alignment horizontal="center"/>
    </xf>
    <xf numFmtId="0" fontId="99" fillId="0" borderId="0" applyNumberFormat="0" applyFill="0" applyBorder="0" applyAlignment="0" applyProtection="0"/>
    <xf numFmtId="0" fontId="101" fillId="0" borderId="0" applyNumberFormat="0" applyFill="0" applyBorder="0" applyAlignment="0" applyProtection="0"/>
    <xf numFmtId="211" fontId="102" fillId="0" borderId="92"/>
    <xf numFmtId="0" fontId="103" fillId="0" borderId="3" applyNumberFormat="0" applyFill="0" applyAlignment="0" applyProtection="0"/>
    <xf numFmtId="212" fontId="56" fillId="0" borderId="0">
      <alignment horizontal="center"/>
    </xf>
    <xf numFmtId="15" fontId="104" fillId="0" borderId="0" applyNumberFormat="0">
      <alignment horizontal="center"/>
    </xf>
    <xf numFmtId="0" fontId="105" fillId="0" borderId="93"/>
    <xf numFmtId="38" fontId="106" fillId="0" borderId="3" applyNumberFormat="0" applyFont="0" applyFill="0" applyAlignment="0" applyProtection="0">
      <alignment horizontal="right"/>
    </xf>
    <xf numFmtId="0" fontId="68" fillId="0" borderId="94"/>
    <xf numFmtId="0" fontId="68" fillId="0" borderId="0"/>
    <xf numFmtId="38" fontId="106" fillId="0" borderId="3" applyNumberFormat="0" applyFont="0" applyFill="0" applyAlignment="0" applyProtection="0">
      <alignment horizontal="right"/>
    </xf>
    <xf numFmtId="38" fontId="106" fillId="0" borderId="3" applyNumberFormat="0" applyFont="0" applyFill="0" applyAlignment="0" applyProtection="0">
      <alignment horizontal="right"/>
    </xf>
    <xf numFmtId="38" fontId="106" fillId="0" borderId="3" applyNumberFormat="0" applyFont="0" applyFill="0" applyAlignment="0" applyProtection="0">
      <alignment horizontal="right"/>
    </xf>
    <xf numFmtId="0" fontId="94" fillId="0" borderId="6" applyNumberFormat="0" applyFont="0" applyFill="0" applyAlignment="0" applyProtection="0"/>
    <xf numFmtId="0" fontId="94" fillId="0" borderId="95" applyNumberFormat="0" applyFont="0" applyFill="0" applyAlignment="0" applyProtection="0"/>
    <xf numFmtId="38" fontId="106" fillId="0" borderId="3" applyNumberFormat="0" applyFont="0" applyFill="0" applyAlignment="0" applyProtection="0">
      <alignment horizontal="right"/>
    </xf>
    <xf numFmtId="3" fontId="92" fillId="41" borderId="0" applyNumberFormat="0" applyBorder="0" applyAlignment="0" applyProtection="0"/>
    <xf numFmtId="0" fontId="107" fillId="0" borderId="96" applyNumberFormat="0" applyFont="0" applyFill="0" applyAlignment="0" applyProtection="0"/>
    <xf numFmtId="0" fontId="107" fillId="0" borderId="97" applyNumberFormat="0" applyFont="0" applyFill="0" applyAlignment="0" applyProtection="0"/>
    <xf numFmtId="0" fontId="107" fillId="0" borderId="98" applyNumberFormat="0" applyFont="0" applyFill="0" applyAlignment="0" applyProtection="0"/>
    <xf numFmtId="0" fontId="108" fillId="0" borderId="86" applyNumberFormat="0" applyFont="0" applyFill="0" applyAlignment="0" applyProtection="0"/>
    <xf numFmtId="0" fontId="109" fillId="0" borderId="99"/>
    <xf numFmtId="0" fontId="110" fillId="0" borderId="100" applyFill="0" applyProtection="0">
      <alignment horizontal="right"/>
    </xf>
    <xf numFmtId="213" fontId="111" fillId="44" borderId="0" applyFont="0" applyFill="0" applyBorder="0" applyAlignment="0" applyProtection="0"/>
    <xf numFmtId="214" fontId="1" fillId="0" borderId="0" applyFont="0" applyFill="0" applyBorder="0" applyAlignment="0" applyProtection="0"/>
    <xf numFmtId="0" fontId="112" fillId="45" borderId="0"/>
    <xf numFmtId="0" fontId="112" fillId="46" borderId="0"/>
    <xf numFmtId="0" fontId="14" fillId="0" borderId="0"/>
    <xf numFmtId="0" fontId="14" fillId="0" borderId="0"/>
    <xf numFmtId="0" fontId="112" fillId="47" borderId="0"/>
    <xf numFmtId="41" fontId="55" fillId="0" borderId="0" applyFill="0"/>
    <xf numFmtId="215" fontId="82" fillId="0" borderId="0">
      <alignment horizontal="center"/>
    </xf>
    <xf numFmtId="0" fontId="82" fillId="0" borderId="0" applyFill="0">
      <alignment horizontal="center"/>
    </xf>
    <xf numFmtId="41" fontId="103" fillId="0" borderId="93" applyFill="0"/>
    <xf numFmtId="0" fontId="1" fillId="0" borderId="0" applyFont="0" applyAlignment="0"/>
    <xf numFmtId="0" fontId="113" fillId="0" borderId="0" applyFill="0">
      <alignment vertical="top"/>
    </xf>
    <xf numFmtId="0" fontId="114" fillId="0" borderId="0" applyFill="0">
      <alignment horizontal="left" vertical="top"/>
    </xf>
    <xf numFmtId="41" fontId="103" fillId="0" borderId="7" applyFill="0"/>
    <xf numFmtId="0" fontId="1" fillId="0" borderId="0" applyNumberFormat="0" applyFont="0" applyAlignment="0"/>
    <xf numFmtId="0" fontId="113" fillId="0" borderId="0" applyFill="0">
      <alignment wrapText="1"/>
    </xf>
    <xf numFmtId="0" fontId="114" fillId="0" borderId="0" applyFill="0">
      <alignment horizontal="left" vertical="top" wrapText="1"/>
    </xf>
    <xf numFmtId="41" fontId="103" fillId="0" borderId="0" applyFill="0"/>
    <xf numFmtId="0" fontId="115" fillId="0" borderId="0" applyNumberFormat="0" applyFont="0" applyAlignment="0">
      <alignment horizontal="center"/>
    </xf>
    <xf numFmtId="0" fontId="116" fillId="0" borderId="0" applyFill="0">
      <alignment vertical="top" wrapText="1"/>
    </xf>
    <xf numFmtId="0" fontId="117" fillId="0" borderId="0" applyFill="0">
      <alignment horizontal="left" vertical="top" wrapText="1"/>
    </xf>
    <xf numFmtId="41" fontId="55" fillId="0" borderId="0" applyFill="0"/>
    <xf numFmtId="0" fontId="115" fillId="0" borderId="0" applyNumberFormat="0" applyFont="0" applyAlignment="0">
      <alignment horizontal="center"/>
    </xf>
    <xf numFmtId="0" fontId="118" fillId="0" borderId="0" applyFill="0">
      <alignment vertical="center" wrapText="1"/>
    </xf>
    <xf numFmtId="0" fontId="119" fillId="0" borderId="0">
      <alignment horizontal="left" vertical="center" wrapText="1"/>
    </xf>
    <xf numFmtId="41" fontId="55" fillId="0" borderId="0" applyFill="0"/>
    <xf numFmtId="0" fontId="115" fillId="0" borderId="0" applyNumberFormat="0" applyFont="0" applyAlignment="0">
      <alignment horizontal="center"/>
    </xf>
    <xf numFmtId="0" fontId="120" fillId="0" borderId="0" applyFill="0">
      <alignment horizontal="center" vertical="center" wrapText="1"/>
    </xf>
    <xf numFmtId="0" fontId="1" fillId="0" borderId="0" applyFill="0">
      <alignment horizontal="center" vertical="center" wrapText="1"/>
    </xf>
    <xf numFmtId="41" fontId="121" fillId="0" borderId="0" applyFill="0"/>
    <xf numFmtId="0" fontId="115" fillId="0" borderId="0" applyNumberFormat="0" applyFont="0" applyAlignment="0">
      <alignment horizontal="center"/>
    </xf>
    <xf numFmtId="0" fontId="122" fillId="0" borderId="0" applyFill="0">
      <alignment horizontal="center" vertical="center" wrapText="1"/>
    </xf>
    <xf numFmtId="0" fontId="123" fillId="0" borderId="0" applyFill="0">
      <alignment horizontal="center" vertical="center" wrapText="1"/>
    </xf>
    <xf numFmtId="41" fontId="121" fillId="0" borderId="0" applyFill="0"/>
    <xf numFmtId="0" fontId="115" fillId="0" borderId="0" applyNumberFormat="0" applyFont="0" applyAlignment="0">
      <alignment horizontal="center"/>
    </xf>
    <xf numFmtId="0" fontId="124" fillId="0" borderId="0">
      <alignment horizontal="center" wrapText="1"/>
    </xf>
    <xf numFmtId="0" fontId="125" fillId="0" borderId="0" applyFill="0">
      <alignment horizontal="center" wrapText="1"/>
    </xf>
    <xf numFmtId="216" fontId="82" fillId="48" borderId="1"/>
    <xf numFmtId="197" fontId="56" fillId="0" borderId="0" applyFill="0" applyBorder="0" applyAlignment="0"/>
    <xf numFmtId="211" fontId="96" fillId="0" borderId="0" applyFill="0" applyBorder="0" applyAlignment="0"/>
    <xf numFmtId="217" fontId="96" fillId="0" borderId="0" applyFill="0" applyBorder="0" applyAlignment="0"/>
    <xf numFmtId="218" fontId="1" fillId="0" borderId="0" applyFill="0" applyBorder="0" applyAlignment="0"/>
    <xf numFmtId="219" fontId="69"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37" fontId="1" fillId="49" borderId="4" applyFill="0" applyBorder="0"/>
    <xf numFmtId="183" fontId="1" fillId="0" borderId="0" applyFill="0" applyBorder="0"/>
    <xf numFmtId="39" fontId="1" fillId="0" borderId="0" applyFill="0" applyBorder="0"/>
    <xf numFmtId="221"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04" fontId="1" fillId="0" borderId="1" applyFill="0" applyBorder="0"/>
    <xf numFmtId="9" fontId="1" fillId="0" borderId="0" applyFill="0" applyBorder="0"/>
    <xf numFmtId="166" fontId="1" fillId="0" borderId="0" applyFill="0" applyBorder="0"/>
    <xf numFmtId="10" fontId="1" fillId="0" borderId="0" applyFill="0" applyBorder="0"/>
    <xf numFmtId="3" fontId="126" fillId="0" borderId="0" applyNumberFormat="0" applyFill="0" applyBorder="0" applyAlignment="0" applyProtection="0"/>
    <xf numFmtId="208" fontId="127"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56" fillId="0" borderId="0" applyNumberFormat="0" applyProtection="0"/>
    <xf numFmtId="0" fontId="56"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73" fillId="0" borderId="0" applyFill="0" applyBorder="0" applyProtection="0">
      <alignment horizontal="center"/>
      <protection locked="0"/>
    </xf>
    <xf numFmtId="0" fontId="82" fillId="0" borderId="0" applyFont="0" applyFill="0" applyBorder="0" applyAlignment="0" applyProtection="0"/>
    <xf numFmtId="0" fontId="82" fillId="0" borderId="0" applyFont="0" applyFill="0" applyBorder="0" applyAlignment="0" applyProtection="0"/>
    <xf numFmtId="8" fontId="1" fillId="0" borderId="101" applyFont="0" applyFill="0" applyBorder="0" applyProtection="0">
      <alignment horizontal="right"/>
    </xf>
    <xf numFmtId="227" fontId="128" fillId="0" borderId="0"/>
    <xf numFmtId="1" fontId="129" fillId="0" borderId="0"/>
    <xf numFmtId="0" fontId="1" fillId="0" borderId="0"/>
    <xf numFmtId="0" fontId="1" fillId="0" borderId="0"/>
    <xf numFmtId="0" fontId="1" fillId="0" borderId="0"/>
    <xf numFmtId="0" fontId="1" fillId="0" borderId="4" applyNumberFormat="0">
      <alignment horizontal="center"/>
      <protection locked="0"/>
    </xf>
    <xf numFmtId="0" fontId="130" fillId="0" borderId="0"/>
    <xf numFmtId="0" fontId="82" fillId="0" borderId="0" applyNumberFormat="0" applyFill="0" applyBorder="0" applyAlignment="0" applyProtection="0"/>
    <xf numFmtId="0" fontId="13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28" fontId="132" fillId="0" borderId="0" applyFont="0" applyFill="0" applyBorder="0" applyAlignment="0" applyProtection="0">
      <alignment horizontal="left" vertical="center"/>
    </xf>
    <xf numFmtId="0" fontId="92" fillId="51" borderId="102" applyFont="0" applyFill="0" applyBorder="0"/>
    <xf numFmtId="0" fontId="82" fillId="0" borderId="103"/>
    <xf numFmtId="0" fontId="133" fillId="0" borderId="3" applyNumberFormat="0" applyFill="0" applyBorder="0" applyAlignment="0" applyProtection="0">
      <alignment horizontal="center"/>
    </xf>
    <xf numFmtId="49" fontId="1" fillId="0" borderId="4" applyFont="0">
      <alignment horizontal="center" wrapText="1"/>
    </xf>
    <xf numFmtId="38" fontId="134" fillId="0" borderId="0" applyNumberFormat="0" applyFill="0" applyBorder="0" applyAlignment="0" applyProtection="0">
      <protection locked="0"/>
    </xf>
    <xf numFmtId="38" fontId="135" fillId="0" borderId="0" applyNumberFormat="0" applyFill="0" applyBorder="0" applyAlignment="0" applyProtection="0">
      <protection locked="0"/>
    </xf>
    <xf numFmtId="0" fontId="82" fillId="0" borderId="0" applyNumberFormat="0" applyFill="0" applyBorder="0" applyProtection="0">
      <alignment horizontal="center" wrapText="1"/>
    </xf>
    <xf numFmtId="0" fontId="69" fillId="0" borderId="0">
      <alignment horizontal="center" wrapText="1"/>
      <protection hidden="1"/>
    </xf>
    <xf numFmtId="38" fontId="136" fillId="0" borderId="0" applyNumberFormat="0" applyFill="0" applyBorder="0" applyAlignment="0" applyProtection="0">
      <protection locked="0"/>
    </xf>
    <xf numFmtId="4" fontId="92" fillId="52" borderId="102" applyNumberFormat="0" applyProtection="0">
      <alignment horizontal="right" wrapText="1"/>
    </xf>
    <xf numFmtId="229" fontId="137" fillId="0" borderId="0">
      <alignment horizontal="right"/>
    </xf>
    <xf numFmtId="230" fontId="1" fillId="0" borderId="0">
      <alignment horizontal="right"/>
    </xf>
    <xf numFmtId="230" fontId="1" fillId="0" borderId="0">
      <alignment horizontal="right"/>
    </xf>
    <xf numFmtId="38" fontId="69" fillId="0" borderId="0" applyFont="0" applyFill="0" applyBorder="0" applyAlignment="0" applyProtection="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08" fontId="56" fillId="0" borderId="0" applyFont="0" applyFill="0" applyBorder="0" applyAlignment="0" applyProtection="0">
      <protection locked="0"/>
    </xf>
    <xf numFmtId="40" fontId="56" fillId="0" borderId="0" applyFont="0" applyFill="0" applyBorder="0" applyAlignment="0" applyProtection="0">
      <protection locked="0"/>
    </xf>
    <xf numFmtId="232" fontId="63" fillId="0" borderId="0" applyFont="0" applyFill="0" applyBorder="0" applyProtection="0"/>
    <xf numFmtId="233" fontId="63" fillId="0" borderId="0" applyFont="0" applyFill="0" applyBorder="0" applyProtection="0"/>
    <xf numFmtId="41" fontId="1" fillId="0" borderId="0" applyFont="0" applyFill="0" applyBorder="0" applyAlignment="0" applyProtection="0"/>
    <xf numFmtId="42" fontId="69" fillId="0" borderId="0" applyFont="0" applyFill="0" applyBorder="0" applyAlignment="0" applyProtection="0"/>
    <xf numFmtId="0" fontId="139" fillId="0" borderId="0" applyFont="0" applyFill="0" applyBorder="0" applyAlignment="0" applyProtection="0">
      <alignment horizontal="right"/>
    </xf>
    <xf numFmtId="39" fontId="139" fillId="0" borderId="0" applyFont="0" applyFill="0" applyBorder="0" applyAlignment="0" applyProtection="0">
      <alignment horizontal="right"/>
    </xf>
    <xf numFmtId="234" fontId="1" fillId="0" borderId="0" applyFont="0" applyFill="0" applyBorder="0" applyAlignment="0" applyProtection="0">
      <alignment horizontal="right"/>
    </xf>
    <xf numFmtId="235" fontId="56" fillId="0" borderId="0" applyFont="0" applyFill="0" applyBorder="0" applyAlignment="0" applyProtection="0"/>
    <xf numFmtId="236" fontId="140" fillId="0" borderId="0" applyFont="0" applyFill="0" applyBorder="0" applyAlignment="0" applyProtection="0"/>
    <xf numFmtId="237" fontId="140" fillId="0" borderId="0" applyFont="0" applyFill="0" applyBorder="0" applyAlignment="0" applyProtection="0"/>
    <xf numFmtId="238" fontId="73" fillId="0" borderId="0" applyFont="0" applyFill="0" applyBorder="0" applyAlignment="0" applyProtection="0">
      <protection locked="0"/>
    </xf>
    <xf numFmtId="0" fontId="141"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5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43" fillId="0" borderId="0" applyFont="0" applyFill="0" applyBorder="0" applyAlignment="0" applyProtection="0"/>
    <xf numFmtId="0" fontId="1" fillId="0" borderId="0" applyFont="0" applyFill="0" applyBorder="0" applyAlignment="0" applyProtection="0"/>
    <xf numFmtId="239" fontId="56" fillId="0" borderId="0"/>
    <xf numFmtId="240" fontId="1" fillId="0" borderId="0" applyFont="0" applyFill="0" applyBorder="0" applyAlignment="0" applyProtection="0"/>
    <xf numFmtId="211" fontId="101" fillId="0" borderId="104"/>
    <xf numFmtId="211" fontId="101" fillId="0" borderId="104"/>
    <xf numFmtId="0" fontId="1" fillId="0" borderId="0">
      <protection locked="0"/>
    </xf>
    <xf numFmtId="0" fontId="144" fillId="0" borderId="0"/>
    <xf numFmtId="0" fontId="68" fillId="0" borderId="0"/>
    <xf numFmtId="211" fontId="68" fillId="0" borderId="0"/>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3" fontId="145" fillId="0" borderId="0" applyFont="0" applyFill="0" applyBorder="0" applyAlignment="0" applyProtection="0"/>
    <xf numFmtId="242" fontId="1" fillId="0" borderId="0" applyFont="0" applyFill="0" applyBorder="0" applyAlignment="0" applyProtection="0">
      <alignment horizontal="left"/>
    </xf>
    <xf numFmtId="0" fontId="144" fillId="0" borderId="0"/>
    <xf numFmtId="0" fontId="68" fillId="0" borderId="0"/>
    <xf numFmtId="0" fontId="68"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pplyAlignment="0">
      <alignment horizontal="left"/>
    </xf>
    <xf numFmtId="243" fontId="1" fillId="0" borderId="0" applyFont="0" applyFill="0" applyBorder="0" applyAlignment="0" applyProtection="0">
      <alignment horizontal="left"/>
    </xf>
    <xf numFmtId="244" fontId="1" fillId="0" borderId="0" applyFont="0" applyFill="0" applyBorder="0" applyAlignment="0" applyProtection="0">
      <alignment horizontal="left"/>
    </xf>
    <xf numFmtId="244" fontId="1" fillId="0" borderId="0" applyFont="0" applyFill="0" applyBorder="0" applyAlignment="0" applyProtection="0">
      <alignment horizontal="left"/>
    </xf>
    <xf numFmtId="245" fontId="1" fillId="0" borderId="0">
      <alignment horizontal="right"/>
    </xf>
    <xf numFmtId="246" fontId="1" fillId="0" borderId="0">
      <alignment horizontal="right"/>
    </xf>
    <xf numFmtId="0" fontId="146" fillId="0" borderId="103" applyBorder="0" applyProtection="0"/>
    <xf numFmtId="0" fontId="147" fillId="53" borderId="0">
      <alignment horizontal="center" vertical="center" wrapText="1"/>
    </xf>
    <xf numFmtId="0" fontId="148" fillId="0" borderId="0" applyFill="0" applyBorder="0" applyAlignment="0" applyProtection="0">
      <protection locked="0"/>
    </xf>
    <xf numFmtId="0" fontId="147" fillId="53" borderId="0">
      <alignment horizontal="center" vertical="center" wrapText="1"/>
    </xf>
    <xf numFmtId="211" fontId="149" fillId="0" borderId="0" applyFill="0" applyBorder="0">
      <alignment horizontal="left"/>
    </xf>
    <xf numFmtId="10" fontId="1" fillId="0" borderId="0"/>
    <xf numFmtId="0" fontId="150" fillId="0" borderId="0" applyNumberFormat="0" applyAlignment="0">
      <alignment horizontal="left"/>
    </xf>
    <xf numFmtId="0" fontId="70" fillId="0" borderId="0" applyNumberFormat="0" applyAlignment="0"/>
    <xf numFmtId="0" fontId="151" fillId="0" borderId="4" applyNumberFormat="0" applyFill="0" applyBorder="0" applyAlignment="0" applyProtection="0"/>
    <xf numFmtId="0" fontId="152" fillId="51" borderId="105" applyNumberFormat="0" applyFill="0" applyBorder="0" applyAlignment="0" applyProtection="0">
      <alignment horizontal="center" textRotation="255"/>
    </xf>
    <xf numFmtId="247" fontId="1" fillId="0" borderId="0" applyFill="0" applyBorder="0">
      <alignment horizontal="right"/>
      <protection locked="0"/>
    </xf>
    <xf numFmtId="0" fontId="153"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1" fontId="154" fillId="0" borderId="0"/>
    <xf numFmtId="211" fontId="154" fillId="0" borderId="0"/>
    <xf numFmtId="248" fontId="82" fillId="0" borderId="106" applyFont="0" applyFill="0" applyBorder="0" applyAlignment="0" applyProtection="0"/>
    <xf numFmtId="6" fontId="56" fillId="0" borderId="0" applyFont="0" applyFill="0" applyBorder="0" applyAlignment="0" applyProtection="0">
      <protection locked="0"/>
    </xf>
    <xf numFmtId="8" fontId="56" fillId="0" borderId="0" applyFont="0" applyFill="0" applyBorder="0" applyAlignment="0" applyProtection="0">
      <protection locked="0"/>
    </xf>
    <xf numFmtId="249" fontId="63" fillId="0" borderId="0" applyFont="0" applyFill="0" applyBorder="0" applyProtection="0"/>
    <xf numFmtId="250" fontId="63" fillId="0" borderId="0" applyFont="0" applyFill="0" applyBorder="0" applyProtection="0"/>
    <xf numFmtId="6" fontId="82" fillId="0" borderId="0">
      <alignment horizontal="center"/>
    </xf>
    <xf numFmtId="211" fontId="96" fillId="0" borderId="0" applyFont="0" applyFill="0" applyBorder="0" applyAlignment="0" applyProtection="0"/>
    <xf numFmtId="0" fontId="155" fillId="0" borderId="0" applyFont="0" applyFill="0" applyBorder="0" applyAlignment="0" applyProtection="0"/>
    <xf numFmtId="8" fontId="156" fillId="0" borderId="107">
      <protection locked="0"/>
    </xf>
    <xf numFmtId="251" fontId="1" fillId="0" borderId="0" applyFont="0" applyFill="0" applyBorder="0" applyAlignment="0" applyProtection="0">
      <alignment horizontal="right"/>
    </xf>
    <xf numFmtId="252" fontId="140" fillId="0" borderId="0" applyFont="0" applyFill="0" applyBorder="0" applyAlignment="0" applyProtection="0"/>
    <xf numFmtId="253" fontId="140" fillId="0" borderId="0" applyFont="0" applyFill="0" applyBorder="0" applyAlignment="0" applyProtection="0"/>
    <xf numFmtId="254" fontId="140" fillId="0" borderId="0" applyFont="0" applyFill="0" applyBorder="0" applyAlignment="0" applyProtection="0"/>
    <xf numFmtId="255" fontId="73" fillId="0" borderId="0" applyFont="0" applyFill="0" applyBorder="0" applyAlignment="0" applyProtection="0">
      <protection locked="0"/>
    </xf>
    <xf numFmtId="0" fontId="141" fillId="0" borderId="0" applyFont="0" applyFill="0" applyBorder="0" applyAlignment="0" applyProtection="0">
      <alignment horizontal="right"/>
    </xf>
    <xf numFmtId="44" fontId="1" fillId="0" borderId="0" applyFont="0" applyFill="0" applyBorder="0" applyAlignment="0" applyProtection="0"/>
    <xf numFmtId="44" fontId="15"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9" fillId="2" borderId="0" applyFont="0" applyFill="0" applyBorder="0" applyAlignment="0" applyProtection="0"/>
    <xf numFmtId="8" fontId="69" fillId="2" borderId="0" applyFont="0" applyFill="0" applyBorder="0" applyAlignment="0" applyProtection="0"/>
    <xf numFmtId="256" fontId="157" fillId="0" borderId="0" applyFont="0" applyFill="0" applyBorder="0" applyAlignment="0" applyProtection="0"/>
    <xf numFmtId="165" fontId="1" fillId="0" borderId="0" applyFont="0" applyFill="0" applyBorder="0" applyAlignment="0" applyProtection="0"/>
    <xf numFmtId="0" fontId="82" fillId="0" borderId="106" applyFont="0" applyFill="0" applyBorder="0" applyAlignment="0" applyProtection="0"/>
    <xf numFmtId="0" fontId="1" fillId="0" borderId="0">
      <protection locked="0"/>
    </xf>
    <xf numFmtId="257" fontId="1" fillId="0" borderId="0" applyFont="0" applyFill="0" applyBorder="0" applyAlignment="0" applyProtection="0">
      <alignment horizontal="left"/>
    </xf>
    <xf numFmtId="204" fontId="1" fillId="0" borderId="0" applyFont="0" applyFill="0" applyBorder="0" applyAlignment="0" applyProtection="0">
      <alignment horizontal="left"/>
    </xf>
    <xf numFmtId="204" fontId="1" fillId="0" borderId="0" applyFont="0" applyFill="0" applyBorder="0" applyAlignment="0" applyProtection="0">
      <alignment horizontal="left"/>
    </xf>
    <xf numFmtId="258" fontId="141" fillId="0" borderId="0" applyFill="0" applyBorder="0" applyProtection="0">
      <alignment vertical="center"/>
    </xf>
    <xf numFmtId="259" fontId="1" fillId="0" borderId="0" applyFill="0" applyBorder="0">
      <alignment horizontal="right"/>
    </xf>
    <xf numFmtId="197" fontId="1" fillId="2" borderId="0"/>
    <xf numFmtId="0" fontId="158" fillId="0" borderId="0" applyNumberFormat="0" applyFill="0" applyBorder="0" applyAlignment="0" applyProtection="0">
      <alignment horizontal="left"/>
    </xf>
    <xf numFmtId="0" fontId="159" fillId="0" borderId="0" applyNumberFormat="0" applyFill="0" applyBorder="0" applyAlignment="0" applyProtection="0">
      <alignment horizontal="left"/>
    </xf>
    <xf numFmtId="0" fontId="158" fillId="0" borderId="0" applyNumberFormat="0" applyFill="0" applyBorder="0" applyAlignment="0" applyProtection="0">
      <alignment horizontal="left"/>
    </xf>
    <xf numFmtId="0" fontId="160" fillId="0" borderId="0" applyNumberFormat="0" applyFill="0" applyBorder="0" applyAlignment="0" applyProtection="0">
      <alignment horizontal="right"/>
    </xf>
    <xf numFmtId="44" fontId="1" fillId="0" borderId="0" applyFont="0" applyFill="0" applyBorder="0" applyAlignment="0" applyProtection="0"/>
    <xf numFmtId="260"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NumberFormat="0">
      <alignment horizontal="right"/>
    </xf>
    <xf numFmtId="239" fontId="1" fillId="0" borderId="4"/>
    <xf numFmtId="264" fontId="1" fillId="0" borderId="4">
      <alignment horizontal="left"/>
    </xf>
    <xf numFmtId="265"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0" fontId="1" fillId="0" borderId="0">
      <protection locked="0"/>
    </xf>
    <xf numFmtId="0" fontId="68" fillId="0" borderId="0"/>
    <xf numFmtId="15" fontId="92" fillId="0" borderId="0" applyFill="0" applyBorder="0" applyAlignment="0"/>
    <xf numFmtId="266" fontId="92" fillId="38" borderId="0" applyFont="0" applyFill="0" applyBorder="0" applyAlignment="0" applyProtection="0"/>
    <xf numFmtId="267" fontId="161" fillId="38" borderId="9" applyFont="0" applyFill="0" applyBorder="0" applyAlignment="0" applyProtection="0"/>
    <xf numFmtId="208" fontId="82" fillId="38" borderId="0" applyFont="0" applyFill="0" applyBorder="0" applyAlignment="0" applyProtection="0"/>
    <xf numFmtId="17" fontId="92" fillId="0" borderId="0" applyFill="0" applyBorder="0">
      <alignment horizontal="right"/>
    </xf>
    <xf numFmtId="268" fontId="92" fillId="0" borderId="3"/>
    <xf numFmtId="269" fontId="82"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0" fontId="1" fillId="0" borderId="0" applyFont="0" applyFill="0" applyBorder="0" applyAlignment="0" applyProtection="0"/>
    <xf numFmtId="14" fontId="82" fillId="0" borderId="0" applyFont="0" applyFill="0" applyBorder="0" applyAlignment="0" applyProtection="0"/>
    <xf numFmtId="14" fontId="76" fillId="0" borderId="0" applyFill="0" applyBorder="0" applyAlignment="0"/>
    <xf numFmtId="14" fontId="93" fillId="0" borderId="0" applyFont="0" applyFill="0" applyBorder="0" applyAlignment="0"/>
    <xf numFmtId="14" fontId="1" fillId="0" borderId="0" applyFill="0" applyBorder="0">
      <alignment horizontal="center"/>
    </xf>
    <xf numFmtId="267" fontId="92" fillId="0" borderId="0" applyFill="0" applyBorder="0">
      <alignment horizontal="right"/>
    </xf>
    <xf numFmtId="271" fontId="1" fillId="0" borderId="0" applyFont="0" applyFill="0" applyBorder="0" applyAlignment="0" applyProtection="0"/>
    <xf numFmtId="17" fontId="162" fillId="38" borderId="0">
      <alignment horizontal="center"/>
      <protection locked="0"/>
    </xf>
    <xf numFmtId="272" fontId="94" fillId="0" borderId="0" applyFont="0" applyFill="0" applyBorder="0" applyAlignment="0" applyProtection="0">
      <alignment horizontal="center" vertical="center"/>
    </xf>
    <xf numFmtId="272" fontId="94" fillId="0" borderId="0" applyFont="0" applyFill="0" applyBorder="0" applyAlignment="0" applyProtection="0">
      <alignment horizontal="center" vertical="center"/>
    </xf>
    <xf numFmtId="14" fontId="127" fillId="0" borderId="0" applyFont="0" applyFill="0" applyBorder="0" applyAlignment="0" applyProtection="0">
      <alignment horizontal="center"/>
    </xf>
    <xf numFmtId="273" fontId="127" fillId="0" borderId="0" applyFont="0" applyFill="0" applyBorder="0" applyAlignment="0" applyProtection="0">
      <alignment horizontal="center"/>
    </xf>
    <xf numFmtId="0" fontId="109" fillId="0" borderId="108"/>
    <xf numFmtId="1" fontId="73" fillId="52" borderId="4">
      <alignment horizontal="center" wrapText="1"/>
    </xf>
    <xf numFmtId="39" fontId="1" fillId="41" borderId="4" applyNumberFormat="0">
      <alignment horizontal="center"/>
    </xf>
    <xf numFmtId="0" fontId="1" fillId="0" borderId="0"/>
    <xf numFmtId="274" fontId="128" fillId="0" borderId="0"/>
    <xf numFmtId="0" fontId="69" fillId="54" borderId="0"/>
    <xf numFmtId="0" fontId="163" fillId="2" borderId="0" applyNumberFormat="0" applyBorder="0" applyAlignment="0" applyProtection="0"/>
    <xf numFmtId="38" fontId="69" fillId="0" borderId="109">
      <alignment vertical="center"/>
    </xf>
    <xf numFmtId="275" fontId="1" fillId="0" borderId="0" applyFont="0" applyFill="0" applyBorder="0" applyAlignment="0" applyProtection="0"/>
    <xf numFmtId="276" fontId="1" fillId="0" borderId="0" applyFont="0" applyFill="0" applyBorder="0" applyAlignment="0" applyProtection="0"/>
    <xf numFmtId="1" fontId="98" fillId="0" borderId="110" applyNumberFormat="0">
      <alignment horizontal="center"/>
    </xf>
    <xf numFmtId="277" fontId="100" fillId="0" borderId="110">
      <alignment horizontal="center"/>
    </xf>
    <xf numFmtId="0" fontId="164" fillId="0" borderId="0">
      <protection locked="0"/>
    </xf>
    <xf numFmtId="0" fontId="165" fillId="0" borderId="0">
      <alignment horizontal="left" indent="1"/>
    </xf>
    <xf numFmtId="278" fontId="1" fillId="0" borderId="0"/>
    <xf numFmtId="279" fontId="1" fillId="0" borderId="0"/>
    <xf numFmtId="280" fontId="1" fillId="0" borderId="0"/>
    <xf numFmtId="280" fontId="166" fillId="55" borderId="0"/>
    <xf numFmtId="281" fontId="107" fillId="0" borderId="0" applyFont="0" applyFill="0" applyBorder="0" applyProtection="0"/>
    <xf numFmtId="282" fontId="107" fillId="0" borderId="0" applyFont="0" applyFill="0" applyBorder="0" applyProtection="0"/>
    <xf numFmtId="283" fontId="107" fillId="0" borderId="0" applyFont="0" applyFill="0" applyBorder="0" applyProtection="0"/>
    <xf numFmtId="278"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01" fillId="0" borderId="0" applyFont="0" applyFill="0" applyBorder="0" applyAlignment="0" applyProtection="0"/>
    <xf numFmtId="6" fontId="94" fillId="0" borderId="0" applyFont="0" applyFill="0" applyBorder="0" applyAlignment="0" applyProtection="0"/>
    <xf numFmtId="197" fontId="1" fillId="0" borderId="111" applyNumberFormat="0" applyFont="0" applyFill="0" applyAlignment="0" applyProtection="0"/>
    <xf numFmtId="0" fontId="109" fillId="0" borderId="108"/>
    <xf numFmtId="284" fontId="167" fillId="0" borderId="7" applyNumberFormat="0" applyBorder="0"/>
    <xf numFmtId="285" fontId="82" fillId="44" borderId="0" applyNumberFormat="0" applyBorder="0" applyAlignment="0" applyProtection="0">
      <alignment horizontal="right"/>
    </xf>
    <xf numFmtId="217" fontId="1" fillId="2" borderId="4">
      <alignment horizontal="center"/>
    </xf>
    <xf numFmtId="0" fontId="168" fillId="56" borderId="4">
      <protection locked="0"/>
    </xf>
    <xf numFmtId="286" fontId="169" fillId="0" borderId="112">
      <protection locked="0"/>
    </xf>
    <xf numFmtId="0" fontId="1" fillId="0" borderId="0" applyFont="0" applyBorder="0">
      <alignment horizontal="left" vertical="center" indent="1"/>
    </xf>
    <xf numFmtId="0" fontId="170" fillId="0" borderId="0">
      <protection locked="0"/>
    </xf>
    <xf numFmtId="0" fontId="170" fillId="0" borderId="0">
      <protection locked="0"/>
    </xf>
    <xf numFmtId="42" fontId="69" fillId="0" borderId="0" applyFill="0" applyBorder="0" applyAlignment="0"/>
    <xf numFmtId="211" fontId="96"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0" fontId="171" fillId="0" borderId="0" applyNumberFormat="0" applyAlignment="0">
      <alignment horizontal="left"/>
    </xf>
    <xf numFmtId="17" fontId="172" fillId="57" borderId="0">
      <alignment horizontal="left"/>
    </xf>
    <xf numFmtId="0" fontId="1" fillId="58" borderId="0" applyNumberFormat="0" applyBorder="0" applyAlignment="0" applyProtection="0"/>
    <xf numFmtId="0" fontId="173" fillId="59" borderId="0" applyNumberFormat="0" applyBorder="0" applyAlignment="0">
      <protection locked="0"/>
    </xf>
    <xf numFmtId="0" fontId="174" fillId="58" borderId="0" applyNumberFormat="0" applyBorder="0" applyAlignment="0">
      <protection locked="0"/>
    </xf>
    <xf numFmtId="0" fontId="175" fillId="0" borderId="0" applyNumberFormat="0" applyFill="0" applyBorder="0" applyAlignment="0" applyProtection="0"/>
    <xf numFmtId="0" fontId="175" fillId="58" borderId="0" applyNumberFormat="0" applyBorder="0" applyAlignment="0"/>
    <xf numFmtId="0" fontId="105" fillId="0" borderId="93"/>
    <xf numFmtId="0" fontId="83" fillId="58" borderId="0" applyNumberFormat="0" applyBorder="0" applyAlignment="0">
      <protection locked="0"/>
    </xf>
    <xf numFmtId="0" fontId="168" fillId="44" borderId="4">
      <protection hidden="1"/>
    </xf>
    <xf numFmtId="287" fontId="176" fillId="60" borderId="4" applyNumberFormat="0" applyFont="0" applyBorder="0" applyAlignment="0" applyProtection="0">
      <alignment horizontal="center" vertical="center"/>
    </xf>
    <xf numFmtId="0"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9" fontId="1" fillId="0" borderId="0"/>
    <xf numFmtId="289" fontId="166" fillId="55" borderId="0"/>
    <xf numFmtId="217" fontId="1" fillId="0" borderId="0" applyFont="0" applyFill="0" applyBorder="0" applyAlignment="0" applyProtection="0"/>
    <xf numFmtId="0" fontId="177" fillId="61" borderId="0" applyNumberFormat="0" applyBorder="0" applyAlignment="0" applyProtection="0">
      <alignment horizontal="center" vertical="center"/>
    </xf>
    <xf numFmtId="37" fontId="1" fillId="0" borderId="3"/>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290" fontId="107" fillId="0" borderId="0" applyFont="0" applyFill="0" applyBorder="0" applyProtection="0"/>
    <xf numFmtId="291" fontId="107" fillId="0" borderId="0" applyFont="0" applyFill="0" applyBorder="0" applyProtection="0"/>
    <xf numFmtId="292" fontId="107" fillId="0" borderId="0" applyFont="0" applyFill="0" applyBorder="0" applyProtection="0"/>
    <xf numFmtId="0" fontId="164" fillId="0" borderId="0">
      <protection locked="0"/>
    </xf>
    <xf numFmtId="0" fontId="164" fillId="0" borderId="0">
      <protection locked="0"/>
    </xf>
    <xf numFmtId="0" fontId="178" fillId="0" borderId="0" applyBorder="0">
      <alignment horizontal="right"/>
    </xf>
    <xf numFmtId="0" fontId="56" fillId="0" borderId="0"/>
    <xf numFmtId="293" fontId="1" fillId="0" borderId="0"/>
    <xf numFmtId="293" fontId="1" fillId="0" borderId="0"/>
    <xf numFmtId="0" fontId="1" fillId="0" borderId="0">
      <protection locked="0"/>
    </xf>
    <xf numFmtId="247" fontId="1" fillId="0" borderId="0"/>
    <xf numFmtId="294" fontId="1" fillId="38" borderId="0" applyFont="0" applyFill="0" applyBorder="0" applyAlignment="0"/>
    <xf numFmtId="2" fontId="128" fillId="0" borderId="0"/>
    <xf numFmtId="208" fontId="68" fillId="0" borderId="0">
      <alignment horizontal="right"/>
    </xf>
    <xf numFmtId="0" fontId="68" fillId="0" borderId="0"/>
    <xf numFmtId="0" fontId="179" fillId="0" borderId="0" applyNumberFormat="0" applyFill="0" applyBorder="0" applyAlignment="0" applyProtection="0">
      <alignment vertical="top"/>
      <protection locked="0"/>
    </xf>
    <xf numFmtId="0" fontId="1" fillId="0" borderId="0" applyFill="0" applyBorder="0" applyProtection="0">
      <alignment horizontal="left"/>
    </xf>
    <xf numFmtId="0" fontId="180" fillId="0" borderId="0" applyNumberFormat="0" applyFill="0" applyBorder="0" applyAlignment="0" applyProtection="0"/>
    <xf numFmtId="0" fontId="181" fillId="0" borderId="0"/>
    <xf numFmtId="0" fontId="182" fillId="62" borderId="113" applyNumberFormat="0" applyAlignment="0">
      <protection locked="0"/>
    </xf>
    <xf numFmtId="0" fontId="182" fillId="62" borderId="113" applyNumberFormat="0" applyAlignment="0">
      <protection locked="0"/>
    </xf>
    <xf numFmtId="0" fontId="68" fillId="63" borderId="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0" fontId="68"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1" fontId="1" fillId="0" borderId="0" applyFill="0" applyBorder="0">
      <alignment horizontal="right"/>
    </xf>
    <xf numFmtId="0" fontId="94" fillId="0" borderId="0" applyFont="0" applyFill="0" applyBorder="0" applyAlignment="0" applyProtection="0">
      <alignment horizontal="center" vertical="center"/>
    </xf>
    <xf numFmtId="0" fontId="94" fillId="0" borderId="0" applyFont="0" applyFill="0" applyBorder="0" applyAlignment="0" applyProtection="0">
      <alignment horizontal="center" vertical="center"/>
    </xf>
    <xf numFmtId="0" fontId="71" fillId="0" borderId="0" applyNumberFormat="0" applyAlignment="0" applyProtection="0">
      <alignment horizontal="center"/>
      <protection locked="0"/>
    </xf>
    <xf numFmtId="0" fontId="71" fillId="0" borderId="0" applyNumberFormat="0" applyAlignment="0" applyProtection="0">
      <alignment horizontal="center"/>
      <protection locked="0"/>
    </xf>
    <xf numFmtId="40" fontId="1" fillId="38" borderId="2" applyFont="0" applyFill="0" applyBorder="0" applyAlignment="0" applyProtection="0"/>
    <xf numFmtId="3" fontId="183" fillId="0" borderId="10" applyNumberFormat="0" applyFill="0" applyBorder="0" applyAlignment="0" applyProtection="0"/>
    <xf numFmtId="0" fontId="184" fillId="0" borderId="0" applyNumberFormat="0" applyFill="0" applyBorder="0" applyAlignment="0" applyProtection="0"/>
    <xf numFmtId="38" fontId="82" fillId="41" borderId="0" applyNumberFormat="0" applyBorder="0" applyAlignment="0" applyProtection="0"/>
    <xf numFmtId="1" fontId="185" fillId="41" borderId="0">
      <alignment horizontal="center"/>
      <protection locked="0" hidden="1"/>
    </xf>
    <xf numFmtId="296" fontId="1" fillId="41" borderId="4" applyNumberFormat="0">
      <alignment horizontal="center"/>
    </xf>
    <xf numFmtId="0" fontId="73" fillId="0" borderId="114">
      <alignment horizontal="center"/>
    </xf>
    <xf numFmtId="297" fontId="186" fillId="0" borderId="0" applyFill="0" applyBorder="0" applyAlignment="0" applyProtection="0"/>
    <xf numFmtId="183" fontId="95" fillId="38" borderId="4" applyFill="0" applyBorder="0" applyAlignment="0" applyProtection="0"/>
    <xf numFmtId="298" fontId="1" fillId="0" borderId="0" applyFont="0" applyFill="0" applyBorder="0" applyAlignment="0" applyProtection="0">
      <alignment horizontal="right"/>
    </xf>
    <xf numFmtId="38" fontId="187" fillId="0" borderId="0" applyNumberFormat="0" applyFill="0" applyBorder="0" applyAlignment="0" applyProtection="0"/>
    <xf numFmtId="0" fontId="112" fillId="64" borderId="0"/>
    <xf numFmtId="0" fontId="188" fillId="42" borderId="0">
      <alignment horizontal="left"/>
    </xf>
    <xf numFmtId="0" fontId="189" fillId="0" borderId="0" applyNumberFormat="0" applyFill="0" applyBorder="0" applyAlignment="0" applyProtection="0"/>
    <xf numFmtId="0" fontId="117" fillId="0" borderId="11" applyNumberFormat="0" applyAlignment="0" applyProtection="0">
      <alignment horizontal="left" vertical="center"/>
    </xf>
    <xf numFmtId="0" fontId="117" fillId="0" borderId="10">
      <alignment horizontal="left" vertical="center"/>
    </xf>
    <xf numFmtId="0" fontId="190" fillId="0" borderId="0">
      <alignment horizontal="center"/>
    </xf>
    <xf numFmtId="0" fontId="73" fillId="0" borderId="0">
      <alignment horizontal="right" wrapText="1"/>
    </xf>
    <xf numFmtId="0" fontId="73" fillId="0" borderId="0" applyFill="0" applyAlignment="0" applyProtection="0">
      <protection locked="0"/>
    </xf>
    <xf numFmtId="0" fontId="73" fillId="0" borderId="3" applyFill="0" applyAlignment="0" applyProtection="0">
      <protection locked="0"/>
    </xf>
    <xf numFmtId="0" fontId="68" fillId="0" borderId="0">
      <protection locked="0"/>
    </xf>
    <xf numFmtId="0" fontId="68" fillId="0" borderId="0">
      <protection locked="0"/>
    </xf>
    <xf numFmtId="49" fontId="73" fillId="0" borderId="0" applyFill="0" applyBorder="0"/>
    <xf numFmtId="242" fontId="1" fillId="0" borderId="12" applyFill="0" applyBorder="0"/>
    <xf numFmtId="17" fontId="1" fillId="0" borderId="0" applyFill="0" applyBorder="0">
      <alignment horizontal="center"/>
    </xf>
    <xf numFmtId="0" fontId="107" fillId="65" borderId="97" applyFont="0" applyProtection="0">
      <alignment horizontal="right"/>
    </xf>
    <xf numFmtId="0" fontId="191" fillId="0" borderId="6">
      <alignment horizontal="center"/>
    </xf>
    <xf numFmtId="0" fontId="191" fillId="0" borderId="0">
      <alignment horizontal="center"/>
    </xf>
    <xf numFmtId="0" fontId="192" fillId="42" borderId="0" applyNumberFormat="0" applyFont="0" applyFill="0" applyBorder="0" applyAlignment="0">
      <alignment horizontal="centerContinuous"/>
    </xf>
    <xf numFmtId="0" fontId="193" fillId="66" borderId="0" applyNumberFormat="0" applyFont="0" applyBorder="0" applyAlignment="0" applyProtection="0"/>
    <xf numFmtId="0" fontId="173" fillId="0" borderId="115" applyNumberFormat="0" applyFill="0" applyAlignment="0" applyProtection="0"/>
    <xf numFmtId="37" fontId="194" fillId="0" borderId="0" applyNumberFormat="0" applyBorder="0">
      <alignment horizontal="center"/>
    </xf>
    <xf numFmtId="37" fontId="73" fillId="0" borderId="0"/>
    <xf numFmtId="0" fontId="195" fillId="0" borderId="0" applyNumberFormat="0" applyFill="0" applyBorder="0" applyAlignment="0" applyProtection="0">
      <alignment vertical="top"/>
      <protection locked="0"/>
    </xf>
    <xf numFmtId="299" fontId="196" fillId="0" borderId="0" applyNumberFormat="0" applyFill="0" applyBorder="0" applyAlignment="0" applyProtection="0"/>
    <xf numFmtId="208" fontId="94"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37" fontId="173" fillId="0" borderId="0" applyFill="0" applyBorder="0">
      <protection locked="0"/>
    </xf>
    <xf numFmtId="183" fontId="173" fillId="0" borderId="0" applyFill="0" applyBorder="0">
      <protection locked="0"/>
    </xf>
    <xf numFmtId="39" fontId="173" fillId="0" borderId="0" applyFill="0" applyBorder="0">
      <protection locked="0"/>
    </xf>
    <xf numFmtId="221" fontId="173" fillId="0" borderId="0" applyFill="0" applyBorder="0">
      <protection locked="0"/>
    </xf>
    <xf numFmtId="222" fontId="173" fillId="0" borderId="0" applyFill="0" applyBorder="0">
      <protection locked="0"/>
    </xf>
    <xf numFmtId="223" fontId="173" fillId="0" borderId="0" applyFill="0" applyBorder="0">
      <protection locked="0"/>
    </xf>
    <xf numFmtId="224" fontId="1" fillId="0" borderId="0" applyFill="0" applyBorder="0">
      <protection locked="0"/>
    </xf>
    <xf numFmtId="225" fontId="1" fillId="0" borderId="0" applyFill="0" applyBorder="0">
      <protection locked="0"/>
    </xf>
    <xf numFmtId="226" fontId="1" fillId="0" borderId="0" applyFill="0" applyBorder="0">
      <protection locked="0"/>
    </xf>
    <xf numFmtId="204" fontId="1" fillId="0" borderId="0" applyFill="0" applyBorder="0">
      <protection locked="0"/>
    </xf>
    <xf numFmtId="244" fontId="1" fillId="0" borderId="0" applyFill="0" applyBorder="0">
      <protection locked="0"/>
    </xf>
    <xf numFmtId="9" fontId="173" fillId="0" borderId="0" applyFill="0" applyBorder="0">
      <protection locked="0"/>
    </xf>
    <xf numFmtId="166" fontId="173" fillId="0" borderId="0" applyFill="0" applyBorder="0">
      <protection locked="0"/>
    </xf>
    <xf numFmtId="10" fontId="173" fillId="0" borderId="0" applyFill="0" applyBorder="0">
      <protection locked="0"/>
    </xf>
    <xf numFmtId="49" fontId="173" fillId="0" borderId="7" applyFill="0" applyBorder="0">
      <protection locked="0"/>
    </xf>
    <xf numFmtId="10" fontId="82"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3" fontId="89" fillId="64" borderId="0"/>
    <xf numFmtId="0" fontId="197" fillId="67" borderId="0">
      <alignment horizontal="right"/>
    </xf>
    <xf numFmtId="8" fontId="82" fillId="38" borderId="0" applyFont="0" applyBorder="0" applyAlignment="0" applyProtection="0">
      <protection locked="0"/>
    </xf>
    <xf numFmtId="14" fontId="198" fillId="0" borderId="0"/>
    <xf numFmtId="280" fontId="166" fillId="55" borderId="0"/>
    <xf numFmtId="294" fontId="82" fillId="38" borderId="0" applyFont="0" applyBorder="0" applyAlignment="0">
      <protection locked="0"/>
    </xf>
    <xf numFmtId="0" fontId="198" fillId="0" borderId="0"/>
    <xf numFmtId="37" fontId="61" fillId="38" borderId="0"/>
    <xf numFmtId="37" fontId="67" fillId="38" borderId="0" applyFont="0" applyProtection="0"/>
    <xf numFmtId="37" fontId="61" fillId="38" borderId="0"/>
    <xf numFmtId="214" fontId="198" fillId="0" borderId="0">
      <alignment horizontal="right"/>
    </xf>
    <xf numFmtId="0" fontId="61" fillId="38" borderId="0"/>
    <xf numFmtId="10" fontId="82" fillId="38" borderId="0">
      <protection locked="0"/>
    </xf>
    <xf numFmtId="214" fontId="198" fillId="0" borderId="0">
      <alignment horizontal="right"/>
    </xf>
    <xf numFmtId="208" fontId="199" fillId="38" borderId="0" applyNumberFormat="0" applyBorder="0" applyAlignment="0">
      <protection locked="0"/>
    </xf>
    <xf numFmtId="0" fontId="1" fillId="0" borderId="4" applyNumberFormat="0">
      <alignment horizontal="left" wrapText="1"/>
      <protection locked="0"/>
    </xf>
    <xf numFmtId="300" fontId="200" fillId="0" borderId="0" applyFill="0" applyBorder="0" applyProtection="0">
      <alignment vertical="center"/>
    </xf>
    <xf numFmtId="258" fontId="200" fillId="0" borderId="0" applyFill="0" applyBorder="0" applyProtection="0">
      <alignment vertical="center"/>
    </xf>
    <xf numFmtId="301" fontId="200" fillId="0" borderId="0" applyFill="0" applyBorder="0" applyProtection="0">
      <alignment vertical="center"/>
    </xf>
    <xf numFmtId="302" fontId="200" fillId="0" borderId="0" applyFill="0" applyBorder="0" applyProtection="0">
      <alignment vertical="center"/>
    </xf>
    <xf numFmtId="303" fontId="1" fillId="0" borderId="0"/>
    <xf numFmtId="39" fontId="82" fillId="2" borderId="0"/>
    <xf numFmtId="38" fontId="201" fillId="0" borderId="0" applyNumberFormat="0" applyBorder="0" applyProtection="0">
      <alignment horizontal="left"/>
    </xf>
    <xf numFmtId="304" fontId="82" fillId="0" borderId="0" applyFill="0" applyBorder="0">
      <alignment horizontal="right"/>
      <protection locked="0"/>
    </xf>
    <xf numFmtId="0" fontId="58" fillId="46" borderId="94">
      <alignment horizontal="left" vertical="center" wrapText="1"/>
    </xf>
    <xf numFmtId="261" fontId="1" fillId="0" borderId="0" applyNumberFormat="0" applyFill="0" applyBorder="0" applyAlignment="0" applyProtection="0"/>
    <xf numFmtId="0" fontId="93" fillId="0" borderId="0" applyNumberFormat="0" applyFont="0" applyFill="0" applyBorder="0" applyAlignment="0" applyProtection="0"/>
    <xf numFmtId="0" fontId="1" fillId="38" borderId="4" applyNumberFormat="0" applyProtection="0">
      <alignment vertical="center" wrapText="1"/>
    </xf>
    <xf numFmtId="0" fontId="178" fillId="0" borderId="10">
      <alignment horizontal="right"/>
    </xf>
    <xf numFmtId="2" fontId="63" fillId="2" borderId="0"/>
    <xf numFmtId="0" fontId="1" fillId="0" borderId="0" applyNumberFormat="0" applyFont="0" applyFill="0" applyBorder="0">
      <alignment horizontal="left"/>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0" fontId="1" fillId="52" borderId="116" applyNumberFormat="0" applyFont="0" applyBorder="0" applyAlignment="0">
      <alignment horizontal="center" vertical="top"/>
    </xf>
    <xf numFmtId="0" fontId="204" fillId="0" borderId="0"/>
    <xf numFmtId="0" fontId="205" fillId="0" borderId="0">
      <alignment horizontal="left" vertical="center" indent="1"/>
    </xf>
    <xf numFmtId="212" fontId="56" fillId="0" borderId="3">
      <alignment horizontal="right"/>
    </xf>
    <xf numFmtId="212" fontId="56" fillId="0" borderId="3">
      <alignment horizontal="right"/>
    </xf>
    <xf numFmtId="212" fontId="56" fillId="0" borderId="3">
      <alignment horizontal="right"/>
    </xf>
    <xf numFmtId="212" fontId="56" fillId="0" borderId="0">
      <alignment horizontal="right"/>
    </xf>
    <xf numFmtId="212" fontId="56" fillId="0" borderId="0">
      <alignment horizontal="left"/>
    </xf>
    <xf numFmtId="0" fontId="82" fillId="41" borderId="0"/>
    <xf numFmtId="42" fontId="69" fillId="0" borderId="0" applyFill="0" applyBorder="0" applyAlignment="0"/>
    <xf numFmtId="211" fontId="96"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183" fontId="206" fillId="45" borderId="0"/>
    <xf numFmtId="38" fontId="207" fillId="0" borderId="0" applyNumberFormat="0" applyFill="0" applyBorder="0" applyAlignment="0" applyProtection="0"/>
    <xf numFmtId="3" fontId="208" fillId="0" borderId="0" applyFill="0" applyBorder="0" applyAlignment="0" applyProtection="0"/>
    <xf numFmtId="9" fontId="92" fillId="41" borderId="0" applyNumberFormat="0" applyFont="0" applyBorder="0" applyAlignment="0">
      <protection locked="0"/>
    </xf>
    <xf numFmtId="14" fontId="92" fillId="0" borderId="3" applyFont="0" applyFill="0" applyBorder="0" applyAlignment="0" applyProtection="0"/>
    <xf numFmtId="0" fontId="176" fillId="0" borderId="0"/>
    <xf numFmtId="0" fontId="209" fillId="0" borderId="0"/>
    <xf numFmtId="305" fontId="1" fillId="38" borderId="3" applyFont="0" applyFill="0" applyBorder="0" applyAlignment="0" applyProtection="0">
      <alignment horizontal="right"/>
    </xf>
    <xf numFmtId="297" fontId="210" fillId="0" borderId="0" applyFill="0" applyBorder="0" applyAlignment="0" applyProtection="0"/>
    <xf numFmtId="37" fontId="178" fillId="0" borderId="0" applyBorder="0">
      <alignment horizontal="right"/>
    </xf>
    <xf numFmtId="0" fontId="103" fillId="41" borderId="3" applyNumberFormat="0" applyFont="0"/>
    <xf numFmtId="38" fontId="69" fillId="0" borderId="0" applyFont="0" applyFill="0" applyBorder="0" applyAlignment="0" applyProtection="0"/>
    <xf numFmtId="40" fontId="69" fillId="0" borderId="0" applyFont="0" applyFill="0" applyBorder="0" applyAlignment="0" applyProtection="0"/>
    <xf numFmtId="306" fontId="1"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211" fillId="0" borderId="0" applyFont="0" applyFill="0" applyBorder="0"/>
    <xf numFmtId="311" fontId="1" fillId="0" borderId="0" applyFont="0" applyFill="0" applyBorder="0"/>
    <xf numFmtId="311" fontId="1" fillId="0" borderId="0" applyFont="0" applyFill="0" applyBorder="0"/>
    <xf numFmtId="312" fontId="1" fillId="0" borderId="0"/>
    <xf numFmtId="311" fontId="1" fillId="0" borderId="0" applyFont="0" applyFill="0" applyBorder="0"/>
    <xf numFmtId="313" fontId="1" fillId="0" borderId="0" applyFont="0" applyFill="0" applyBorder="0" applyAlignment="0" applyProtection="0"/>
    <xf numFmtId="314" fontId="1" fillId="0" borderId="0" applyFont="0" applyFill="0" applyBorder="0" applyAlignment="0" applyProtection="0"/>
    <xf numFmtId="315" fontId="1" fillId="0" borderId="0" applyFont="0" applyFill="0" applyBorder="0" applyAlignment="0" applyProtection="0"/>
    <xf numFmtId="309" fontId="1" fillId="0" borderId="0" applyFont="0" applyFill="0" applyBorder="0" applyAlignment="0" applyProtection="0"/>
    <xf numFmtId="0" fontId="164" fillId="0" borderId="0">
      <protection locked="0"/>
    </xf>
    <xf numFmtId="316" fontId="96" fillId="0" borderId="0" applyFont="0" applyFill="0" applyBorder="0" applyAlignment="0" applyProtection="0">
      <alignment horizontal="left" vertical="center"/>
    </xf>
    <xf numFmtId="239" fontId="1" fillId="0" borderId="0" applyFont="0" applyFill="0" applyBorder="0" applyAlignment="0" applyProtection="0"/>
    <xf numFmtId="317" fontId="82"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8" fontId="107" fillId="0" borderId="0" applyFont="0" applyFill="0" applyBorder="0" applyProtection="0"/>
    <xf numFmtId="319" fontId="107" fillId="0" borderId="0" applyFont="0" applyFill="0" applyBorder="0" applyProtection="0"/>
    <xf numFmtId="211" fontId="1" fillId="0" borderId="0" applyFont="0" applyFill="0" applyBorder="0" applyAlignment="0" applyProtection="0"/>
    <xf numFmtId="301" fontId="141" fillId="0" borderId="0" applyFill="0" applyBorder="0" applyProtection="0">
      <alignment vertical="center"/>
    </xf>
    <xf numFmtId="215" fontId="1" fillId="0" borderId="117">
      <alignment horizontal="right"/>
    </xf>
    <xf numFmtId="320" fontId="82" fillId="41" borderId="0" applyFont="0" applyBorder="0" applyAlignment="0" applyProtection="0">
      <alignment horizontal="right"/>
      <protection hidden="1"/>
    </xf>
    <xf numFmtId="0" fontId="212" fillId="0" borderId="0"/>
    <xf numFmtId="0" fontId="56" fillId="0" borderId="0"/>
    <xf numFmtId="0" fontId="213" fillId="0" borderId="118" applyNumberFormat="0" applyAlignment="0"/>
    <xf numFmtId="15" fontId="1" fillId="68" borderId="1" applyNumberFormat="0" applyBorder="0" applyAlignment="0">
      <alignment horizontal="center"/>
    </xf>
    <xf numFmtId="37" fontId="214" fillId="0" borderId="0"/>
    <xf numFmtId="0" fontId="1" fillId="0" borderId="119">
      <alignment horizontal="center"/>
    </xf>
    <xf numFmtId="0" fontId="1" fillId="41" borderId="4" applyNumberFormat="0" applyAlignment="0"/>
    <xf numFmtId="321" fontId="107" fillId="0" borderId="0" applyFont="0" applyFill="0" applyBorder="0" applyProtection="0"/>
    <xf numFmtId="322" fontId="107" fillId="0" borderId="0" applyFont="0" applyFill="0" applyBorder="0" applyProtection="0"/>
    <xf numFmtId="323" fontId="107" fillId="0" borderId="0" applyFont="0" applyFill="0" applyBorder="0" applyProtection="0"/>
    <xf numFmtId="324" fontId="107" fillId="0" borderId="0" applyFont="0" applyFill="0" applyBorder="0" applyProtection="0"/>
    <xf numFmtId="325" fontId="107" fillId="0" borderId="0" applyFont="0" applyFill="0" applyBorder="0" applyProtection="0"/>
    <xf numFmtId="0" fontId="56" fillId="0" borderId="0"/>
    <xf numFmtId="326" fontId="82" fillId="0" borderId="0" applyFont="0" applyFill="0" applyBorder="0" applyAlignment="0" applyProtection="0">
      <alignment horizontal="right"/>
    </xf>
    <xf numFmtId="327" fontId="56"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38" fontId="61" fillId="0" borderId="0" applyFont="0" applyFill="0" applyBorder="0" applyAlignment="0" applyProtection="0"/>
    <xf numFmtId="0" fontId="56" fillId="0" borderId="0" applyFont="0" applyFill="0" applyBorder="0" applyAlignment="0" applyProtection="0"/>
    <xf numFmtId="40" fontId="82" fillId="0" borderId="0" applyFont="0" applyFill="0" applyBorder="0" applyAlignment="0"/>
    <xf numFmtId="196" fontId="82" fillId="0" borderId="0" applyFont="0" applyFill="0" applyBorder="0" applyAlignment="0"/>
    <xf numFmtId="0" fontId="15" fillId="0" borderId="0"/>
    <xf numFmtId="0" fontId="15" fillId="0" borderId="0"/>
    <xf numFmtId="0" fontId="142"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215" fillId="0" borderId="0"/>
    <xf numFmtId="0" fontId="1" fillId="0" borderId="0"/>
    <xf numFmtId="0" fontId="15" fillId="0" borderId="0"/>
    <xf numFmtId="0" fontId="215" fillId="0" borderId="0"/>
    <xf numFmtId="0" fontId="142" fillId="0" borderId="0"/>
    <xf numFmtId="0" fontId="142" fillId="0" borderId="0"/>
    <xf numFmtId="0" fontId="142" fillId="0" borderId="0"/>
    <xf numFmtId="0" fontId="142"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107" fillId="0" borderId="0"/>
    <xf numFmtId="0" fontId="142" fillId="0" borderId="0"/>
    <xf numFmtId="0" fontId="142"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07"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42" fillId="0" borderId="0"/>
    <xf numFmtId="0" fontId="107" fillId="0" borderId="0"/>
    <xf numFmtId="0" fontId="142" fillId="0" borderId="0"/>
    <xf numFmtId="0" fontId="142" fillId="0" borderId="0"/>
    <xf numFmtId="0" fontId="142" fillId="0" borderId="0"/>
    <xf numFmtId="0" fontId="142" fillId="0" borderId="0"/>
    <xf numFmtId="0" fontId="142" fillId="0" borderId="0"/>
    <xf numFmtId="0" fontId="1" fillId="0" borderId="0"/>
    <xf numFmtId="0" fontId="1" fillId="0" borderId="0"/>
    <xf numFmtId="0" fontId="1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5" fillId="0" borderId="0"/>
    <xf numFmtId="0" fontId="15" fillId="0" borderId="0"/>
    <xf numFmtId="208" fontId="92" fillId="0" borderId="0" applyNumberFormat="0" applyFill="0" applyBorder="0" applyAlignment="0" applyProtection="0"/>
    <xf numFmtId="38" fontId="216" fillId="0" borderId="0" applyFill="0" applyBorder="0" applyProtection="0"/>
    <xf numFmtId="208" fontId="92" fillId="0" borderId="0" applyNumberFormat="0" applyFill="0" applyBorder="0" applyAlignment="0" applyProtection="0"/>
    <xf numFmtId="328" fontId="82" fillId="0" borderId="0" applyFont="0" applyFill="0" applyBorder="0" applyAlignment="0" applyProtection="0"/>
    <xf numFmtId="329" fontId="1" fillId="56" borderId="10">
      <alignment horizontal="center"/>
    </xf>
    <xf numFmtId="329" fontId="1" fillId="0" borderId="0">
      <alignment horizontal="center"/>
    </xf>
    <xf numFmtId="330" fontId="1" fillId="0" borderId="0">
      <alignment horizontal="center"/>
    </xf>
    <xf numFmtId="0" fontId="82" fillId="0" borderId="0" applyFont="0" applyFill="0" applyBorder="0" applyAlignment="0" applyProtection="0">
      <alignment horizontal="right"/>
    </xf>
    <xf numFmtId="331" fontId="82"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2" fontId="1" fillId="0" borderId="0"/>
    <xf numFmtId="6" fontId="217" fillId="0" borderId="0">
      <alignment horizontal="center"/>
    </xf>
    <xf numFmtId="0" fontId="69" fillId="0" borderId="0"/>
    <xf numFmtId="0" fontId="82" fillId="38" borderId="4">
      <alignment horizontal="center"/>
      <protection locked="0"/>
    </xf>
    <xf numFmtId="208" fontId="82" fillId="38" borderId="0">
      <protection locked="0"/>
    </xf>
    <xf numFmtId="0" fontId="82" fillId="38" borderId="0">
      <protection locked="0"/>
    </xf>
    <xf numFmtId="333" fontId="1" fillId="0" borderId="0">
      <alignment horizontal="center" vertical="center"/>
    </xf>
    <xf numFmtId="208" fontId="82" fillId="0" borderId="0"/>
    <xf numFmtId="334" fontId="1" fillId="0" borderId="0"/>
    <xf numFmtId="335" fontId="1" fillId="0" borderId="0">
      <protection locked="0"/>
    </xf>
    <xf numFmtId="336" fontId="82" fillId="0" borderId="0" applyFont="0" applyFill="0" applyBorder="0" applyAlignment="0" applyProtection="0"/>
    <xf numFmtId="337" fontId="82" fillId="0" borderId="0" applyFont="0" applyFill="0" applyBorder="0" applyAlignment="0" applyProtection="0"/>
    <xf numFmtId="0" fontId="1" fillId="69" borderId="4" applyNumberFormat="0" applyFont="0" applyBorder="0" applyAlignment="0" applyProtection="0"/>
    <xf numFmtId="240" fontId="218" fillId="0" borderId="120" applyNumberFormat="0" applyBorder="0" applyAlignment="0" applyProtection="0">
      <alignment horizontal="center" vertical="center"/>
    </xf>
    <xf numFmtId="0" fontId="1" fillId="70" borderId="121" applyNumberFormat="0" applyFont="0" applyAlignment="0" applyProtection="0"/>
    <xf numFmtId="0" fontId="1" fillId="70" borderId="121" applyNumberFormat="0" applyFont="0" applyAlignment="0" applyProtection="0"/>
    <xf numFmtId="0" fontId="15" fillId="33" borderId="26" applyNumberFormat="0" applyFont="0" applyAlignment="0" applyProtection="0"/>
    <xf numFmtId="164" fontId="219" fillId="0" borderId="0"/>
    <xf numFmtId="40" fontId="220" fillId="0" borderId="0" applyFill="0" applyBorder="0" applyProtection="0"/>
    <xf numFmtId="338" fontId="82" fillId="0" borderId="0" applyFont="0" applyFill="0" applyBorder="0" applyAlignment="0" applyProtection="0"/>
    <xf numFmtId="38" fontId="221" fillId="0" borderId="0"/>
    <xf numFmtId="37" fontId="56" fillId="0" borderId="0"/>
    <xf numFmtId="0" fontId="1" fillId="0" borderId="0"/>
    <xf numFmtId="0" fontId="1" fillId="0" borderId="0"/>
    <xf numFmtId="339" fontId="107" fillId="0" borderId="0" applyFont="0" applyFill="0" applyBorder="0" applyProtection="0"/>
    <xf numFmtId="340" fontId="107" fillId="0" borderId="0" applyFont="0" applyFill="0" applyBorder="0" applyProtection="0"/>
    <xf numFmtId="341" fontId="107" fillId="0" borderId="0" applyFont="0" applyFill="0" applyBorder="0" applyProtection="0"/>
    <xf numFmtId="0" fontId="1" fillId="0" borderId="0"/>
    <xf numFmtId="342" fontId="1" fillId="0" borderId="0"/>
    <xf numFmtId="342" fontId="1" fillId="0" borderId="0"/>
    <xf numFmtId="342" fontId="1" fillId="0" borderId="0"/>
    <xf numFmtId="37" fontId="1" fillId="0" borderId="0"/>
    <xf numFmtId="343" fontId="1" fillId="0" borderId="0" applyNumberFormat="0" applyFill="0" applyBorder="0" applyAlignment="0" applyProtection="0"/>
    <xf numFmtId="0" fontId="92"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22"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236" fontId="1" fillId="0" borderId="0" applyNumberFormat="0" applyFill="0" applyBorder="0" applyAlignment="0" applyProtection="0"/>
    <xf numFmtId="4" fontId="1" fillId="0" borderId="0"/>
    <xf numFmtId="344" fontId="82" fillId="0" borderId="0" applyFont="0" applyFill="0" applyBorder="0" applyAlignment="0" applyProtection="0"/>
    <xf numFmtId="220" fontId="1" fillId="0" borderId="0" applyFont="0" applyFill="0" applyBorder="0" applyAlignment="0" applyProtection="0"/>
    <xf numFmtId="286" fontId="1" fillId="0" borderId="0" applyFont="0" applyFill="0" applyBorder="0" applyAlignment="0" applyProtection="0"/>
    <xf numFmtId="40" fontId="223" fillId="0" borderId="0" applyFont="0" applyFill="0" applyBorder="0" applyAlignment="0" applyProtection="0"/>
    <xf numFmtId="38" fontId="223" fillId="0" borderId="0" applyFont="0" applyFill="0" applyBorder="0" applyAlignment="0" applyProtection="0"/>
    <xf numFmtId="0" fontId="1" fillId="0" borderId="0">
      <alignment horizontal="left" vertical="top"/>
      <protection locked="0"/>
    </xf>
    <xf numFmtId="0" fontId="224" fillId="0" borderId="0">
      <alignment horizontal="left"/>
    </xf>
    <xf numFmtId="345" fontId="1" fillId="0" borderId="0"/>
    <xf numFmtId="345" fontId="1" fillId="0" borderId="0"/>
    <xf numFmtId="40" fontId="76" fillId="59" borderId="0">
      <alignment horizontal="right"/>
    </xf>
    <xf numFmtId="0" fontId="225" fillId="46" borderId="0">
      <alignment horizontal="center"/>
    </xf>
    <xf numFmtId="0" fontId="226" fillId="71" borderId="0"/>
    <xf numFmtId="0" fontId="227" fillId="0" borderId="0"/>
    <xf numFmtId="9" fontId="228" fillId="0" borderId="0" applyBorder="0">
      <alignment horizontal="right"/>
    </xf>
    <xf numFmtId="0" fontId="227" fillId="0" borderId="0"/>
    <xf numFmtId="0" fontId="229" fillId="59" borderId="0" applyBorder="0">
      <alignment horizontal="centerContinuous"/>
    </xf>
    <xf numFmtId="0" fontId="230" fillId="71" borderId="0" applyBorder="0">
      <alignment horizontal="centerContinuous"/>
    </xf>
    <xf numFmtId="218" fontId="1" fillId="0" borderId="0" applyFont="0" applyFill="0" applyBorder="0" applyAlignment="0" applyProtection="0"/>
    <xf numFmtId="346" fontId="1" fillId="0" borderId="0" applyFont="0" applyFill="0" applyBorder="0" applyAlignment="0" applyProtection="0"/>
    <xf numFmtId="0" fontId="68" fillId="72" borderId="0" applyNumberFormat="0" applyFont="0" applyBorder="0" applyAlignment="0" applyProtection="0"/>
    <xf numFmtId="0" fontId="68" fillId="73" borderId="0" applyNumberFormat="0" applyFont="0" applyBorder="0" applyAlignment="0" applyProtection="0"/>
    <xf numFmtId="0" fontId="68" fillId="74" borderId="0" applyNumberFormat="0" applyFont="0" applyBorder="0" applyAlignment="0" applyProtection="0">
      <alignment horizontal="center"/>
    </xf>
    <xf numFmtId="0" fontId="68" fillId="75" borderId="122" applyNumberFormat="0" applyFont="0" applyBorder="0" applyAlignment="0" applyProtection="0"/>
    <xf numFmtId="0" fontId="68" fillId="76" borderId="122" applyNumberFormat="0" applyFont="0" applyBorder="0" applyAlignment="0"/>
    <xf numFmtId="0" fontId="68" fillId="77" borderId="122" applyNumberFormat="0" applyFont="0" applyBorder="0" applyAlignment="0"/>
    <xf numFmtId="0" fontId="82" fillId="78" borderId="0" applyNumberFormat="0" applyFont="0" applyBorder="0" applyAlignment="0" applyProtection="0">
      <alignment horizontal="center"/>
      <protection hidden="1"/>
    </xf>
    <xf numFmtId="0" fontId="231" fillId="0" borderId="0" applyFill="0" applyBorder="0" applyProtection="0">
      <alignment horizontal="left"/>
    </xf>
    <xf numFmtId="0" fontId="232" fillId="0" borderId="0" applyFill="0" applyBorder="0" applyProtection="0">
      <alignment horizontal="left"/>
    </xf>
    <xf numFmtId="0" fontId="1" fillId="0" borderId="0"/>
    <xf numFmtId="0" fontId="233"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7" fontId="82" fillId="0" borderId="0"/>
    <xf numFmtId="10" fontId="221" fillId="0" borderId="0"/>
    <xf numFmtId="14" fontId="94" fillId="0" borderId="0">
      <alignment horizontal="center" wrapText="1"/>
      <protection locked="0"/>
    </xf>
    <xf numFmtId="10" fontId="68" fillId="0" borderId="0"/>
    <xf numFmtId="348" fontId="140" fillId="0" borderId="0" applyFont="0" applyFill="0" applyBorder="0" applyAlignment="0" applyProtection="0"/>
    <xf numFmtId="349" fontId="56" fillId="0" borderId="0" applyFont="0" applyFill="0" applyBorder="0" applyAlignment="0" applyProtection="0"/>
    <xf numFmtId="350" fontId="1" fillId="0" borderId="0" applyFont="0" applyFill="0" applyBorder="0" applyAlignment="0" applyProtection="0"/>
    <xf numFmtId="351" fontId="1" fillId="0" borderId="0" applyFont="0" applyFill="0" applyBorder="0" applyAlignment="0" applyProtection="0"/>
    <xf numFmtId="0" fontId="82" fillId="0" borderId="0"/>
    <xf numFmtId="352" fontId="1" fillId="0" borderId="0" applyFont="0"/>
    <xf numFmtId="10" fontId="56"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69" fillId="0" borderId="0" applyFont="0" applyFill="0" applyBorder="0" applyAlignment="0" applyProtection="0"/>
    <xf numFmtId="166" fontId="55" fillId="0" borderId="0" applyFont="0" applyFill="0" applyBorder="0" applyAlignment="0" applyProtection="0"/>
    <xf numFmtId="304" fontId="163" fillId="0" borderId="0" applyFill="0" applyBorder="0" applyAlignment="0" applyProtection="0"/>
    <xf numFmtId="166" fontId="55" fillId="0" borderId="0" applyFont="0" applyFill="0" applyBorder="0" applyAlignment="0" applyProtection="0"/>
    <xf numFmtId="353" fontId="163"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6" fillId="38" borderId="0" applyFont="0" applyFill="0" applyBorder="0" applyAlignment="0" applyProtection="0"/>
    <xf numFmtId="0" fontId="56" fillId="38"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07"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4" fontId="94" fillId="0" borderId="0" applyFont="0" applyFill="0" applyBorder="0" applyProtection="0">
      <alignment horizontal="right"/>
    </xf>
    <xf numFmtId="355" fontId="1" fillId="0" borderId="0" applyFont="0" applyFill="0" applyBorder="0" applyAlignment="0" applyProtection="0"/>
    <xf numFmtId="355" fontId="1" fillId="0" borderId="0" applyFont="0" applyFill="0" applyBorder="0" applyAlignment="0" applyProtection="0"/>
    <xf numFmtId="355" fontId="1" fillId="0" borderId="0" applyFont="0" applyFill="0" applyBorder="0" applyAlignment="0" applyProtection="0"/>
    <xf numFmtId="166" fontId="1" fillId="0" borderId="0" applyFill="0" applyBorder="0"/>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10" fontId="109" fillId="2" borderId="0"/>
    <xf numFmtId="0" fontId="101" fillId="0" borderId="0"/>
    <xf numFmtId="0" fontId="234" fillId="0" borderId="0" applyNumberFormat="0"/>
    <xf numFmtId="357" fontId="132" fillId="0" borderId="0" applyFont="0" applyFill="0" applyBorder="0" applyAlignment="0" applyProtection="0">
      <alignment horizontal="left" vertical="center"/>
    </xf>
    <xf numFmtId="37" fontId="235" fillId="0" borderId="0"/>
    <xf numFmtId="0" fontId="69" fillId="0" borderId="0" applyNumberFormat="0" applyFont="0" applyFill="0" applyBorder="0" applyAlignment="0" applyProtection="0">
      <alignment horizontal="left"/>
    </xf>
    <xf numFmtId="15" fontId="69" fillId="0" borderId="0" applyFont="0" applyFill="0" applyBorder="0" applyAlignment="0" applyProtection="0"/>
    <xf numFmtId="4" fontId="69" fillId="0" borderId="0" applyFont="0" applyFill="0" applyBorder="0" applyAlignment="0" applyProtection="0"/>
    <xf numFmtId="0" fontId="58" fillId="0" borderId="6">
      <alignment horizontal="center"/>
    </xf>
    <xf numFmtId="3" fontId="69" fillId="0" borderId="0" applyFont="0" applyFill="0" applyBorder="0" applyAlignment="0" applyProtection="0"/>
    <xf numFmtId="0" fontId="69" fillId="51" borderId="0" applyNumberFormat="0" applyFont="0" applyBorder="0" applyAlignment="0" applyProtection="0"/>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37" fontId="82" fillId="52" borderId="0"/>
    <xf numFmtId="208" fontId="236" fillId="0" borderId="0" applyNumberFormat="0" applyFill="0" applyBorder="0" applyAlignment="0" applyProtection="0"/>
    <xf numFmtId="0" fontId="237" fillId="84" borderId="0" applyNumberFormat="0" applyFont="0" applyBorder="0" applyAlignment="0">
      <alignment horizontal="center"/>
    </xf>
    <xf numFmtId="0" fontId="235" fillId="0" borderId="0" applyNumberFormat="0" applyProtection="0">
      <alignment horizontal="center" wrapText="1"/>
    </xf>
    <xf numFmtId="0" fontId="235" fillId="0" borderId="0" applyNumberFormat="0" applyProtection="0">
      <alignment horizontal="center" wrapText="1"/>
    </xf>
    <xf numFmtId="264" fontId="181" fillId="0" borderId="0" applyNumberFormat="0" applyFill="0" applyBorder="0" applyAlignment="0" applyProtection="0">
      <alignment horizontal="left"/>
    </xf>
    <xf numFmtId="0" fontId="1" fillId="0" borderId="0" applyNumberFormat="0" applyFont="0" applyFill="0" applyBorder="0">
      <alignment horizontal="right"/>
    </xf>
    <xf numFmtId="49" fontId="73" fillId="56" borderId="10" applyNumberFormat="0">
      <alignment vertical="center"/>
    </xf>
    <xf numFmtId="212" fontId="56" fillId="0" borderId="0">
      <alignment horizontal="center"/>
    </xf>
    <xf numFmtId="0" fontId="56" fillId="0" borderId="4"/>
    <xf numFmtId="0" fontId="56" fillId="0" borderId="4"/>
    <xf numFmtId="0" fontId="235" fillId="2" borderId="0">
      <alignment horizontal="center" wrapText="1"/>
    </xf>
    <xf numFmtId="0" fontId="235" fillId="2" borderId="0">
      <alignment horizontal="center" wrapText="1"/>
    </xf>
    <xf numFmtId="0" fontId="1" fillId="38" borderId="123"/>
    <xf numFmtId="0" fontId="1" fillId="38" borderId="123"/>
    <xf numFmtId="0" fontId="1" fillId="38" borderId="123"/>
    <xf numFmtId="0" fontId="56" fillId="85" borderId="0" applyNumberFormat="0" applyFont="0" applyBorder="0" applyAlignment="0" applyProtection="0"/>
    <xf numFmtId="0" fontId="237" fillId="1" borderId="10" applyNumberFormat="0" applyFont="0" applyAlignment="0">
      <alignment horizontal="center"/>
    </xf>
    <xf numFmtId="0" fontId="93" fillId="0" borderId="0"/>
    <xf numFmtId="0" fontId="1" fillId="0" borderId="0"/>
    <xf numFmtId="0" fontId="1" fillId="0" borderId="0"/>
    <xf numFmtId="0" fontId="1" fillId="0" borderId="0"/>
    <xf numFmtId="0" fontId="181" fillId="0" borderId="124"/>
    <xf numFmtId="0" fontId="238" fillId="0" borderId="0" applyNumberFormat="0" applyFill="0" applyBorder="0" applyAlignment="0">
      <alignment horizontal="center"/>
    </xf>
    <xf numFmtId="0" fontId="1" fillId="0" borderId="0" applyNumberFormat="0" applyFont="0" applyFill="0" applyBorder="0" applyAlignment="0" applyProtection="0"/>
    <xf numFmtId="271" fontId="1" fillId="0" borderId="0">
      <alignment horizontal="left"/>
    </xf>
    <xf numFmtId="0" fontId="70" fillId="0" borderId="0">
      <alignment vertical="center"/>
    </xf>
    <xf numFmtId="0" fontId="70" fillId="0" borderId="0">
      <alignment vertical="center"/>
    </xf>
    <xf numFmtId="0" fontId="55" fillId="0" borderId="0"/>
    <xf numFmtId="0" fontId="55"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73" fillId="0" borderId="0" applyNumberFormat="0" applyFill="0" applyBorder="0" applyProtection="0">
      <alignment horizontal="left"/>
    </xf>
    <xf numFmtId="0" fontId="1" fillId="0" borderId="0" applyNumberFormat="0" applyFill="0" applyBorder="0" applyAlignment="0" applyProtection="0"/>
    <xf numFmtId="0" fontId="73"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55"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5" fillId="0" borderId="0"/>
    <xf numFmtId="0" fontId="55" fillId="0" borderId="0"/>
    <xf numFmtId="0" fontId="1" fillId="0" borderId="0"/>
    <xf numFmtId="0" fontId="1" fillId="0" borderId="0" applyNumberFormat="0" applyFill="0" applyBorder="0" applyAlignment="0" applyProtection="0"/>
    <xf numFmtId="0" fontId="55" fillId="0" borderId="0"/>
    <xf numFmtId="1" fontId="1" fillId="0" borderId="0" applyFill="0" applyBorder="0">
      <alignment horizontal="center"/>
    </xf>
    <xf numFmtId="0" fontId="76" fillId="0" borderId="0" applyNumberFormat="0" applyBorder="0" applyAlignment="0"/>
    <xf numFmtId="0" fontId="235" fillId="0" borderId="0">
      <alignment horizontal="left"/>
    </xf>
    <xf numFmtId="0" fontId="235" fillId="0" borderId="0">
      <alignment horizontal="left"/>
    </xf>
    <xf numFmtId="0" fontId="239" fillId="0" borderId="0"/>
    <xf numFmtId="243" fontId="73" fillId="0" borderId="10"/>
    <xf numFmtId="244" fontId="1" fillId="0" borderId="10"/>
    <xf numFmtId="244" fontId="1" fillId="0" borderId="10"/>
    <xf numFmtId="242" fontId="73" fillId="0" borderId="10" applyFill="0" applyAlignment="0" applyProtection="0">
      <alignment horizontal="left"/>
    </xf>
    <xf numFmtId="358" fontId="235" fillId="38" borderId="4"/>
    <xf numFmtId="197" fontId="1" fillId="38" borderId="4"/>
    <xf numFmtId="197" fontId="1" fillId="38" borderId="4"/>
    <xf numFmtId="0" fontId="240" fillId="0" borderId="125" applyNumberFormat="0" applyAlignment="0" applyProtection="0"/>
    <xf numFmtId="0" fontId="241" fillId="0" borderId="125" applyNumberFormat="0" applyAlignment="0" applyProtection="0">
      <alignment horizontal="left" vertical="top"/>
    </xf>
    <xf numFmtId="0" fontId="242" fillId="0" borderId="0" applyNumberFormat="0" applyProtection="0">
      <alignment horizontal="left" vertical="top"/>
    </xf>
    <xf numFmtId="0" fontId="1" fillId="0" borderId="0" applyNumberFormat="0" applyFont="0" applyAlignment="0" applyProtection="0"/>
    <xf numFmtId="0" fontId="242" fillId="0" borderId="0" applyNumberFormat="0" applyFill="0" applyBorder="0" applyProtection="0"/>
    <xf numFmtId="0" fontId="243" fillId="0" borderId="0" applyNumberFormat="0" applyFill="0" applyBorder="0" applyProtection="0">
      <alignment vertical="top"/>
    </xf>
    <xf numFmtId="0" fontId="244" fillId="0" borderId="10" applyNumberFormat="0" applyProtection="0">
      <alignment horizontal="left" vertical="top"/>
    </xf>
    <xf numFmtId="0" fontId="244" fillId="0" borderId="10" applyNumberFormat="0" applyProtection="0">
      <alignment horizontal="right" vertical="top"/>
    </xf>
    <xf numFmtId="0" fontId="241" fillId="0" borderId="0" applyNumberFormat="0" applyProtection="0">
      <alignment horizontal="left" vertical="top"/>
    </xf>
    <xf numFmtId="0" fontId="241" fillId="0" borderId="0" applyNumberFormat="0" applyProtection="0">
      <alignment horizontal="right" vertical="top"/>
    </xf>
    <xf numFmtId="0" fontId="240" fillId="0" borderId="0" applyNumberFormat="0" applyProtection="0">
      <alignment horizontal="left" vertical="top"/>
    </xf>
    <xf numFmtId="0" fontId="240" fillId="0" borderId="0" applyNumberFormat="0" applyProtection="0">
      <alignment horizontal="right" vertical="top"/>
    </xf>
    <xf numFmtId="0" fontId="1" fillId="0" borderId="126" applyNumberFormat="0" applyFont="0" applyAlignment="0" applyProtection="0"/>
    <xf numFmtId="0" fontId="1" fillId="0" borderId="117" applyNumberFormat="0" applyFont="0" applyAlignment="0" applyProtection="0"/>
    <xf numFmtId="0" fontId="1" fillId="0" borderId="127" applyNumberFormat="0" applyFont="0" applyAlignment="0" applyProtection="0"/>
    <xf numFmtId="10" fontId="245" fillId="0" borderId="0" applyNumberFormat="0" applyFill="0" applyBorder="0" applyProtection="0">
      <alignment horizontal="right" vertical="top"/>
    </xf>
    <xf numFmtId="0" fontId="241" fillId="0" borderId="10" applyNumberFormat="0" applyFill="0" applyAlignment="0" applyProtection="0"/>
    <xf numFmtId="0" fontId="240" fillId="0" borderId="7" applyNumberFormat="0" applyFont="0" applyFill="0" applyAlignment="0" applyProtection="0">
      <alignment horizontal="left" vertical="top"/>
    </xf>
    <xf numFmtId="0" fontId="241" fillId="0" borderId="3" applyNumberFormat="0" applyFill="0" applyAlignment="0" applyProtection="0">
      <alignment vertical="top"/>
    </xf>
    <xf numFmtId="0" fontId="246" fillId="0" borderId="0" applyFill="0" applyBorder="0" applyProtection="0">
      <alignment horizontal="center" vertical="center"/>
    </xf>
    <xf numFmtId="0" fontId="246" fillId="0" borderId="0" applyFill="0" applyBorder="0" applyProtection="0"/>
    <xf numFmtId="0" fontId="73" fillId="0" borderId="0" applyFill="0" applyBorder="0" applyProtection="0">
      <alignment horizontal="left"/>
    </xf>
    <xf numFmtId="0" fontId="247"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1" fontId="1" fillId="0" borderId="0"/>
    <xf numFmtId="171" fontId="1" fillId="0" borderId="0"/>
    <xf numFmtId="38" fontId="248" fillId="0" borderId="0" applyNumberFormat="0" applyFill="0" applyBorder="0" applyProtection="0">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249"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50" fillId="0" borderId="0" applyNumberFormat="0">
      <alignment horizontal="center"/>
    </xf>
    <xf numFmtId="0" fontId="251"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56" fillId="2" borderId="0"/>
    <xf numFmtId="164" fontId="107" fillId="0" borderId="7" applyNumberFormat="0" applyFont="0" applyFill="0" applyAlignment="0" applyProtection="0">
      <alignment horizontal="right" vertical="center"/>
    </xf>
    <xf numFmtId="0" fontId="56" fillId="0" borderId="13">
      <alignment horizontal="right"/>
    </xf>
    <xf numFmtId="293" fontId="1" fillId="0" borderId="13">
      <alignment horizontal="right"/>
    </xf>
    <xf numFmtId="293" fontId="1" fillId="0" borderId="13">
      <alignment horizontal="right"/>
    </xf>
    <xf numFmtId="37" fontId="252" fillId="0" borderId="3">
      <alignment horizontal="center"/>
    </xf>
    <xf numFmtId="37" fontId="82" fillId="44" borderId="0" applyNumberFormat="0" applyBorder="0" applyAlignment="0" applyProtection="0"/>
    <xf numFmtId="37" fontId="82" fillId="0" borderId="0"/>
    <xf numFmtId="37" fontId="82" fillId="0" borderId="0"/>
    <xf numFmtId="37" fontId="82" fillId="41" borderId="0" applyNumberFormat="0" applyBorder="0" applyAlignment="0" applyProtection="0"/>
    <xf numFmtId="3" fontId="161" fillId="0" borderId="115" applyProtection="0"/>
    <xf numFmtId="0" fontId="56" fillId="59" borderId="0" applyNumberFormat="0" applyFont="0" applyAlignment="0">
      <alignment horizontal="right"/>
    </xf>
    <xf numFmtId="226" fontId="211" fillId="0" borderId="0" applyFont="0" applyFill="0" applyBorder="0" applyAlignment="0" applyProtection="0"/>
    <xf numFmtId="359" fontId="1" fillId="0" borderId="0" applyFont="0" applyFill="0" applyBorder="0" applyAlignment="0" applyProtection="0"/>
    <xf numFmtId="359" fontId="1" fillId="0" borderId="0" applyFont="0" applyFill="0" applyBorder="0" applyAlignment="0" applyProtection="0"/>
    <xf numFmtId="0" fontId="69" fillId="87" borderId="0" applyNumberFormat="0" applyFont="0" applyBorder="0" applyAlignment="0" applyProtection="0">
      <protection locked="0"/>
    </xf>
    <xf numFmtId="0" fontId="69" fillId="87" borderId="0" applyNumberFormat="0" applyFont="0" applyBorder="0" applyAlignment="0" applyProtection="0">
      <protection locked="0"/>
    </xf>
    <xf numFmtId="0" fontId="93" fillId="41" borderId="12" applyNumberFormat="0" applyFont="0" applyFill="0" applyBorder="0" applyProtection="0">
      <alignment horizontal="center" wrapText="1"/>
    </xf>
    <xf numFmtId="0" fontId="253" fillId="38" borderId="14" applyNumberFormat="0" applyFill="0" applyBorder="0">
      <alignment horizontal="center"/>
    </xf>
    <xf numFmtId="211" fontId="94" fillId="0" borderId="0" applyFont="0" applyFill="0" applyBorder="0" applyProtection="0">
      <alignment horizontal="right"/>
    </xf>
    <xf numFmtId="0" fontId="57" fillId="0" borderId="0"/>
    <xf numFmtId="43" fontId="96" fillId="0" borderId="0" applyFont="0" applyFill="0" applyBorder="0" applyAlignment="0" applyProtection="0"/>
    <xf numFmtId="41" fontId="96" fillId="0" borderId="0" applyFont="0" applyFill="0" applyBorder="0" applyAlignment="0" applyProtection="0"/>
    <xf numFmtId="0" fontId="222" fillId="0" borderId="0"/>
    <xf numFmtId="44" fontId="96" fillId="0" borderId="0" applyFont="0" applyFill="0" applyBorder="0" applyAlignment="0" applyProtection="0"/>
    <xf numFmtId="42" fontId="96"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alignment horizontal="left" wrapText="1"/>
    </xf>
    <xf numFmtId="0" fontId="1" fillId="0" borderId="0">
      <alignment horizontal="left" wrapText="1"/>
    </xf>
    <xf numFmtId="0" fontId="57" fillId="0" borderId="0"/>
    <xf numFmtId="0" fontId="57"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70" fillId="0" borderId="0">
      <alignment vertical="center"/>
    </xf>
    <xf numFmtId="0" fontId="70" fillId="0" borderId="0">
      <alignment vertical="center"/>
    </xf>
    <xf numFmtId="0" fontId="76" fillId="0" borderId="0">
      <alignment vertical="top"/>
    </xf>
    <xf numFmtId="0" fontId="1" fillId="0" borderId="0">
      <alignment vertical="top"/>
    </xf>
    <xf numFmtId="0" fontId="1" fillId="0" borderId="0"/>
    <xf numFmtId="0" fontId="1" fillId="0" borderId="0">
      <alignment vertical="top"/>
    </xf>
    <xf numFmtId="0" fontId="76"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142" fillId="3" borderId="0" applyNumberFormat="0" applyBorder="0" applyAlignment="0" applyProtection="0"/>
    <xf numFmtId="0" fontId="215" fillId="88"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15" fillId="88"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142" fillId="4" borderId="0" applyNumberFormat="0" applyBorder="0" applyAlignment="0" applyProtection="0"/>
    <xf numFmtId="0" fontId="215" fillId="89"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15" fillId="89"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142" fillId="5" borderId="0" applyNumberFormat="0" applyBorder="0" applyAlignment="0" applyProtection="0"/>
    <xf numFmtId="0" fontId="215" fillId="90"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15" fillId="90"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142" fillId="6" borderId="0" applyNumberFormat="0" applyBorder="0" applyAlignment="0" applyProtection="0"/>
    <xf numFmtId="0" fontId="215" fillId="91"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15" fillId="91"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142" fillId="7" borderId="0" applyNumberFormat="0" applyBorder="0" applyAlignment="0" applyProtection="0"/>
    <xf numFmtId="0" fontId="215" fillId="92"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15" fillId="92"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142" fillId="8" borderId="0" applyNumberFormat="0" applyBorder="0" applyAlignment="0" applyProtection="0"/>
    <xf numFmtId="0" fontId="215" fillId="93"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15" fillId="93"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1" fillId="0" borderId="0"/>
    <xf numFmtId="0" fontId="1" fillId="0" borderId="0"/>
    <xf numFmtId="0" fontId="1" fillId="0" borderId="0"/>
    <xf numFmtId="0" fontId="1" fillId="0" borderId="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142" fillId="9" borderId="0" applyNumberFormat="0" applyBorder="0" applyAlignment="0" applyProtection="0"/>
    <xf numFmtId="0" fontId="215" fillId="94"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15" fillId="94"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142" fillId="10" borderId="0" applyNumberFormat="0" applyBorder="0" applyAlignment="0" applyProtection="0"/>
    <xf numFmtId="0" fontId="215" fillId="95"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15" fillId="95"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142" fillId="11" borderId="0" applyNumberFormat="0" applyBorder="0" applyAlignment="0" applyProtection="0"/>
    <xf numFmtId="0" fontId="215" fillId="96"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15" fillId="96"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142" fillId="12" borderId="0" applyNumberFormat="0" applyBorder="0" applyAlignment="0" applyProtection="0"/>
    <xf numFmtId="0" fontId="215" fillId="91"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15" fillId="91"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142" fillId="13" borderId="0" applyNumberFormat="0" applyBorder="0" applyAlignment="0" applyProtection="0"/>
    <xf numFmtId="0" fontId="215" fillId="94"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15" fillId="94"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142" fillId="14" borderId="0" applyNumberFormat="0" applyBorder="0" applyAlignment="0" applyProtection="0"/>
    <xf numFmtId="0" fontId="215" fillId="97"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15" fillId="97"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68" fillId="0" borderId="0">
      <protection locked="0"/>
    </xf>
    <xf numFmtId="0" fontId="215" fillId="102" borderId="0" applyNumberFormat="0" applyBorder="0" applyAlignment="0" applyProtection="0"/>
    <xf numFmtId="0" fontId="215" fillId="103" borderId="0" applyNumberFormat="0" applyBorder="0" applyAlignment="0" applyProtection="0"/>
    <xf numFmtId="0" fontId="263" fillId="104"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15" fillId="102" borderId="0" applyNumberFormat="0" applyBorder="0" applyAlignment="0" applyProtection="0"/>
    <xf numFmtId="0" fontId="215" fillId="106" borderId="0" applyNumberFormat="0" applyBorder="0" applyAlignment="0" applyProtection="0"/>
    <xf numFmtId="0" fontId="263" fillId="107"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15" fillId="102" borderId="0" applyNumberFormat="0" applyBorder="0" applyAlignment="0" applyProtection="0"/>
    <xf numFmtId="0" fontId="215" fillId="102" borderId="0" applyNumberFormat="0" applyBorder="0" applyAlignment="0" applyProtection="0"/>
    <xf numFmtId="0" fontId="263" fillId="106"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15" fillId="102" borderId="0" applyNumberFormat="0" applyBorder="0" applyAlignment="0" applyProtection="0"/>
    <xf numFmtId="0" fontId="215" fillId="106" borderId="0" applyNumberFormat="0" applyBorder="0" applyAlignment="0" applyProtection="0"/>
    <xf numFmtId="0" fontId="263" fillId="106"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15" fillId="102" borderId="0" applyNumberFormat="0" applyBorder="0" applyAlignment="0" applyProtection="0"/>
    <xf numFmtId="0" fontId="215" fillId="102" borderId="0" applyNumberFormat="0" applyBorder="0" applyAlignment="0" applyProtection="0"/>
    <xf numFmtId="0" fontId="263" fillId="104"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15" fillId="109" borderId="0" applyNumberFormat="0" applyBorder="0" applyAlignment="0" applyProtection="0"/>
    <xf numFmtId="0" fontId="215" fillId="109" borderId="0" applyNumberFormat="0" applyBorder="0" applyAlignment="0" applyProtection="0"/>
    <xf numFmtId="0" fontId="263" fillId="110"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22" fillId="0" borderId="103">
      <alignment vertical="top" wrapText="1"/>
    </xf>
    <xf numFmtId="215" fontId="1" fillId="0" borderId="4">
      <alignment horizontal="center" vertical="center" wrapText="1"/>
    </xf>
    <xf numFmtId="0" fontId="71" fillId="41" borderId="0" applyNumberFormat="0" applyFill="0" applyBorder="0" applyAlignment="0" applyProtection="0"/>
    <xf numFmtId="0" fontId="94" fillId="0" borderId="0">
      <alignment horizontal="center" wrapText="1"/>
      <protection locked="0"/>
    </xf>
    <xf numFmtId="0" fontId="94" fillId="0" borderId="0">
      <alignment horizontal="center" wrapText="1"/>
      <protection locked="0"/>
    </xf>
    <xf numFmtId="0" fontId="94" fillId="0" borderId="0">
      <alignment horizontal="center" wrapText="1"/>
      <protection locked="0"/>
    </xf>
    <xf numFmtId="0" fontId="94" fillId="0" borderId="0">
      <alignment horizontal="center" wrapText="1"/>
      <protection locked="0"/>
    </xf>
    <xf numFmtId="0" fontId="1" fillId="0" borderId="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360" fontId="1" fillId="0" borderId="0"/>
    <xf numFmtId="0" fontId="267" fillId="0" borderId="0"/>
    <xf numFmtId="0" fontId="246" fillId="0" borderId="92" applyNumberFormat="0" applyFont="0" applyFill="0" applyAlignment="0" applyProtection="0">
      <alignment horizontal="center"/>
    </xf>
    <xf numFmtId="0" fontId="235" fillId="1" borderId="2" applyNumberFormat="0" applyAlignment="0" applyProtection="0"/>
    <xf numFmtId="0" fontId="235" fillId="1" borderId="2" applyNumberFormat="0" applyAlignment="0" applyProtection="0"/>
    <xf numFmtId="361" fontId="76" fillId="0" borderId="0" applyFill="0" applyBorder="0" applyAlignment="0"/>
    <xf numFmtId="361" fontId="76" fillId="0" borderId="0" applyFill="0" applyBorder="0" applyAlignment="0"/>
    <xf numFmtId="361" fontId="76" fillId="0" borderId="0" applyFill="0" applyBorder="0" applyAlignment="0"/>
    <xf numFmtId="361" fontId="76" fillId="0" borderId="0" applyFill="0" applyBorder="0" applyAlignment="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8" fillId="58" borderId="129" applyNumberFormat="0" applyAlignment="0" applyProtection="0"/>
    <xf numFmtId="0" fontId="268" fillId="58" borderId="129"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8" fillId="58" borderId="129" applyNumberFormat="0" applyAlignment="0" applyProtection="0"/>
    <xf numFmtId="0" fontId="268" fillId="58" borderId="129"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8" fillId="58" borderId="129" applyNumberFormat="0" applyAlignment="0" applyProtection="0"/>
    <xf numFmtId="0" fontId="268" fillId="58" borderId="129" applyNumberFormat="0" applyAlignment="0" applyProtection="0"/>
    <xf numFmtId="0" fontId="268" fillId="58" borderId="129" applyNumberFormat="0" applyAlignment="0" applyProtection="0"/>
    <xf numFmtId="0" fontId="268" fillId="58" borderId="129"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45" fontId="71" fillId="41" borderId="0" applyFont="0" applyFill="0" applyBorder="0">
      <alignment horizontal="center"/>
    </xf>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0" fillId="112" borderId="130" applyNumberFormat="0" applyAlignment="0" applyProtection="0"/>
    <xf numFmtId="0" fontId="270" fillId="112" borderId="130"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0" fillId="112" borderId="130" applyNumberFormat="0" applyAlignment="0" applyProtection="0"/>
    <xf numFmtId="0" fontId="270" fillId="112" borderId="130"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0" fillId="112" borderId="130" applyNumberFormat="0" applyAlignment="0" applyProtection="0"/>
    <xf numFmtId="0" fontId="270" fillId="112" borderId="130" applyNumberFormat="0" applyAlignment="0" applyProtection="0"/>
    <xf numFmtId="0" fontId="270" fillId="112" borderId="130" applyNumberFormat="0" applyAlignment="0" applyProtection="0"/>
    <xf numFmtId="0" fontId="270" fillId="112" borderId="130"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3" fontId="83" fillId="2" borderId="4" applyFont="0" applyFill="0" applyProtection="0">
      <alignment horizontal="right"/>
    </xf>
    <xf numFmtId="3" fontId="83" fillId="2" borderId="4" applyFont="0" applyFill="0" applyProtection="0">
      <alignment horizontal="right"/>
    </xf>
    <xf numFmtId="3" fontId="83" fillId="2" borderId="4" applyFont="0" applyFill="0" applyProtection="0">
      <alignment horizontal="right"/>
    </xf>
    <xf numFmtId="3" fontId="272" fillId="0" borderId="0">
      <protection locked="0"/>
    </xf>
    <xf numFmtId="0" fontId="226" fillId="45" borderId="0">
      <alignment horizontal="left"/>
    </xf>
    <xf numFmtId="0" fontId="273" fillId="45" borderId="0">
      <alignment horizontal="right"/>
    </xf>
    <xf numFmtId="0" fontId="98" fillId="59" borderId="0">
      <alignment horizontal="center"/>
    </xf>
    <xf numFmtId="0" fontId="73" fillId="0" borderId="4">
      <alignment horizontal="left" wrapText="1"/>
    </xf>
    <xf numFmtId="0" fontId="273" fillId="45" borderId="0">
      <alignment horizontal="right"/>
    </xf>
    <xf numFmtId="0" fontId="274" fillId="59" borderId="0">
      <alignment horizontal="left"/>
    </xf>
    <xf numFmtId="43" fontId="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0" fontId="141"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0" fontId="276" fillId="0" borderId="14" applyFont="0" applyBorder="0" applyProtection="0">
      <alignment vertical="top" wrapText="1"/>
    </xf>
    <xf numFmtId="0" fontId="277" fillId="0" borderId="0">
      <alignment horizontal="left" vertical="center" indent="1"/>
    </xf>
    <xf numFmtId="0" fontId="150" fillId="0" borderId="0" applyNumberFormat="0" applyAlignment="0">
      <alignment horizontal="left"/>
    </xf>
    <xf numFmtId="0" fontId="150" fillId="0" borderId="0" applyNumberFormat="0" applyAlignment="0">
      <alignment horizontal="left"/>
    </xf>
    <xf numFmtId="0" fontId="150" fillId="0" borderId="0" applyNumberFormat="0" applyAlignment="0">
      <alignment horizontal="left"/>
    </xf>
    <xf numFmtId="0" fontId="150" fillId="0" borderId="0" applyNumberFormat="0" applyAlignment="0">
      <alignment horizontal="left"/>
    </xf>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6" fillId="0" borderId="0" applyFont="0" applyFill="0" applyBorder="0" applyAlignment="0" applyProtection="0"/>
    <xf numFmtId="44" fontId="142"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0" fontId="1" fillId="113" borderId="0" applyNumberFormat="0" applyBorder="0" applyAlignment="0" applyProtection="0"/>
    <xf numFmtId="14" fontId="69" fillId="0" borderId="0"/>
    <xf numFmtId="14" fontId="69" fillId="0" borderId="0"/>
    <xf numFmtId="14" fontId="69" fillId="0" borderId="0"/>
    <xf numFmtId="14" fontId="69" fillId="0" borderId="0"/>
    <xf numFmtId="14" fontId="69" fillId="0" borderId="0"/>
    <xf numFmtId="14" fontId="69" fillId="0" borderId="0"/>
    <xf numFmtId="39" fontId="55" fillId="0" borderId="0">
      <alignment horizontal="center"/>
    </xf>
    <xf numFmtId="217" fontId="1" fillId="0" borderId="0">
      <alignment horizontal="right"/>
    </xf>
    <xf numFmtId="1" fontId="1" fillId="0" borderId="0">
      <alignment horizontal="right"/>
    </xf>
    <xf numFmtId="1" fontId="1" fillId="0" borderId="0">
      <alignment horizontal="right"/>
    </xf>
    <xf numFmtId="363" fontId="1" fillId="0" borderId="0">
      <alignment horizontal="right"/>
    </xf>
    <xf numFmtId="49" fontId="1" fillId="0" borderId="0">
      <alignment horizontal="left"/>
    </xf>
    <xf numFmtId="49" fontId="1" fillId="0" borderId="0">
      <alignment horizontal="right"/>
    </xf>
    <xf numFmtId="364" fontId="1" fillId="0" borderId="0">
      <alignment horizontal="left"/>
    </xf>
    <xf numFmtId="0" fontId="10" fillId="114" borderId="0" applyNumberFormat="0" applyBorder="0" applyAlignment="0" applyProtection="0"/>
    <xf numFmtId="0" fontId="10" fillId="115" borderId="0" applyNumberFormat="0" applyBorder="0" applyAlignment="0" applyProtection="0"/>
    <xf numFmtId="0" fontId="10" fillId="116" borderId="0" applyNumberFormat="0" applyBorder="0" applyAlignment="0" applyProtection="0"/>
    <xf numFmtId="0" fontId="171" fillId="0" borderId="0" applyNumberFormat="0" applyAlignment="0">
      <alignment horizontal="left"/>
    </xf>
    <xf numFmtId="0" fontId="171" fillId="0" borderId="0" applyNumberFormat="0" applyAlignment="0">
      <alignment horizontal="left"/>
    </xf>
    <xf numFmtId="0" fontId="171" fillId="0" borderId="0" applyNumberFormat="0" applyAlignment="0">
      <alignment horizontal="left"/>
    </xf>
    <xf numFmtId="0" fontId="171" fillId="0" borderId="0" applyNumberFormat="0" applyAlignment="0">
      <alignment horizontal="left"/>
    </xf>
    <xf numFmtId="9" fontId="278" fillId="0" borderId="4" applyNumberFormat="0" applyBorder="0" applyAlignment="0">
      <protection locked="0"/>
    </xf>
    <xf numFmtId="288" fontId="279" fillId="0" borderId="0" applyFont="0" applyFill="0" applyBorder="0" applyAlignment="0" applyProtection="0"/>
    <xf numFmtId="288" fontId="279" fillId="0" borderId="0" applyFont="0" applyFill="0" applyBorder="0" applyAlignment="0" applyProtection="0"/>
    <xf numFmtId="288" fontId="1" fillId="0" borderId="0" applyFon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164" fontId="275" fillId="0" borderId="0" applyNumberFormat="0" applyFont="0" applyFill="0" applyBorder="0" applyAlignment="0">
      <alignment horizontal="center"/>
    </xf>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38" fontId="82" fillId="41" borderId="0" applyNumberFormat="0" applyBorder="0" applyAlignment="0" applyProtection="0"/>
    <xf numFmtId="38" fontId="82"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185" fillId="0" borderId="0" applyNumberFormat="0" applyFill="0" applyBorder="0" applyAlignment="0" applyProtection="0"/>
    <xf numFmtId="0" fontId="287" fillId="0" borderId="131" applyNumberFormat="0" applyFill="0" applyAlignment="0" applyProtection="0"/>
    <xf numFmtId="0" fontId="287" fillId="0" borderId="131" applyNumberFormat="0" applyFill="0" applyAlignment="0" applyProtection="0"/>
    <xf numFmtId="0" fontId="287" fillId="0" borderId="131" applyNumberFormat="0" applyFill="0" applyAlignment="0" applyProtection="0"/>
    <xf numFmtId="0" fontId="287" fillId="0" borderId="131"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5" fillId="0" borderId="131"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5" fillId="0" borderId="131" applyNumberFormat="0" applyFill="0" applyAlignment="0" applyProtection="0"/>
    <xf numFmtId="0" fontId="287" fillId="0" borderId="131" applyNumberFormat="0" applyFill="0" applyAlignment="0" applyProtection="0"/>
    <xf numFmtId="0" fontId="285" fillId="0" borderId="131"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5" fillId="0" borderId="131" applyNumberFormat="0" applyFill="0" applyAlignment="0" applyProtection="0"/>
    <xf numFmtId="0" fontId="285" fillId="0" borderId="131"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185" fillId="0" borderId="0" applyNumberFormat="0" applyFill="0" applyBorder="0" applyAlignment="0" applyProtection="0"/>
    <xf numFmtId="0" fontId="290" fillId="0" borderId="132" applyNumberFormat="0" applyFill="0" applyAlignment="0" applyProtection="0"/>
    <xf numFmtId="0" fontId="290" fillId="0" borderId="132" applyNumberFormat="0" applyFill="0" applyAlignment="0" applyProtection="0"/>
    <xf numFmtId="0" fontId="290" fillId="0" borderId="132" applyNumberFormat="0" applyFill="0" applyAlignment="0" applyProtection="0"/>
    <xf numFmtId="0" fontId="290" fillId="0" borderId="132"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8" fillId="0" borderId="132"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8" fillId="0" borderId="132" applyNumberFormat="0" applyFill="0" applyAlignment="0" applyProtection="0"/>
    <xf numFmtId="0" fontId="290" fillId="0" borderId="132" applyNumberFormat="0" applyFill="0" applyAlignment="0" applyProtection="0"/>
    <xf numFmtId="0" fontId="288" fillId="0" borderId="132"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8" fillId="0" borderId="132" applyNumberFormat="0" applyFill="0" applyAlignment="0" applyProtection="0"/>
    <xf numFmtId="0" fontId="288" fillId="0" borderId="132"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73"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7" borderId="4" applyFont="0" applyProtection="0">
      <alignment horizontal="right" vertical="center"/>
    </xf>
    <xf numFmtId="3" fontId="1" fillId="117" borderId="4" applyFont="0" applyProtection="0">
      <alignment horizontal="right"/>
    </xf>
    <xf numFmtId="3" fontId="1" fillId="117" borderId="4" applyFont="0" applyProtection="0">
      <alignment horizontal="right"/>
    </xf>
    <xf numFmtId="10" fontId="1" fillId="117" borderId="4" applyFont="0" applyProtection="0">
      <alignment horizontal="right"/>
    </xf>
    <xf numFmtId="9" fontId="1" fillId="117" borderId="4" applyFont="0" applyProtection="0">
      <alignment horizontal="right"/>
    </xf>
    <xf numFmtId="0" fontId="1" fillId="117" borderId="2" applyNumberFormat="0" applyFont="0" applyBorder="0" applyProtection="0">
      <alignment horizontal="left" vertical="center"/>
    </xf>
    <xf numFmtId="0" fontId="293" fillId="0" borderId="14" applyBorder="0"/>
    <xf numFmtId="239" fontId="294" fillId="0" borderId="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56" fillId="0" borderId="0"/>
    <xf numFmtId="10" fontId="82" fillId="38" borderId="4" applyNumberFormat="0" applyBorder="0" applyAlignment="0" applyProtection="0"/>
    <xf numFmtId="10" fontId="82" fillId="38" borderId="4" applyNumberFormat="0" applyBorder="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5" fillId="93" borderId="129"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5" fillId="93" borderId="129"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5" fillId="93" borderId="129" applyNumberFormat="0" applyAlignment="0" applyProtection="0"/>
    <xf numFmtId="0" fontId="295" fillId="93" borderId="129"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3" fontId="1" fillId="86" borderId="4" applyFont="0">
      <alignment horizontal="right" vertical="center"/>
      <protection locked="0"/>
    </xf>
    <xf numFmtId="0" fontId="226" fillId="45" borderId="0">
      <alignment horizontal="left"/>
    </xf>
    <xf numFmtId="0" fontId="297" fillId="59" borderId="0">
      <alignment horizontal="left"/>
    </xf>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14" fontId="119" fillId="0" borderId="0">
      <alignment horizontal="center"/>
    </xf>
    <xf numFmtId="14" fontId="119" fillId="0" borderId="0">
      <alignment horizontal="center"/>
    </xf>
    <xf numFmtId="14" fontId="119" fillId="0" borderId="0">
      <alignment horizontal="center"/>
    </xf>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2" fillId="0" borderId="0"/>
    <xf numFmtId="0" fontId="1" fillId="0" borderId="0"/>
    <xf numFmtId="0" fontId="1" fillId="0" borderId="0"/>
    <xf numFmtId="0" fontId="1" fillId="0" borderId="0"/>
    <xf numFmtId="0" fontId="142" fillId="0" borderId="0"/>
    <xf numFmtId="0" fontId="142" fillId="0" borderId="0"/>
    <xf numFmtId="0" fontId="15" fillId="0" borderId="0"/>
    <xf numFmtId="0" fontId="1" fillId="0" borderId="0">
      <alignment vertical="top"/>
    </xf>
    <xf numFmtId="0" fontId="1" fillId="0" borderId="0"/>
    <xf numFmtId="0" fontId="1" fillId="0" borderId="0"/>
    <xf numFmtId="0" fontId="142" fillId="0" borderId="0"/>
    <xf numFmtId="0" fontId="1" fillId="0" borderId="0">
      <alignment vertical="top"/>
    </xf>
    <xf numFmtId="0" fontId="1" fillId="0" borderId="0"/>
    <xf numFmtId="0" fontId="1" fillId="0" borderId="0"/>
    <xf numFmtId="0" fontId="142" fillId="0" borderId="0"/>
    <xf numFmtId="0" fontId="1" fillId="0" borderId="0"/>
    <xf numFmtId="0" fontId="15" fillId="0" borderId="0"/>
    <xf numFmtId="0" fontId="1" fillId="0" borderId="0">
      <alignment vertical="top"/>
    </xf>
    <xf numFmtId="0" fontId="1" fillId="0" borderId="0"/>
    <xf numFmtId="0" fontId="1" fillId="0" borderId="0"/>
    <xf numFmtId="0" fontId="142" fillId="0" borderId="0"/>
    <xf numFmtId="0" fontId="1" fillId="0" borderId="0">
      <alignment vertical="top"/>
    </xf>
    <xf numFmtId="0" fontId="1" fillId="0" borderId="0"/>
    <xf numFmtId="0" fontId="1" fillId="0" borderId="0"/>
    <xf numFmtId="0" fontId="142" fillId="0" borderId="0"/>
    <xf numFmtId="0" fontId="142" fillId="0" borderId="0"/>
    <xf numFmtId="0" fontId="1" fillId="0" borderId="0"/>
    <xf numFmtId="0" fontId="1" fillId="0" borderId="0"/>
    <xf numFmtId="0" fontId="142"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42" fillId="0" borderId="0"/>
    <xf numFmtId="0" fontId="1" fillId="0" borderId="0">
      <alignment vertical="top"/>
    </xf>
    <xf numFmtId="0" fontId="142" fillId="0" borderId="0"/>
    <xf numFmtId="0" fontId="142" fillId="0" borderId="0"/>
    <xf numFmtId="0" fontId="15" fillId="0" borderId="0"/>
    <xf numFmtId="0" fontId="142" fillId="0" borderId="0"/>
    <xf numFmtId="0" fontId="1" fillId="0" borderId="0"/>
    <xf numFmtId="0" fontId="1" fillId="0" borderId="0"/>
    <xf numFmtId="0" fontId="142" fillId="0" borderId="0"/>
    <xf numFmtId="0" fontId="215" fillId="0" borderId="0"/>
    <xf numFmtId="0" fontId="55"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42" fillId="0" borderId="0"/>
    <xf numFmtId="0" fontId="1" fillId="0" borderId="0"/>
    <xf numFmtId="0" fontId="1" fillId="0" borderId="0">
      <alignment vertical="top"/>
    </xf>
    <xf numFmtId="0" fontId="1" fillId="0" borderId="0">
      <alignment vertical="top"/>
    </xf>
    <xf numFmtId="0" fontId="1" fillId="0" borderId="0"/>
    <xf numFmtId="0" fontId="142" fillId="0" borderId="0"/>
    <xf numFmtId="0" fontId="215" fillId="0" borderId="0">
      <alignment vertical="top"/>
    </xf>
    <xf numFmtId="0" fontId="142" fillId="0" borderId="0"/>
    <xf numFmtId="0" fontId="1" fillId="0" borderId="0"/>
    <xf numFmtId="0" fontId="142" fillId="0" borderId="0"/>
    <xf numFmtId="0" fontId="215" fillId="0" borderId="0"/>
    <xf numFmtId="0" fontId="142" fillId="0" borderId="0"/>
    <xf numFmtId="0" fontId="142" fillId="0" borderId="0"/>
    <xf numFmtId="0" fontId="15" fillId="0" borderId="0"/>
    <xf numFmtId="0" fontId="1" fillId="0" borderId="0"/>
    <xf numFmtId="0" fontId="1" fillId="0" borderId="0"/>
    <xf numFmtId="0" fontId="1" fillId="0" borderId="0">
      <alignment horizontal="left" wrapText="1"/>
    </xf>
    <xf numFmtId="0" fontId="142" fillId="0" borderId="0"/>
    <xf numFmtId="0" fontId="303" fillId="0" borderId="0"/>
    <xf numFmtId="0" fontId="1" fillId="0" borderId="0">
      <alignment vertical="top"/>
    </xf>
    <xf numFmtId="0" fontId="1" fillId="0" borderId="0"/>
    <xf numFmtId="0" fontId="1" fillId="0" borderId="0"/>
    <xf numFmtId="0" fontId="215" fillId="0" borderId="0"/>
    <xf numFmtId="0" fontId="142" fillId="0" borderId="0"/>
    <xf numFmtId="0" fontId="1" fillId="0" borderId="0"/>
    <xf numFmtId="0" fontId="1" fillId="0" borderId="0">
      <alignment vertical="top"/>
    </xf>
    <xf numFmtId="0" fontId="1" fillId="0" borderId="0"/>
    <xf numFmtId="0" fontId="1" fillId="0" borderId="0"/>
    <xf numFmtId="0" fontId="55" fillId="0" borderId="0"/>
    <xf numFmtId="0" fontId="1" fillId="0" borderId="0"/>
    <xf numFmtId="0" fontId="1" fillId="0" borderId="0"/>
    <xf numFmtId="0" fontId="55" fillId="0" borderId="0"/>
    <xf numFmtId="0" fontId="1" fillId="0" borderId="0">
      <alignment vertical="top"/>
    </xf>
    <xf numFmtId="0" fontId="1" fillId="0" borderId="0"/>
    <xf numFmtId="0" fontId="1" fillId="0" borderId="0"/>
    <xf numFmtId="365" fontId="142"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1" fontId="181" fillId="0" borderId="6"/>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42" fillId="33" borderId="26"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42" fillId="33" borderId="26"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42" fillId="33" borderId="26"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38" fontId="56" fillId="0" borderId="0"/>
    <xf numFmtId="38" fontId="56" fillId="0" borderId="0"/>
    <xf numFmtId="38" fontId="56" fillId="0" borderId="0"/>
    <xf numFmtId="38" fontId="56" fillId="0" borderId="0"/>
    <xf numFmtId="38" fontId="56" fillId="0" borderId="0"/>
    <xf numFmtId="38" fontId="56" fillId="0" borderId="0"/>
    <xf numFmtId="366" fontId="1" fillId="0" borderId="0"/>
    <xf numFmtId="3" fontId="1" fillId="56" borderId="136" applyFont="0">
      <alignment horizontal="right" vertical="center"/>
      <protection locked="0"/>
    </xf>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4" fillId="58" borderId="13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4" fillId="58" borderId="13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4" fillId="58" borderId="137" applyNumberFormat="0" applyAlignment="0" applyProtection="0"/>
    <xf numFmtId="0" fontId="304" fillId="58" borderId="137" applyNumberFormat="0" applyAlignment="0" applyProtection="0"/>
    <xf numFmtId="0" fontId="304" fillId="58" borderId="137" applyNumberFormat="0" applyAlignment="0" applyProtection="0"/>
    <xf numFmtId="0" fontId="304" fillId="58" borderId="13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14" fontId="94" fillId="0" borderId="0">
      <alignment horizontal="center" wrapText="1"/>
      <protection locked="0"/>
    </xf>
    <xf numFmtId="14" fontId="94" fillId="0" borderId="0">
      <alignment horizontal="center" wrapText="1"/>
      <protection locked="0"/>
    </xf>
    <xf numFmtId="14" fontId="94" fillId="0" borderId="0">
      <alignment horizontal="center" wrapText="1"/>
      <protection locked="0"/>
    </xf>
    <xf numFmtId="14" fontId="94"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76"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2" fillId="0" borderId="0" applyFont="0" applyFill="0" applyBorder="0" applyAlignment="0" applyProtection="0"/>
    <xf numFmtId="9" fontId="76" fillId="0" borderId="0" applyFont="0" applyFill="0" applyBorder="0" applyAlignment="0" applyProtection="0"/>
    <xf numFmtId="211" fontId="306"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7" fontId="307" fillId="0" borderId="0" applyFill="0" applyBorder="0" applyProtection="0"/>
    <xf numFmtId="367" fontId="308" fillId="0" borderId="0"/>
    <xf numFmtId="0" fontId="309" fillId="41" borderId="0"/>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15" fontId="69" fillId="0" borderId="0" applyFont="0" applyFill="0" applyBorder="0" applyAlignment="0" applyProtection="0"/>
    <xf numFmtId="15" fontId="69" fillId="0" borderId="0" applyFont="0" applyFill="0" applyBorder="0" applyAlignment="0" applyProtection="0"/>
    <xf numFmtId="15" fontId="69" fillId="0" borderId="0" applyFont="0" applyFill="0" applyBorder="0" applyAlignment="0" applyProtection="0"/>
    <xf numFmtId="15"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3" fontId="69" fillId="0" borderId="0" applyFont="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183" fontId="56" fillId="0" borderId="0">
      <alignment vertical="top"/>
    </xf>
    <xf numFmtId="38" fontId="82" fillId="41" borderId="0" applyFill="0" applyBorder="0" applyProtection="0">
      <alignment horizontal="right"/>
    </xf>
    <xf numFmtId="6" fontId="98" fillId="0" borderId="0" applyBorder="0" applyProtection="0">
      <alignment horizontal="right"/>
    </xf>
    <xf numFmtId="37" fontId="1" fillId="0" borderId="0">
      <alignment horizontal="left" indent="5"/>
    </xf>
    <xf numFmtId="38" fontId="73" fillId="0" borderId="10" applyFill="0" applyBorder="0" applyProtection="0">
      <alignment horizontal="right"/>
    </xf>
    <xf numFmtId="0" fontId="73" fillId="118" borderId="0" applyNumberFormat="0" applyFont="0" applyFill="0" applyBorder="0" applyProtection="0">
      <alignment horizontal="right"/>
    </xf>
    <xf numFmtId="0" fontId="310" fillId="0" borderId="0" applyFill="0" applyBorder="0" applyProtection="0"/>
    <xf numFmtId="0" fontId="310" fillId="0" borderId="10" applyFill="0" applyBorder="0" applyProtection="0"/>
    <xf numFmtId="6" fontId="161" fillId="0" borderId="138" applyFill="0" applyBorder="0" applyProtection="0">
      <alignment horizontal="right"/>
    </xf>
    <xf numFmtId="0" fontId="1" fillId="0" borderId="0" applyNumberFormat="0" applyFont="0" applyBorder="0" applyAlignment="0" applyProtection="0"/>
    <xf numFmtId="0" fontId="116" fillId="0" borderId="0" applyFill="0">
      <alignment horizontal="left" indent="1"/>
    </xf>
    <xf numFmtId="0" fontId="311" fillId="0" borderId="0" applyFill="0" applyBorder="0" applyProtection="0">
      <alignment horizontal="left" indent="1"/>
    </xf>
    <xf numFmtId="4" fontId="168" fillId="0" borderId="0" applyFill="0"/>
    <xf numFmtId="0" fontId="1" fillId="0" borderId="0" applyNumberFormat="0" applyFont="0" applyFill="0" applyBorder="0" applyAlignment="0"/>
    <xf numFmtId="0" fontId="116" fillId="0" borderId="0" applyFill="0">
      <alignment horizontal="left" indent="2"/>
    </xf>
    <xf numFmtId="0" fontId="117" fillId="0" borderId="0" applyFill="0">
      <alignment horizontal="left" indent="2"/>
    </xf>
    <xf numFmtId="4" fontId="168" fillId="0" borderId="0" applyFill="0"/>
    <xf numFmtId="0" fontId="1" fillId="0" borderId="0" applyNumberFormat="0" applyFont="0" applyBorder="0" applyAlignment="0"/>
    <xf numFmtId="0" fontId="312" fillId="0" borderId="0">
      <alignment horizontal="left" indent="3"/>
    </xf>
    <xf numFmtId="0" fontId="302" fillId="0" borderId="0" applyFill="0">
      <alignment horizontal="left" indent="3"/>
    </xf>
    <xf numFmtId="4" fontId="168" fillId="0" borderId="0" applyFill="0"/>
    <xf numFmtId="0" fontId="1" fillId="0" borderId="0" applyNumberFormat="0" applyFont="0" applyBorder="0" applyAlignment="0"/>
    <xf numFmtId="0" fontId="120" fillId="0" borderId="0">
      <alignment horizontal="left" indent="4"/>
    </xf>
    <xf numFmtId="0" fontId="313" fillId="0" borderId="0" applyFill="0" applyProtection="0">
      <alignment horizontal="left" indent="4"/>
    </xf>
    <xf numFmtId="4" fontId="125" fillId="0" borderId="0" applyFill="0"/>
    <xf numFmtId="0" fontId="1" fillId="0" borderId="0" applyNumberFormat="0" applyFont="0" applyBorder="0" applyAlignment="0"/>
    <xf numFmtId="0" fontId="122" fillId="0" borderId="0">
      <alignment horizontal="left" indent="5"/>
    </xf>
    <xf numFmtId="0" fontId="123" fillId="0" borderId="0" applyFill="0">
      <alignment horizontal="left" indent="5"/>
    </xf>
    <xf numFmtId="4" fontId="176" fillId="0" borderId="0" applyFill="0"/>
    <xf numFmtId="0" fontId="1" fillId="0" borderId="0" applyNumberFormat="0" applyFont="0" applyFill="0" applyBorder="0" applyAlignment="0"/>
    <xf numFmtId="0" fontId="124" fillId="0" borderId="0" applyFill="0">
      <alignment horizontal="left" indent="6"/>
    </xf>
    <xf numFmtId="0" fontId="314" fillId="0" borderId="0" applyFill="0" applyProtection="0">
      <alignment horizontal="left" indent="6"/>
    </xf>
    <xf numFmtId="0" fontId="297" fillId="39" borderId="0">
      <alignment horizontal="center"/>
    </xf>
    <xf numFmtId="49" fontId="315" fillId="59" borderId="0">
      <alignment horizontal="center"/>
    </xf>
    <xf numFmtId="0" fontId="57" fillId="0" borderId="1" applyNumberFormat="0" applyBorder="0"/>
    <xf numFmtId="0" fontId="273" fillId="45" borderId="0">
      <alignment horizontal="center"/>
    </xf>
    <xf numFmtId="0" fontId="273" fillId="45" borderId="0">
      <alignment horizontal="centerContinuous"/>
    </xf>
    <xf numFmtId="0" fontId="71" fillId="59" borderId="0">
      <alignment horizontal="left"/>
    </xf>
    <xf numFmtId="49" fontId="71" fillId="59" borderId="0">
      <alignment horizontal="center"/>
    </xf>
    <xf numFmtId="0" fontId="226" fillId="45" borderId="0">
      <alignment horizontal="left"/>
    </xf>
    <xf numFmtId="49" fontId="71" fillId="59" borderId="0">
      <alignment horizontal="left"/>
    </xf>
    <xf numFmtId="0" fontId="226" fillId="45" borderId="0">
      <alignment horizontal="centerContinuous"/>
    </xf>
    <xf numFmtId="0" fontId="226" fillId="45" borderId="0">
      <alignment horizontal="right"/>
    </xf>
    <xf numFmtId="49" fontId="297" fillId="59" borderId="0">
      <alignment horizontal="left"/>
    </xf>
    <xf numFmtId="0" fontId="273" fillId="45" borderId="0">
      <alignment horizontal="right"/>
    </xf>
    <xf numFmtId="0" fontId="71" fillId="93" borderId="0">
      <alignment horizontal="center"/>
    </xf>
    <xf numFmtId="0" fontId="161" fillId="93" borderId="0">
      <alignment horizontal="center"/>
    </xf>
    <xf numFmtId="0" fontId="316" fillId="0" borderId="0" applyNumberFormat="0" applyFill="0" applyBorder="0" applyAlignment="0" applyProtection="0"/>
    <xf numFmtId="368" fontId="56" fillId="0" borderId="0" applyFont="0" applyFill="0" applyBorder="0" applyAlignment="0" applyProtection="0"/>
    <xf numFmtId="3" fontId="1" fillId="2" borderId="136" applyFont="0">
      <alignment horizontal="right" vertical="center"/>
    </xf>
    <xf numFmtId="0" fontId="57" fillId="0" borderId="0"/>
    <xf numFmtId="0" fontId="1" fillId="56" borderId="0" applyNumberFormat="0" applyBorder="0" applyAlignment="0">
      <protection locked="0"/>
    </xf>
    <xf numFmtId="0" fontId="317" fillId="0" borderId="0"/>
    <xf numFmtId="0" fontId="317" fillId="0" borderId="0"/>
    <xf numFmtId="0" fontId="89" fillId="0" borderId="0"/>
    <xf numFmtId="0" fontId="76" fillId="0" borderId="0">
      <alignment vertical="top"/>
    </xf>
    <xf numFmtId="0" fontId="88" fillId="0" borderId="0"/>
    <xf numFmtId="0" fontId="88" fillId="0" borderId="0"/>
    <xf numFmtId="0" fontId="88" fillId="0" borderId="0"/>
    <xf numFmtId="0" fontId="88" fillId="0" borderId="0"/>
    <xf numFmtId="38" fontId="82" fillId="0" borderId="0"/>
    <xf numFmtId="0" fontId="222" fillId="0" borderId="0" applyNumberFormat="0" applyFill="0" applyBorder="0"/>
    <xf numFmtId="49" fontId="76" fillId="0" borderId="0" applyFill="0" applyBorder="0" applyAlignment="0"/>
    <xf numFmtId="0" fontId="1" fillId="0" borderId="0" applyFill="0" applyBorder="0" applyAlignment="0"/>
    <xf numFmtId="0" fontId="1" fillId="0" borderId="0" applyFill="0" applyBorder="0" applyAlignment="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185" fillId="0" borderId="93" applyNumberFormat="0" applyFon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0" fillId="0" borderId="139"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10" fillId="0" borderId="139" applyNumberFormat="0" applyFill="0" applyAlignment="0" applyProtection="0"/>
    <xf numFmtId="0" fontId="297" fillId="0" borderId="139" applyNumberFormat="0" applyFill="0" applyAlignment="0" applyProtection="0"/>
    <xf numFmtId="0" fontId="10" fillId="0" borderId="139"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0" fillId="0" borderId="139" applyNumberFormat="0" applyFill="0" applyAlignment="0" applyProtection="0"/>
    <xf numFmtId="0" fontId="10" fillId="0" borderId="139" applyNumberForma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164" fontId="320" fillId="0" borderId="138" applyNumberFormat="0" applyFont="0" applyFill="0" applyAlignment="0"/>
    <xf numFmtId="0" fontId="321"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40" fontId="117" fillId="41" borderId="4" applyFont="0" applyFill="0" applyBorder="0" applyAlignment="0" applyProtection="0">
      <alignment horizontal="center"/>
    </xf>
    <xf numFmtId="3" fontId="1" fillId="2" borderId="4" applyFont="0">
      <alignment horizontal="right" vertical="center"/>
    </xf>
    <xf numFmtId="41" fontId="103" fillId="0" borderId="144" applyFill="0"/>
    <xf numFmtId="284" fontId="167" fillId="0" borderId="144" applyNumberFormat="0" applyBorder="0"/>
    <xf numFmtId="49" fontId="173" fillId="0" borderId="144" applyFill="0" applyBorder="0">
      <protection locked="0"/>
    </xf>
    <xf numFmtId="0" fontId="240" fillId="0" borderId="144" applyNumberFormat="0" applyFont="0" applyFill="0" applyAlignment="0" applyProtection="0">
      <alignment horizontal="left" vertical="top"/>
    </xf>
    <xf numFmtId="164" fontId="107" fillId="0" borderId="144" applyNumberFormat="0" applyFont="0" applyFill="0" applyAlignment="0" applyProtection="0">
      <alignment horizontal="right" vertical="center"/>
    </xf>
    <xf numFmtId="6" fontId="161" fillId="0" borderId="144" applyFill="0" applyBorder="0" applyProtection="0">
      <alignment horizontal="right"/>
    </xf>
    <xf numFmtId="164" fontId="320" fillId="0" borderId="144" applyNumberFormat="0" applyFont="0" applyFill="0" applyAlignment="0"/>
    <xf numFmtId="0" fontId="1" fillId="38" borderId="136" applyNumberFormat="0" applyFont="0" applyAlignment="0" applyProtection="0"/>
    <xf numFmtId="3" fontId="1" fillId="117" borderId="187" applyFont="0" applyProtection="0">
      <alignment horizontal="right"/>
    </xf>
    <xf numFmtId="0" fontId="1" fillId="70" borderId="203" applyNumberFormat="0" applyFont="0" applyAlignment="0" applyProtection="0"/>
    <xf numFmtId="0" fontId="304" fillId="58" borderId="188" applyNumberFormat="0" applyAlignment="0" applyProtection="0"/>
    <xf numFmtId="0" fontId="297" fillId="0" borderId="208" applyNumberFormat="0" applyFill="0" applyAlignment="0" applyProtection="0"/>
    <xf numFmtId="0" fontId="297" fillId="0" borderId="189" applyNumberFormat="0" applyFill="0" applyAlignment="0" applyProtection="0"/>
    <xf numFmtId="0" fontId="10" fillId="0" borderId="208" applyNumberFormat="0" applyFill="0" applyAlignment="0" applyProtection="0"/>
    <xf numFmtId="242" fontId="73" fillId="0" borderId="174" applyFill="0" applyAlignment="0" applyProtection="0">
      <alignment horizontal="left"/>
    </xf>
    <xf numFmtId="0" fontId="10" fillId="0" borderId="208" applyNumberFormat="0" applyFill="0" applyAlignment="0" applyProtection="0"/>
    <xf numFmtId="0" fontId="178" fillId="0" borderId="174">
      <alignment horizontal="right"/>
    </xf>
    <xf numFmtId="0" fontId="295" fillId="93" borderId="186" applyNumberFormat="0" applyAlignment="0" applyProtection="0"/>
    <xf numFmtId="1" fontId="73" fillId="52" borderId="187">
      <alignment horizontal="center" wrapText="1"/>
    </xf>
    <xf numFmtId="0" fontId="55" fillId="70" borderId="184" applyNumberFormat="0" applyFont="0" applyAlignment="0" applyProtection="0"/>
    <xf numFmtId="0" fontId="10" fillId="0" borderId="189" applyNumberFormat="0" applyFill="0" applyAlignment="0" applyProtection="0"/>
    <xf numFmtId="167" fontId="13" fillId="0" borderId="190">
      <alignment horizontal="centerContinuous" vertical="center"/>
    </xf>
    <xf numFmtId="0" fontId="295" fillId="93" borderId="205" applyNumberFormat="0" applyAlignment="0" applyProtection="0"/>
    <xf numFmtId="0" fontId="73" fillId="0" borderId="136">
      <alignment horizontal="left" wrapText="1"/>
    </xf>
    <xf numFmtId="0" fontId="55" fillId="70" borderId="203" applyNumberFormat="0" applyFont="0" applyAlignment="0" applyProtection="0"/>
    <xf numFmtId="6" fontId="161" fillId="0" borderId="192" applyFill="0" applyBorder="0" applyProtection="0">
      <alignment horizontal="right"/>
    </xf>
    <xf numFmtId="284" fontId="167" fillId="0" borderId="173" applyNumberFormat="0" applyBorder="0"/>
    <xf numFmtId="39" fontId="1" fillId="41" borderId="136" applyNumberFormat="0">
      <alignment horizontal="center"/>
    </xf>
    <xf numFmtId="1" fontId="73" fillId="52" borderId="136">
      <alignment horizontal="center" wrapText="1"/>
    </xf>
    <xf numFmtId="239" fontId="1" fillId="0" borderId="187"/>
    <xf numFmtId="0" fontId="10" fillId="0" borderId="208" applyNumberFormat="0" applyFill="0" applyAlignment="0" applyProtection="0"/>
    <xf numFmtId="3" fontId="71" fillId="0" borderId="191" applyNumberFormat="0" applyFill="0" applyBorder="0" applyAlignment="0" applyProtection="0">
      <alignment horizontal="left"/>
    </xf>
    <xf numFmtId="0" fontId="310" fillId="0" borderId="193" applyFill="0" applyBorder="0" applyProtection="0"/>
    <xf numFmtId="0" fontId="55" fillId="70" borderId="203" applyNumberFormat="0" applyFont="0" applyAlignment="0" applyProtection="0"/>
    <xf numFmtId="0" fontId="10" fillId="0" borderId="208" applyNumberFormat="0" applyFill="0" applyAlignment="0" applyProtection="0"/>
    <xf numFmtId="0" fontId="268" fillId="58" borderId="205" applyNumberFormat="0" applyAlignment="0" applyProtection="0"/>
    <xf numFmtId="0" fontId="1" fillId="0" borderId="187" applyNumberFormat="0">
      <alignment horizontal="left" wrapText="1"/>
      <protection locked="0"/>
    </xf>
    <xf numFmtId="0" fontId="268" fillId="58" borderId="205" applyNumberFormat="0" applyAlignment="0" applyProtection="0"/>
    <xf numFmtId="3" fontId="183" fillId="0" borderId="174" applyNumberFormat="0" applyFill="0" applyBorder="0" applyAlignment="0" applyProtection="0"/>
    <xf numFmtId="287" fontId="176" fillId="60" borderId="136" applyNumberFormat="0" applyFont="0" applyBorder="0" applyAlignment="0" applyProtection="0">
      <alignment horizontal="center" vertical="center"/>
    </xf>
    <xf numFmtId="0" fontId="168" fillId="44" borderId="136">
      <protection hidden="1"/>
    </xf>
    <xf numFmtId="0" fontId="168" fillId="56" borderId="136">
      <protection locked="0"/>
    </xf>
    <xf numFmtId="217" fontId="1" fillId="2" borderId="136">
      <alignment horizontal="center"/>
    </xf>
    <xf numFmtId="0" fontId="1" fillId="38" borderId="204"/>
    <xf numFmtId="37" fontId="82" fillId="0" borderId="171" applyBorder="0" applyAlignment="0"/>
    <xf numFmtId="215" fontId="1" fillId="0" borderId="136">
      <alignment horizontal="center" vertical="center" wrapText="1"/>
    </xf>
    <xf numFmtId="37" fontId="1" fillId="49" borderId="187" applyFill="0" applyBorder="0"/>
    <xf numFmtId="49" fontId="173" fillId="0" borderId="173" applyFill="0" applyBorder="0">
      <protection locked="0"/>
    </xf>
    <xf numFmtId="0" fontId="1" fillId="38" borderId="187" applyNumberFormat="0" applyFont="0" applyAlignment="0" applyProtection="0"/>
    <xf numFmtId="0" fontId="1" fillId="41" borderId="136" applyNumberFormat="0" applyAlignment="0"/>
    <xf numFmtId="49" fontId="1" fillId="0" borderId="136" applyFont="0">
      <alignment horizontal="center" wrapText="1"/>
    </xf>
    <xf numFmtId="41" fontId="103" fillId="0" borderId="173" applyFill="0"/>
    <xf numFmtId="0" fontId="107" fillId="0" borderId="179" applyNumberFormat="0" applyFont="0" applyFill="0" applyAlignment="0" applyProtection="0"/>
    <xf numFmtId="197" fontId="1" fillId="38" borderId="187"/>
    <xf numFmtId="0" fontId="1" fillId="70" borderId="203" applyNumberFormat="0" applyFont="0" applyAlignment="0" applyProtection="0"/>
    <xf numFmtId="0" fontId="10" fillId="0" borderId="208" applyNumberFormat="0" applyFill="0" applyAlignment="0" applyProtection="0"/>
    <xf numFmtId="0" fontId="10" fillId="0" borderId="208" applyNumberFormat="0" applyFill="0" applyAlignment="0" applyProtection="0"/>
    <xf numFmtId="0" fontId="107" fillId="0" borderId="199" applyNumberFormat="0" applyFont="0" applyFill="0" applyAlignment="0" applyProtection="0"/>
    <xf numFmtId="10" fontId="82" fillId="38" borderId="187" applyNumberFormat="0" applyBorder="0" applyAlignment="0" applyProtection="0"/>
    <xf numFmtId="296" fontId="1" fillId="41" borderId="187" applyNumberFormat="0">
      <alignment horizontal="center"/>
    </xf>
    <xf numFmtId="0" fontId="117" fillId="0" borderId="193">
      <alignment horizontal="left" vertical="center"/>
    </xf>
    <xf numFmtId="38" fontId="73" fillId="0" borderId="193" applyFill="0" applyBorder="0" applyProtection="0">
      <alignment horizontal="right"/>
    </xf>
    <xf numFmtId="6" fontId="161" fillId="0" borderId="192" applyFill="0" applyBorder="0" applyProtection="0">
      <alignment horizontal="right"/>
    </xf>
    <xf numFmtId="0" fontId="304" fillId="58" borderId="188" applyNumberFormat="0" applyAlignment="0" applyProtection="0"/>
    <xf numFmtId="9" fontId="1" fillId="117" borderId="136" applyFont="0" applyProtection="0">
      <alignment horizontal="right"/>
    </xf>
    <xf numFmtId="0" fontId="268" fillId="58" borderId="205" applyNumberFormat="0" applyAlignment="0" applyProtection="0"/>
    <xf numFmtId="0" fontId="1" fillId="38" borderId="136" applyNumberFormat="0" applyFont="0" applyAlignment="0" applyProtection="0"/>
    <xf numFmtId="0" fontId="1" fillId="38" borderId="136" applyNumberFormat="0" applyFont="0" applyAlignment="0" applyProtection="0"/>
    <xf numFmtId="0" fontId="1" fillId="38" borderId="136" applyNumberFormat="0" applyFont="0" applyAlignment="0" applyProtection="0"/>
    <xf numFmtId="0" fontId="1" fillId="70" borderId="203" applyNumberFormat="0" applyFont="0" applyAlignment="0" applyProtection="0"/>
    <xf numFmtId="0" fontId="10" fillId="0" borderId="208" applyNumberFormat="0" applyFill="0" applyAlignment="0" applyProtection="0"/>
    <xf numFmtId="0" fontId="244" fillId="0" borderId="193" applyNumberFormat="0" applyProtection="0">
      <alignment horizontal="right" vertical="top"/>
    </xf>
    <xf numFmtId="10" fontId="1" fillId="117" borderId="187" applyFont="0" applyProtection="0">
      <alignment horizontal="right"/>
    </xf>
    <xf numFmtId="0" fontId="110" fillId="0" borderId="182" applyFill="0" applyProtection="0">
      <alignment horizontal="right"/>
    </xf>
    <xf numFmtId="0" fontId="109" fillId="0" borderId="181"/>
    <xf numFmtId="0" fontId="68" fillId="0" borderId="178"/>
    <xf numFmtId="3" fontId="71" fillId="0" borderId="172" applyNumberFormat="0" applyFill="0" applyBorder="0" applyAlignment="0" applyProtection="0">
      <alignment horizontal="left"/>
    </xf>
    <xf numFmtId="0" fontId="1" fillId="41" borderId="136">
      <alignment horizontal="center" wrapText="1"/>
    </xf>
    <xf numFmtId="0" fontId="1" fillId="70" borderId="203" applyNumberFormat="0" applyFont="0" applyAlignment="0" applyProtection="0"/>
    <xf numFmtId="0" fontId="1" fillId="41" borderId="187" applyNumberFormat="0" applyFont="0" applyBorder="0" applyAlignment="0" applyProtection="0">
      <alignment horizontal="center"/>
    </xf>
    <xf numFmtId="296" fontId="1" fillId="41" borderId="136" applyNumberFormat="0">
      <alignment horizontal="center"/>
    </xf>
    <xf numFmtId="0" fontId="1" fillId="70" borderId="203" applyNumberFormat="0" applyFont="0" applyAlignment="0" applyProtection="0"/>
    <xf numFmtId="0" fontId="10" fillId="0" borderId="208" applyNumberFormat="0" applyFill="0" applyAlignment="0" applyProtection="0"/>
    <xf numFmtId="49" fontId="1" fillId="0" borderId="187" applyFont="0">
      <alignment horizontal="center" wrapText="1"/>
    </xf>
    <xf numFmtId="0" fontId="10" fillId="0" borderId="208" applyNumberFormat="0" applyFill="0" applyAlignment="0" applyProtection="0"/>
    <xf numFmtId="0" fontId="276" fillId="0" borderId="175" applyFont="0" applyBorder="0" applyProtection="0">
      <alignment vertical="top" wrapText="1"/>
    </xf>
    <xf numFmtId="0" fontId="1" fillId="117" borderId="190" applyNumberFormat="0" applyFont="0" applyBorder="0" applyProtection="0">
      <alignment horizontal="left" vertical="center"/>
    </xf>
    <xf numFmtId="0" fontId="55" fillId="70" borderId="203" applyNumberFormat="0" applyFont="0" applyAlignment="0" applyProtection="0"/>
    <xf numFmtId="0" fontId="1" fillId="70" borderId="203" applyNumberFormat="0" applyFont="0" applyAlignment="0" applyProtection="0"/>
    <xf numFmtId="183" fontId="95" fillId="38" borderId="136" applyFill="0" applyBorder="0" applyAlignment="0" applyProtection="0"/>
    <xf numFmtId="329" fontId="1" fillId="56" borderId="174">
      <alignment horizontal="center"/>
    </xf>
    <xf numFmtId="9" fontId="278" fillId="0" borderId="187" applyNumberFormat="0" applyBorder="0" applyAlignment="0">
      <protection locked="0"/>
    </xf>
    <xf numFmtId="0" fontId="1" fillId="70" borderId="203" applyNumberFormat="0" applyFont="0" applyAlignment="0" applyProtection="0"/>
    <xf numFmtId="0" fontId="1" fillId="70" borderId="203" applyNumberFormat="0" applyFont="0" applyAlignment="0" applyProtection="0"/>
    <xf numFmtId="0" fontId="10" fillId="0" borderId="208" applyNumberFormat="0" applyFill="0" applyAlignment="0" applyProtection="0"/>
    <xf numFmtId="0" fontId="295" fillId="93" borderId="186" applyNumberFormat="0" applyAlignment="0" applyProtection="0"/>
    <xf numFmtId="0" fontId="295" fillId="93" borderId="186" applyNumberFormat="0" applyAlignment="0" applyProtection="0"/>
    <xf numFmtId="0" fontId="295" fillId="93" borderId="186" applyNumberFormat="0" applyAlignment="0" applyProtection="0"/>
    <xf numFmtId="8" fontId="156" fillId="0" borderId="202">
      <protection locked="0"/>
    </xf>
    <xf numFmtId="0" fontId="1" fillId="70" borderId="203" applyNumberFormat="0" applyFont="0" applyAlignment="0" applyProtection="0"/>
    <xf numFmtId="215" fontId="1" fillId="0" borderId="187">
      <alignment horizontal="center" vertical="center" wrapText="1"/>
    </xf>
    <xf numFmtId="0" fontId="55" fillId="70" borderId="203" applyNumberFormat="0" applyFont="0" applyAlignment="0" applyProtection="0"/>
    <xf numFmtId="0" fontId="10" fillId="0" borderId="208" applyNumberFormat="0" applyFill="0" applyAlignment="0" applyProtection="0"/>
    <xf numFmtId="0" fontId="1" fillId="38" borderId="187" applyNumberFormat="0" applyFont="0" applyAlignment="0" applyProtection="0"/>
    <xf numFmtId="164" fontId="107" fillId="0" borderId="173" applyNumberFormat="0" applyFont="0" applyFill="0" applyAlignment="0" applyProtection="0">
      <alignment horizontal="right" vertical="center"/>
    </xf>
    <xf numFmtId="164" fontId="107" fillId="0" borderId="192" applyNumberFormat="0" applyFont="0" applyFill="0" applyAlignment="0" applyProtection="0">
      <alignment horizontal="right" vertical="center"/>
    </xf>
    <xf numFmtId="0" fontId="244" fillId="0" borderId="174" applyNumberFormat="0" applyProtection="0">
      <alignment horizontal="right" vertical="top"/>
    </xf>
    <xf numFmtId="244" fontId="1" fillId="0" borderId="174"/>
    <xf numFmtId="244" fontId="1" fillId="0" borderId="174"/>
    <xf numFmtId="243" fontId="73" fillId="0" borderId="174"/>
    <xf numFmtId="0" fontId="1" fillId="38" borderId="187" applyNumberFormat="0" applyFont="0" applyAlignment="0" applyProtection="0"/>
    <xf numFmtId="0" fontId="56" fillId="0" borderId="136"/>
    <xf numFmtId="0" fontId="268" fillId="58" borderId="205" applyNumberFormat="0" applyAlignment="0" applyProtection="0"/>
    <xf numFmtId="0" fontId="107" fillId="0" borderId="198" applyNumberFormat="0" applyFont="0" applyFill="0" applyAlignment="0" applyProtection="0"/>
    <xf numFmtId="40" fontId="1" fillId="38" borderId="190" applyFont="0" applyFill="0" applyBorder="0" applyAlignment="0" applyProtection="0"/>
    <xf numFmtId="0" fontId="268" fillId="58" borderId="205" applyNumberFormat="0" applyAlignment="0" applyProtection="0"/>
    <xf numFmtId="0" fontId="1" fillId="69" borderId="187" applyNumberFormat="0" applyFont="0" applyBorder="0" applyAlignment="0" applyProtection="0"/>
    <xf numFmtId="0" fontId="10" fillId="0" borderId="208" applyNumberFormat="0" applyFill="0" applyAlignment="0" applyProtection="0"/>
    <xf numFmtId="0" fontId="1" fillId="70" borderId="203" applyNumberFormat="0" applyFont="0" applyAlignment="0" applyProtection="0"/>
    <xf numFmtId="0" fontId="10" fillId="0" borderId="208" applyNumberFormat="0" applyFill="0" applyAlignment="0" applyProtection="0"/>
    <xf numFmtId="0" fontId="235" fillId="1" borderId="190" applyNumberFormat="0" applyAlignment="0" applyProtection="0"/>
    <xf numFmtId="0" fontId="109" fillId="0" borderId="200"/>
    <xf numFmtId="0" fontId="1" fillId="50" borderId="187" applyNumberFormat="0" applyFont="0" applyFill="0" applyAlignment="0" applyProtection="0"/>
    <xf numFmtId="0" fontId="1" fillId="50" borderId="187" applyNumberFormat="0" applyFont="0" applyFill="0" applyAlignment="0" applyProtection="0"/>
    <xf numFmtId="0" fontId="297" fillId="0" borderId="208" applyNumberFormat="0" applyFill="0" applyAlignment="0" applyProtection="0"/>
    <xf numFmtId="0" fontId="56" fillId="0" borderId="136"/>
    <xf numFmtId="239" fontId="1" fillId="0" borderId="136"/>
    <xf numFmtId="0" fontId="107" fillId="0" borderId="180" applyNumberFormat="0" applyFont="0" applyFill="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68" fillId="58" borderId="205" applyNumberFormat="0" applyAlignment="0" applyProtection="0"/>
    <xf numFmtId="0" fontId="268" fillId="58" borderId="205" applyNumberFormat="0" applyAlignment="0" applyProtection="0"/>
    <xf numFmtId="0" fontId="295" fillId="93" borderId="205" applyNumberFormat="0" applyAlignment="0" applyProtection="0"/>
    <xf numFmtId="0" fontId="1" fillId="50" borderId="187" applyNumberFormat="0" applyFont="0" applyFill="0" applyAlignment="0" applyProtection="0"/>
    <xf numFmtId="39" fontId="1" fillId="41" borderId="187" applyNumberFormat="0">
      <alignment horizontal="center"/>
    </xf>
    <xf numFmtId="0" fontId="1" fillId="70" borderId="203" applyNumberFormat="0" applyFont="0" applyAlignment="0" applyProtection="0"/>
    <xf numFmtId="0" fontId="304" fillId="58" borderId="207" applyNumberFormat="0" applyAlignment="0" applyProtection="0"/>
    <xf numFmtId="0" fontId="268" fillId="58" borderId="205" applyNumberFormat="0" applyAlignment="0" applyProtection="0"/>
    <xf numFmtId="0" fontId="304" fillId="58" borderId="207" applyNumberFormat="0" applyAlignment="0" applyProtection="0"/>
    <xf numFmtId="0" fontId="244" fillId="0" borderId="174" applyNumberFormat="0" applyProtection="0">
      <alignment horizontal="left" vertical="top"/>
    </xf>
    <xf numFmtId="197" fontId="1" fillId="38" borderId="136"/>
    <xf numFmtId="197" fontId="1" fillId="38" borderId="136"/>
    <xf numFmtId="358" fontId="235" fillId="38" borderId="136"/>
    <xf numFmtId="264" fontId="1" fillId="0" borderId="136">
      <alignment horizontal="left"/>
    </xf>
    <xf numFmtId="0" fontId="1" fillId="70" borderId="203" applyNumberFormat="0" applyFont="0" applyAlignment="0" applyProtection="0"/>
    <xf numFmtId="0" fontId="268" fillId="58" borderId="205" applyNumberFormat="0" applyAlignment="0" applyProtection="0"/>
    <xf numFmtId="0" fontId="1" fillId="38" borderId="187" applyNumberFormat="0" applyFont="0" applyAlignment="0" applyProtection="0"/>
    <xf numFmtId="0" fontId="304" fillId="58" borderId="207" applyNumberFormat="0" applyAlignment="0" applyProtection="0"/>
    <xf numFmtId="0" fontId="56" fillId="0" borderId="187"/>
    <xf numFmtId="0" fontId="168" fillId="44" borderId="187">
      <protection hidden="1"/>
    </xf>
    <xf numFmtId="0" fontId="293" fillId="0" borderId="175" applyBorder="0"/>
    <xf numFmtId="0" fontId="1" fillId="117" borderId="171" applyNumberFormat="0" applyFont="0" applyBorder="0" applyProtection="0">
      <alignment horizontal="left" vertical="center"/>
    </xf>
    <xf numFmtId="10" fontId="1" fillId="117" borderId="136" applyFont="0" applyProtection="0">
      <alignment horizontal="right"/>
    </xf>
    <xf numFmtId="0" fontId="1" fillId="70" borderId="203" applyNumberFormat="0" applyFont="0" applyAlignment="0" applyProtection="0"/>
    <xf numFmtId="0" fontId="268" fillId="58" borderId="205" applyNumberFormat="0" applyAlignment="0" applyProtection="0"/>
    <xf numFmtId="0" fontId="1" fillId="0" borderId="177" applyNumberFormat="0">
      <alignment horizontal="center" vertical="top" wrapText="1"/>
      <protection locked="0"/>
    </xf>
    <xf numFmtId="37" fontId="82" fillId="0" borderId="136"/>
    <xf numFmtId="41" fontId="103" fillId="0" borderId="192" applyFill="0"/>
    <xf numFmtId="0" fontId="304" fillId="58" borderId="207" applyNumberFormat="0" applyAlignment="0" applyProtection="0"/>
    <xf numFmtId="0" fontId="304" fillId="58" borderId="207" applyNumberFormat="0" applyAlignment="0" applyProtection="0"/>
    <xf numFmtId="3" fontId="83" fillId="2" borderId="187" applyFont="0" applyFill="0" applyProtection="0">
      <alignment horizontal="right"/>
    </xf>
    <xf numFmtId="0" fontId="1" fillId="41" borderId="136" applyNumberFormat="0" applyFont="0" applyBorder="0" applyAlignment="0" applyProtection="0">
      <alignment horizontal="center"/>
    </xf>
    <xf numFmtId="0" fontId="1" fillId="41" borderId="136" applyNumberFormat="0" applyFont="0" applyBorder="0" applyAlignment="0" applyProtection="0">
      <alignment horizontal="center"/>
    </xf>
    <xf numFmtId="0" fontId="1" fillId="41" borderId="136" applyNumberFormat="0" applyFont="0" applyBorder="0" applyProtection="0">
      <alignment horizontal="center" vertical="center"/>
    </xf>
    <xf numFmtId="0" fontId="1" fillId="41" borderId="187">
      <alignment horizontal="center" wrapText="1"/>
    </xf>
    <xf numFmtId="0" fontId="268" fillId="58" borderId="186" applyNumberFormat="0" applyAlignment="0" applyProtection="0"/>
    <xf numFmtId="0" fontId="1" fillId="70" borderId="184" applyNumberFormat="0" applyFont="0" applyAlignment="0" applyProtection="0"/>
    <xf numFmtId="164" fontId="320" fillId="0" borderId="173" applyNumberFormat="0" applyFont="0" applyFill="0" applyAlignment="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297" fillId="0" borderId="189" applyNumberFormat="0" applyFill="0" applyAlignment="0" applyProtection="0"/>
    <xf numFmtId="0" fontId="297" fillId="0" borderId="189" applyNumberFormat="0" applyFill="0" applyAlignment="0" applyProtection="0"/>
    <xf numFmtId="0" fontId="10" fillId="0" borderId="189" applyNumberFormat="0" applyFill="0" applyAlignment="0" applyProtection="0"/>
    <xf numFmtId="3" fontId="183" fillId="0" borderId="193" applyNumberFormat="0" applyFill="0" applyBorder="0" applyAlignment="0" applyProtection="0"/>
    <xf numFmtId="0" fontId="10" fillId="0" borderId="189" applyNumberFormat="0" applyFill="0" applyAlignment="0" applyProtection="0"/>
    <xf numFmtId="0" fontId="10" fillId="0" borderId="189" applyNumberFormat="0" applyFill="0" applyAlignment="0" applyProtection="0"/>
    <xf numFmtId="0" fontId="293" fillId="0" borderId="194" applyBorder="0"/>
    <xf numFmtId="0" fontId="304" fillId="58" borderId="188" applyNumberFormat="0" applyAlignment="0" applyProtection="0"/>
    <xf numFmtId="0" fontId="304" fillId="58" borderId="188" applyNumberFormat="0" applyAlignment="0" applyProtection="0"/>
    <xf numFmtId="0" fontId="304" fillId="58" borderId="188" applyNumberFormat="0" applyAlignment="0" applyProtection="0"/>
    <xf numFmtId="0" fontId="10" fillId="0" borderId="208" applyNumberFormat="0" applyFill="0" applyAlignment="0" applyProtection="0"/>
    <xf numFmtId="0" fontId="10" fillId="0" borderId="208" applyNumberFormat="0" applyFill="0" applyAlignment="0" applyProtection="0"/>
    <xf numFmtId="0" fontId="10" fillId="0" borderId="208" applyNumberFormat="0" applyFill="0" applyAlignment="0" applyProtection="0"/>
    <xf numFmtId="0" fontId="304" fillId="58" borderId="188" applyNumberFormat="0" applyAlignment="0" applyProtection="0"/>
    <xf numFmtId="3" fontId="1" fillId="56" borderId="187" applyFont="0">
      <alignment horizontal="right" vertical="center"/>
      <protection locked="0"/>
    </xf>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40" fontId="117" fillId="41" borderId="187" applyFont="0" applyFill="0" applyBorder="0" applyAlignment="0" applyProtection="0">
      <alignment horizontal="center"/>
    </xf>
    <xf numFmtId="244" fontId="1" fillId="0" borderId="193"/>
    <xf numFmtId="0" fontId="237" fillId="1" borderId="193" applyNumberFormat="0" applyFont="0" applyAlignment="0">
      <alignment horizontal="center"/>
    </xf>
    <xf numFmtId="0" fontId="295" fillId="93" borderId="205" applyNumberFormat="0" applyAlignment="0" applyProtection="0"/>
    <xf numFmtId="0" fontId="295" fillId="93" borderId="205" applyNumberFormat="0" applyAlignment="0" applyProtection="0"/>
    <xf numFmtId="0" fontId="1" fillId="38" borderId="187" applyNumberFormat="0" applyFont="0" applyAlignment="0" applyProtection="0"/>
    <xf numFmtId="0" fontId="55" fillId="70" borderId="203" applyNumberFormat="0" applyFont="0" applyAlignment="0" applyProtection="0"/>
    <xf numFmtId="0" fontId="1" fillId="0" borderId="187" applyNumberFormat="0">
      <alignment horizontal="center"/>
      <protection locked="0"/>
    </xf>
    <xf numFmtId="3" fontId="1" fillId="2" borderId="187" applyFont="0">
      <alignment horizontal="right" vertical="center"/>
    </xf>
    <xf numFmtId="0" fontId="1" fillId="38" borderId="187" applyNumberFormat="0" applyFont="0" applyAlignment="0" applyProtection="0"/>
    <xf numFmtId="0" fontId="304" fillId="58" borderId="188" applyNumberFormat="0" applyAlignment="0" applyProtection="0"/>
    <xf numFmtId="0" fontId="73" fillId="0" borderId="187">
      <alignment horizontal="left" wrapText="1"/>
    </xf>
    <xf numFmtId="0" fontId="304" fillId="58" borderId="188" applyNumberFormat="0" applyAlignment="0" applyProtection="0"/>
    <xf numFmtId="0" fontId="304" fillId="58" borderId="188" applyNumberFormat="0" applyAlignment="0" applyProtection="0"/>
    <xf numFmtId="0" fontId="1" fillId="70" borderId="184" applyNumberFormat="0" applyFont="0" applyAlignment="0" applyProtection="0"/>
    <xf numFmtId="0" fontId="1" fillId="70" borderId="184" applyNumberFormat="0" applyFont="0" applyAlignment="0" applyProtection="0"/>
    <xf numFmtId="0" fontId="95" fillId="38" borderId="176" applyNumberFormat="0" applyAlignment="0" applyProtection="0"/>
    <xf numFmtId="183" fontId="95" fillId="38" borderId="187" applyFill="0" applyBorder="0" applyAlignment="0" applyProtection="0"/>
    <xf numFmtId="3" fontId="1" fillId="117" borderId="187" applyFont="0" applyProtection="0">
      <alignment horizontal="right" vertical="center"/>
    </xf>
    <xf numFmtId="0" fontId="1" fillId="41" borderId="187" applyNumberFormat="0" applyFont="0" applyBorder="0" applyAlignment="0" applyProtection="0">
      <alignment horizontal="center"/>
    </xf>
    <xf numFmtId="0" fontId="237" fillId="1" borderId="174" applyNumberFormat="0" applyFont="0" applyAlignment="0">
      <alignment horizontal="center"/>
    </xf>
    <xf numFmtId="0" fontId="1" fillId="38" borderId="185"/>
    <xf numFmtId="0" fontId="1" fillId="38" borderId="185"/>
    <xf numFmtId="49" fontId="73" fillId="56" borderId="174" applyNumberFormat="0">
      <alignment vertical="center"/>
    </xf>
    <xf numFmtId="0" fontId="240" fillId="0" borderId="192" applyNumberFormat="0" applyFont="0" applyFill="0" applyAlignment="0" applyProtection="0">
      <alignment horizontal="left" vertical="top"/>
    </xf>
    <xf numFmtId="0" fontId="10" fillId="0" borderId="208" applyNumberFormat="0" applyFill="0" applyAlignment="0" applyProtection="0"/>
    <xf numFmtId="0" fontId="1" fillId="70" borderId="184" applyNumberFormat="0" applyFont="0" applyAlignment="0" applyProtection="0"/>
    <xf numFmtId="0" fontId="10" fillId="0" borderId="189" applyNumberFormat="0" applyFill="0" applyAlignment="0" applyProtection="0"/>
    <xf numFmtId="37" fontId="82" fillId="0" borderId="171" applyBorder="0" applyAlignment="0"/>
    <xf numFmtId="0" fontId="304" fillId="58" borderId="207" applyNumberFormat="0" applyAlignment="0" applyProtection="0"/>
    <xf numFmtId="0" fontId="55" fillId="70" borderId="203" applyNumberFormat="0" applyFont="0" applyAlignment="0" applyProtection="0"/>
    <xf numFmtId="0" fontId="1" fillId="38" borderId="185"/>
    <xf numFmtId="0" fontId="1" fillId="41" borderId="187" applyNumberFormat="0" applyAlignment="0"/>
    <xf numFmtId="0" fontId="1" fillId="70" borderId="203" applyNumberFormat="0" applyFont="0" applyAlignment="0" applyProtection="0"/>
    <xf numFmtId="0" fontId="1" fillId="0" borderId="196" applyNumberFormat="0">
      <alignment horizontal="center" vertical="top" wrapText="1"/>
      <protection locked="0"/>
    </xf>
    <xf numFmtId="3" fontId="1" fillId="117" borderId="136" applyFont="0" applyProtection="0">
      <alignment horizontal="right"/>
    </xf>
    <xf numFmtId="3" fontId="1" fillId="117" borderId="136" applyFont="0" applyProtection="0">
      <alignment horizontal="right"/>
    </xf>
    <xf numFmtId="3" fontId="1" fillId="117" borderId="136" applyFont="0" applyProtection="0">
      <alignment horizontal="right" vertical="center"/>
    </xf>
    <xf numFmtId="0" fontId="73" fillId="2" borderId="171" applyFont="0" applyBorder="0">
      <alignment horizontal="center" wrapText="1"/>
    </xf>
    <xf numFmtId="0" fontId="1" fillId="70" borderId="203" applyNumberFormat="0" applyFont="0" applyAlignment="0" applyProtection="0"/>
    <xf numFmtId="0" fontId="1" fillId="70" borderId="203" applyNumberFormat="0" applyFont="0" applyAlignment="0" applyProtection="0"/>
    <xf numFmtId="0" fontId="10" fillId="0" borderId="189" applyNumberFormat="0" applyFill="0" applyAlignment="0" applyProtection="0"/>
    <xf numFmtId="0" fontId="10" fillId="0" borderId="189" applyNumberFormat="0" applyFill="0" applyAlignment="0" applyProtection="0"/>
    <xf numFmtId="244" fontId="1" fillId="0" borderId="193"/>
    <xf numFmtId="167" fontId="13" fillId="0" borderId="171">
      <alignment horizontal="centerContinuous" vertical="center"/>
    </xf>
    <xf numFmtId="41" fontId="103" fillId="0" borderId="192" applyFill="0"/>
    <xf numFmtId="0" fontId="295" fillId="93" borderId="186" applyNumberFormat="0" applyAlignment="0" applyProtection="0"/>
    <xf numFmtId="10" fontId="82" fillId="38" borderId="136" applyNumberFormat="0" applyBorder="0" applyAlignment="0" applyProtection="0"/>
    <xf numFmtId="0" fontId="304" fillId="58" borderId="207" applyNumberFormat="0" applyAlignment="0" applyProtection="0"/>
    <xf numFmtId="287" fontId="176" fillId="60" borderId="187" applyNumberFormat="0" applyFont="0" applyBorder="0" applyAlignment="0" applyProtection="0">
      <alignment horizontal="center" vertical="center"/>
    </xf>
    <xf numFmtId="3" fontId="83" fillId="2" borderId="187" applyFont="0" applyFill="0" applyProtection="0">
      <alignment horizontal="right"/>
    </xf>
    <xf numFmtId="3" fontId="1" fillId="56" borderId="206" applyFont="0">
      <alignment horizontal="right" vertical="center"/>
      <protection locked="0"/>
    </xf>
    <xf numFmtId="0" fontId="1" fillId="70" borderId="203" applyNumberFormat="0" applyFont="0" applyAlignment="0" applyProtection="0"/>
    <xf numFmtId="0" fontId="178" fillId="0" borderId="193">
      <alignment horizontal="right"/>
    </xf>
    <xf numFmtId="0" fontId="1" fillId="70" borderId="203" applyNumberFormat="0" applyFont="0" applyAlignment="0" applyProtection="0"/>
    <xf numFmtId="358" fontId="235" fillId="38" borderId="187"/>
    <xf numFmtId="197" fontId="1" fillId="38" borderId="187"/>
    <xf numFmtId="0" fontId="1" fillId="70" borderId="203" applyNumberFormat="0" applyFont="0" applyAlignment="0" applyProtection="0"/>
    <xf numFmtId="0" fontId="268" fillId="58" borderId="205" applyNumberFormat="0" applyAlignment="0" applyProtection="0"/>
    <xf numFmtId="164" fontId="107" fillId="0" borderId="192" applyNumberFormat="0" applyFont="0" applyFill="0" applyAlignment="0" applyProtection="0">
      <alignment horizontal="right" vertical="center"/>
    </xf>
    <xf numFmtId="0" fontId="10" fillId="0" borderId="208" applyNumberFormat="0" applyFill="0" applyAlignment="0" applyProtection="0"/>
    <xf numFmtId="0" fontId="55" fillId="70" borderId="203" applyNumberFormat="0" applyFont="0" applyAlignment="0" applyProtection="0"/>
    <xf numFmtId="0" fontId="268" fillId="58" borderId="205" applyNumberFormat="0" applyAlignment="0" applyProtection="0"/>
    <xf numFmtId="0" fontId="295" fillId="93" borderId="205" applyNumberFormat="0" applyAlignment="0" applyProtection="0"/>
    <xf numFmtId="242" fontId="73" fillId="0" borderId="193" applyFill="0" applyAlignment="0" applyProtection="0">
      <alignment horizontal="left"/>
    </xf>
    <xf numFmtId="0" fontId="10" fillId="0" borderId="208" applyNumberFormat="0" applyFill="0" applyAlignment="0" applyProtection="0"/>
    <xf numFmtId="0" fontId="253" fillId="38" borderId="175" applyNumberFormat="0" applyFill="0" applyBorder="0">
      <alignment horizontal="center"/>
    </xf>
    <xf numFmtId="0" fontId="55" fillId="70" borderId="203" applyNumberFormat="0" applyFont="0" applyAlignment="0" applyProtection="0"/>
    <xf numFmtId="0" fontId="240" fillId="0" borderId="173" applyNumberFormat="0" applyFont="0" applyFill="0" applyAlignment="0" applyProtection="0">
      <alignment horizontal="left" vertical="top"/>
    </xf>
    <xf numFmtId="49" fontId="173" fillId="0" borderId="173" applyFill="0" applyBorder="0">
      <protection locked="0"/>
    </xf>
    <xf numFmtId="284" fontId="167" fillId="0" borderId="173" applyNumberFormat="0" applyBorder="0"/>
    <xf numFmtId="3" fontId="1" fillId="2" borderId="136" applyFont="0">
      <alignment horizontal="right" vertical="center"/>
    </xf>
    <xf numFmtId="40" fontId="117" fillId="41" borderId="136" applyFont="0" applyFill="0" applyBorder="0" applyAlignment="0" applyProtection="0">
      <alignment horizontal="center"/>
    </xf>
    <xf numFmtId="164" fontId="320" fillId="0" borderId="173" applyNumberFormat="0" applyFont="0" applyFill="0" applyAlignment="0"/>
    <xf numFmtId="0" fontId="295" fillId="93" borderId="205" applyNumberFormat="0" applyAlignment="0" applyProtection="0"/>
    <xf numFmtId="0" fontId="304" fillId="58" borderId="188" applyNumberFormat="0" applyAlignment="0" applyProtection="0"/>
    <xf numFmtId="0" fontId="55" fillId="70" borderId="184" applyNumberFormat="0" applyFont="0" applyAlignment="0" applyProtection="0"/>
    <xf numFmtId="0" fontId="235" fillId="1" borderId="171" applyNumberFormat="0" applyAlignment="0" applyProtection="0"/>
    <xf numFmtId="0" fontId="1" fillId="70" borderId="184" applyNumberFormat="0" applyFont="0" applyAlignment="0" applyProtection="0"/>
    <xf numFmtId="49" fontId="173" fillId="0" borderId="192" applyFill="0" applyBorder="0">
      <protection locked="0"/>
    </xf>
    <xf numFmtId="0" fontId="55" fillId="70" borderId="203" applyNumberFormat="0" applyFont="0" applyAlignment="0" applyProtection="0"/>
    <xf numFmtId="49" fontId="73" fillId="56" borderId="193" applyNumberFormat="0">
      <alignment vertical="center"/>
    </xf>
    <xf numFmtId="0" fontId="10" fillId="0" borderId="208" applyNumberFormat="0" applyFill="0" applyAlignment="0" applyProtection="0"/>
    <xf numFmtId="0" fontId="268" fillId="58" borderId="186" applyNumberFormat="0" applyAlignment="0" applyProtection="0"/>
    <xf numFmtId="0" fontId="1" fillId="38" borderId="204"/>
    <xf numFmtId="0" fontId="1" fillId="0" borderId="136" applyNumberFormat="0">
      <alignment horizontal="left" wrapText="1"/>
      <protection locked="0"/>
    </xf>
    <xf numFmtId="0" fontId="10" fillId="0" borderId="189" applyNumberFormat="0" applyFill="0" applyAlignment="0" applyProtection="0"/>
    <xf numFmtId="0" fontId="297" fillId="0" borderId="189" applyNumberFormat="0" applyFill="0" applyAlignment="0" applyProtection="0"/>
    <xf numFmtId="0" fontId="10" fillId="0" borderId="189" applyNumberFormat="0" applyFill="0" applyAlignment="0" applyProtection="0"/>
    <xf numFmtId="0" fontId="1" fillId="70" borderId="184" applyNumberFormat="0" applyFont="0" applyAlignment="0" applyProtection="0"/>
    <xf numFmtId="0" fontId="297" fillId="0" borderId="208" applyNumberFormat="0" applyFill="0" applyAlignment="0" applyProtection="0"/>
    <xf numFmtId="0" fontId="268" fillId="58" borderId="186" applyNumberFormat="0" applyAlignment="0" applyProtection="0"/>
    <xf numFmtId="0" fontId="268" fillId="58" borderId="186" applyNumberFormat="0" applyAlignment="0" applyProtection="0"/>
    <xf numFmtId="0" fontId="244" fillId="0" borderId="193" applyNumberFormat="0" applyProtection="0">
      <alignment horizontal="left" vertical="top"/>
    </xf>
    <xf numFmtId="0" fontId="168" fillId="56" borderId="187">
      <protection locked="0"/>
    </xf>
    <xf numFmtId="0" fontId="1" fillId="38" borderId="136" applyNumberFormat="0" applyFont="0" applyAlignment="0" applyProtection="0"/>
    <xf numFmtId="0" fontId="1" fillId="38" borderId="136" applyNumberFormat="0" applyFont="0" applyAlignment="0" applyProtection="0"/>
    <xf numFmtId="0" fontId="117" fillId="0" borderId="174">
      <alignment horizontal="left" vertical="center"/>
    </xf>
    <xf numFmtId="40" fontId="1" fillId="38" borderId="171" applyFont="0" applyFill="0" applyBorder="0" applyAlignment="0" applyProtection="0"/>
    <xf numFmtId="0" fontId="268" fillId="58" borderId="205" applyNumberFormat="0" applyAlignment="0" applyProtection="0"/>
    <xf numFmtId="0" fontId="1" fillId="70" borderId="203" applyNumberFormat="0" applyFont="0" applyAlignment="0" applyProtection="0"/>
    <xf numFmtId="0" fontId="297" fillId="0" borderId="208" applyNumberFormat="0" applyFill="0" applyAlignment="0" applyProtection="0"/>
    <xf numFmtId="0" fontId="151" fillId="0" borderId="187" applyNumberFormat="0" applyFill="0" applyBorder="0" applyAlignment="0" applyProtection="0"/>
    <xf numFmtId="284" fontId="167" fillId="0" borderId="192" applyNumberFormat="0" applyBorder="0"/>
    <xf numFmtId="0" fontId="268" fillId="58" borderId="205" applyNumberFormat="0" applyAlignment="0" applyProtection="0"/>
    <xf numFmtId="0" fontId="304" fillId="58" borderId="207" applyNumberFormat="0" applyAlignment="0" applyProtection="0"/>
    <xf numFmtId="3" fontId="1" fillId="2" borderId="206" applyFont="0">
      <alignment horizontal="right" vertical="center"/>
    </xf>
    <xf numFmtId="49" fontId="173" fillId="0" borderId="192" applyFill="0" applyBorder="0">
      <protection locked="0"/>
    </xf>
    <xf numFmtId="0" fontId="268" fillId="58" borderId="186" applyNumberFormat="0" applyAlignment="0" applyProtection="0"/>
    <xf numFmtId="0" fontId="268" fillId="58" borderId="186" applyNumberFormat="0" applyAlignment="0" applyProtection="0"/>
    <xf numFmtId="0" fontId="304" fillId="58" borderId="207" applyNumberFormat="0" applyAlignment="0" applyProtection="0"/>
    <xf numFmtId="207" fontId="63" fillId="0" borderId="187"/>
    <xf numFmtId="10" fontId="82" fillId="38" borderId="136" applyNumberFormat="0" applyBorder="0" applyAlignment="0" applyProtection="0"/>
    <xf numFmtId="0" fontId="1" fillId="70" borderId="203" applyNumberFormat="0" applyFont="0" applyAlignment="0" applyProtection="0"/>
    <xf numFmtId="0" fontId="1" fillId="38" borderId="187" applyNumberFormat="0" applyFont="0" applyAlignment="0" applyProtection="0"/>
    <xf numFmtId="37" fontId="82" fillId="0" borderId="190" applyBorder="0" applyAlignment="0"/>
    <xf numFmtId="0" fontId="253" fillId="38" borderId="194" applyNumberFormat="0" applyFill="0" applyBorder="0">
      <alignment horizontal="center"/>
    </xf>
    <xf numFmtId="0" fontId="1" fillId="41" borderId="187" applyNumberFormat="0" applyFont="0" applyBorder="0" applyProtection="0">
      <alignment horizontal="center" vertical="center"/>
    </xf>
    <xf numFmtId="0" fontId="304" fillId="58" borderId="207" applyNumberFormat="0" applyAlignment="0" applyProtection="0"/>
    <xf numFmtId="0" fontId="304" fillId="58" borderId="207" applyNumberFormat="0" applyAlignment="0" applyProtection="0"/>
    <xf numFmtId="0" fontId="82" fillId="38" borderId="187">
      <alignment horizontal="center"/>
      <protection locked="0"/>
    </xf>
    <xf numFmtId="10" fontId="82" fillId="38" borderId="187" applyNumberFormat="0" applyBorder="0" applyAlignment="0" applyProtection="0"/>
    <xf numFmtId="0" fontId="295" fillId="93" borderId="205" applyNumberFormat="0" applyAlignment="0" applyProtection="0"/>
    <xf numFmtId="0" fontId="304" fillId="58" borderId="207" applyNumberFormat="0" applyAlignment="0" applyProtection="0"/>
    <xf numFmtId="0" fontId="58" fillId="46" borderId="178">
      <alignment horizontal="left" vertical="center" wrapText="1"/>
    </xf>
    <xf numFmtId="3" fontId="83" fillId="2" borderId="187" applyFont="0" applyFill="0" applyProtection="0">
      <alignment horizontal="right"/>
    </xf>
    <xf numFmtId="37" fontId="82" fillId="0" borderId="187"/>
    <xf numFmtId="0" fontId="295" fillId="93" borderId="205" applyNumberFormat="0" applyAlignment="0" applyProtection="0"/>
    <xf numFmtId="0" fontId="1" fillId="0" borderId="136" applyNumberFormat="0">
      <alignment horizontal="center"/>
      <protection locked="0"/>
    </xf>
    <xf numFmtId="37" fontId="1" fillId="49" borderId="136" applyFill="0" applyBorder="0"/>
    <xf numFmtId="0" fontId="73" fillId="2" borderId="190" applyFont="0" applyBorder="0">
      <alignment horizontal="center" wrapText="1"/>
    </xf>
    <xf numFmtId="0" fontId="304" fillId="58" borderId="207" applyNumberFormat="0" applyAlignment="0" applyProtection="0"/>
    <xf numFmtId="0" fontId="55" fillId="70" borderId="203" applyNumberFormat="0" applyFont="0" applyAlignment="0" applyProtection="0"/>
    <xf numFmtId="10" fontId="82" fillId="38" borderId="187" applyNumberFormat="0" applyBorder="0" applyAlignment="0" applyProtection="0"/>
    <xf numFmtId="0" fontId="240" fillId="0" borderId="173" applyNumberFormat="0" applyFont="0" applyFill="0" applyAlignment="0" applyProtection="0">
      <alignment horizontal="left" vertical="top"/>
    </xf>
    <xf numFmtId="0" fontId="241" fillId="0" borderId="174" applyNumberFormat="0" applyFill="0" applyAlignment="0" applyProtection="0"/>
    <xf numFmtId="0" fontId="10" fillId="0" borderId="208" applyNumberFormat="0" applyFill="0" applyAlignment="0" applyProtection="0"/>
    <xf numFmtId="3" fontId="83" fillId="2" borderId="136" applyFont="0" applyFill="0" applyProtection="0">
      <alignment horizontal="right"/>
    </xf>
    <xf numFmtId="3" fontId="83" fillId="2" borderId="136" applyFont="0" applyFill="0" applyProtection="0">
      <alignment horizontal="right"/>
    </xf>
    <xf numFmtId="3" fontId="83" fillId="2" borderId="136" applyFont="0" applyFill="0" applyProtection="0">
      <alignment horizontal="right"/>
    </xf>
    <xf numFmtId="0" fontId="297" fillId="0" borderId="208" applyNumberFormat="0" applyFill="0" applyAlignment="0" applyProtection="0"/>
    <xf numFmtId="0" fontId="82" fillId="38" borderId="136">
      <alignment horizontal="center"/>
      <protection locked="0"/>
    </xf>
    <xf numFmtId="0" fontId="1" fillId="70" borderId="203" applyNumberFormat="0" applyFont="0" applyAlignment="0" applyProtection="0"/>
    <xf numFmtId="0" fontId="297"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6" fontId="161" fillId="0" borderId="173" applyFill="0" applyBorder="0" applyProtection="0">
      <alignment horizontal="right"/>
    </xf>
    <xf numFmtId="0" fontId="310" fillId="0" borderId="174" applyFill="0" applyBorder="0" applyProtection="0"/>
    <xf numFmtId="38" fontId="73" fillId="0" borderId="174" applyFill="0" applyBorder="0" applyProtection="0">
      <alignment horizontal="right"/>
    </xf>
    <xf numFmtId="0" fontId="268" fillId="58" borderId="205" applyNumberFormat="0" applyAlignment="0" applyProtection="0"/>
    <xf numFmtId="0" fontId="1" fillId="70" borderId="184" applyNumberFormat="0" applyFont="0" applyAlignment="0" applyProtection="0"/>
    <xf numFmtId="0" fontId="1" fillId="70" borderId="203" applyNumberFormat="0" applyFont="0" applyAlignment="0" applyProtection="0"/>
    <xf numFmtId="6" fontId="161" fillId="0" borderId="173" applyFill="0" applyBorder="0" applyProtection="0">
      <alignment horizontal="right"/>
    </xf>
    <xf numFmtId="164" fontId="107" fillId="0" borderId="173" applyNumberFormat="0" applyFont="0" applyFill="0" applyAlignment="0" applyProtection="0">
      <alignment horizontal="right" vertical="center"/>
    </xf>
    <xf numFmtId="0" fontId="10" fillId="0" borderId="189" applyNumberFormat="0" applyFill="0" applyAlignment="0" applyProtection="0"/>
    <xf numFmtId="0" fontId="10" fillId="0" borderId="189" applyNumberFormat="0" applyFill="0" applyAlignment="0" applyProtection="0"/>
    <xf numFmtId="0" fontId="304" fillId="58" borderId="207" applyNumberFormat="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 fillId="70" borderId="184" applyNumberFormat="0" applyFont="0" applyAlignment="0" applyProtection="0"/>
    <xf numFmtId="3" fontId="1" fillId="86" borderId="136" applyFont="0">
      <alignment horizontal="right" vertical="center"/>
      <protection locked="0"/>
    </xf>
    <xf numFmtId="0" fontId="295" fillId="93" borderId="186" applyNumberFormat="0" applyAlignment="0" applyProtection="0"/>
    <xf numFmtId="0" fontId="235" fillId="1" borderId="190" applyNumberFormat="0" applyAlignment="0" applyProtection="0"/>
    <xf numFmtId="0" fontId="1" fillId="70" borderId="203" applyNumberFormat="0" applyFont="0" applyAlignment="0" applyProtection="0"/>
    <xf numFmtId="0" fontId="58" fillId="46" borderId="197">
      <alignment horizontal="left" vertical="center" wrapText="1"/>
    </xf>
    <xf numFmtId="9" fontId="278" fillId="0" borderId="136" applyNumberFormat="0" applyBorder="0" applyAlignment="0">
      <protection locked="0"/>
    </xf>
    <xf numFmtId="217" fontId="1" fillId="2" borderId="187">
      <alignment horizontal="center"/>
    </xf>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40" fillId="0" borderId="192" applyNumberFormat="0" applyFont="0" applyFill="0" applyAlignment="0" applyProtection="0">
      <alignment horizontal="left" vertical="top"/>
    </xf>
    <xf numFmtId="0" fontId="235" fillId="1" borderId="171" applyNumberFormat="0" applyAlignment="0" applyProtection="0"/>
    <xf numFmtId="0" fontId="304" fillId="58" borderId="207" applyNumberFormat="0" applyAlignment="0" applyProtection="0"/>
    <xf numFmtId="0" fontId="1" fillId="70" borderId="184" applyNumberFormat="0" applyFont="0" applyAlignment="0" applyProtection="0"/>
    <xf numFmtId="0" fontId="1" fillId="69" borderId="136" applyNumberFormat="0" applyFont="0" applyBorder="0" applyAlignment="0" applyProtection="0"/>
    <xf numFmtId="3" fontId="1" fillId="86" borderId="187" applyFont="0">
      <alignment horizontal="right" vertical="center"/>
      <protection locked="0"/>
    </xf>
    <xf numFmtId="0" fontId="1" fillId="38" borderId="187" applyNumberFormat="0" applyFont="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1" fillId="50" borderId="136" applyNumberFormat="0" applyFont="0" applyFill="0" applyAlignment="0" applyProtection="0"/>
    <xf numFmtId="0" fontId="1" fillId="50" borderId="136" applyNumberFormat="0" applyFont="0" applyFill="0" applyAlignment="0" applyProtection="0"/>
    <xf numFmtId="207" fontId="63" fillId="0" borderId="136"/>
    <xf numFmtId="0" fontId="55" fillId="70" borderId="203" applyNumberFormat="0" applyFont="0" applyAlignment="0" applyProtection="0"/>
    <xf numFmtId="8" fontId="156" fillId="0" borderId="183">
      <protection locked="0"/>
    </xf>
    <xf numFmtId="284" fontId="167" fillId="0" borderId="192" applyNumberFormat="0" applyBorder="0"/>
    <xf numFmtId="164" fontId="320" fillId="0" borderId="192" applyNumberFormat="0" applyFont="0" applyFill="0" applyAlignment="0"/>
    <xf numFmtId="0" fontId="268" fillId="58" borderId="205" applyNumberFormat="0" applyAlignment="0" applyProtection="0"/>
    <xf numFmtId="0" fontId="295" fillId="93" borderId="186" applyNumberFormat="0" applyAlignment="0" applyProtection="0"/>
    <xf numFmtId="0" fontId="268" fillId="58" borderId="186" applyNumberFormat="0" applyAlignment="0" applyProtection="0"/>
    <xf numFmtId="164" fontId="320" fillId="0" borderId="192" applyNumberFormat="0" applyFont="0" applyFill="0" applyAlignment="0"/>
    <xf numFmtId="0" fontId="268" fillId="58" borderId="205" applyNumberFormat="0" applyAlignment="0" applyProtection="0"/>
    <xf numFmtId="0" fontId="1" fillId="38" borderId="187" applyNumberFormat="0" applyProtection="0">
      <alignment vertical="center" wrapText="1"/>
    </xf>
    <xf numFmtId="0" fontId="55" fillId="70" borderId="203" applyNumberFormat="0" applyFont="0" applyAlignment="0" applyProtection="0"/>
    <xf numFmtId="0" fontId="151" fillId="0" borderId="136" applyNumberFormat="0" applyFill="0" applyBorder="0" applyAlignment="0" applyProtection="0"/>
    <xf numFmtId="0" fontId="304" fillId="58" borderId="188" applyNumberFormat="0" applyAlignment="0" applyProtection="0"/>
    <xf numFmtId="41" fontId="103" fillId="0" borderId="173" applyFill="0"/>
    <xf numFmtId="0" fontId="68" fillId="0" borderId="197"/>
    <xf numFmtId="0" fontId="1" fillId="70" borderId="184" applyNumberFormat="0" applyFont="0" applyAlignment="0" applyProtection="0"/>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38" borderId="204"/>
    <xf numFmtId="0" fontId="295" fillId="93" borderId="186" applyNumberFormat="0" applyAlignment="0" applyProtection="0"/>
    <xf numFmtId="0" fontId="295" fillId="93" borderId="186" applyNumberFormat="0" applyAlignment="0" applyProtection="0"/>
    <xf numFmtId="0" fontId="304" fillId="58" borderId="207" applyNumberFormat="0" applyAlignment="0" applyProtection="0"/>
    <xf numFmtId="0" fontId="1" fillId="38" borderId="136" applyNumberFormat="0" applyProtection="0">
      <alignment vertical="center" wrapText="1"/>
    </xf>
    <xf numFmtId="0" fontId="295" fillId="93" borderId="205" applyNumberFormat="0" applyAlignment="0" applyProtection="0"/>
    <xf numFmtId="0" fontId="1" fillId="50" borderId="136" applyNumberFormat="0" applyFont="0" applyFill="0" applyAlignment="0" applyProtection="0"/>
    <xf numFmtId="0" fontId="10" fillId="0" borderId="208" applyNumberFormat="0" applyFill="0" applyAlignment="0" applyProtection="0"/>
    <xf numFmtId="0" fontId="56" fillId="0" borderId="187"/>
    <xf numFmtId="37" fontId="82" fillId="0" borderId="190" applyBorder="0" applyAlignment="0"/>
    <xf numFmtId="0" fontId="304" fillId="58" borderId="188" applyNumberFormat="0" applyAlignment="0" applyProtection="0"/>
    <xf numFmtId="0" fontId="304" fillId="58" borderId="188" applyNumberFormat="0" applyAlignment="0" applyProtection="0"/>
    <xf numFmtId="0" fontId="304" fillId="58" borderId="188" applyNumberFormat="0" applyAlignment="0" applyProtection="0"/>
    <xf numFmtId="0" fontId="110" fillId="0" borderId="201" applyFill="0" applyProtection="0">
      <alignment horizontal="right"/>
    </xf>
    <xf numFmtId="0" fontId="304" fillId="58" borderId="188" applyNumberForma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95" fillId="38" borderId="195" applyNumberFormat="0" applyAlignment="0" applyProtection="0"/>
    <xf numFmtId="0" fontId="295" fillId="93" borderId="186" applyNumberFormat="0" applyAlignment="0" applyProtection="0"/>
    <xf numFmtId="0" fontId="295" fillId="93" borderId="205" applyNumberFormat="0" applyAlignment="0" applyProtection="0"/>
    <xf numFmtId="10" fontId="82" fillId="38" borderId="136" applyNumberFormat="0" applyBorder="0" applyAlignment="0" applyProtection="0"/>
    <xf numFmtId="0" fontId="241" fillId="0" borderId="193" applyNumberFormat="0" applyFill="0" applyAlignment="0" applyProtection="0"/>
    <xf numFmtId="0" fontId="268" fillId="58" borderId="205" applyNumberFormat="0" applyAlignment="0" applyProtection="0"/>
    <xf numFmtId="0" fontId="1" fillId="38" borderId="136" applyNumberFormat="0" applyFont="0" applyAlignment="0" applyProtection="0"/>
    <xf numFmtId="329" fontId="1" fillId="56" borderId="193">
      <alignment horizontal="center"/>
    </xf>
    <xf numFmtId="0" fontId="1" fillId="70" borderId="203" applyNumberFormat="0" applyFont="0" applyAlignment="0" applyProtection="0"/>
    <xf numFmtId="264" fontId="1" fillId="0" borderId="187">
      <alignment horizontal="left"/>
    </xf>
    <xf numFmtId="0" fontId="304" fillId="58" borderId="188" applyNumberFormat="0" applyAlignment="0" applyProtection="0"/>
    <xf numFmtId="0" fontId="1" fillId="38" borderId="136" applyNumberFormat="0" applyFont="0" applyAlignment="0" applyProtection="0"/>
    <xf numFmtId="0" fontId="1" fillId="70" borderId="203" applyNumberFormat="0" applyFont="0" applyAlignment="0" applyProtection="0"/>
    <xf numFmtId="9" fontId="1" fillId="117" borderId="187" applyFont="0" applyProtection="0">
      <alignment horizontal="right"/>
    </xf>
    <xf numFmtId="3" fontId="1" fillId="117" borderId="187" applyFont="0" applyProtection="0">
      <alignment horizontal="right"/>
    </xf>
    <xf numFmtId="243" fontId="73" fillId="0" borderId="193"/>
    <xf numFmtId="0" fontId="276" fillId="0" borderId="194" applyFont="0" applyBorder="0" applyProtection="0">
      <alignment vertical="top" wrapText="1"/>
    </xf>
    <xf numFmtId="3" fontId="1" fillId="2" borderId="187" applyFont="0">
      <alignment horizontal="right" vertical="center"/>
    </xf>
    <xf numFmtId="0" fontId="1" fillId="70" borderId="203" applyNumberFormat="0" applyFont="0" applyAlignment="0" applyProtection="0"/>
    <xf numFmtId="0" fontId="55" fillId="70" borderId="222" applyNumberFormat="0" applyFont="0" applyAlignment="0" applyProtection="0"/>
    <xf numFmtId="0" fontId="1" fillId="38" borderId="206" applyNumberFormat="0" applyFont="0" applyAlignment="0" applyProtection="0"/>
    <xf numFmtId="0" fontId="151" fillId="0" borderId="206" applyNumberFormat="0" applyFill="0" applyBorder="0" applyAlignment="0" applyProtection="0"/>
    <xf numFmtId="0" fontId="95" fillId="38" borderId="214" applyNumberFormat="0" applyAlignment="0" applyProtection="0"/>
    <xf numFmtId="0" fontId="1" fillId="70" borderId="222" applyNumberFormat="0" applyFont="0" applyAlignment="0" applyProtection="0"/>
    <xf numFmtId="0" fontId="1" fillId="38" borderId="223"/>
    <xf numFmtId="242" fontId="73" fillId="0" borderId="212" applyFill="0" applyAlignment="0" applyProtection="0">
      <alignment horizontal="left"/>
    </xf>
    <xf numFmtId="0" fontId="1" fillId="0" borderId="206" applyNumberFormat="0">
      <alignment horizontal="center"/>
      <protection locked="0"/>
    </xf>
    <xf numFmtId="3" fontId="83" fillId="2" borderId="206" applyFont="0" applyFill="0" applyProtection="0">
      <alignment horizontal="right"/>
    </xf>
    <xf numFmtId="3" fontId="83" fillId="2" borderId="206" applyFont="0" applyFill="0" applyProtection="0">
      <alignment horizontal="right"/>
    </xf>
    <xf numFmtId="0" fontId="295" fillId="93" borderId="224" applyNumberFormat="0" applyAlignment="0" applyProtection="0"/>
    <xf numFmtId="0" fontId="295" fillId="93" borderId="224" applyNumberFormat="0" applyAlignment="0" applyProtection="0"/>
    <xf numFmtId="0" fontId="1" fillId="38" borderId="206" applyNumberFormat="0" applyFont="0" applyAlignment="0" applyProtection="0"/>
    <xf numFmtId="296" fontId="1" fillId="41" borderId="206" applyNumberFormat="0">
      <alignment horizontal="center"/>
    </xf>
    <xf numFmtId="37" fontId="82" fillId="0" borderId="209" applyBorder="0" applyAlignment="0"/>
    <xf numFmtId="49" fontId="173" fillId="0" borderId="211" applyFill="0" applyBorder="0">
      <protection locked="0"/>
    </xf>
    <xf numFmtId="10" fontId="1" fillId="117" borderId="206" applyFont="0" applyProtection="0">
      <alignment horizontal="right"/>
    </xf>
    <xf numFmtId="0" fontId="304" fillId="58" borderId="226" applyNumberFormat="0" applyAlignment="0" applyProtection="0"/>
    <xf numFmtId="0" fontId="10" fillId="0" borderId="227" applyNumberFormat="0" applyFill="0" applyAlignment="0" applyProtection="0"/>
    <xf numFmtId="243" fontId="73" fillId="0" borderId="212"/>
    <xf numFmtId="244" fontId="1" fillId="0" borderId="212"/>
    <xf numFmtId="0" fontId="268" fillId="58" borderId="224" applyNumberFormat="0" applyAlignment="0" applyProtection="0"/>
    <xf numFmtId="0" fontId="268" fillId="58" borderId="224" applyNumberFormat="0" applyAlignment="0" applyProtection="0"/>
    <xf numFmtId="0" fontId="1" fillId="41" borderId="206">
      <alignment horizontal="center" wrapText="1"/>
    </xf>
    <xf numFmtId="264" fontId="1" fillId="0" borderId="206">
      <alignment horizontal="left"/>
    </xf>
    <xf numFmtId="0" fontId="56" fillId="0" borderId="206"/>
    <xf numFmtId="0" fontId="1" fillId="38" borderId="206" applyNumberFormat="0" applyFont="0" applyAlignment="0" applyProtection="0"/>
    <xf numFmtId="0" fontId="1" fillId="41" borderId="206" applyNumberFormat="0" applyFont="0" applyBorder="0" applyProtection="0">
      <alignment horizontal="center" vertical="center"/>
    </xf>
    <xf numFmtId="0" fontId="235" fillId="1" borderId="209" applyNumberFormat="0" applyAlignment="0" applyProtection="0"/>
    <xf numFmtId="0" fontId="73" fillId="0" borderId="206">
      <alignment horizontal="left" wrapText="1"/>
    </xf>
    <xf numFmtId="10" fontId="82" fillId="38" borderId="206" applyNumberFormat="0" applyBorder="0" applyAlignment="0" applyProtection="0"/>
    <xf numFmtId="0" fontId="10" fillId="0" borderId="227" applyNumberFormat="0" applyFill="0" applyAlignment="0" applyProtection="0"/>
    <xf numFmtId="0" fontId="268" fillId="58" borderId="224" applyNumberFormat="0" applyAlignment="0" applyProtection="0"/>
    <xf numFmtId="0" fontId="268" fillId="58" borderId="224" applyNumberFormat="0" applyAlignment="0" applyProtection="0"/>
    <xf numFmtId="3" fontId="83" fillId="2" borderId="206" applyFont="0" applyFill="0" applyProtection="0">
      <alignment horizontal="right"/>
    </xf>
    <xf numFmtId="0" fontId="10" fillId="0" borderId="227" applyNumberFormat="0" applyFill="0" applyAlignment="0" applyProtection="0"/>
    <xf numFmtId="0" fontId="1" fillId="0" borderId="206" applyNumberFormat="0">
      <alignment horizontal="left" wrapText="1"/>
      <protection locked="0"/>
    </xf>
    <xf numFmtId="0" fontId="1" fillId="38" borderId="223"/>
    <xf numFmtId="0" fontId="55" fillId="70" borderId="222" applyNumberFormat="0" applyFont="0" applyAlignment="0" applyProtection="0"/>
    <xf numFmtId="0" fontId="240" fillId="0" borderId="211" applyNumberFormat="0" applyFont="0" applyFill="0" applyAlignment="0" applyProtection="0">
      <alignment horizontal="left" vertical="top"/>
    </xf>
    <xf numFmtId="0" fontId="268" fillId="58" borderId="224" applyNumberFormat="0" applyAlignment="0" applyProtection="0"/>
    <xf numFmtId="0" fontId="10" fillId="0" borderId="227" applyNumberFormat="0" applyFill="0" applyAlignment="0" applyProtection="0"/>
    <xf numFmtId="38" fontId="73" fillId="0" borderId="212" applyFill="0" applyBorder="0" applyProtection="0">
      <alignment horizontal="right"/>
    </xf>
    <xf numFmtId="0" fontId="297" fillId="0" borderId="227" applyNumberFormat="0" applyFill="0" applyAlignment="0" applyProtection="0"/>
    <xf numFmtId="0" fontId="297" fillId="0" borderId="227" applyNumberFormat="0" applyFill="0" applyAlignment="0" applyProtection="0"/>
    <xf numFmtId="49" fontId="1" fillId="0" borderId="206" applyFont="0">
      <alignment horizontal="center" wrapText="1"/>
    </xf>
    <xf numFmtId="0" fontId="1" fillId="70" borderId="222" applyNumberFormat="0" applyFont="0" applyAlignment="0" applyProtection="0"/>
    <xf numFmtId="0" fontId="295" fillId="93" borderId="224" applyNumberFormat="0" applyAlignment="0" applyProtection="0"/>
    <xf numFmtId="0" fontId="295" fillId="93" borderId="224" applyNumberFormat="0" applyAlignment="0" applyProtection="0"/>
    <xf numFmtId="0" fontId="268" fillId="58" borderId="224" applyNumberFormat="0" applyAlignment="0" applyProtection="0"/>
    <xf numFmtId="0" fontId="304" fillId="58" borderId="226" applyNumberFormat="0" applyAlignment="0" applyProtection="0"/>
    <xf numFmtId="0" fontId="168" fillId="44" borderId="206">
      <protection hidden="1"/>
    </xf>
    <xf numFmtId="1" fontId="73" fillId="52" borderId="206">
      <alignment horizontal="center" wrapText="1"/>
    </xf>
    <xf numFmtId="39" fontId="1" fillId="41" borderId="206" applyNumberFormat="0">
      <alignment horizontal="center"/>
    </xf>
    <xf numFmtId="0" fontId="304" fillId="58" borderId="226" applyNumberFormat="0" applyAlignment="0" applyProtection="0"/>
    <xf numFmtId="0" fontId="310" fillId="0" borderId="212" applyFill="0" applyBorder="0" applyProtection="0"/>
    <xf numFmtId="6" fontId="161" fillId="0" borderId="211" applyFill="0" applyBorder="0" applyProtection="0">
      <alignment horizontal="right"/>
    </xf>
    <xf numFmtId="0" fontId="1" fillId="38" borderId="206" applyNumberFormat="0" applyProtection="0">
      <alignment vertical="center" wrapText="1"/>
    </xf>
    <xf numFmtId="0" fontId="178" fillId="0" borderId="212">
      <alignment horizontal="right"/>
    </xf>
    <xf numFmtId="0" fontId="237" fillId="1" borderId="212" applyNumberFormat="0" applyFont="0" applyAlignment="0">
      <alignment horizontal="center"/>
    </xf>
    <xf numFmtId="0" fontId="244" fillId="0" borderId="212" applyNumberFormat="0" applyProtection="0">
      <alignment horizontal="right" vertical="top"/>
    </xf>
    <xf numFmtId="0" fontId="295" fillId="93" borderId="224" applyNumberFormat="0" applyAlignment="0" applyProtection="0"/>
    <xf numFmtId="0" fontId="295" fillId="93" borderId="224" applyNumberFormat="0" applyAlignment="0" applyProtection="0"/>
    <xf numFmtId="0" fontId="304" fillId="58" borderId="226" applyNumberFormat="0" applyAlignment="0" applyProtection="0"/>
    <xf numFmtId="0" fontId="304" fillId="58" borderId="226" applyNumberFormat="0" applyAlignment="0" applyProtection="0"/>
    <xf numFmtId="0" fontId="304" fillId="58" borderId="226" applyNumberFormat="0" applyAlignment="0" applyProtection="0"/>
    <xf numFmtId="197" fontId="1" fillId="38" borderId="206"/>
    <xf numFmtId="284" fontId="167" fillId="0" borderId="211" applyNumberFormat="0" applyBorder="0"/>
    <xf numFmtId="0" fontId="268" fillId="58" borderId="224" applyNumberFormat="0" applyAlignment="0" applyProtection="0"/>
    <xf numFmtId="0" fontId="56" fillId="0" borderId="206"/>
    <xf numFmtId="0" fontId="58" fillId="46" borderId="216">
      <alignment horizontal="left" vertical="center" wrapText="1"/>
    </xf>
    <xf numFmtId="3" fontId="1" fillId="2" borderId="225" applyFont="0">
      <alignment horizontal="right" vertical="center"/>
    </xf>
    <xf numFmtId="0" fontId="10" fillId="0" borderId="227" applyNumberFormat="0" applyFill="0" applyAlignment="0" applyProtection="0"/>
    <xf numFmtId="0" fontId="10" fillId="0" borderId="227" applyNumberFormat="0" applyFill="0" applyAlignment="0" applyProtection="0"/>
    <xf numFmtId="3" fontId="1" fillId="117" borderId="206" applyFont="0" applyProtection="0">
      <alignment horizontal="right" vertical="center"/>
    </xf>
    <xf numFmtId="3" fontId="1" fillId="117" borderId="206" applyFont="0" applyProtection="0">
      <alignment horizontal="right"/>
    </xf>
    <xf numFmtId="0" fontId="55" fillId="70" borderId="222" applyNumberFormat="0" applyFont="0" applyAlignment="0" applyProtection="0"/>
    <xf numFmtId="0" fontId="297" fillId="0" borderId="227" applyNumberFormat="0" applyFill="0" applyAlignment="0" applyProtection="0"/>
    <xf numFmtId="215" fontId="1" fillId="0" borderId="206">
      <alignment horizontal="center" vertical="center" wrapText="1"/>
    </xf>
    <xf numFmtId="0" fontId="109" fillId="0" borderId="219"/>
    <xf numFmtId="0" fontId="1" fillId="38" borderId="206" applyNumberFormat="0" applyFont="0" applyAlignment="0" applyProtection="0"/>
    <xf numFmtId="239" fontId="1" fillId="0" borderId="206"/>
    <xf numFmtId="0" fontId="295" fillId="93" borderId="224" applyNumberFormat="0" applyAlignment="0" applyProtection="0"/>
    <xf numFmtId="0" fontId="268" fillId="58" borderId="224" applyNumberFormat="0" applyAlignment="0" applyProtection="0"/>
    <xf numFmtId="0" fontId="110" fillId="0" borderId="220" applyFill="0" applyProtection="0">
      <alignment horizontal="right"/>
    </xf>
    <xf numFmtId="0" fontId="1" fillId="70" borderId="222"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0" fontId="297" fillId="0" borderId="227" applyNumberFormat="0" applyFill="0" applyAlignment="0" applyProtection="0"/>
    <xf numFmtId="0" fontId="10" fillId="0" borderId="227" applyNumberFormat="0" applyFill="0" applyAlignment="0" applyProtection="0"/>
    <xf numFmtId="0" fontId="1" fillId="70" borderId="222" applyNumberFormat="0" applyFont="0" applyAlignment="0" applyProtection="0"/>
    <xf numFmtId="0" fontId="117" fillId="0" borderId="212">
      <alignment horizontal="left" vertical="center"/>
    </xf>
    <xf numFmtId="8" fontId="156" fillId="0" borderId="221">
      <protection locked="0"/>
    </xf>
    <xf numFmtId="0" fontId="107" fillId="0" borderId="218" applyNumberFormat="0" applyFont="0" applyFill="0" applyAlignment="0" applyProtection="0"/>
    <xf numFmtId="0" fontId="1" fillId="70" borderId="222" applyNumberFormat="0" applyFont="0" applyAlignment="0" applyProtection="0"/>
    <xf numFmtId="3" fontId="1" fillId="117" borderId="206" applyFont="0" applyProtection="0">
      <alignment horizontal="right"/>
    </xf>
    <xf numFmtId="0" fontId="10" fillId="0" borderId="227" applyNumberFormat="0" applyFill="0" applyAlignment="0" applyProtection="0"/>
    <xf numFmtId="0" fontId="10" fillId="0" borderId="227" applyNumberFormat="0" applyFill="0" applyAlignment="0" applyProtection="0"/>
    <xf numFmtId="0" fontId="1" fillId="38" borderId="223"/>
    <xf numFmtId="0" fontId="304" fillId="58" borderId="226" applyNumberFormat="0" applyAlignment="0" applyProtection="0"/>
    <xf numFmtId="3" fontId="1" fillId="86" borderId="206" applyFont="0">
      <alignment horizontal="right" vertical="center"/>
      <protection locked="0"/>
    </xf>
    <xf numFmtId="0" fontId="1" fillId="70" borderId="222"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284" fontId="167" fillId="0" borderId="211" applyNumberFormat="0" applyBorder="0"/>
    <xf numFmtId="0" fontId="1" fillId="69" borderId="206" applyNumberFormat="0" applyFont="0" applyBorder="0" applyAlignment="0" applyProtection="0"/>
    <xf numFmtId="244" fontId="1" fillId="0" borderId="212"/>
    <xf numFmtId="40" fontId="1" fillId="38" borderId="209" applyFont="0" applyFill="0" applyBorder="0" applyAlignment="0" applyProtection="0"/>
    <xf numFmtId="0" fontId="55" fillId="70" borderId="222" applyNumberFormat="0" applyFont="0" applyAlignment="0" applyProtection="0"/>
    <xf numFmtId="0" fontId="55" fillId="70" borderId="222" applyNumberFormat="0" applyFont="0" applyAlignment="0" applyProtection="0"/>
    <xf numFmtId="0" fontId="55" fillId="70" borderId="222" applyNumberFormat="0" applyFont="0" applyAlignment="0" applyProtection="0"/>
    <xf numFmtId="0" fontId="55" fillId="70" borderId="222" applyNumberFormat="0" applyFont="0" applyAlignment="0" applyProtection="0"/>
    <xf numFmtId="0" fontId="55" fillId="70" borderId="222" applyNumberFormat="0" applyFont="0" applyAlignment="0" applyProtection="0"/>
    <xf numFmtId="0" fontId="1" fillId="70" borderId="222" applyNumberFormat="0" applyFont="0" applyAlignment="0" applyProtection="0"/>
    <xf numFmtId="0" fontId="10" fillId="0" borderId="227" applyNumberFormat="0" applyFill="0" applyAlignment="0" applyProtection="0"/>
    <xf numFmtId="49" fontId="73" fillId="56" borderId="212" applyNumberFormat="0">
      <alignment vertical="center"/>
    </xf>
    <xf numFmtId="0" fontId="276" fillId="0" borderId="213" applyFont="0" applyBorder="0" applyProtection="0">
      <alignment vertical="top" wrapText="1"/>
    </xf>
    <xf numFmtId="0" fontId="293" fillId="0" borderId="213" applyBorder="0"/>
    <xf numFmtId="0" fontId="1" fillId="70" borderId="222" applyNumberFormat="0" applyFont="0" applyAlignment="0" applyProtection="0"/>
    <xf numFmtId="0" fontId="10" fillId="0" borderId="227" applyNumberFormat="0" applyFill="0" applyAlignment="0" applyProtection="0"/>
    <xf numFmtId="3" fontId="183" fillId="0" borderId="212" applyNumberFormat="0" applyFill="0" applyBorder="0" applyAlignment="0" applyProtection="0"/>
    <xf numFmtId="0" fontId="10" fillId="0" borderId="227" applyNumberFormat="0" applyFill="0" applyAlignment="0" applyProtection="0"/>
    <xf numFmtId="0" fontId="304" fillId="58" borderId="226" applyNumberFormat="0" applyAlignment="0" applyProtection="0"/>
    <xf numFmtId="0" fontId="1" fillId="70" borderId="222" applyNumberFormat="0" applyFont="0" applyAlignment="0" applyProtection="0"/>
    <xf numFmtId="0" fontId="304" fillId="58" borderId="226" applyNumberFormat="0" applyAlignment="0" applyProtection="0"/>
    <xf numFmtId="0" fontId="1" fillId="70" borderId="222" applyNumberFormat="0" applyFont="0" applyAlignment="0" applyProtection="0"/>
    <xf numFmtId="0" fontId="297" fillId="0" borderId="227" applyNumberFormat="0" applyFill="0" applyAlignment="0" applyProtection="0"/>
    <xf numFmtId="0" fontId="82" fillId="38" borderId="206">
      <alignment horizontal="center"/>
      <protection locked="0"/>
    </xf>
    <xf numFmtId="0" fontId="1" fillId="70" borderId="222" applyNumberFormat="0" applyFont="0" applyAlignment="0" applyProtection="0"/>
    <xf numFmtId="183" fontId="95" fillId="38" borderId="206" applyFill="0" applyBorder="0" applyAlignment="0" applyProtection="0"/>
    <xf numFmtId="0" fontId="268" fillId="58" borderId="224" applyNumberFormat="0" applyAlignment="0" applyProtection="0"/>
    <xf numFmtId="0" fontId="244" fillId="0" borderId="212" applyNumberFormat="0" applyProtection="0">
      <alignment horizontal="left" vertical="top"/>
    </xf>
    <xf numFmtId="0" fontId="1" fillId="70" borderId="222" applyNumberFormat="0" applyFont="0" applyAlignment="0" applyProtection="0"/>
    <xf numFmtId="6" fontId="161" fillId="0" borderId="211" applyFill="0" applyBorder="0" applyProtection="0">
      <alignment horizontal="right"/>
    </xf>
    <xf numFmtId="40" fontId="117" fillId="41" borderId="206" applyFont="0" applyFill="0" applyBorder="0" applyAlignment="0" applyProtection="0">
      <alignment horizontal="center"/>
    </xf>
    <xf numFmtId="3" fontId="1" fillId="2" borderId="206" applyFont="0">
      <alignment horizontal="right" vertical="center"/>
    </xf>
    <xf numFmtId="41" fontId="103" fillId="0" borderId="211" applyFill="0"/>
    <xf numFmtId="49" fontId="173" fillId="0" borderId="211" applyFill="0" applyBorder="0">
      <protection locked="0"/>
    </xf>
    <xf numFmtId="0" fontId="240" fillId="0" borderId="211" applyNumberFormat="0" applyFont="0" applyFill="0" applyAlignment="0" applyProtection="0">
      <alignment horizontal="left" vertical="top"/>
    </xf>
    <xf numFmtId="3" fontId="71" fillId="0" borderId="210" applyNumberFormat="0" applyFill="0" applyBorder="0" applyAlignment="0" applyProtection="0">
      <alignment horizontal="left"/>
    </xf>
    <xf numFmtId="0" fontId="1" fillId="0" borderId="215" applyNumberFormat="0">
      <alignment horizontal="center" vertical="top" wrapText="1"/>
      <protection locked="0"/>
    </xf>
    <xf numFmtId="10" fontId="82" fillId="38" borderId="206" applyNumberFormat="0" applyBorder="0" applyAlignment="0" applyProtection="0"/>
    <xf numFmtId="167" fontId="13" fillId="0" borderId="209">
      <alignment horizontal="centerContinuous" vertical="center"/>
    </xf>
    <xf numFmtId="0" fontId="10" fillId="0" borderId="227" applyNumberFormat="0" applyFill="0" applyAlignment="0" applyProtection="0"/>
    <xf numFmtId="0" fontId="73" fillId="2" borderId="209" applyFont="0" applyBorder="0">
      <alignment horizontal="center" wrapText="1"/>
    </xf>
    <xf numFmtId="0" fontId="295" fillId="93" borderId="224" applyNumberFormat="0" applyAlignment="0" applyProtection="0"/>
    <xf numFmtId="164" fontId="107" fillId="0" borderId="211" applyNumberFormat="0" applyFont="0" applyFill="0" applyAlignment="0" applyProtection="0">
      <alignment horizontal="right" vertical="center"/>
    </xf>
    <xf numFmtId="41" fontId="103" fillId="0" borderId="211" applyFill="0"/>
    <xf numFmtId="164" fontId="107" fillId="0" borderId="211" applyNumberFormat="0" applyFont="0" applyFill="0" applyAlignment="0" applyProtection="0">
      <alignment horizontal="right" vertical="center"/>
    </xf>
    <xf numFmtId="207" fontId="63" fillId="0" borderId="206"/>
    <xf numFmtId="0" fontId="1" fillId="50" borderId="206" applyNumberFormat="0" applyFont="0" applyFill="0" applyAlignment="0" applyProtection="0"/>
    <xf numFmtId="0" fontId="1" fillId="70" borderId="222" applyNumberFormat="0" applyFont="0" applyAlignment="0" applyProtection="0"/>
    <xf numFmtId="0" fontId="55" fillId="70" borderId="222" applyNumberFormat="0" applyFont="0" applyAlignment="0" applyProtection="0"/>
    <xf numFmtId="0" fontId="295" fillId="93" borderId="224" applyNumberFormat="0" applyAlignment="0" applyProtection="0"/>
    <xf numFmtId="0" fontId="10" fillId="0" borderId="227" applyNumberFormat="0" applyFill="0" applyAlignment="0" applyProtection="0"/>
    <xf numFmtId="0" fontId="10" fillId="0" borderId="227" applyNumberFormat="0" applyFill="0" applyAlignment="0" applyProtection="0"/>
    <xf numFmtId="358" fontId="235" fillId="38" borderId="206"/>
    <xf numFmtId="9" fontId="278" fillId="0" borderId="206" applyNumberFormat="0" applyBorder="0" applyAlignment="0">
      <protection locked="0"/>
    </xf>
    <xf numFmtId="0" fontId="10" fillId="0" borderId="227" applyNumberFormat="0" applyFill="0" applyAlignment="0" applyProtection="0"/>
    <xf numFmtId="164" fontId="320" fillId="0" borderId="211" applyNumberFormat="0" applyFont="0" applyFill="0" applyAlignment="0"/>
    <xf numFmtId="0" fontId="1" fillId="38" borderId="206" applyNumberFormat="0" applyFont="0" applyAlignment="0" applyProtection="0"/>
    <xf numFmtId="0" fontId="68" fillId="0" borderId="216"/>
    <xf numFmtId="0" fontId="1" fillId="38" borderId="206" applyNumberFormat="0" applyFont="0" applyAlignment="0" applyProtection="0"/>
    <xf numFmtId="217" fontId="1" fillId="2" borderId="206">
      <alignment horizontal="center"/>
    </xf>
    <xf numFmtId="0" fontId="241" fillId="0" borderId="212" applyNumberFormat="0" applyFill="0" applyAlignment="0" applyProtection="0"/>
    <xf numFmtId="37" fontId="1" fillId="49" borderId="206" applyFill="0" applyBorder="0"/>
    <xf numFmtId="0" fontId="1" fillId="50" borderId="206" applyNumberFormat="0" applyFont="0" applyFill="0" applyAlignment="0" applyProtection="0"/>
    <xf numFmtId="0" fontId="1" fillId="41" borderId="206" applyNumberFormat="0" applyAlignment="0"/>
    <xf numFmtId="0" fontId="1" fillId="50" borderId="206" applyNumberFormat="0" applyFont="0" applyFill="0" applyAlignment="0" applyProtection="0"/>
    <xf numFmtId="0" fontId="268" fillId="58" borderId="224" applyNumberFormat="0" applyAlignment="0" applyProtection="0"/>
    <xf numFmtId="0" fontId="168" fillId="56" borderId="206">
      <protection locked="0"/>
    </xf>
    <xf numFmtId="0" fontId="55" fillId="70" borderId="222" applyNumberFormat="0" applyFont="0" applyAlignment="0" applyProtection="0"/>
    <xf numFmtId="3" fontId="1" fillId="56" borderId="225" applyFont="0">
      <alignment horizontal="right" vertical="center"/>
      <protection locked="0"/>
    </xf>
    <xf numFmtId="0" fontId="1" fillId="70" borderId="222" applyNumberFormat="0" applyFont="0" applyAlignment="0" applyProtection="0"/>
    <xf numFmtId="0" fontId="1" fillId="70" borderId="222" applyNumberFormat="0" applyFont="0" applyAlignment="0" applyProtection="0"/>
    <xf numFmtId="0" fontId="55" fillId="70" borderId="222" applyNumberFormat="0" applyFont="0" applyAlignment="0" applyProtection="0"/>
    <xf numFmtId="0" fontId="304" fillId="58" borderId="226" applyNumberFormat="0" applyAlignment="0" applyProtection="0"/>
    <xf numFmtId="0" fontId="304" fillId="58" borderId="226" applyNumberFormat="0" applyAlignment="0" applyProtection="0"/>
    <xf numFmtId="0" fontId="304" fillId="58" borderId="226" applyNumberFormat="0" applyAlignment="0" applyProtection="0"/>
    <xf numFmtId="0" fontId="304" fillId="58" borderId="226" applyNumberFormat="0" applyAlignment="0" applyProtection="0"/>
    <xf numFmtId="0" fontId="1" fillId="70" borderId="222" applyNumberFormat="0" applyFont="0" applyAlignment="0" applyProtection="0"/>
    <xf numFmtId="0" fontId="295" fillId="93" borderId="224" applyNumberFormat="0" applyAlignment="0" applyProtection="0"/>
    <xf numFmtId="329" fontId="1" fillId="56" borderId="212">
      <alignment horizontal="center"/>
    </xf>
    <xf numFmtId="0" fontId="304" fillId="58" borderId="226" applyNumberFormat="0" applyAlignment="0" applyProtection="0"/>
    <xf numFmtId="0" fontId="268" fillId="58" borderId="224" applyNumberFormat="0" applyAlignment="0" applyProtection="0"/>
    <xf numFmtId="0" fontId="268" fillId="58" borderId="224" applyNumberFormat="0" applyAlignment="0" applyProtection="0"/>
    <xf numFmtId="197" fontId="1" fillId="38" borderId="206"/>
    <xf numFmtId="0" fontId="1" fillId="70" borderId="222" applyNumberFormat="0" applyFont="0" applyAlignment="0" applyProtection="0"/>
    <xf numFmtId="0" fontId="235" fillId="1" borderId="209" applyNumberFormat="0" applyAlignment="0" applyProtection="0"/>
    <xf numFmtId="0" fontId="55" fillId="70" borderId="222" applyNumberFormat="0" applyFont="0" applyAlignment="0" applyProtection="0"/>
    <xf numFmtId="0" fontId="1" fillId="70" borderId="222" applyNumberFormat="0" applyFont="0" applyAlignment="0" applyProtection="0"/>
    <xf numFmtId="0" fontId="10" fillId="0" borderId="227" applyNumberFormat="0" applyFill="0" applyAlignment="0" applyProtection="0"/>
    <xf numFmtId="0" fontId="10" fillId="0" borderId="227" applyNumberFormat="0" applyFill="0" applyAlignment="0" applyProtection="0"/>
    <xf numFmtId="0" fontId="10" fillId="0" borderId="227" applyNumberFormat="0" applyFill="0" applyAlignment="0" applyProtection="0"/>
    <xf numFmtId="37" fontId="82" fillId="0" borderId="206"/>
    <xf numFmtId="287" fontId="176" fillId="60" borderId="206" applyNumberFormat="0" applyFont="0" applyBorder="0" applyAlignment="0" applyProtection="0">
      <alignment horizontal="center" vertical="center"/>
    </xf>
    <xf numFmtId="0" fontId="107" fillId="0" borderId="217" applyNumberFormat="0" applyFont="0" applyFill="0" applyAlignment="0" applyProtection="0"/>
    <xf numFmtId="0" fontId="268" fillId="58" borderId="224" applyNumberFormat="0" applyAlignment="0" applyProtection="0"/>
    <xf numFmtId="0" fontId="1" fillId="41" borderId="206" applyNumberFormat="0" applyFont="0" applyBorder="0" applyAlignment="0" applyProtection="0">
      <alignment horizontal="center"/>
    </xf>
    <xf numFmtId="37" fontId="82" fillId="0" borderId="209" applyBorder="0" applyAlignment="0"/>
    <xf numFmtId="0" fontId="268" fillId="58" borderId="224" applyNumberFormat="0" applyAlignment="0" applyProtection="0"/>
    <xf numFmtId="9" fontId="1" fillId="117" borderId="206" applyFont="0" applyProtection="0">
      <alignment horizontal="right"/>
    </xf>
    <xf numFmtId="0" fontId="268" fillId="58" borderId="224" applyNumberFormat="0" applyAlignment="0" applyProtection="0"/>
    <xf numFmtId="0" fontId="1" fillId="70" borderId="222" applyNumberFormat="0" applyFont="0" applyAlignment="0" applyProtection="0"/>
    <xf numFmtId="0" fontId="10" fillId="0" borderId="227" applyNumberFormat="0" applyFill="0" applyAlignment="0" applyProtection="0"/>
    <xf numFmtId="0" fontId="268" fillId="58" borderId="224" applyNumberFormat="0" applyAlignment="0" applyProtection="0"/>
    <xf numFmtId="0" fontId="253" fillId="38" borderId="213" applyNumberFormat="0" applyFill="0" applyBorder="0">
      <alignment horizontal="center"/>
    </xf>
    <xf numFmtId="0" fontId="1" fillId="41" borderId="206" applyNumberFormat="0" applyFont="0" applyBorder="0" applyAlignment="0" applyProtection="0">
      <alignment horizontal="center"/>
    </xf>
    <xf numFmtId="0" fontId="304" fillId="58" borderId="226" applyNumberFormat="0" applyAlignment="0" applyProtection="0"/>
    <xf numFmtId="0" fontId="1" fillId="38" borderId="206" applyNumberFormat="0" applyFont="0" applyAlignment="0" applyProtection="0"/>
    <xf numFmtId="0" fontId="1" fillId="38" borderId="206"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0" fontId="10" fillId="0" borderId="227" applyNumberFormat="0" applyFill="0" applyAlignment="0" applyProtection="0"/>
    <xf numFmtId="0" fontId="10" fillId="0" borderId="227" applyNumberFormat="0" applyFill="0" applyAlignment="0" applyProtection="0"/>
    <xf numFmtId="164" fontId="320" fillId="0" borderId="211" applyNumberFormat="0" applyFont="0" applyFill="0" applyAlignment="0"/>
    <xf numFmtId="0" fontId="268" fillId="58" borderId="224" applyNumberFormat="0" applyAlignment="0" applyProtection="0"/>
    <xf numFmtId="0" fontId="268" fillId="58" borderId="224" applyNumberFormat="0" applyAlignment="0" applyProtection="0"/>
    <xf numFmtId="10" fontId="82" fillId="38" borderId="206" applyNumberFormat="0" applyBorder="0" applyAlignment="0" applyProtection="0"/>
    <xf numFmtId="0" fontId="1" fillId="117" borderId="209" applyNumberFormat="0" applyFont="0" applyBorder="0" applyProtection="0">
      <alignment horizontal="left" vertical="center"/>
    </xf>
    <xf numFmtId="0" fontId="304" fillId="58" borderId="226" applyNumberFormat="0" applyAlignment="0" applyProtection="0"/>
    <xf numFmtId="0" fontId="1" fillId="70" borderId="222" applyNumberFormat="0" applyFont="0" applyAlignment="0" applyProtection="0"/>
    <xf numFmtId="0" fontId="345" fillId="0" borderId="0"/>
  </cellStyleXfs>
  <cellXfs count="1155">
    <xf numFmtId="0" fontId="0" fillId="0" borderId="0" xfId="0"/>
    <xf numFmtId="0" fontId="0" fillId="0" borderId="0" xfId="0" applyFill="1" applyProtection="1"/>
    <xf numFmtId="0" fontId="0" fillId="0" borderId="0" xfId="0" applyBorder="1"/>
    <xf numFmtId="0" fontId="33" fillId="0" borderId="0" xfId="0" applyFont="1"/>
    <xf numFmtId="0" fontId="5" fillId="0" borderId="0" xfId="0" applyFont="1" applyFill="1" applyAlignment="1"/>
    <xf numFmtId="0" fontId="5" fillId="34" borderId="0" xfId="0" applyFont="1" applyFill="1" applyAlignment="1"/>
    <xf numFmtId="0" fontId="33" fillId="34" borderId="0" xfId="0" applyFont="1" applyFill="1"/>
    <xf numFmtId="0" fontId="33" fillId="0" borderId="0" xfId="0" applyFont="1" applyBorder="1"/>
    <xf numFmtId="0" fontId="39" fillId="0" borderId="0" xfId="0" applyFont="1" applyProtection="1"/>
    <xf numFmtId="0" fontId="36" fillId="0" borderId="0" xfId="0" applyFont="1" applyFill="1" applyAlignment="1" applyProtection="1">
      <alignment horizontal="left" indent="2"/>
    </xf>
    <xf numFmtId="0" fontId="34" fillId="0" borderId="0" xfId="0" applyFont="1" applyProtection="1"/>
    <xf numFmtId="0" fontId="42" fillId="0" borderId="0" xfId="0" applyFont="1" applyFill="1" applyProtection="1"/>
    <xf numFmtId="0" fontId="43" fillId="0" borderId="0" xfId="0" applyFont="1" applyFill="1" applyProtection="1"/>
    <xf numFmtId="0" fontId="43" fillId="0" borderId="0" xfId="0" applyFont="1" applyFill="1" applyBorder="1" applyAlignment="1" applyProtection="1">
      <alignment horizontal="left"/>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Alignment="1" applyProtection="1">
      <alignment horizontal="left" wrapText="1" indent="3"/>
    </xf>
    <xf numFmtId="0" fontId="34" fillId="0" borderId="3" xfId="0" applyFont="1" applyFill="1" applyBorder="1" applyAlignment="1" applyProtection="1">
      <alignment horizontal="left"/>
    </xf>
    <xf numFmtId="0" fontId="36" fillId="0" borderId="0" xfId="0" applyFont="1" applyProtection="1"/>
    <xf numFmtId="0" fontId="45" fillId="0" borderId="0" xfId="0" applyFont="1" applyBorder="1" applyProtection="1"/>
    <xf numFmtId="0" fontId="32" fillId="0" borderId="0" xfId="0" applyFont="1" applyBorder="1" applyAlignment="1" applyProtection="1">
      <alignment horizontal="left" vertical="top" wrapText="1"/>
    </xf>
    <xf numFmtId="0" fontId="32" fillId="0" borderId="0" xfId="0" applyFont="1" applyBorder="1" applyAlignment="1" applyProtection="1">
      <alignment horizontal="left"/>
    </xf>
    <xf numFmtId="0" fontId="32" fillId="0" borderId="13" xfId="0" applyFont="1" applyBorder="1" applyAlignment="1" applyProtection="1">
      <alignment horizontal="left"/>
    </xf>
    <xf numFmtId="0" fontId="46" fillId="0" borderId="0" xfId="0" applyFont="1" applyProtection="1"/>
    <xf numFmtId="0" fontId="34" fillId="0" borderId="0" xfId="0" applyFont="1" applyAlignment="1" applyProtection="1">
      <alignment horizontal="left" indent="1"/>
    </xf>
    <xf numFmtId="0" fontId="36" fillId="0" borderId="0" xfId="0" applyFont="1" applyAlignment="1" applyProtection="1">
      <alignment horizontal="left" indent="2"/>
    </xf>
    <xf numFmtId="0" fontId="44" fillId="0" borderId="0" xfId="0" applyFont="1" applyAlignment="1" applyProtection="1">
      <alignment horizontal="left" wrapText="1"/>
    </xf>
    <xf numFmtId="0" fontId="44" fillId="0" borderId="3" xfId="0" applyFont="1" applyBorder="1" applyAlignment="1" applyProtection="1">
      <alignment horizontal="left" wrapText="1"/>
    </xf>
    <xf numFmtId="0" fontId="34" fillId="0" borderId="0" xfId="0" applyFont="1" applyAlignment="1" applyProtection="1">
      <alignment horizontal="left" indent="3"/>
    </xf>
    <xf numFmtId="0" fontId="34" fillId="0" borderId="3" xfId="0" applyFont="1" applyBorder="1" applyAlignment="1" applyProtection="1">
      <alignment horizontal="left" indent="1"/>
    </xf>
    <xf numFmtId="0" fontId="44" fillId="0" borderId="3" xfId="0" applyFont="1" applyBorder="1" applyAlignment="1" applyProtection="1">
      <alignment horizontal="left"/>
    </xf>
    <xf numFmtId="0" fontId="32" fillId="0" borderId="3" xfId="0" applyFont="1" applyBorder="1" applyAlignment="1" applyProtection="1">
      <alignment horizontal="left"/>
    </xf>
    <xf numFmtId="0" fontId="32" fillId="0" borderId="0" xfId="0" applyFont="1" applyAlignment="1" applyProtection="1">
      <alignment horizontal="left"/>
    </xf>
    <xf numFmtId="0" fontId="34" fillId="0" borderId="0" xfId="0" applyFont="1" applyAlignment="1" applyProtection="1">
      <alignment horizontal="left" indent="2"/>
    </xf>
    <xf numFmtId="0" fontId="32" fillId="0" borderId="3" xfId="0" applyFont="1" applyBorder="1" applyAlignment="1" applyProtection="1">
      <alignment horizontal="left" wrapText="1"/>
    </xf>
    <xf numFmtId="0" fontId="34" fillId="0" borderId="0" xfId="0" applyFont="1" applyBorder="1" applyAlignment="1" applyProtection="1">
      <alignment horizontal="left" indent="1"/>
    </xf>
    <xf numFmtId="0" fontId="44" fillId="0" borderId="0" xfId="0" applyFont="1" applyBorder="1" applyAlignment="1" applyProtection="1">
      <alignment horizontal="left"/>
    </xf>
    <xf numFmtId="0" fontId="32" fillId="0" borderId="0" xfId="0" applyFont="1" applyBorder="1" applyAlignment="1" applyProtection="1">
      <alignment horizontal="left" wrapText="1"/>
    </xf>
    <xf numFmtId="0" fontId="34" fillId="0" borderId="0" xfId="0" applyFont="1" applyAlignment="1" applyProtection="1">
      <alignment horizontal="left" vertical="top" wrapText="1" indent="3"/>
    </xf>
    <xf numFmtId="0" fontId="44" fillId="0" borderId="0" xfId="0" applyFont="1" applyAlignment="1" applyProtection="1">
      <alignment horizontal="left" vertical="top" wrapText="1"/>
    </xf>
    <xf numFmtId="0" fontId="0" fillId="0" borderId="13" xfId="0" applyBorder="1" applyProtection="1"/>
    <xf numFmtId="0" fontId="30" fillId="0" borderId="13" xfId="0" applyFont="1" applyBorder="1" applyAlignment="1" applyProtection="1">
      <alignment horizontal="center" wrapText="1"/>
    </xf>
    <xf numFmtId="0" fontId="0" fillId="0" borderId="0" xfId="0" applyBorder="1" applyProtection="1"/>
    <xf numFmtId="0" fontId="0" fillId="34" borderId="0" xfId="0" applyFill="1" applyBorder="1" applyProtection="1"/>
    <xf numFmtId="0" fontId="0" fillId="0" borderId="0" xfId="0" applyAlignment="1" applyProtection="1">
      <alignment horizontal="left" indent="1"/>
    </xf>
    <xf numFmtId="0" fontId="0" fillId="0" borderId="3" xfId="0" applyBorder="1" applyProtection="1"/>
    <xf numFmtId="0" fontId="47" fillId="34" borderId="0" xfId="0" applyFont="1" applyFill="1" applyBorder="1" applyProtection="1"/>
    <xf numFmtId="0" fontId="44" fillId="0" borderId="0" xfId="0" applyFont="1" applyAlignment="1" applyProtection="1">
      <alignment horizontal="left"/>
    </xf>
    <xf numFmtId="0" fontId="0" fillId="0" borderId="13" xfId="0" applyFill="1" applyBorder="1" applyAlignment="1" applyProtection="1">
      <alignment horizontal="center" vertical="top"/>
    </xf>
    <xf numFmtId="0" fontId="0" fillId="0" borderId="0" xfId="0" applyFont="1" applyAlignment="1" applyProtection="1">
      <alignment horizontal="center" vertical="top"/>
    </xf>
    <xf numFmtId="0" fontId="30" fillId="0" borderId="0" xfId="0" applyFont="1" applyFill="1" applyBorder="1" applyAlignment="1" applyProtection="1">
      <alignment horizontal="center" wrapText="1"/>
    </xf>
    <xf numFmtId="0" fontId="33" fillId="0" borderId="0" xfId="0" applyFont="1" applyAlignment="1">
      <alignment vertical="center"/>
    </xf>
    <xf numFmtId="0" fontId="39" fillId="0" borderId="0" xfId="0" applyFont="1" applyBorder="1" applyProtection="1"/>
    <xf numFmtId="0" fontId="48" fillId="0" borderId="0" xfId="0" applyFont="1"/>
    <xf numFmtId="0" fontId="7" fillId="0" borderId="0" xfId="0" applyFont="1" applyFill="1" applyAlignment="1"/>
    <xf numFmtId="0" fontId="50" fillId="0" borderId="0" xfId="0" applyFont="1" applyAlignment="1" applyProtection="1">
      <alignment wrapText="1"/>
    </xf>
    <xf numFmtId="0" fontId="0" fillId="0" borderId="0" xfId="0" applyProtection="1"/>
    <xf numFmtId="0" fontId="0" fillId="34" borderId="0" xfId="0" applyFill="1" applyProtection="1"/>
    <xf numFmtId="0" fontId="36" fillId="0" borderId="0" xfId="0" applyFont="1" applyFill="1" applyProtection="1"/>
    <xf numFmtId="0" fontId="36" fillId="0" borderId="0" xfId="0" applyFont="1" applyFill="1" applyAlignment="1" applyProtection="1"/>
    <xf numFmtId="0" fontId="36" fillId="0" borderId="0" xfId="0" applyFont="1" applyFill="1" applyBorder="1" applyProtection="1"/>
    <xf numFmtId="164" fontId="15" fillId="0" borderId="36" xfId="49" applyNumberFormat="1" applyFont="1" applyFill="1" applyBorder="1" applyAlignment="1" applyProtection="1">
      <protection locked="0"/>
    </xf>
    <xf numFmtId="0" fontId="36" fillId="0" borderId="0" xfId="0" applyFont="1" applyBorder="1" applyProtection="1"/>
    <xf numFmtId="0" fontId="0" fillId="0" borderId="0" xfId="0" applyBorder="1" applyAlignment="1" applyProtection="1">
      <alignment vertical="top"/>
    </xf>
    <xf numFmtId="164" fontId="15" fillId="35" borderId="36" xfId="49" applyNumberFormat="1" applyFont="1" applyFill="1" applyBorder="1" applyProtection="1"/>
    <xf numFmtId="0" fontId="36" fillId="0" borderId="0" xfId="0" applyFont="1" applyAlignment="1" applyProtection="1">
      <alignment horizontal="center"/>
    </xf>
    <xf numFmtId="0" fontId="46" fillId="0" borderId="0" xfId="0" applyFont="1" applyBorder="1" applyAlignment="1" applyProtection="1"/>
    <xf numFmtId="0" fontId="36" fillId="34" borderId="0" xfId="0" applyFont="1" applyFill="1" applyAlignment="1" applyProtection="1">
      <alignment horizontal="center"/>
    </xf>
    <xf numFmtId="0" fontId="34" fillId="34" borderId="0" xfId="0" applyFont="1" applyFill="1" applyBorder="1" applyAlignment="1" applyProtection="1">
      <alignment horizontal="left" indent="1"/>
    </xf>
    <xf numFmtId="0" fontId="36" fillId="34" borderId="0" xfId="0" applyFont="1" applyFill="1" applyProtection="1"/>
    <xf numFmtId="0" fontId="36" fillId="34" borderId="0" xfId="0" applyFont="1" applyFill="1" applyBorder="1" applyProtection="1"/>
    <xf numFmtId="0" fontId="44" fillId="0" borderId="0" xfId="0" applyFont="1" applyFill="1" applyAlignment="1" applyProtection="1">
      <alignment horizontal="center"/>
    </xf>
    <xf numFmtId="0" fontId="36" fillId="0" borderId="0" xfId="0" applyFont="1"/>
    <xf numFmtId="0" fontId="34" fillId="0" borderId="0" xfId="0" applyFont="1" applyAlignment="1" applyProtection="1">
      <alignment horizontal="center"/>
    </xf>
    <xf numFmtId="0" fontId="32" fillId="0" borderId="0" xfId="0" applyFont="1" applyProtection="1"/>
    <xf numFmtId="0" fontId="34" fillId="0" borderId="0" xfId="0" applyFont="1" applyBorder="1" applyAlignment="1" applyProtection="1">
      <alignment horizontal="left" indent="2"/>
    </xf>
    <xf numFmtId="0" fontId="36" fillId="0" borderId="0" xfId="0" applyFont="1" applyBorder="1" applyAlignment="1" applyProtection="1">
      <alignment horizontal="center"/>
    </xf>
    <xf numFmtId="0" fontId="36" fillId="34" borderId="0" xfId="0" applyFont="1" applyFill="1" applyAlignment="1" applyProtection="1">
      <alignment horizontal="left" indent="3"/>
    </xf>
    <xf numFmtId="0" fontId="34" fillId="34" borderId="0" xfId="0" applyFont="1" applyFill="1" applyBorder="1" applyAlignment="1" applyProtection="1">
      <alignment horizontal="left" indent="2"/>
    </xf>
    <xf numFmtId="0" fontId="36" fillId="0" borderId="0" xfId="0" applyFont="1" applyAlignment="1" applyProtection="1">
      <alignment vertical="top"/>
    </xf>
    <xf numFmtId="0" fontId="44" fillId="0" borderId="0" xfId="0" applyFont="1" applyFill="1" applyAlignment="1" applyProtection="1">
      <alignment horizontal="left"/>
    </xf>
    <xf numFmtId="0" fontId="30" fillId="0" borderId="13" xfId="0" applyFont="1" applyFill="1" applyBorder="1" applyAlignment="1" applyProtection="1">
      <alignment horizontal="center" wrapText="1"/>
    </xf>
    <xf numFmtId="0" fontId="36" fillId="0" borderId="3" xfId="0" applyFont="1" applyBorder="1" applyAlignment="1" applyProtection="1">
      <alignment horizontal="center"/>
    </xf>
    <xf numFmtId="0" fontId="34" fillId="0" borderId="3" xfId="0" applyFont="1" applyBorder="1" applyAlignment="1" applyProtection="1">
      <alignment horizontal="left" indent="4"/>
    </xf>
    <xf numFmtId="0" fontId="32" fillId="0" borderId="13" xfId="0" applyFont="1" applyBorder="1" applyAlignment="1" applyProtection="1">
      <alignment horizontal="left" wrapText="1"/>
    </xf>
    <xf numFmtId="0" fontId="44" fillId="0" borderId="0" xfId="0" applyFont="1" applyBorder="1" applyAlignment="1" applyProtection="1">
      <alignment horizontal="left" wrapText="1"/>
    </xf>
    <xf numFmtId="164" fontId="36" fillId="0" borderId="0" xfId="0" applyNumberFormat="1" applyFont="1" applyBorder="1" applyProtection="1"/>
    <xf numFmtId="0" fontId="0" fillId="0" borderId="0" xfId="0"/>
    <xf numFmtId="164" fontId="15" fillId="0" borderId="36" xfId="49" applyNumberFormat="1" applyFont="1" applyFill="1" applyBorder="1" applyAlignment="1" applyProtection="1"/>
    <xf numFmtId="164" fontId="15" fillId="35" borderId="36" xfId="49" applyNumberFormat="1" applyFont="1" applyFill="1" applyBorder="1" applyAlignment="1" applyProtection="1"/>
    <xf numFmtId="164" fontId="15" fillId="36" borderId="36" xfId="49" applyNumberFormat="1" applyFont="1" applyFill="1" applyBorder="1" applyAlignment="1" applyProtection="1"/>
    <xf numFmtId="164" fontId="15" fillId="35" borderId="36" xfId="49" applyNumberFormat="1" applyFont="1" applyFill="1" applyBorder="1" applyAlignment="1" applyProtection="1">
      <alignment horizontal="right"/>
    </xf>
    <xf numFmtId="164" fontId="15" fillId="0" borderId="0" xfId="49" applyNumberFormat="1" applyFont="1" applyFill="1" applyBorder="1" applyAlignment="1" applyProtection="1"/>
    <xf numFmtId="0" fontId="36" fillId="0" borderId="0" xfId="0" applyFont="1" applyBorder="1" applyAlignment="1" applyProtection="1">
      <alignment horizontal="left" indent="2"/>
    </xf>
    <xf numFmtId="164" fontId="15" fillId="35" borderId="31" xfId="49" applyNumberFormat="1" applyFont="1" applyFill="1" applyBorder="1" applyAlignment="1" applyProtection="1"/>
    <xf numFmtId="164" fontId="15" fillId="35" borderId="48" xfId="49" applyNumberFormat="1" applyFont="1" applyFill="1" applyBorder="1" applyAlignment="1" applyProtection="1"/>
    <xf numFmtId="164" fontId="15" fillId="35" borderId="31" xfId="49" applyNumberFormat="1" applyFont="1" applyFill="1" applyBorder="1" applyProtection="1"/>
    <xf numFmtId="0" fontId="32" fillId="0" borderId="3" xfId="0" applyFont="1" applyBorder="1" applyAlignment="1" applyProtection="1">
      <alignment horizontal="left" vertical="top" wrapText="1"/>
    </xf>
    <xf numFmtId="0" fontId="0" fillId="0" borderId="3" xfId="0" applyBorder="1" applyAlignment="1" applyProtection="1">
      <alignment vertical="top"/>
    </xf>
    <xf numFmtId="164" fontId="0" fillId="0" borderId="36" xfId="49" applyNumberFormat="1" applyFont="1" applyFill="1" applyBorder="1" applyProtection="1">
      <protection locked="0"/>
    </xf>
    <xf numFmtId="164" fontId="0" fillId="0" borderId="45" xfId="49" applyNumberFormat="1" applyFont="1" applyFill="1" applyBorder="1" applyProtection="1">
      <protection locked="0"/>
    </xf>
    <xf numFmtId="164" fontId="0" fillId="0" borderId="62" xfId="49" applyNumberFormat="1" applyFont="1" applyFill="1" applyBorder="1" applyProtection="1">
      <protection locked="0"/>
    </xf>
    <xf numFmtId="164" fontId="0" fillId="0" borderId="48" xfId="49" applyNumberFormat="1" applyFont="1" applyFill="1" applyBorder="1" applyProtection="1">
      <protection locked="0"/>
    </xf>
    <xf numFmtId="164" fontId="0" fillId="0" borderId="63" xfId="49" applyNumberFormat="1" applyFont="1" applyFill="1" applyBorder="1" applyProtection="1">
      <protection locked="0"/>
    </xf>
    <xf numFmtId="164" fontId="0" fillId="0" borderId="65" xfId="49" applyNumberFormat="1" applyFont="1" applyFill="1" applyBorder="1" applyProtection="1">
      <protection locked="0"/>
    </xf>
    <xf numFmtId="164" fontId="0" fillId="0" borderId="69" xfId="49" applyNumberFormat="1" applyFont="1" applyFill="1" applyBorder="1" applyProtection="1">
      <protection locked="0"/>
    </xf>
    <xf numFmtId="164" fontId="0" fillId="0" borderId="53" xfId="49" applyNumberFormat="1" applyFont="1" applyFill="1" applyBorder="1" applyProtection="1">
      <protection locked="0"/>
    </xf>
    <xf numFmtId="164" fontId="0" fillId="0" borderId="70" xfId="49" applyNumberFormat="1" applyFont="1" applyFill="1" applyBorder="1" applyProtection="1">
      <protection locked="0"/>
    </xf>
    <xf numFmtId="164" fontId="0" fillId="0" borderId="34" xfId="49" applyNumberFormat="1" applyFont="1" applyFill="1" applyBorder="1" applyProtection="1">
      <protection locked="0"/>
    </xf>
    <xf numFmtId="164" fontId="0" fillId="0" borderId="44" xfId="49" applyNumberFormat="1" applyFont="1" applyFill="1" applyBorder="1" applyProtection="1">
      <protection locked="0"/>
    </xf>
    <xf numFmtId="164" fontId="0" fillId="0" borderId="32" xfId="49" applyNumberFormat="1" applyFont="1" applyFill="1" applyBorder="1" applyProtection="1">
      <protection locked="0"/>
    </xf>
    <xf numFmtId="164" fontId="0" fillId="0" borderId="49" xfId="49" applyNumberFormat="1" applyFont="1" applyFill="1" applyBorder="1" applyProtection="1">
      <protection locked="0"/>
    </xf>
    <xf numFmtId="164" fontId="0" fillId="0" borderId="47" xfId="49" applyNumberFormat="1" applyFont="1" applyFill="1" applyBorder="1" applyProtection="1">
      <protection locked="0"/>
    </xf>
    <xf numFmtId="164" fontId="0" fillId="0" borderId="46" xfId="49" applyNumberFormat="1" applyFont="1" applyFill="1" applyBorder="1" applyProtection="1">
      <protection locked="0"/>
    </xf>
    <xf numFmtId="0" fontId="44" fillId="0" borderId="0" xfId="0" quotePrefix="1" applyFont="1" applyAlignment="1" applyProtection="1">
      <alignment horizontal="left"/>
    </xf>
    <xf numFmtId="0" fontId="36" fillId="0" borderId="0" xfId="0" applyFont="1" applyAlignment="1" applyProtection="1">
      <alignment horizontal="left" indent="3"/>
    </xf>
    <xf numFmtId="0" fontId="36" fillId="0" borderId="0" xfId="0" applyFont="1" applyBorder="1" applyAlignment="1" applyProtection="1">
      <alignment horizontal="left" indent="3"/>
    </xf>
    <xf numFmtId="0" fontId="32" fillId="0" borderId="0" xfId="0" quotePrefix="1" applyFont="1" applyBorder="1" applyAlignment="1" applyProtection="1">
      <alignment horizontal="left" wrapText="1"/>
    </xf>
    <xf numFmtId="164" fontId="36" fillId="35" borderId="36" xfId="49" applyNumberFormat="1" applyFont="1" applyFill="1" applyBorder="1" applyProtection="1"/>
    <xf numFmtId="0" fontId="44" fillId="0" borderId="3" xfId="0" quotePrefix="1" applyFont="1" applyBorder="1" applyAlignment="1" applyProtection="1">
      <alignment horizontal="left"/>
    </xf>
    <xf numFmtId="164" fontId="36" fillId="0" borderId="36" xfId="49" applyNumberFormat="1" applyFont="1" applyFill="1" applyBorder="1" applyProtection="1">
      <protection locked="0"/>
    </xf>
    <xf numFmtId="0" fontId="3" fillId="0" borderId="0" xfId="0" applyFont="1" applyFill="1" applyBorder="1" applyAlignment="1" applyProtection="1"/>
    <xf numFmtId="0" fontId="36" fillId="0" borderId="0" xfId="0" applyFont="1" applyFill="1" applyAlignment="1" applyProtection="1">
      <alignment horizontal="left" indent="7"/>
    </xf>
    <xf numFmtId="164" fontId="36" fillId="0" borderId="0" xfId="49" applyNumberFormat="1" applyFont="1" applyFill="1" applyBorder="1" applyProtection="1">
      <protection locked="0"/>
    </xf>
    <xf numFmtId="0" fontId="44" fillId="0" borderId="0" xfId="0" applyFont="1" applyFill="1" applyAlignment="1" applyProtection="1">
      <alignment horizontal="left" wrapText="1"/>
    </xf>
    <xf numFmtId="0" fontId="36" fillId="0" borderId="0" xfId="0" applyFont="1" applyFill="1" applyAlignment="1" applyProtection="1">
      <alignment vertical="center"/>
    </xf>
    <xf numFmtId="0" fontId="36" fillId="0" borderId="0" xfId="0" applyFont="1" applyFill="1" applyBorder="1" applyAlignment="1" applyProtection="1">
      <alignment vertical="center"/>
    </xf>
    <xf numFmtId="0" fontId="36" fillId="0" borderId="0" xfId="0" applyFont="1" applyFill="1" applyAlignment="1">
      <alignment vertical="center"/>
    </xf>
    <xf numFmtId="164" fontId="36" fillId="0" borderId="36" xfId="49" applyNumberFormat="1" applyFont="1" applyFill="1" applyBorder="1" applyAlignment="1" applyProtection="1">
      <alignment vertical="center"/>
      <protection locked="0"/>
    </xf>
    <xf numFmtId="0" fontId="36" fillId="0" borderId="0" xfId="0" applyFont="1" applyAlignment="1" applyProtection="1">
      <alignment vertical="center"/>
    </xf>
    <xf numFmtId="0" fontId="36" fillId="0" borderId="0" xfId="0" applyFont="1" applyAlignment="1">
      <alignment vertical="center"/>
    </xf>
    <xf numFmtId="0" fontId="36" fillId="0" borderId="0" xfId="0" applyFont="1" applyFill="1" applyBorder="1" applyAlignment="1" applyProtection="1">
      <alignment horizontal="center" vertical="center"/>
    </xf>
    <xf numFmtId="0" fontId="34" fillId="0" borderId="0" xfId="0" applyFont="1" applyFill="1" applyAlignment="1" applyProtection="1"/>
    <xf numFmtId="0" fontId="34" fillId="0" borderId="78" xfId="0" applyFont="1" applyFill="1" applyBorder="1" applyAlignment="1" applyProtection="1"/>
    <xf numFmtId="0" fontId="34" fillId="0" borderId="0" xfId="0" applyFont="1" applyFill="1" applyAlignment="1" applyProtection="1">
      <alignment horizontal="left" indent="1"/>
    </xf>
    <xf numFmtId="0" fontId="44" fillId="0" borderId="0" xfId="0" applyFont="1" applyFill="1" applyProtection="1"/>
    <xf numFmtId="0" fontId="34" fillId="0" borderId="10" xfId="0" applyFont="1" applyFill="1" applyBorder="1" applyAlignment="1" applyProtection="1">
      <alignment horizontal="left" indent="1"/>
    </xf>
    <xf numFmtId="0" fontId="36" fillId="0" borderId="0" xfId="0" applyFont="1" applyFill="1" applyBorder="1" applyAlignment="1" applyProtection="1">
      <alignment horizontal="left" indent="2"/>
    </xf>
    <xf numFmtId="0" fontId="34" fillId="0" borderId="10" xfId="0" applyFont="1" applyFill="1" applyBorder="1" applyProtection="1"/>
    <xf numFmtId="0" fontId="34" fillId="0" borderId="0" xfId="0" applyFont="1" applyFill="1" applyAlignment="1" applyProtection="1">
      <alignment horizontal="left" wrapText="1" indent="1"/>
    </xf>
    <xf numFmtId="0" fontId="42" fillId="0" borderId="0" xfId="0" applyFont="1" applyFill="1" applyBorder="1" applyProtection="1"/>
    <xf numFmtId="0" fontId="34" fillId="0" borderId="0" xfId="0" applyFont="1" applyFill="1" applyBorder="1" applyProtection="1"/>
    <xf numFmtId="0" fontId="36" fillId="0" borderId="0" xfId="0" applyFont="1" applyFill="1"/>
    <xf numFmtId="0" fontId="36" fillId="0" borderId="0" xfId="0" applyFont="1" applyFill="1" applyAlignment="1" applyProtection="1">
      <alignment horizontal="left"/>
    </xf>
    <xf numFmtId="0" fontId="36" fillId="0" borderId="0" xfId="0" applyFont="1" applyFill="1" applyAlignment="1" applyProtection="1">
      <alignment horizontal="left" indent="4"/>
    </xf>
    <xf numFmtId="0" fontId="43" fillId="0" borderId="0" xfId="0" applyFont="1" applyFill="1" applyBorder="1" applyProtection="1"/>
    <xf numFmtId="0" fontId="36" fillId="0" borderId="0" xfId="0" applyFont="1" applyFill="1" applyAlignment="1" applyProtection="1">
      <alignment wrapText="1"/>
    </xf>
    <xf numFmtId="0" fontId="34" fillId="0" borderId="6" xfId="0" applyFont="1" applyFill="1" applyBorder="1" applyProtection="1"/>
    <xf numFmtId="0" fontId="34" fillId="0" borderId="0" xfId="0" applyFont="1" applyFill="1" applyBorder="1" applyAlignment="1" applyProtection="1">
      <alignment vertical="top"/>
    </xf>
    <xf numFmtId="0" fontId="33" fillId="0" borderId="0" xfId="67" applyFont="1"/>
    <xf numFmtId="0" fontId="36" fillId="0" borderId="0" xfId="0" applyFont="1" applyFill="1" applyAlignment="1">
      <alignment vertical="top"/>
    </xf>
    <xf numFmtId="0" fontId="36" fillId="0" borderId="0" xfId="0" applyFont="1" applyFill="1" applyBorder="1" applyAlignment="1" applyProtection="1">
      <alignment horizontal="left"/>
    </xf>
    <xf numFmtId="0" fontId="34" fillId="0" borderId="13" xfId="0" applyFont="1" applyBorder="1" applyAlignment="1" applyProtection="1">
      <alignment horizontal="center" wrapText="1"/>
    </xf>
    <xf numFmtId="0" fontId="34" fillId="0" borderId="0" xfId="0" applyFont="1" applyBorder="1" applyProtection="1"/>
    <xf numFmtId="0" fontId="36" fillId="0" borderId="0" xfId="0" applyFont="1" applyAlignment="1" applyProtection="1"/>
    <xf numFmtId="0" fontId="36" fillId="0" borderId="0" xfId="0" applyFont="1" applyFill="1" applyBorder="1" applyAlignment="1" applyProtection="1">
      <alignment horizontal="left" vertical="center"/>
    </xf>
    <xf numFmtId="0" fontId="36" fillId="0" borderId="0" xfId="0" applyFont="1" applyFill="1" applyAlignment="1" applyProtection="1">
      <alignment horizontal="left" vertical="center" indent="6"/>
    </xf>
    <xf numFmtId="164" fontId="36" fillId="35" borderId="50" xfId="49" applyNumberFormat="1" applyFont="1" applyFill="1" applyBorder="1" applyProtection="1"/>
    <xf numFmtId="0" fontId="36" fillId="34" borderId="0" xfId="0" applyFont="1" applyFill="1" applyAlignment="1" applyProtection="1">
      <alignment horizontal="left" indent="5"/>
    </xf>
    <xf numFmtId="0" fontId="36" fillId="0" borderId="0" xfId="0" applyFont="1" applyFill="1" applyAlignment="1" applyProtection="1">
      <alignment horizontal="left" indent="5"/>
    </xf>
    <xf numFmtId="168" fontId="34" fillId="0" borderId="0" xfId="0" applyNumberFormat="1" applyFont="1" applyFill="1" applyAlignment="1" applyProtection="1">
      <alignment horizontal="center" vertical="top"/>
    </xf>
    <xf numFmtId="0" fontId="34" fillId="0" borderId="128" xfId="0" applyFont="1" applyFill="1" applyBorder="1" applyProtection="1"/>
    <xf numFmtId="0" fontId="34" fillId="0" borderId="13" xfId="0" applyFont="1" applyBorder="1" applyAlignment="1" applyProtection="1">
      <alignment horizontal="center" vertical="center" wrapText="1"/>
    </xf>
    <xf numFmtId="164" fontId="36" fillId="34" borderId="36" xfId="49" applyNumberFormat="1" applyFont="1" applyFill="1" applyBorder="1" applyProtection="1">
      <protection locked="0"/>
    </xf>
    <xf numFmtId="164" fontId="36" fillId="34" borderId="36" xfId="49" applyNumberFormat="1" applyFont="1" applyFill="1" applyBorder="1" applyAlignment="1" applyProtection="1">
      <alignment vertical="center"/>
      <protection locked="0"/>
    </xf>
    <xf numFmtId="0" fontId="36" fillId="0" borderId="0" xfId="0" applyFont="1" applyAlignment="1" applyProtection="1">
      <alignment vertical="center"/>
      <protection locked="0"/>
    </xf>
    <xf numFmtId="164" fontId="36" fillId="34" borderId="45" xfId="49" applyNumberFormat="1" applyFont="1" applyFill="1" applyBorder="1" applyAlignment="1" applyProtection="1">
      <alignment vertical="center"/>
      <protection locked="0"/>
    </xf>
    <xf numFmtId="164" fontId="36" fillId="36" borderId="10" xfId="49" applyNumberFormat="1" applyFont="1" applyFill="1" applyBorder="1" applyProtection="1"/>
    <xf numFmtId="164" fontId="36" fillId="36" borderId="10" xfId="49" applyNumberFormat="1" applyFont="1" applyFill="1" applyBorder="1" applyAlignment="1" applyProtection="1">
      <alignment vertical="center"/>
    </xf>
    <xf numFmtId="166" fontId="36" fillId="34" borderId="0" xfId="63" applyNumberFormat="1" applyFont="1" applyFill="1" applyBorder="1" applyProtection="1">
      <protection locked="0"/>
    </xf>
    <xf numFmtId="166" fontId="36" fillId="34" borderId="0" xfId="63" applyNumberFormat="1" applyFont="1" applyFill="1" applyBorder="1" applyAlignment="1" applyProtection="1">
      <alignment vertical="center"/>
      <protection locked="0"/>
    </xf>
    <xf numFmtId="166" fontId="36" fillId="0" borderId="0" xfId="63" applyNumberFormat="1" applyFont="1" applyFill="1" applyBorder="1" applyProtection="1">
      <protection locked="0"/>
    </xf>
    <xf numFmtId="166" fontId="36" fillId="0" borderId="0" xfId="63" applyNumberFormat="1" applyFont="1" applyFill="1" applyBorder="1" applyAlignment="1" applyProtection="1">
      <alignment vertical="center"/>
      <protection locked="0"/>
    </xf>
    <xf numFmtId="0" fontId="36" fillId="0" borderId="0" xfId="0" applyFont="1" applyFill="1" applyAlignment="1" applyProtection="1">
      <alignment vertical="center"/>
      <protection locked="0"/>
    </xf>
    <xf numFmtId="164" fontId="36" fillId="37" borderId="79" xfId="49" applyNumberFormat="1" applyFont="1" applyFill="1" applyBorder="1" applyAlignment="1" applyProtection="1">
      <alignment vertical="center"/>
    </xf>
    <xf numFmtId="164" fontId="36" fillId="37" borderId="36" xfId="49" applyNumberFormat="1" applyFont="1" applyFill="1" applyBorder="1" applyAlignment="1" applyProtection="1">
      <alignment vertical="center"/>
    </xf>
    <xf numFmtId="164" fontId="36" fillId="0" borderId="0" xfId="49" applyNumberFormat="1" applyFont="1" applyFill="1" applyBorder="1" applyAlignment="1" applyProtection="1">
      <alignment vertical="center"/>
      <protection locked="0"/>
    </xf>
    <xf numFmtId="164" fontId="36" fillId="37" borderId="80" xfId="49" applyNumberFormat="1" applyFont="1" applyFill="1" applyBorder="1" applyAlignment="1" applyProtection="1">
      <alignment vertical="center"/>
    </xf>
    <xf numFmtId="164" fontId="36" fillId="34" borderId="81" xfId="49" applyNumberFormat="1" applyFont="1" applyFill="1" applyBorder="1" applyAlignment="1" applyProtection="1">
      <alignment vertical="center"/>
      <protection locked="0"/>
    </xf>
    <xf numFmtId="164" fontId="36" fillId="34" borderId="31" xfId="49" applyNumberFormat="1" applyFont="1" applyFill="1" applyBorder="1" applyAlignment="1" applyProtection="1">
      <alignment vertical="center"/>
      <protection locked="0"/>
    </xf>
    <xf numFmtId="164" fontId="36" fillId="34" borderId="80" xfId="49" applyNumberFormat="1" applyFont="1" applyFill="1" applyBorder="1" applyAlignment="1" applyProtection="1">
      <alignment vertical="center"/>
      <protection locked="0"/>
    </xf>
    <xf numFmtId="164" fontId="36" fillId="34" borderId="82" xfId="49" applyNumberFormat="1" applyFont="1" applyFill="1" applyBorder="1" applyAlignment="1" applyProtection="1">
      <alignment vertical="center"/>
      <protection locked="0"/>
    </xf>
    <xf numFmtId="164" fontId="36" fillId="0" borderId="80" xfId="49" applyNumberFormat="1" applyFont="1" applyFill="1" applyBorder="1" applyAlignment="1" applyProtection="1">
      <alignment vertical="center"/>
      <protection locked="0"/>
    </xf>
    <xf numFmtId="164" fontId="36" fillId="35" borderId="36" xfId="49" applyNumberFormat="1" applyFont="1" applyFill="1" applyBorder="1" applyAlignment="1" applyProtection="1">
      <alignment vertical="center"/>
    </xf>
    <xf numFmtId="164" fontId="36" fillId="35" borderId="10" xfId="49" applyNumberFormat="1" applyFont="1" applyFill="1" applyBorder="1" applyAlignment="1" applyProtection="1">
      <alignment vertical="center"/>
    </xf>
    <xf numFmtId="0" fontId="36" fillId="0" borderId="0" xfId="0" applyFont="1" applyFill="1" applyBorder="1" applyAlignment="1" applyProtection="1">
      <alignment vertical="center"/>
      <protection locked="0"/>
    </xf>
    <xf numFmtId="164" fontId="36" fillId="34" borderId="51" xfId="49" applyNumberFormat="1" applyFont="1" applyFill="1" applyBorder="1" applyAlignment="1" applyProtection="1">
      <alignment vertical="center"/>
      <protection locked="0"/>
    </xf>
    <xf numFmtId="164" fontId="36" fillId="0" borderId="31" xfId="49" applyNumberFormat="1" applyFont="1" applyFill="1" applyBorder="1" applyAlignment="1" applyProtection="1">
      <alignment vertical="center"/>
      <protection locked="0"/>
    </xf>
    <xf numFmtId="164" fontId="36" fillId="37" borderId="31" xfId="49" applyNumberFormat="1" applyFont="1" applyFill="1" applyBorder="1" applyAlignment="1" applyProtection="1">
      <alignment vertical="center"/>
    </xf>
    <xf numFmtId="164" fontId="36" fillId="35" borderId="45" xfId="49" applyNumberFormat="1" applyFont="1" applyFill="1" applyBorder="1" applyAlignment="1" applyProtection="1">
      <alignment vertical="center"/>
    </xf>
    <xf numFmtId="164" fontId="36" fillId="36" borderId="36" xfId="49" applyNumberFormat="1" applyFont="1" applyFill="1" applyBorder="1" applyAlignment="1" applyProtection="1">
      <alignment vertical="center"/>
    </xf>
    <xf numFmtId="164" fontId="36" fillId="36" borderId="31" xfId="49" applyNumberFormat="1" applyFont="1" applyFill="1" applyBorder="1" applyAlignment="1" applyProtection="1">
      <alignment vertical="center"/>
    </xf>
    <xf numFmtId="164" fontId="36" fillId="35" borderId="31" xfId="49" applyNumberFormat="1" applyFont="1" applyFill="1" applyBorder="1" applyAlignment="1" applyProtection="1">
      <alignment vertical="center"/>
    </xf>
    <xf numFmtId="164" fontId="34" fillId="36" borderId="6" xfId="49" applyNumberFormat="1" applyFont="1" applyFill="1" applyBorder="1" applyAlignment="1" applyProtection="1">
      <alignment vertical="center"/>
    </xf>
    <xf numFmtId="0" fontId="34" fillId="0" borderId="0" xfId="0" applyFont="1" applyAlignment="1" applyProtection="1">
      <alignment vertical="center"/>
    </xf>
    <xf numFmtId="0" fontId="44" fillId="0" borderId="0" xfId="0" applyFont="1" applyBorder="1" applyProtection="1"/>
    <xf numFmtId="0" fontId="36" fillId="0" borderId="0" xfId="0" applyFont="1" applyFill="1" applyAlignment="1" applyProtection="1">
      <alignment horizontal="center"/>
    </xf>
    <xf numFmtId="164" fontId="36" fillId="35" borderId="36" xfId="49" applyNumberFormat="1" applyFont="1" applyFill="1" applyBorder="1" applyAlignment="1" applyProtection="1"/>
    <xf numFmtId="0" fontId="36" fillId="0" borderId="13" xfId="0" applyFont="1" applyBorder="1" applyAlignment="1" applyProtection="1">
      <alignment horizontal="center"/>
    </xf>
    <xf numFmtId="0" fontId="36" fillId="0" borderId="0" xfId="0" applyFont="1" applyAlignment="1" applyProtection="1">
      <alignment horizontal="left" indent="4"/>
    </xf>
    <xf numFmtId="0" fontId="36" fillId="0" borderId="0" xfId="0" applyFont="1" applyFill="1" applyBorder="1" applyAlignment="1" applyProtection="1">
      <alignment horizontal="left" indent="5"/>
    </xf>
    <xf numFmtId="0" fontId="36" fillId="0" borderId="3" xfId="0" applyFont="1" applyFill="1" applyBorder="1" applyAlignment="1" applyProtection="1">
      <alignment horizontal="left" indent="5"/>
    </xf>
    <xf numFmtId="0" fontId="46" fillId="0" borderId="0" xfId="0" applyFont="1" applyBorder="1" applyProtection="1"/>
    <xf numFmtId="0" fontId="34" fillId="0" borderId="0" xfId="0" applyFont="1" applyFill="1" applyBorder="1" applyAlignment="1" applyProtection="1">
      <alignment horizontal="left" indent="2"/>
    </xf>
    <xf numFmtId="0" fontId="46" fillId="0" borderId="0" xfId="0" applyFont="1" applyBorder="1" applyAlignment="1" applyProtection="1">
      <alignment horizontal="left"/>
    </xf>
    <xf numFmtId="0" fontId="36" fillId="0" borderId="0" xfId="0" applyFont="1" applyAlignment="1" applyProtection="1">
      <alignment horizontal="left" indent="5"/>
    </xf>
    <xf numFmtId="0" fontId="34" fillId="0" borderId="0" xfId="0" applyFont="1" applyBorder="1" applyAlignment="1" applyProtection="1">
      <alignment horizontal="left" indent="3"/>
    </xf>
    <xf numFmtId="0" fontId="36" fillId="0" borderId="0" xfId="0" applyFont="1" applyAlignment="1" applyProtection="1">
      <alignment horizontal="center" vertical="top"/>
    </xf>
    <xf numFmtId="0" fontId="34" fillId="0" borderId="0" xfId="0" applyFont="1" applyBorder="1" applyAlignment="1" applyProtection="1">
      <alignment horizontal="left" vertical="top" indent="3"/>
    </xf>
    <xf numFmtId="0" fontId="36" fillId="0" borderId="0" xfId="0" applyFont="1" applyFill="1" applyBorder="1" applyAlignment="1" applyProtection="1">
      <alignment horizontal="left" indent="4"/>
    </xf>
    <xf numFmtId="0" fontId="36" fillId="0" borderId="3" xfId="0" applyFont="1" applyFill="1" applyBorder="1" applyAlignment="1" applyProtection="1">
      <alignment horizontal="left" indent="4"/>
    </xf>
    <xf numFmtId="0" fontId="36" fillId="0" borderId="3" xfId="0" applyFont="1" applyBorder="1" applyAlignment="1" applyProtection="1">
      <alignment horizontal="center" vertical="top"/>
    </xf>
    <xf numFmtId="0" fontId="34" fillId="0" borderId="3" xfId="0" applyFont="1" applyBorder="1" applyAlignment="1" applyProtection="1">
      <alignment horizontal="left" vertical="top" indent="1"/>
    </xf>
    <xf numFmtId="0" fontId="34" fillId="34" borderId="0" xfId="0" applyFont="1" applyFill="1" applyProtection="1"/>
    <xf numFmtId="164" fontId="36" fillId="0" borderId="36" xfId="49" applyNumberFormat="1" applyFont="1" applyFill="1" applyBorder="1" applyAlignment="1" applyProtection="1">
      <protection locked="0"/>
    </xf>
    <xf numFmtId="164" fontId="36" fillId="0" borderId="0" xfId="49" applyNumberFormat="1" applyFont="1" applyFill="1" applyBorder="1" applyAlignment="1" applyProtection="1">
      <protection locked="0"/>
    </xf>
    <xf numFmtId="0" fontId="36" fillId="0" borderId="13" xfId="0" applyFont="1" applyFill="1" applyBorder="1" applyAlignment="1" applyProtection="1">
      <alignment horizontal="center" vertical="top"/>
    </xf>
    <xf numFmtId="0" fontId="16" fillId="34" borderId="0" xfId="0" applyFont="1" applyFill="1" applyProtection="1"/>
    <xf numFmtId="0" fontId="16" fillId="34" borderId="0" xfId="0" applyFont="1" applyFill="1" applyAlignment="1" applyProtection="1">
      <alignment vertical="center"/>
    </xf>
    <xf numFmtId="0" fontId="257" fillId="34" borderId="0" xfId="0" applyFont="1" applyFill="1" applyBorder="1" applyAlignment="1" applyProtection="1">
      <alignment horizontal="left" vertical="center"/>
    </xf>
    <xf numFmtId="0" fontId="16" fillId="34" borderId="0" xfId="0" applyFont="1" applyFill="1" applyAlignment="1" applyProtection="1">
      <alignment vertical="center"/>
      <protection locked="0"/>
    </xf>
    <xf numFmtId="0" fontId="16" fillId="0" borderId="0" xfId="0" applyFont="1" applyAlignment="1" applyProtection="1">
      <alignment vertical="center"/>
      <protection locked="0"/>
    </xf>
    <xf numFmtId="0" fontId="257" fillId="0" borderId="0" xfId="0" applyFont="1" applyFill="1" applyBorder="1" applyAlignment="1" applyProtection="1">
      <alignment horizontal="left" vertical="center"/>
    </xf>
    <xf numFmtId="0" fontId="16" fillId="0" borderId="0" xfId="0" applyFont="1" applyFill="1" applyAlignment="1" applyProtection="1">
      <alignment vertical="center"/>
      <protection locked="0"/>
    </xf>
    <xf numFmtId="164" fontId="36" fillId="34" borderId="50" xfId="49" applyNumberFormat="1" applyFont="1" applyFill="1" applyBorder="1" applyProtection="1">
      <protection locked="0"/>
    </xf>
    <xf numFmtId="164" fontId="36" fillId="34" borderId="0" xfId="49" applyNumberFormat="1" applyFont="1" applyFill="1" applyBorder="1" applyProtection="1">
      <protection locked="0"/>
    </xf>
    <xf numFmtId="164" fontId="36" fillId="34" borderId="0" xfId="0" applyNumberFormat="1" applyFont="1" applyFill="1" applyProtection="1">
      <protection locked="0"/>
    </xf>
    <xf numFmtId="0" fontId="36" fillId="34" borderId="0" xfId="0" applyFont="1" applyFill="1" applyProtection="1">
      <protection locked="0"/>
    </xf>
    <xf numFmtId="0" fontId="36" fillId="0" borderId="0" xfId="0" applyFont="1" applyFill="1" applyProtection="1">
      <protection locked="0"/>
    </xf>
    <xf numFmtId="164" fontId="36" fillId="35" borderId="42" xfId="49" applyNumberFormat="1" applyFont="1" applyFill="1" applyBorder="1" applyProtection="1"/>
    <xf numFmtId="164" fontId="36" fillId="35" borderId="42" xfId="49" applyNumberFormat="1" applyFont="1" applyFill="1" applyBorder="1" applyAlignment="1" applyProtection="1">
      <alignment vertical="center"/>
    </xf>
    <xf numFmtId="164" fontId="36" fillId="35" borderId="36" xfId="49" applyNumberFormat="1" applyFont="1" applyFill="1" applyBorder="1" applyAlignment="1" applyProtection="1">
      <alignment horizontal="center"/>
    </xf>
    <xf numFmtId="0" fontId="44" fillId="0" borderId="0" xfId="0" applyFont="1" applyFill="1" applyBorder="1" applyAlignment="1" applyProtection="1">
      <alignment horizontal="left" wrapText="1"/>
    </xf>
    <xf numFmtId="0" fontId="34" fillId="0" borderId="0" xfId="0" applyFont="1" applyFill="1" applyAlignment="1" applyProtection="1">
      <alignment horizontal="left" indent="2"/>
    </xf>
    <xf numFmtId="164" fontId="15" fillId="35" borderId="36" xfId="49" applyNumberFormat="1" applyFont="1" applyFill="1" applyBorder="1" applyAlignment="1" applyProtection="1">
      <alignment horizontal="left" indent="1"/>
    </xf>
    <xf numFmtId="0" fontId="0" fillId="0" borderId="3" xfId="0" applyBorder="1" applyAlignment="1" applyProtection="1">
      <alignment horizontal="left" indent="1"/>
    </xf>
    <xf numFmtId="0" fontId="36" fillId="34" borderId="0" xfId="0" applyFont="1" applyFill="1" applyAlignment="1" applyProtection="1"/>
    <xf numFmtId="0" fontId="36" fillId="34" borderId="0" xfId="0" applyFont="1" applyFill="1" applyAlignment="1" applyProtection="1">
      <alignment horizontal="left" indent="2"/>
    </xf>
    <xf numFmtId="0" fontId="36" fillId="0" borderId="0" xfId="0" applyFont="1" applyBorder="1" applyAlignment="1" applyProtection="1">
      <alignment horizontal="left"/>
    </xf>
    <xf numFmtId="0" fontId="30" fillId="0" borderId="0" xfId="0" applyFont="1" applyFill="1" applyProtection="1"/>
    <xf numFmtId="0" fontId="0" fillId="0" borderId="0" xfId="0" applyFont="1" applyFill="1" applyAlignment="1" applyProtection="1">
      <alignment vertical="top"/>
    </xf>
    <xf numFmtId="0" fontId="34" fillId="34" borderId="0" xfId="0" applyFont="1" applyFill="1" applyBorder="1" applyAlignment="1" applyProtection="1">
      <alignment horizontal="left"/>
    </xf>
    <xf numFmtId="0" fontId="30" fillId="0" borderId="0" xfId="0" applyFont="1" applyAlignment="1" applyProtection="1">
      <alignment horizontal="left" indent="1"/>
    </xf>
    <xf numFmtId="0" fontId="36" fillId="0" borderId="0" xfId="5212" applyFont="1" applyFill="1" applyBorder="1" applyAlignment="1" applyProtection="1">
      <alignment horizontal="left" indent="3"/>
    </xf>
    <xf numFmtId="0" fontId="36" fillId="0" borderId="0" xfId="0" applyFont="1" applyFill="1" applyBorder="1" applyAlignment="1" applyProtection="1">
      <alignment horizontal="left" indent="7"/>
    </xf>
    <xf numFmtId="0" fontId="32" fillId="0" borderId="0" xfId="0" applyFont="1" applyAlignment="1" applyProtection="1">
      <alignment horizontal="center" wrapText="1"/>
    </xf>
    <xf numFmtId="0" fontId="0" fillId="0" borderId="0" xfId="0" applyFont="1" applyAlignment="1" applyProtection="1">
      <alignment horizontal="left" indent="2"/>
    </xf>
    <xf numFmtId="0" fontId="0" fillId="0" borderId="0" xfId="0" applyFont="1" applyAlignment="1" applyProtection="1">
      <alignment horizontal="left" indent="3"/>
    </xf>
    <xf numFmtId="0" fontId="0" fillId="0" borderId="0" xfId="0" applyFont="1" applyAlignment="1" applyProtection="1">
      <alignment horizontal="left" indent="5"/>
    </xf>
    <xf numFmtId="0" fontId="39" fillId="0" borderId="61" xfId="0" applyFont="1" applyFill="1" applyBorder="1" applyProtection="1">
      <protection locked="0"/>
    </xf>
    <xf numFmtId="0" fontId="40" fillId="0" borderId="3" xfId="0" applyFont="1" applyBorder="1" applyAlignment="1" applyProtection="1">
      <alignment horizontal="center" vertical="center" wrapText="1"/>
    </xf>
    <xf numFmtId="42" fontId="40" fillId="36" borderId="78" xfId="50" applyNumberFormat="1" applyFont="1" applyFill="1" applyBorder="1" applyProtection="1"/>
    <xf numFmtId="44" fontId="39" fillId="35" borderId="142" xfId="0" applyNumberFormat="1" applyFont="1" applyFill="1" applyBorder="1" applyProtection="1"/>
    <xf numFmtId="44" fontId="40" fillId="35" borderId="4" xfId="0" applyNumberFormat="1" applyFont="1" applyFill="1" applyBorder="1" applyAlignment="1" applyProtection="1">
      <alignment horizontal="right"/>
    </xf>
    <xf numFmtId="0" fontId="0" fillId="0" borderId="0" xfId="0" applyFont="1" applyFill="1" applyAlignment="1" applyProtection="1">
      <alignment horizontal="left" indent="4"/>
    </xf>
    <xf numFmtId="0" fontId="0" fillId="0" borderId="0" xfId="0" applyFont="1" applyFill="1" applyBorder="1" applyProtection="1"/>
    <xf numFmtId="0" fontId="32" fillId="0" borderId="6" xfId="0" applyFont="1" applyBorder="1" applyAlignment="1" applyProtection="1">
      <alignment wrapText="1"/>
    </xf>
    <xf numFmtId="0" fontId="0" fillId="0" borderId="0" xfId="0" applyFont="1" applyFill="1" applyProtection="1"/>
    <xf numFmtId="0" fontId="0"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Protection="1"/>
    <xf numFmtId="0" fontId="34" fillId="0" borderId="0" xfId="0" applyFont="1" applyFill="1" applyAlignment="1" applyProtection="1">
      <alignment horizontal="left" vertical="top" indent="1"/>
    </xf>
    <xf numFmtId="0" fontId="0" fillId="0" borderId="0" xfId="0" applyFont="1" applyFill="1" applyAlignment="1" applyProtection="1">
      <alignment horizontal="left" indent="2"/>
    </xf>
    <xf numFmtId="0" fontId="0" fillId="0" borderId="0" xfId="0" applyFont="1" applyFill="1" applyAlignment="1" applyProtection="1">
      <alignment vertical="center"/>
      <protection locked="0"/>
    </xf>
    <xf numFmtId="0" fontId="30" fillId="0" borderId="0" xfId="0" applyFont="1" applyFill="1" applyAlignment="1" applyProtection="1">
      <alignment horizontal="left" indent="1"/>
    </xf>
    <xf numFmtId="0" fontId="30" fillId="0" borderId="0" xfId="0" applyFont="1" applyFill="1" applyAlignment="1" applyProtection="1">
      <alignment horizontal="left" wrapText="1" indent="1"/>
    </xf>
    <xf numFmtId="164" fontId="0" fillId="34" borderId="36" xfId="49" applyNumberFormat="1" applyFont="1" applyFill="1" applyBorder="1" applyAlignment="1" applyProtection="1">
      <alignment vertical="top"/>
      <protection locked="0"/>
    </xf>
    <xf numFmtId="0" fontId="41" fillId="0" borderId="0" xfId="0" applyFont="1" applyFill="1" applyProtection="1"/>
    <xf numFmtId="164" fontId="0" fillId="0" borderId="0" xfId="49" applyNumberFormat="1" applyFont="1" applyFill="1" applyBorder="1" applyProtection="1">
      <protection locked="0"/>
    </xf>
    <xf numFmtId="0" fontId="0" fillId="0" borderId="0" xfId="0" applyFont="1" applyFill="1" applyAlignment="1" applyProtection="1"/>
    <xf numFmtId="0" fontId="0" fillId="34" borderId="0" xfId="0" applyFont="1" applyFill="1" applyAlignment="1" applyProtection="1">
      <alignment horizontal="left" indent="3"/>
    </xf>
    <xf numFmtId="0" fontId="0" fillId="0" borderId="0" xfId="0" applyFont="1" applyAlignment="1" applyProtection="1"/>
    <xf numFmtId="0" fontId="0" fillId="0" borderId="0" xfId="0" applyFont="1" applyFill="1" applyBorder="1" applyAlignment="1" applyProtection="1">
      <alignment horizontal="left"/>
    </xf>
    <xf numFmtId="0" fontId="0" fillId="0" borderId="0" xfId="0" applyFont="1" applyFill="1" applyAlignment="1" applyProtection="1">
      <alignment horizontal="left" indent="3"/>
    </xf>
    <xf numFmtId="0" fontId="0" fillId="0" borderId="0" xfId="0" applyFont="1" applyFill="1" applyProtection="1">
      <protection locked="0"/>
    </xf>
    <xf numFmtId="0" fontId="327" fillId="0" borderId="0" xfId="0" applyFont="1" applyFill="1" applyBorder="1" applyAlignment="1" applyProtection="1">
      <alignment horizontal="left"/>
    </xf>
    <xf numFmtId="0" fontId="50" fillId="0" borderId="0" xfId="0" applyFont="1" applyFill="1" applyAlignment="1" applyProtection="1">
      <alignment horizontal="center" wrapText="1"/>
    </xf>
    <xf numFmtId="43" fontId="0" fillId="0" borderId="36" xfId="49" applyNumberFormat="1" applyFont="1" applyFill="1" applyBorder="1" applyProtection="1">
      <protection locked="0"/>
    </xf>
    <xf numFmtId="0" fontId="0" fillId="0" borderId="0" xfId="0" applyFont="1" applyFill="1" applyAlignment="1" applyProtection="1">
      <alignment horizontal="left" indent="6"/>
    </xf>
    <xf numFmtId="168" fontId="30" fillId="0" borderId="0" xfId="0" applyNumberFormat="1" applyFont="1" applyFill="1" applyAlignment="1" applyProtection="1">
      <alignment horizontal="center" vertical="top"/>
    </xf>
    <xf numFmtId="164" fontId="0" fillId="0" borderId="36" xfId="49" applyNumberFormat="1" applyFont="1" applyFill="1" applyBorder="1" applyAlignment="1" applyProtection="1">
      <alignment vertical="center"/>
      <protection locked="0"/>
    </xf>
    <xf numFmtId="0" fontId="32" fillId="0" borderId="0" xfId="0" applyFont="1" applyFill="1" applyAlignment="1" applyProtection="1">
      <alignment horizontal="left" indent="3"/>
    </xf>
    <xf numFmtId="0" fontId="36" fillId="0" borderId="0" xfId="0" applyFont="1" applyFill="1" applyBorder="1" applyAlignment="1" applyProtection="1">
      <alignment horizontal="center" vertical="top"/>
    </xf>
    <xf numFmtId="0" fontId="0" fillId="34" borderId="0" xfId="0" applyFont="1" applyFill="1" applyProtection="1"/>
    <xf numFmtId="0" fontId="0" fillId="34" borderId="0" xfId="0" applyFont="1" applyFill="1" applyAlignment="1" applyProtection="1">
      <alignment wrapText="1"/>
    </xf>
    <xf numFmtId="164" fontId="0" fillId="35" borderId="36" xfId="49" applyNumberFormat="1" applyFont="1" applyFill="1" applyBorder="1" applyAlignment="1" applyProtection="1">
      <alignment wrapText="1"/>
    </xf>
    <xf numFmtId="0" fontId="0" fillId="0" borderId="0" xfId="0" applyFont="1" applyFill="1" applyAlignment="1" applyProtection="1">
      <alignment wrapText="1"/>
    </xf>
    <xf numFmtId="164" fontId="15" fillId="35" borderId="36" xfId="49" applyNumberFormat="1" applyFont="1" applyFill="1" applyBorder="1" applyAlignment="1" applyProtection="1">
      <alignment wrapText="1"/>
    </xf>
    <xf numFmtId="37" fontId="36" fillId="34" borderId="36" xfId="49" applyNumberFormat="1" applyFont="1" applyFill="1" applyBorder="1" applyAlignment="1" applyProtection="1">
      <alignment wrapText="1"/>
      <protection locked="0"/>
    </xf>
    <xf numFmtId="0" fontId="34" fillId="0" borderId="0" xfId="0" applyFont="1" applyFill="1" applyBorder="1" applyAlignment="1" applyProtection="1">
      <alignment horizontal="left" vertical="top" wrapText="1"/>
    </xf>
    <xf numFmtId="37" fontId="36" fillId="34" borderId="0" xfId="49" applyNumberFormat="1" applyFont="1" applyFill="1" applyBorder="1" applyAlignment="1" applyProtection="1">
      <alignment wrapText="1"/>
      <protection locked="0"/>
    </xf>
    <xf numFmtId="0" fontId="0" fillId="0" borderId="0" xfId="0" applyBorder="1" applyAlignment="1" applyProtection="1">
      <alignment wrapText="1"/>
    </xf>
    <xf numFmtId="0" fontId="36" fillId="0" borderId="0" xfId="0" applyFont="1" applyFill="1" applyBorder="1" applyAlignment="1" applyProtection="1">
      <alignment horizontal="left" wrapText="1" indent="2"/>
    </xf>
    <xf numFmtId="164" fontId="0" fillId="34" borderId="36" xfId="49" applyNumberFormat="1" applyFont="1" applyFill="1" applyBorder="1" applyAlignment="1" applyProtection="1">
      <protection locked="0"/>
    </xf>
    <xf numFmtId="164" fontId="15" fillId="34" borderId="36" xfId="49" applyNumberFormat="1" applyFont="1" applyFill="1" applyBorder="1" applyAlignment="1" applyProtection="1">
      <protection locked="0"/>
    </xf>
    <xf numFmtId="0" fontId="0" fillId="0" borderId="0" xfId="0" applyFont="1" applyFill="1" applyAlignment="1" applyProtection="1">
      <alignment horizontal="left" indent="5"/>
    </xf>
    <xf numFmtId="0" fontId="36" fillId="0" borderId="0" xfId="0" applyFont="1" applyFill="1" applyAlignment="1" applyProtection="1">
      <alignment horizontal="left" wrapText="1" indent="2"/>
    </xf>
    <xf numFmtId="0" fontId="30" fillId="0" borderId="0" xfId="0" applyFont="1" applyAlignment="1" applyProtection="1">
      <alignment vertical="top" wrapText="1"/>
    </xf>
    <xf numFmtId="0" fontId="44" fillId="0" borderId="0" xfId="0" applyFont="1" applyFill="1" applyBorder="1" applyAlignment="1" applyProtection="1">
      <alignment horizontal="left" indent="1"/>
    </xf>
    <xf numFmtId="0" fontId="36" fillId="0" borderId="3" xfId="0" applyFont="1" applyFill="1" applyBorder="1" applyAlignment="1" applyProtection="1">
      <alignment horizontal="center"/>
    </xf>
    <xf numFmtId="0" fontId="44" fillId="0" borderId="3" xfId="0" applyFont="1" applyFill="1" applyBorder="1" applyAlignment="1" applyProtection="1">
      <alignment horizontal="left" indent="1"/>
    </xf>
    <xf numFmtId="0" fontId="34" fillId="0" borderId="0" xfId="0" applyFont="1" applyFill="1" applyBorder="1" applyAlignment="1" applyProtection="1">
      <alignment horizontal="left" vertical="top" indent="1"/>
    </xf>
    <xf numFmtId="0" fontId="44" fillId="0" borderId="0" xfId="0" applyFont="1" applyFill="1" applyBorder="1" applyAlignment="1" applyProtection="1">
      <alignment horizontal="left" vertical="top" wrapText="1"/>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48" fillId="0" borderId="4" xfId="0" applyFont="1" applyFill="1" applyBorder="1" applyAlignment="1" applyProtection="1">
      <alignment horizontal="center" vertical="center"/>
    </xf>
    <xf numFmtId="0" fontId="33" fillId="0" borderId="83" xfId="0" applyFont="1" applyFill="1" applyBorder="1" applyProtection="1">
      <protection locked="0"/>
    </xf>
    <xf numFmtId="0" fontId="33" fillId="0" borderId="61" xfId="0" applyFont="1" applyFill="1" applyBorder="1" applyProtection="1">
      <protection locked="0"/>
    </xf>
    <xf numFmtId="0" fontId="33" fillId="0" borderId="143" xfId="0" applyFont="1" applyFill="1" applyBorder="1" applyProtection="1">
      <protection locked="0"/>
    </xf>
    <xf numFmtId="0" fontId="36" fillId="0" borderId="0" xfId="0" applyFont="1" applyAlignment="1">
      <alignment wrapText="1"/>
    </xf>
    <xf numFmtId="164" fontId="36" fillId="0" borderId="31" xfId="49" applyNumberFormat="1" applyFont="1" applyFill="1" applyBorder="1" applyAlignment="1" applyProtection="1">
      <protection locked="0"/>
    </xf>
    <xf numFmtId="0" fontId="34" fillId="0" borderId="3" xfId="0" applyFont="1" applyFill="1" applyBorder="1" applyAlignment="1" applyProtection="1">
      <alignment horizontal="left" indent="2"/>
    </xf>
    <xf numFmtId="0" fontId="34" fillId="0" borderId="0" xfId="0" applyFont="1" applyBorder="1" applyAlignment="1" applyProtection="1">
      <alignment wrapText="1"/>
    </xf>
    <xf numFmtId="0" fontId="36" fillId="0" borderId="0" xfId="0" applyFont="1" applyBorder="1" applyAlignment="1" applyProtection="1">
      <alignment wrapText="1"/>
    </xf>
    <xf numFmtId="0" fontId="36" fillId="0" borderId="0" xfId="0" applyFont="1" applyBorder="1" applyAlignment="1" applyProtection="1">
      <alignment horizontal="left" wrapText="1" indent="2"/>
    </xf>
    <xf numFmtId="0" fontId="2" fillId="0" borderId="0" xfId="0" applyFont="1" applyBorder="1" applyAlignment="1" applyProtection="1">
      <alignment wrapText="1"/>
    </xf>
    <xf numFmtId="0" fontId="36" fillId="0" borderId="0" xfId="0" applyFont="1" applyFill="1" applyBorder="1" applyAlignment="1" applyProtection="1">
      <alignment horizontal="left" wrapText="1" indent="4"/>
    </xf>
    <xf numFmtId="0" fontId="36" fillId="0" borderId="0" xfId="0" applyFont="1" applyBorder="1" applyAlignment="1" applyProtection="1">
      <alignment horizontal="left" wrapText="1" indent="4"/>
    </xf>
    <xf numFmtId="0" fontId="2" fillId="2" borderId="0" xfId="0" applyFont="1" applyFill="1" applyAlignment="1" applyProtection="1"/>
    <xf numFmtId="0" fontId="34" fillId="0" borderId="4" xfId="0" applyFont="1" applyBorder="1" applyAlignment="1" applyProtection="1">
      <alignment wrapText="1"/>
    </xf>
    <xf numFmtId="0" fontId="35" fillId="0" borderId="4" xfId="0" applyFont="1" applyBorder="1" applyAlignment="1" applyProtection="1">
      <alignment horizontal="center" wrapText="1"/>
    </xf>
    <xf numFmtId="0" fontId="35" fillId="34" borderId="4" xfId="0" applyFont="1" applyFill="1" applyBorder="1" applyAlignment="1" applyProtection="1">
      <alignment horizontal="center" wrapText="1"/>
    </xf>
    <xf numFmtId="0" fontId="34" fillId="34" borderId="9" xfId="0" applyFont="1" applyFill="1" applyBorder="1" applyAlignment="1" applyProtection="1">
      <alignment vertical="top" wrapText="1"/>
    </xf>
    <xf numFmtId="164" fontId="0" fillId="35" borderId="40" xfId="49" applyNumberFormat="1" applyFont="1" applyFill="1" applyBorder="1" applyProtection="1"/>
    <xf numFmtId="164" fontId="0" fillId="35" borderId="39" xfId="49" applyNumberFormat="1" applyFont="1" applyFill="1" applyBorder="1" applyProtection="1"/>
    <xf numFmtId="164" fontId="0" fillId="35" borderId="38" xfId="49" applyNumberFormat="1" applyFont="1" applyFill="1" applyBorder="1" applyProtection="1"/>
    <xf numFmtId="0" fontId="35" fillId="0" borderId="4" xfId="0" applyFont="1" applyFill="1" applyBorder="1" applyAlignment="1" applyProtection="1">
      <alignment horizontal="center" wrapText="1"/>
    </xf>
    <xf numFmtId="0" fontId="36" fillId="0" borderId="76" xfId="0" applyFont="1" applyBorder="1" applyAlignment="1" applyProtection="1">
      <alignment horizontal="center" vertical="top" wrapText="1"/>
    </xf>
    <xf numFmtId="0" fontId="36" fillId="0" borderId="75" xfId="0" applyFont="1" applyBorder="1" applyAlignment="1" applyProtection="1">
      <alignment vertical="top" wrapText="1"/>
    </xf>
    <xf numFmtId="0" fontId="36" fillId="0" borderId="33" xfId="0" applyFont="1" applyBorder="1" applyAlignment="1" applyProtection="1">
      <alignment horizontal="center" vertical="top" wrapText="1"/>
    </xf>
    <xf numFmtId="0" fontId="36" fillId="0" borderId="68" xfId="0" applyFont="1" applyBorder="1" applyAlignment="1" applyProtection="1">
      <alignment vertical="top" wrapText="1"/>
    </xf>
    <xf numFmtId="0" fontId="36" fillId="0" borderId="29" xfId="0" applyFont="1" applyBorder="1" applyAlignment="1" applyProtection="1">
      <alignment horizontal="center" vertical="top" wrapText="1"/>
    </xf>
    <xf numFmtId="0" fontId="36" fillId="0" borderId="68" xfId="0" applyFont="1" applyFill="1" applyBorder="1" applyAlignment="1" applyProtection="1">
      <alignment vertical="top" wrapText="1"/>
    </xf>
    <xf numFmtId="0" fontId="36" fillId="0" borderId="34" xfId="0" applyFont="1" applyBorder="1" applyAlignment="1" applyProtection="1">
      <alignment horizontal="center" vertical="top" wrapText="1"/>
    </xf>
    <xf numFmtId="0" fontId="36" fillId="0" borderId="66" xfId="0" applyFont="1" applyBorder="1" applyAlignment="1" applyProtection="1">
      <alignment vertical="top" wrapText="1"/>
    </xf>
    <xf numFmtId="0" fontId="35" fillId="0" borderId="9" xfId="0" applyFont="1" applyBorder="1" applyAlignment="1" applyProtection="1">
      <alignment horizontal="center" wrapText="1"/>
    </xf>
    <xf numFmtId="0" fontId="35" fillId="0" borderId="30" xfId="0" applyFont="1" applyBorder="1" applyAlignment="1" applyProtection="1">
      <alignment horizontal="center" wrapText="1"/>
    </xf>
    <xf numFmtId="0" fontId="35" fillId="0" borderId="31" xfId="0" applyFont="1" applyBorder="1" applyAlignment="1" applyProtection="1">
      <alignment horizontal="center" wrapText="1"/>
    </xf>
    <xf numFmtId="0" fontId="35" fillId="34" borderId="32" xfId="0" applyFont="1" applyFill="1" applyBorder="1" applyAlignment="1" applyProtection="1">
      <alignment horizontal="center" wrapText="1"/>
    </xf>
    <xf numFmtId="49" fontId="3" fillId="34" borderId="30" xfId="0" applyNumberFormat="1" applyFont="1" applyFill="1" applyBorder="1" applyAlignment="1" applyProtection="1"/>
    <xf numFmtId="49" fontId="3" fillId="34" borderId="46" xfId="0" applyNumberFormat="1" applyFont="1" applyFill="1" applyBorder="1" applyAlignment="1" applyProtection="1"/>
    <xf numFmtId="49" fontId="3" fillId="0" borderId="46" xfId="0" applyNumberFormat="1" applyFont="1" applyFill="1" applyBorder="1" applyAlignment="1" applyProtection="1"/>
    <xf numFmtId="49" fontId="3" fillId="34" borderId="47" xfId="0" applyNumberFormat="1" applyFont="1" applyFill="1" applyBorder="1" applyAlignment="1" applyProtection="1"/>
    <xf numFmtId="0" fontId="34" fillId="34" borderId="34" xfId="0" applyFont="1" applyFill="1" applyBorder="1" applyAlignment="1" applyProtection="1">
      <alignment horizontal="center" vertical="top" wrapText="1"/>
    </xf>
    <xf numFmtId="0" fontId="34" fillId="34" borderId="34" xfId="0" applyFont="1" applyFill="1" applyBorder="1" applyAlignment="1" applyProtection="1">
      <alignment vertical="top" wrapText="1"/>
    </xf>
    <xf numFmtId="164" fontId="36" fillId="36" borderId="44" xfId="0" applyNumberFormat="1" applyFont="1" applyFill="1" applyBorder="1" applyAlignment="1" applyProtection="1">
      <alignment vertical="top" wrapText="1"/>
    </xf>
    <xf numFmtId="0" fontId="36" fillId="36" borderId="4" xfId="0" applyFont="1" applyFill="1" applyBorder="1" applyAlignment="1" applyProtection="1">
      <alignment vertical="top" wrapText="1"/>
    </xf>
    <xf numFmtId="0" fontId="36" fillId="36" borderId="56" xfId="0" applyFont="1" applyFill="1" applyBorder="1" applyAlignment="1" applyProtection="1">
      <alignment vertical="top" wrapText="1"/>
    </xf>
    <xf numFmtId="0" fontId="36" fillId="36" borderId="42" xfId="0" applyFont="1" applyFill="1" applyBorder="1" applyAlignment="1" applyProtection="1">
      <alignment vertical="top" wrapText="1"/>
    </xf>
    <xf numFmtId="164" fontId="36" fillId="36" borderId="43" xfId="0" applyNumberFormat="1" applyFont="1" applyFill="1" applyBorder="1" applyAlignment="1" applyProtection="1">
      <alignment vertical="top" wrapText="1"/>
    </xf>
    <xf numFmtId="0" fontId="36" fillId="36" borderId="41" xfId="0" applyFont="1" applyFill="1" applyBorder="1" applyAlignment="1" applyProtection="1">
      <alignment vertical="top" wrapText="1"/>
    </xf>
    <xf numFmtId="0" fontId="34" fillId="0" borderId="9" xfId="0" applyFont="1" applyFill="1" applyBorder="1" applyAlignment="1" applyProtection="1">
      <alignment horizontal="center" wrapText="1"/>
    </xf>
    <xf numFmtId="0" fontId="36" fillId="0" borderId="77" xfId="0" applyFont="1" applyBorder="1" applyAlignment="1" applyProtection="1">
      <alignment horizontal="center" vertical="top" wrapText="1"/>
    </xf>
    <xf numFmtId="0" fontId="34" fillId="34" borderId="4" xfId="0" applyFont="1" applyFill="1" applyBorder="1" applyAlignment="1" applyProtection="1">
      <alignment horizontal="center" vertical="top" wrapText="1"/>
    </xf>
    <xf numFmtId="0" fontId="34" fillId="0" borderId="9" xfId="0" applyFont="1" applyBorder="1" applyAlignment="1" applyProtection="1">
      <alignment wrapText="1"/>
    </xf>
    <xf numFmtId="0" fontId="36" fillId="0" borderId="29" xfId="0" applyFont="1" applyBorder="1" applyAlignment="1" applyProtection="1">
      <alignment vertical="top" wrapText="1"/>
    </xf>
    <xf numFmtId="0" fontId="36" fillId="0" borderId="33" xfId="0" applyFont="1" applyBorder="1" applyAlignment="1" applyProtection="1">
      <alignment vertical="top" wrapText="1"/>
    </xf>
    <xf numFmtId="0" fontId="36" fillId="0" borderId="33" xfId="0" applyFont="1" applyFill="1" applyBorder="1" applyAlignment="1" applyProtection="1">
      <alignment vertical="top" wrapText="1"/>
    </xf>
    <xf numFmtId="0" fontId="36" fillId="0" borderId="34" xfId="0" applyFont="1" applyBorder="1" applyAlignment="1" applyProtection="1">
      <alignment vertical="top" wrapText="1"/>
    </xf>
    <xf numFmtId="0" fontId="36" fillId="0" borderId="0" xfId="0" applyFont="1" applyFill="1" applyBorder="1" applyAlignment="1" applyProtection="1">
      <alignment horizontal="left" vertical="top" wrapText="1"/>
    </xf>
    <xf numFmtId="0" fontId="36" fillId="0" borderId="76" xfId="0" applyFont="1" applyBorder="1" applyAlignment="1" applyProtection="1">
      <alignment vertical="top" wrapText="1"/>
    </xf>
    <xf numFmtId="0" fontId="36" fillId="0" borderId="0" xfId="0" quotePrefix="1" applyFont="1" applyAlignment="1" applyProtection="1">
      <alignment horizontal="center"/>
    </xf>
    <xf numFmtId="0" fontId="2" fillId="0" borderId="0" xfId="0" applyFont="1" applyFill="1" applyAlignment="1" applyProtection="1"/>
    <xf numFmtId="0" fontId="2" fillId="0" borderId="5" xfId="0" applyFont="1" applyFill="1" applyBorder="1" applyProtection="1"/>
    <xf numFmtId="0" fontId="2" fillId="0" borderId="12" xfId="0" applyFont="1" applyFill="1" applyBorder="1" applyProtection="1"/>
    <xf numFmtId="0" fontId="36" fillId="0" borderId="12" xfId="0" applyFont="1" applyFill="1" applyBorder="1" applyProtection="1"/>
    <xf numFmtId="0" fontId="328" fillId="0" borderId="0" xfId="0" applyFont="1" applyFill="1" applyProtection="1"/>
    <xf numFmtId="0" fontId="2" fillId="0" borderId="0" xfId="0" applyFont="1" applyProtection="1"/>
    <xf numFmtId="0" fontId="36" fillId="0" borderId="0" xfId="0" applyFont="1" applyAlignment="1" applyProtection="1">
      <alignment horizontal="left" vertical="center" indent="6"/>
    </xf>
    <xf numFmtId="0" fontId="36" fillId="0" borderId="0" xfId="0" applyFont="1" applyFill="1" applyAlignment="1" applyProtection="1">
      <alignment horizontal="left" vertical="center" indent="8"/>
    </xf>
    <xf numFmtId="0" fontId="36" fillId="0" borderId="0" xfId="0" applyFont="1" applyAlignment="1" applyProtection="1">
      <alignment horizontal="left" vertical="center" indent="8"/>
    </xf>
    <xf numFmtId="0" fontId="36" fillId="0" borderId="0" xfId="0" applyFont="1" applyAlignment="1" applyProtection="1">
      <alignment horizontal="left" vertical="center" wrapText="1"/>
    </xf>
    <xf numFmtId="0" fontId="0" fillId="0" borderId="0" xfId="0" applyFont="1" applyFill="1" applyAlignment="1" applyProtection="1">
      <alignment horizontal="left" vertical="top" wrapText="1"/>
    </xf>
    <xf numFmtId="0" fontId="0" fillId="0" borderId="0" xfId="0" applyBorder="1" applyProtection="1">
      <protection locked="0"/>
    </xf>
    <xf numFmtId="0" fontId="0" fillId="0" borderId="0" xfId="0" applyProtection="1">
      <protection locked="0"/>
    </xf>
    <xf numFmtId="0" fontId="36" fillId="0" borderId="0" xfId="0" applyFont="1" applyProtection="1">
      <protection locked="0"/>
    </xf>
    <xf numFmtId="0" fontId="36" fillId="0" borderId="0" xfId="0" applyFont="1" applyAlignment="1" applyProtection="1">
      <alignment horizontal="left"/>
      <protection locked="0"/>
    </xf>
    <xf numFmtId="0" fontId="36" fillId="0" borderId="0" xfId="0" applyFont="1" applyFill="1" applyBorder="1" applyProtection="1">
      <protection locked="0"/>
    </xf>
    <xf numFmtId="0" fontId="0" fillId="0" borderId="0" xfId="0" applyFill="1" applyBorder="1" applyProtection="1">
      <protection locked="0"/>
    </xf>
    <xf numFmtId="0" fontId="36" fillId="0" borderId="0" xfId="0" applyFont="1" applyBorder="1" applyProtection="1">
      <protection locked="0"/>
    </xf>
    <xf numFmtId="0" fontId="16" fillId="34" borderId="0" xfId="0" applyFont="1" applyFill="1" applyProtection="1">
      <protection locked="0"/>
    </xf>
    <xf numFmtId="0" fontId="36" fillId="0" borderId="0" xfId="0" applyFont="1" applyBorder="1" applyAlignment="1" applyProtection="1">
      <alignment horizontal="center"/>
      <protection locked="0"/>
    </xf>
    <xf numFmtId="0" fontId="32" fillId="0" borderId="0" xfId="0" applyFont="1" applyBorder="1" applyAlignment="1" applyProtection="1">
      <alignment horizontal="left" wrapText="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protection locked="0"/>
    </xf>
    <xf numFmtId="0" fontId="36" fillId="0" borderId="13" xfId="0" applyFont="1" applyBorder="1" applyProtection="1">
      <protection locked="0"/>
    </xf>
    <xf numFmtId="0" fontId="36" fillId="0" borderId="13" xfId="0" applyFont="1" applyFill="1" applyBorder="1" applyProtection="1">
      <protection locked="0"/>
    </xf>
    <xf numFmtId="0" fontId="30" fillId="0" borderId="13" xfId="0" applyFont="1" applyBorder="1" applyAlignment="1" applyProtection="1">
      <alignment horizontal="center" wrapText="1"/>
      <protection locked="0"/>
    </xf>
    <xf numFmtId="0" fontId="36" fillId="0" borderId="0" xfId="0" applyFont="1" applyAlignment="1" applyProtection="1">
      <alignment horizontal="center"/>
      <protection locked="0"/>
    </xf>
    <xf numFmtId="0" fontId="30" fillId="0" borderId="0" xfId="0" applyFont="1" applyBorder="1" applyAlignment="1" applyProtection="1">
      <alignment horizontal="center" wrapText="1"/>
      <protection locked="0"/>
    </xf>
    <xf numFmtId="0" fontId="46" fillId="0" borderId="0" xfId="0" applyFont="1" applyProtection="1">
      <protection locked="0"/>
    </xf>
    <xf numFmtId="0" fontId="44" fillId="0" borderId="0" xfId="0" applyFont="1" applyAlignment="1" applyProtection="1">
      <alignment horizontal="left" wrapText="1"/>
      <protection locked="0"/>
    </xf>
    <xf numFmtId="0" fontId="34" fillId="0" borderId="0" xfId="0" applyFont="1" applyAlignment="1" applyProtection="1">
      <alignment horizontal="left" indent="1"/>
      <protection locked="0"/>
    </xf>
    <xf numFmtId="0" fontId="34" fillId="0" borderId="0" xfId="0" applyFont="1" applyAlignment="1" applyProtection="1">
      <alignment horizontal="left" indent="3"/>
      <protection locked="0"/>
    </xf>
    <xf numFmtId="0" fontId="44" fillId="0" borderId="0" xfId="0" applyFont="1" applyAlignment="1" applyProtection="1">
      <alignment horizontal="left"/>
      <protection locked="0"/>
    </xf>
    <xf numFmtId="0" fontId="32" fillId="0" borderId="0" xfId="0" applyFont="1" applyAlignment="1" applyProtection="1">
      <alignment horizontal="left"/>
      <protection locked="0"/>
    </xf>
    <xf numFmtId="0" fontId="36" fillId="0" borderId="0" xfId="0" applyFont="1" applyAlignment="1" applyProtection="1">
      <alignment horizontal="left" indent="3"/>
      <protection locked="0"/>
    </xf>
    <xf numFmtId="0" fontId="36" fillId="0" borderId="0" xfId="0" applyFont="1" applyFill="1" applyAlignment="1" applyProtection="1">
      <alignment horizontal="left" indent="3"/>
      <protection locked="0"/>
    </xf>
    <xf numFmtId="0" fontId="44" fillId="0" borderId="0" xfId="0" applyFont="1" applyAlignment="1" applyProtection="1">
      <alignment horizontal="left" indent="1"/>
      <protection locked="0"/>
    </xf>
    <xf numFmtId="164" fontId="15" fillId="0" borderId="31" xfId="49" applyNumberFormat="1" applyFont="1" applyFill="1" applyBorder="1" applyAlignment="1" applyProtection="1">
      <protection locked="0"/>
    </xf>
    <xf numFmtId="0" fontId="44" fillId="0" borderId="3" xfId="0" applyFont="1" applyBorder="1" applyAlignment="1" applyProtection="1">
      <alignment horizontal="left" wrapText="1"/>
      <protection locked="0"/>
    </xf>
    <xf numFmtId="164" fontId="15" fillId="0" borderId="48" xfId="49" applyNumberFormat="1" applyFont="1" applyFill="1" applyBorder="1" applyAlignment="1" applyProtection="1">
      <protection locked="0"/>
    </xf>
    <xf numFmtId="0" fontId="0" fillId="0" borderId="3" xfId="0" applyBorder="1" applyProtection="1">
      <protection locked="0"/>
    </xf>
    <xf numFmtId="0" fontId="34" fillId="0" borderId="0" xfId="0" applyFont="1" applyBorder="1" applyAlignment="1" applyProtection="1">
      <alignment horizontal="left" indent="1"/>
      <protection locked="0"/>
    </xf>
    <xf numFmtId="164" fontId="15" fillId="0" borderId="0" xfId="49" applyNumberFormat="1" applyFont="1" applyFill="1" applyBorder="1" applyAlignment="1" applyProtection="1">
      <protection locked="0"/>
    </xf>
    <xf numFmtId="0" fontId="34" fillId="0" borderId="0" xfId="0" applyFont="1" applyBorder="1" applyProtection="1">
      <protection locked="0"/>
    </xf>
    <xf numFmtId="0" fontId="34" fillId="0" borderId="0" xfId="0" applyFont="1" applyFill="1" applyBorder="1" applyProtection="1">
      <protection locked="0"/>
    </xf>
    <xf numFmtId="0" fontId="258" fillId="0" borderId="0" xfId="0" applyFont="1" applyFill="1" applyBorder="1" applyAlignment="1" applyProtection="1">
      <alignment horizontal="left" wrapText="1"/>
      <protection locked="0"/>
    </xf>
    <xf numFmtId="0" fontId="34" fillId="0" borderId="0" xfId="0" applyFont="1" applyFill="1" applyAlignment="1" applyProtection="1">
      <alignment horizontal="left" indent="1"/>
      <protection locked="0"/>
    </xf>
    <xf numFmtId="0" fontId="0" fillId="0" borderId="0" xfId="0" applyBorder="1" applyAlignment="1" applyProtection="1">
      <alignment horizontal="center"/>
      <protection locked="0"/>
    </xf>
    <xf numFmtId="164" fontId="15" fillId="34" borderId="0" xfId="49" applyNumberFormat="1" applyFont="1" applyFill="1" applyBorder="1" applyProtection="1">
      <protection locked="0"/>
    </xf>
    <xf numFmtId="0" fontId="36" fillId="0" borderId="3" xfId="0" applyFont="1" applyBorder="1" applyAlignment="1" applyProtection="1">
      <alignment horizontal="center"/>
      <protection locked="0"/>
    </xf>
    <xf numFmtId="164" fontId="15" fillId="0" borderId="36" xfId="49" applyNumberFormat="1" applyFont="1" applyFill="1" applyBorder="1" applyProtection="1">
      <protection locked="0"/>
    </xf>
    <xf numFmtId="0" fontId="0" fillId="0" borderId="37" xfId="0" applyBorder="1" applyProtection="1">
      <protection locked="0"/>
    </xf>
    <xf numFmtId="0" fontId="34" fillId="0" borderId="0" xfId="0" applyFont="1" applyBorder="1" applyAlignment="1" applyProtection="1">
      <alignment horizontal="left" indent="2"/>
      <protection locked="0"/>
    </xf>
    <xf numFmtId="164" fontId="32" fillId="0" borderId="0" xfId="0" applyNumberFormat="1" applyFont="1" applyBorder="1" applyAlignment="1" applyProtection="1">
      <alignment horizontal="left" wrapText="1"/>
      <protection locked="0"/>
    </xf>
    <xf numFmtId="0" fontId="36" fillId="34" borderId="0" xfId="0" applyFont="1" applyFill="1" applyAlignment="1" applyProtection="1">
      <alignment horizontal="center"/>
      <protection locked="0"/>
    </xf>
    <xf numFmtId="0" fontId="34" fillId="34" borderId="0" xfId="0" applyFont="1" applyFill="1" applyBorder="1" applyAlignment="1" applyProtection="1">
      <alignment horizontal="left" indent="1"/>
      <protection locked="0"/>
    </xf>
    <xf numFmtId="0" fontId="32" fillId="34" borderId="0" xfId="0" applyFont="1" applyFill="1" applyBorder="1" applyAlignment="1" applyProtection="1">
      <alignment horizontal="left" wrapText="1"/>
      <protection locked="0"/>
    </xf>
    <xf numFmtId="0" fontId="0" fillId="34" borderId="0" xfId="0" applyFill="1" applyBorder="1" applyProtection="1">
      <protection locked="0"/>
    </xf>
    <xf numFmtId="0" fontId="32" fillId="0" borderId="0" xfId="0" applyFont="1" applyBorder="1" applyAlignment="1" applyProtection="1">
      <alignment horizontal="left" vertical="top" wrapText="1"/>
      <protection locked="0"/>
    </xf>
    <xf numFmtId="0" fontId="0" fillId="0" borderId="0" xfId="0" applyBorder="1" applyAlignment="1" applyProtection="1">
      <alignment vertical="top"/>
      <protection locked="0"/>
    </xf>
    <xf numFmtId="0" fontId="44" fillId="0" borderId="0" xfId="0" applyFont="1" applyBorder="1" applyAlignment="1" applyProtection="1">
      <alignment horizontal="left" wrapText="1"/>
      <protection locked="0"/>
    </xf>
    <xf numFmtId="0" fontId="34" fillId="0" borderId="0" xfId="0" applyFont="1" applyFill="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4" fillId="0" borderId="0" xfId="0" applyFont="1" applyBorder="1" applyAlignment="1" applyProtection="1">
      <alignment horizontal="center"/>
      <protection locked="0"/>
    </xf>
    <xf numFmtId="0" fontId="44" fillId="34" borderId="0" xfId="0" applyFont="1" applyFill="1" applyBorder="1" applyAlignment="1" applyProtection="1">
      <alignment horizontal="left" wrapText="1"/>
      <protection locked="0"/>
    </xf>
    <xf numFmtId="0" fontId="36" fillId="34" borderId="0" xfId="0" applyFont="1" applyFill="1" applyBorder="1" applyProtection="1">
      <protection locked="0"/>
    </xf>
    <xf numFmtId="0" fontId="32" fillId="0" borderId="0" xfId="0" applyFont="1" applyAlignment="1" applyProtection="1">
      <alignment horizontal="left" wrapText="1"/>
      <protection locked="0"/>
    </xf>
    <xf numFmtId="0" fontId="0" fillId="0" borderId="0" xfId="0" applyFill="1" applyProtection="1">
      <protection locked="0"/>
    </xf>
    <xf numFmtId="0" fontId="36" fillId="0" borderId="0" xfId="0" applyFont="1" applyAlignment="1" applyProtection="1">
      <alignment horizontal="left" indent="1"/>
      <protection locked="0"/>
    </xf>
    <xf numFmtId="0" fontId="39" fillId="0" borderId="0" xfId="0" applyFont="1" applyBorder="1" applyProtection="1">
      <protection locked="0"/>
    </xf>
    <xf numFmtId="14" fontId="30" fillId="0" borderId="3" xfId="0" applyNumberFormat="1" applyFont="1" applyBorder="1" applyAlignment="1" applyProtection="1">
      <protection locked="0"/>
    </xf>
    <xf numFmtId="0" fontId="32" fillId="0" borderId="0" xfId="0" applyFont="1" applyBorder="1" applyAlignment="1" applyProtection="1">
      <alignment horizontal="left"/>
      <protection locked="0"/>
    </xf>
    <xf numFmtId="0" fontId="0" fillId="0" borderId="13" xfId="0" applyBorder="1" applyProtection="1">
      <protection locked="0"/>
    </xf>
    <xf numFmtId="164" fontId="0" fillId="0" borderId="0" xfId="0" applyNumberFormat="1" applyBorder="1" applyAlignment="1" applyProtection="1">
      <alignment horizontal="center"/>
      <protection locked="0"/>
    </xf>
    <xf numFmtId="0" fontId="32" fillId="0" borderId="3" xfId="0" applyFont="1" applyBorder="1" applyAlignment="1" applyProtection="1">
      <alignment horizontal="left"/>
      <protection locked="0"/>
    </xf>
    <xf numFmtId="0" fontId="36" fillId="0" borderId="0" xfId="0" applyFont="1" applyFill="1" applyAlignment="1" applyProtection="1">
      <alignment horizontal="left" indent="2"/>
      <protection locked="0"/>
    </xf>
    <xf numFmtId="0" fontId="44" fillId="0" borderId="3" xfId="0" applyFont="1" applyBorder="1" applyAlignment="1" applyProtection="1">
      <alignment horizontal="left"/>
      <protection locked="0"/>
    </xf>
    <xf numFmtId="164" fontId="15" fillId="0" borderId="50" xfId="49" applyNumberFormat="1" applyFont="1" applyFill="1" applyBorder="1" applyAlignment="1" applyProtection="1">
      <protection locked="0"/>
    </xf>
    <xf numFmtId="0" fontId="44" fillId="0" borderId="0" xfId="0" applyFont="1" applyFill="1" applyAlignment="1" applyProtection="1">
      <alignment horizontal="left"/>
      <protection locked="0"/>
    </xf>
    <xf numFmtId="0" fontId="0" fillId="0" borderId="3" xfId="0" applyBorder="1" applyAlignment="1" applyProtection="1">
      <alignment vertical="top"/>
      <protection locked="0"/>
    </xf>
    <xf numFmtId="0" fontId="36" fillId="0" borderId="0" xfId="0" applyFont="1" applyBorder="1" applyAlignment="1" applyProtection="1">
      <alignment horizontal="center" vertical="top"/>
      <protection locked="0"/>
    </xf>
    <xf numFmtId="0" fontId="34" fillId="0" borderId="0" xfId="0" applyFont="1" applyBorder="1" applyAlignment="1" applyProtection="1">
      <alignment horizontal="left" vertical="top" indent="1"/>
      <protection locked="0"/>
    </xf>
    <xf numFmtId="0" fontId="34" fillId="0" borderId="0" xfId="0" applyFont="1" applyFill="1" applyAlignment="1" applyProtection="1">
      <alignment horizontal="left" wrapText="1" indent="1"/>
      <protection locked="0"/>
    </xf>
    <xf numFmtId="164" fontId="15" fillId="0" borderId="36" xfId="49" applyNumberFormat="1" applyFont="1" applyFill="1" applyBorder="1" applyAlignment="1" applyProtection="1">
      <alignment horizontal="left" indent="1"/>
      <protection locked="0"/>
    </xf>
    <xf numFmtId="0" fontId="0" fillId="0" borderId="0" xfId="0" applyAlignment="1" applyProtection="1">
      <alignment horizontal="left" indent="1"/>
      <protection locked="0"/>
    </xf>
    <xf numFmtId="164" fontId="15" fillId="0" borderId="48" xfId="49" applyNumberFormat="1" applyFont="1" applyFill="1" applyBorder="1" applyAlignment="1" applyProtection="1">
      <alignment horizontal="left" indent="1"/>
      <protection locked="0"/>
    </xf>
    <xf numFmtId="0" fontId="0" fillId="0" borderId="3" xfId="0" applyBorder="1" applyAlignment="1" applyProtection="1">
      <alignment horizontal="left" indent="1"/>
      <protection locked="0"/>
    </xf>
    <xf numFmtId="0" fontId="44" fillId="0" borderId="0" xfId="0" applyFont="1" applyAlignment="1" applyProtection="1">
      <alignment horizontal="left" indent="2"/>
      <protection locked="0"/>
    </xf>
    <xf numFmtId="0" fontId="34" fillId="0" borderId="3" xfId="0" applyFont="1" applyBorder="1" applyAlignment="1" applyProtection="1">
      <alignment horizontal="left"/>
      <protection locked="0"/>
    </xf>
    <xf numFmtId="0" fontId="32" fillId="34" borderId="0" xfId="0" applyFont="1" applyFill="1" applyAlignment="1" applyProtection="1">
      <alignment horizontal="left"/>
      <protection locked="0"/>
    </xf>
    <xf numFmtId="0" fontId="0" fillId="34" borderId="0" xfId="0" applyFill="1" applyProtection="1">
      <protection locked="0"/>
    </xf>
    <xf numFmtId="0" fontId="44" fillId="0" borderId="0" xfId="0" applyFont="1" applyFill="1" applyBorder="1" applyAlignment="1" applyProtection="1">
      <alignment horizontal="left" indent="2"/>
      <protection locked="0"/>
    </xf>
    <xf numFmtId="0" fontId="44" fillId="0" borderId="0" xfId="0" applyFont="1" applyBorder="1" applyAlignment="1" applyProtection="1">
      <alignment horizontal="left" indent="2"/>
      <protection locked="0"/>
    </xf>
    <xf numFmtId="0" fontId="36" fillId="0" borderId="3" xfId="0" applyFont="1" applyBorder="1" applyProtection="1">
      <protection locked="0"/>
    </xf>
    <xf numFmtId="0" fontId="34" fillId="0" borderId="3" xfId="0" applyFont="1" applyFill="1" applyBorder="1" applyAlignment="1" applyProtection="1">
      <alignment horizontal="left"/>
      <protection locked="0"/>
    </xf>
    <xf numFmtId="0" fontId="36" fillId="0" borderId="0" xfId="0" applyFont="1" applyAlignment="1" applyProtection="1">
      <alignment wrapText="1"/>
      <protection locked="0"/>
    </xf>
    <xf numFmtId="0" fontId="39" fillId="0" borderId="0" xfId="0" applyFont="1" applyProtection="1">
      <protection locked="0"/>
    </xf>
    <xf numFmtId="0" fontId="0" fillId="0" borderId="0" xfId="0" applyFont="1" applyAlignment="1" applyProtection="1">
      <alignment vertical="top"/>
      <protection locked="0"/>
    </xf>
    <xf numFmtId="0" fontId="32" fillId="0" borderId="0" xfId="0" applyFont="1" applyFill="1" applyAlignment="1" applyProtection="1">
      <alignment horizontal="left"/>
      <protection locked="0"/>
    </xf>
    <xf numFmtId="0" fontId="0" fillId="0" borderId="0" xfId="0" applyFont="1" applyAlignment="1" applyProtection="1">
      <alignment horizontal="center" vertical="top"/>
      <protection locked="0"/>
    </xf>
    <xf numFmtId="0" fontId="0" fillId="0" borderId="0" xfId="0" applyFont="1" applyFill="1" applyAlignment="1" applyProtection="1">
      <alignment vertical="top"/>
      <protection locked="0"/>
    </xf>
    <xf numFmtId="0" fontId="0" fillId="0" borderId="0" xfId="0" applyFont="1" applyFill="1" applyAlignment="1" applyProtection="1">
      <alignment vertical="top" wrapText="1"/>
      <protection locked="0"/>
    </xf>
    <xf numFmtId="0" fontId="0" fillId="0" borderId="0" xfId="0" applyAlignment="1" applyProtection="1">
      <alignment wrapText="1"/>
      <protection locked="0"/>
    </xf>
    <xf numFmtId="0" fontId="30" fillId="0" borderId="0" xfId="0" applyFont="1" applyAlignment="1" applyProtection="1">
      <alignment horizontal="left" wrapText="1"/>
      <protection locked="0"/>
    </xf>
    <xf numFmtId="0" fontId="0" fillId="0" borderId="0" xfId="0" applyFont="1" applyFill="1" applyAlignment="1" applyProtection="1">
      <alignment horizontal="center" vertical="top" wrapText="1"/>
      <protection locked="0"/>
    </xf>
    <xf numFmtId="0" fontId="0" fillId="0" borderId="0" xfId="0" applyBorder="1" applyAlignment="1" applyProtection="1">
      <alignment wrapText="1"/>
      <protection locked="0"/>
    </xf>
    <xf numFmtId="164" fontId="15" fillId="0" borderId="36" xfId="49" applyNumberFormat="1" applyFont="1"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Font="1" applyFill="1" applyAlignment="1" applyProtection="1">
      <alignment wrapText="1"/>
      <protection locked="0"/>
    </xf>
    <xf numFmtId="9" fontId="0" fillId="0" borderId="0" xfId="0" applyNumberFormat="1" applyAlignment="1" applyProtection="1">
      <alignment wrapText="1"/>
      <protection locked="0"/>
    </xf>
    <xf numFmtId="0" fontId="0" fillId="34" borderId="0" xfId="0" applyFont="1" applyFill="1" applyAlignment="1" applyProtection="1">
      <alignment wrapText="1"/>
      <protection locked="0"/>
    </xf>
    <xf numFmtId="37" fontId="36" fillId="34" borderId="0" xfId="0" applyNumberFormat="1" applyFont="1" applyFill="1" applyBorder="1" applyAlignment="1" applyProtection="1">
      <alignment wrapText="1"/>
      <protection locked="0"/>
    </xf>
    <xf numFmtId="164" fontId="15" fillId="0" borderId="50" xfId="49" applyNumberFormat="1" applyFont="1" applyFill="1" applyBorder="1" applyProtection="1">
      <protection locked="0"/>
    </xf>
    <xf numFmtId="37" fontId="34" fillId="34" borderId="0" xfId="54" applyNumberFormat="1" applyFont="1" applyFill="1" applyBorder="1" applyAlignment="1" applyProtection="1">
      <alignment wrapText="1"/>
      <protection locked="0"/>
    </xf>
    <xf numFmtId="37" fontId="36" fillId="34" borderId="0" xfId="5649" applyNumberFormat="1" applyFont="1" applyFill="1" applyBorder="1" applyAlignment="1" applyProtection="1">
      <alignment wrapText="1"/>
      <protection locked="0"/>
    </xf>
    <xf numFmtId="37" fontId="15" fillId="0" borderId="0" xfId="49" applyNumberFormat="1" applyFont="1" applyFill="1" applyBorder="1" applyAlignment="1" applyProtection="1">
      <alignment wrapText="1"/>
      <protection locked="0"/>
    </xf>
    <xf numFmtId="0" fontId="36" fillId="0" borderId="0" xfId="0" applyFont="1" applyFill="1" applyAlignment="1" applyProtection="1">
      <alignment horizontal="center" vertical="top" wrapText="1"/>
      <protection locked="0"/>
    </xf>
    <xf numFmtId="0" fontId="0" fillId="34" borderId="0" xfId="0" applyFont="1" applyFill="1" applyProtection="1">
      <protection locked="0"/>
    </xf>
    <xf numFmtId="0" fontId="0" fillId="0" borderId="0" xfId="0" quotePrefix="1" applyFill="1" applyProtection="1">
      <protection locked="0"/>
    </xf>
    <xf numFmtId="0" fontId="47" fillId="34" borderId="0" xfId="0" applyFont="1" applyFill="1" applyBorder="1" applyProtection="1">
      <protection locked="0"/>
    </xf>
    <xf numFmtId="164" fontId="15" fillId="0" borderId="52" xfId="49" applyNumberFormat="1" applyFont="1" applyFill="1" applyBorder="1" applyAlignment="1" applyProtection="1">
      <protection locked="0"/>
    </xf>
    <xf numFmtId="164" fontId="15" fillId="0" borderId="0" xfId="49" applyNumberFormat="1" applyFont="1" applyFill="1" applyBorder="1" applyProtection="1">
      <protection locked="0"/>
    </xf>
    <xf numFmtId="0" fontId="30" fillId="0" borderId="0" xfId="0" applyFont="1" applyFill="1" applyAlignment="1" applyProtection="1">
      <alignment horizontal="left" wrapText="1" indent="1"/>
      <protection locked="0"/>
    </xf>
    <xf numFmtId="0" fontId="0" fillId="0" borderId="0" xfId="0" applyFont="1" applyFill="1" applyBorder="1" applyAlignment="1" applyProtection="1">
      <alignment horizontal="center" vertical="top"/>
      <protection locked="0"/>
    </xf>
    <xf numFmtId="164" fontId="15" fillId="0" borderId="48" xfId="49" applyNumberFormat="1" applyFont="1" applyFill="1" applyBorder="1" applyProtection="1">
      <protection locked="0"/>
    </xf>
    <xf numFmtId="0" fontId="36" fillId="0" borderId="0" xfId="0" applyFont="1" applyAlignment="1" applyProtection="1">
      <protection locked="0"/>
    </xf>
    <xf numFmtId="0" fontId="36" fillId="0" borderId="0" xfId="0" applyFont="1" applyFill="1" applyAlignment="1" applyProtection="1">
      <alignment vertical="top"/>
      <protection locked="0"/>
    </xf>
    <xf numFmtId="0" fontId="36" fillId="0" borderId="0" xfId="0" quotePrefix="1" applyFont="1" applyFill="1" applyAlignment="1" applyProtection="1">
      <alignment vertical="top"/>
      <protection locked="0"/>
    </xf>
    <xf numFmtId="0" fontId="36" fillId="34" borderId="0" xfId="0" applyFont="1" applyFill="1" applyBorder="1" applyAlignment="1" applyProtection="1">
      <alignment horizontal="center"/>
      <protection locked="0"/>
    </xf>
    <xf numFmtId="0" fontId="36" fillId="0"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36" fillId="0" borderId="0" xfId="0" applyFont="1" applyAlignment="1" applyProtection="1">
      <alignment vertical="top"/>
      <protection locked="0"/>
    </xf>
    <xf numFmtId="0" fontId="16" fillId="0" borderId="0" xfId="0" applyFont="1" applyAlignment="1" applyProtection="1">
      <alignment vertical="top"/>
      <protection locked="0"/>
    </xf>
    <xf numFmtId="0" fontId="36" fillId="0" borderId="0" xfId="0" applyFont="1" applyAlignment="1" applyProtection="1">
      <alignment horizontal="left" wrapText="1"/>
      <protection locked="0"/>
    </xf>
    <xf numFmtId="0" fontId="36" fillId="0" borderId="0" xfId="0" applyFont="1" applyFill="1" applyAlignment="1" applyProtection="1">
      <alignment horizontal="left" wrapText="1"/>
      <protection locked="0"/>
    </xf>
    <xf numFmtId="0" fontId="36" fillId="0" borderId="0" xfId="0" applyFont="1" applyFill="1" applyAlignment="1" applyProtection="1">
      <alignment wrapText="1"/>
      <protection locked="0"/>
    </xf>
    <xf numFmtId="0" fontId="44" fillId="0" borderId="0" xfId="0" applyFont="1" applyFill="1" applyAlignment="1" applyProtection="1">
      <alignment horizontal="center"/>
      <protection locked="0"/>
    </xf>
    <xf numFmtId="0" fontId="36" fillId="0" borderId="0" xfId="0" applyFont="1" applyFill="1" applyBorder="1" applyAlignment="1" applyProtection="1">
      <alignment horizontal="left" wrapText="1"/>
      <protection locked="0"/>
    </xf>
    <xf numFmtId="0" fontId="36" fillId="0" borderId="0" xfId="5212" applyFont="1" applyFill="1" applyBorder="1" applyAlignment="1" applyProtection="1">
      <alignment horizontal="left" wrapText="1"/>
      <protection locked="0"/>
    </xf>
    <xf numFmtId="164" fontId="36" fillId="0" borderId="0" xfId="49" applyNumberFormat="1" applyFont="1" applyFill="1" applyProtection="1">
      <protection locked="0"/>
    </xf>
    <xf numFmtId="0" fontId="32" fillId="0" borderId="0" xfId="0" applyFont="1" applyAlignment="1" applyProtection="1">
      <alignment horizontal="center" wrapText="1"/>
      <protection locked="0"/>
    </xf>
    <xf numFmtId="0" fontId="40" fillId="0" borderId="0" xfId="0" applyFont="1" applyBorder="1" applyAlignment="1" applyProtection="1">
      <protection locked="0"/>
    </xf>
    <xf numFmtId="0" fontId="0" fillId="0" borderId="0" xfId="0" applyFont="1" applyAlignment="1" applyProtection="1">
      <alignment horizontal="left" wrapText="1"/>
      <protection locked="0"/>
    </xf>
    <xf numFmtId="0" fontId="30" fillId="0" borderId="0" xfId="0" applyFont="1" applyAlignment="1" applyProtection="1">
      <alignment horizontal="left" indent="1"/>
      <protection locked="0"/>
    </xf>
    <xf numFmtId="164" fontId="15" fillId="34" borderId="52" xfId="49" applyNumberFormat="1" applyFont="1" applyFill="1" applyBorder="1" applyAlignment="1" applyProtection="1">
      <protection locked="0"/>
    </xf>
    <xf numFmtId="0" fontId="0" fillId="0" borderId="0" xfId="0" applyFont="1" applyFill="1" applyAlignment="1" applyProtection="1">
      <alignment horizontal="left" indent="2"/>
      <protection locked="0"/>
    </xf>
    <xf numFmtId="0" fontId="0" fillId="0" borderId="0" xfId="0" applyFont="1" applyFill="1" applyAlignment="1" applyProtection="1">
      <alignment horizontal="left" indent="3"/>
      <protection locked="0"/>
    </xf>
    <xf numFmtId="0" fontId="41" fillId="0" borderId="0" xfId="0" applyFont="1" applyAlignment="1" applyProtection="1">
      <alignment horizontal="center" wrapText="1"/>
      <protection locked="0"/>
    </xf>
    <xf numFmtId="0" fontId="41" fillId="34" borderId="0" xfId="0" applyFont="1" applyFill="1" applyAlignment="1" applyProtection="1">
      <alignment horizontal="center" wrapText="1"/>
      <protection locked="0"/>
    </xf>
    <xf numFmtId="0" fontId="36" fillId="0" borderId="0" xfId="0" applyFont="1" applyFill="1" applyBorder="1" applyAlignment="1" applyProtection="1">
      <alignment horizontal="left" indent="2"/>
      <protection locked="0"/>
    </xf>
    <xf numFmtId="0" fontId="30" fillId="0" borderId="0" xfId="0" applyFont="1" applyFill="1" applyAlignment="1" applyProtection="1">
      <alignment horizontal="left" indent="1"/>
      <protection locked="0"/>
    </xf>
    <xf numFmtId="164" fontId="15" fillId="0" borderId="60" xfId="49" applyNumberFormat="1" applyFont="1" applyFill="1" applyBorder="1" applyAlignment="1" applyProtection="1">
      <protection locked="0"/>
    </xf>
    <xf numFmtId="164" fontId="15" fillId="0" borderId="55" xfId="49" applyNumberFormat="1" applyFont="1" applyFill="1" applyBorder="1" applyAlignment="1" applyProtection="1">
      <protection locked="0"/>
    </xf>
    <xf numFmtId="0" fontId="48" fillId="0" borderId="0" xfId="0" applyFont="1" applyProtection="1">
      <protection locked="0"/>
    </xf>
    <xf numFmtId="0" fontId="48" fillId="0" borderId="0" xfId="0" applyFont="1" applyBorder="1" applyAlignment="1" applyProtection="1">
      <protection locked="0"/>
    </xf>
    <xf numFmtId="0" fontId="36" fillId="0" borderId="0" xfId="0" applyFont="1" applyFill="1" applyBorder="1" applyAlignment="1" applyProtection="1">
      <alignment vertical="top" wrapText="1"/>
      <protection locked="0"/>
    </xf>
    <xf numFmtId="0" fontId="33" fillId="0" borderId="0" xfId="0" applyFont="1" applyAlignment="1" applyProtection="1">
      <alignment vertical="center"/>
      <protection locked="0"/>
    </xf>
    <xf numFmtId="0" fontId="2" fillId="0" borderId="0" xfId="0" applyFont="1" applyAlignment="1" applyProtection="1">
      <alignment horizontal="center"/>
      <protection locked="0"/>
    </xf>
    <xf numFmtId="0" fontId="33" fillId="0" borderId="0" xfId="0" applyFont="1" applyProtection="1">
      <protection locked="0"/>
    </xf>
    <xf numFmtId="0" fontId="2" fillId="2" borderId="0" xfId="0" applyFont="1" applyFill="1" applyAlignment="1" applyProtection="1">
      <protection locked="0"/>
    </xf>
    <xf numFmtId="0" fontId="4" fillId="2" borderId="0" xfId="0" applyFont="1" applyFill="1" applyAlignment="1" applyProtection="1">
      <protection locked="0"/>
    </xf>
    <xf numFmtId="0" fontId="3" fillId="0" borderId="0" xfId="0" applyFont="1" applyAlignment="1" applyProtection="1">
      <protection locked="0"/>
    </xf>
    <xf numFmtId="0" fontId="5" fillId="0" borderId="0" xfId="0" applyFont="1" applyFill="1" applyAlignment="1" applyProtection="1">
      <protection locked="0"/>
    </xf>
    <xf numFmtId="0" fontId="6" fillId="2" borderId="0" xfId="0" applyFont="1" applyFill="1" applyAlignment="1" applyProtection="1">
      <protection locked="0"/>
    </xf>
    <xf numFmtId="0" fontId="34" fillId="0" borderId="4" xfId="0" applyFont="1" applyBorder="1" applyAlignment="1" applyProtection="1">
      <alignment wrapText="1"/>
      <protection locked="0"/>
    </xf>
    <xf numFmtId="0" fontId="35" fillId="34" borderId="0" xfId="0" applyFont="1" applyFill="1" applyBorder="1" applyAlignment="1" applyProtection="1">
      <alignment horizontal="center" wrapText="1"/>
      <protection locked="0"/>
    </xf>
    <xf numFmtId="0" fontId="36" fillId="0" borderId="18" xfId="0" applyFont="1" applyFill="1" applyBorder="1" applyAlignment="1" applyProtection="1">
      <alignment vertical="top" wrapText="1"/>
      <protection locked="0"/>
    </xf>
    <xf numFmtId="0" fontId="36" fillId="34" borderId="0" xfId="0" applyFont="1" applyFill="1" applyBorder="1" applyAlignment="1" applyProtection="1">
      <alignment vertical="top" wrapText="1"/>
      <protection locked="0"/>
    </xf>
    <xf numFmtId="164" fontId="36" fillId="34" borderId="0" xfId="0" applyNumberFormat="1" applyFont="1" applyFill="1" applyBorder="1" applyAlignment="1" applyProtection="1">
      <alignment vertical="top" wrapText="1"/>
      <protection locked="0"/>
    </xf>
    <xf numFmtId="0" fontId="33" fillId="34" borderId="0" xfId="0" applyFont="1" applyFill="1" applyProtection="1">
      <protection locked="0"/>
    </xf>
    <xf numFmtId="0" fontId="33" fillId="0" borderId="0" xfId="0" applyFont="1" applyFill="1" applyProtection="1">
      <protection locked="0"/>
    </xf>
    <xf numFmtId="0" fontId="40" fillId="0" borderId="0" xfId="0" applyFont="1" applyBorder="1" applyAlignment="1" applyProtection="1">
      <alignment horizontal="center"/>
      <protection locked="0"/>
    </xf>
    <xf numFmtId="0" fontId="54" fillId="2" borderId="3"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 fillId="0" borderId="0" xfId="0" applyFont="1" applyFill="1" applyAlignment="1" applyProtection="1">
      <protection locked="0"/>
    </xf>
    <xf numFmtId="0" fontId="33" fillId="0" borderId="14" xfId="0" applyFont="1" applyBorder="1" applyAlignment="1" applyProtection="1">
      <protection locked="0"/>
    </xf>
    <xf numFmtId="0" fontId="34" fillId="0" borderId="29" xfId="0" applyFont="1" applyBorder="1" applyAlignment="1" applyProtection="1">
      <alignment wrapText="1"/>
      <protection locked="0"/>
    </xf>
    <xf numFmtId="0" fontId="36" fillId="0" borderId="33" xfId="0" applyFont="1" applyBorder="1" applyAlignment="1" applyProtection="1">
      <alignment vertical="top" wrapText="1"/>
      <protection locked="0"/>
    </xf>
    <xf numFmtId="0" fontId="36" fillId="0" borderId="33" xfId="0" applyFont="1" applyBorder="1" applyAlignment="1" applyProtection="1">
      <alignment horizontal="left" vertical="top" wrapText="1" indent="4"/>
      <protection locked="0"/>
    </xf>
    <xf numFmtId="0" fontId="37" fillId="0" borderId="0" xfId="0" applyFont="1" applyFill="1" applyBorder="1" applyAlignment="1" applyProtection="1">
      <alignment vertical="top" wrapText="1"/>
      <protection locked="0"/>
    </xf>
    <xf numFmtId="0" fontId="11" fillId="0" borderId="0" xfId="0" applyFont="1" applyAlignment="1" applyProtection="1">
      <protection locked="0"/>
    </xf>
    <xf numFmtId="0" fontId="49" fillId="0" borderId="0" xfId="0" applyFont="1" applyFill="1" applyAlignment="1" applyProtection="1">
      <alignment vertical="top" wrapText="1"/>
      <protection locked="0"/>
    </xf>
    <xf numFmtId="0" fontId="38" fillId="2" borderId="14" xfId="0" applyFont="1" applyFill="1" applyBorder="1" applyAlignment="1" applyProtection="1">
      <alignment horizontal="left" wrapText="1"/>
      <protection locked="0"/>
    </xf>
    <xf numFmtId="14" fontId="37" fillId="0" borderId="2" xfId="0" applyNumberFormat="1" applyFont="1" applyFill="1" applyBorder="1" applyAlignment="1" applyProtection="1">
      <alignment horizontal="center"/>
      <protection locked="0"/>
    </xf>
    <xf numFmtId="0" fontId="7" fillId="0" borderId="0" xfId="0" applyFont="1" applyFill="1" applyAlignment="1" applyProtection="1">
      <protection locked="0"/>
    </xf>
    <xf numFmtId="0" fontId="34" fillId="0" borderId="9" xfId="0" applyFont="1" applyBorder="1" applyAlignment="1" applyProtection="1">
      <alignment wrapText="1"/>
      <protection locked="0"/>
    </xf>
    <xf numFmtId="0" fontId="36" fillId="0" borderId="141" xfId="0" applyFont="1" applyBorder="1" applyAlignment="1" applyProtection="1">
      <alignment vertical="top" wrapText="1"/>
      <protection locked="0"/>
    </xf>
    <xf numFmtId="0" fontId="36" fillId="0" borderId="69" xfId="0" applyFont="1" applyBorder="1" applyAlignment="1" applyProtection="1">
      <alignment vertical="top" wrapText="1"/>
      <protection locked="0"/>
    </xf>
    <xf numFmtId="164" fontId="36" fillId="34" borderId="44" xfId="0" applyNumberFormat="1" applyFont="1" applyFill="1" applyBorder="1" applyAlignment="1" applyProtection="1">
      <alignment vertical="top" wrapText="1"/>
      <protection locked="0"/>
    </xf>
    <xf numFmtId="0" fontId="36" fillId="0" borderId="69" xfId="0" applyFont="1" applyFill="1" applyBorder="1" applyAlignment="1" applyProtection="1">
      <alignment vertical="top" wrapText="1"/>
      <protection locked="0"/>
    </xf>
    <xf numFmtId="0" fontId="36" fillId="0" borderId="34" xfId="0" applyFont="1" applyBorder="1" applyAlignment="1" applyProtection="1">
      <alignment vertical="top" wrapText="1"/>
      <protection locked="0"/>
    </xf>
    <xf numFmtId="0" fontId="5" fillId="34" borderId="0" xfId="0" applyFont="1" applyFill="1" applyAlignment="1" applyProtection="1">
      <protection locked="0"/>
    </xf>
    <xf numFmtId="0" fontId="2" fillId="34" borderId="0" xfId="0" applyFont="1" applyFill="1" applyAlignment="1" applyProtection="1">
      <protection locked="0"/>
    </xf>
    <xf numFmtId="0" fontId="3" fillId="34" borderId="0" xfId="0" applyFont="1" applyFill="1" applyBorder="1" applyAlignment="1" applyProtection="1">
      <alignment horizontal="center"/>
      <protection locked="0"/>
    </xf>
    <xf numFmtId="0" fontId="3" fillId="34" borderId="0" xfId="0" applyFont="1" applyFill="1" applyAlignment="1" applyProtection="1">
      <protection locked="0"/>
    </xf>
    <xf numFmtId="0" fontId="7" fillId="0" borderId="14" xfId="0" applyFont="1" applyFill="1" applyBorder="1" applyAlignment="1" applyProtection="1">
      <protection locked="0"/>
    </xf>
    <xf numFmtId="0" fontId="48" fillId="0" borderId="9" xfId="0" applyFont="1" applyBorder="1" applyProtection="1">
      <protection locked="0"/>
    </xf>
    <xf numFmtId="0" fontId="37" fillId="0" borderId="0" xfId="0" applyFont="1" applyFill="1" applyBorder="1" applyAlignment="1" applyProtection="1">
      <alignment horizontal="left" vertical="top" wrapText="1"/>
      <protection locked="0"/>
    </xf>
    <xf numFmtId="0" fontId="33" fillId="0" borderId="0" xfId="0" applyFont="1" applyBorder="1" applyProtection="1">
      <protection locked="0"/>
    </xf>
    <xf numFmtId="0" fontId="329" fillId="0" borderId="0" xfId="0" applyFont="1" applyProtection="1">
      <protection locked="0"/>
    </xf>
    <xf numFmtId="0" fontId="36" fillId="0" borderId="7" xfId="0" applyFont="1" applyFill="1" applyBorder="1" applyProtection="1">
      <protection locked="0"/>
    </xf>
    <xf numFmtId="0" fontId="36" fillId="0" borderId="17" xfId="0" applyFont="1" applyFill="1" applyBorder="1" applyProtection="1">
      <protection locked="0"/>
    </xf>
    <xf numFmtId="0" fontId="36" fillId="0" borderId="1" xfId="0" applyFont="1" applyFill="1" applyBorder="1" applyProtection="1">
      <protection locked="0"/>
    </xf>
    <xf numFmtId="0" fontId="36" fillId="0" borderId="12" xfId="0" applyFont="1" applyFill="1" applyBorder="1" applyProtection="1">
      <protection locked="0"/>
    </xf>
    <xf numFmtId="0" fontId="0" fillId="0" borderId="0" xfId="0" applyAlignment="1" applyProtection="1">
      <alignment horizontal="center"/>
      <protection locked="0"/>
    </xf>
    <xf numFmtId="0" fontId="34" fillId="34" borderId="0" xfId="0" applyFont="1" applyFill="1" applyBorder="1" applyAlignment="1" applyProtection="1">
      <alignment horizontal="center" vertical="center" wrapText="1"/>
      <protection locked="0"/>
    </xf>
    <xf numFmtId="0" fontId="9" fillId="0" borderId="0" xfId="67" applyFont="1" applyAlignment="1" applyProtection="1">
      <alignment vertical="center"/>
      <protection locked="0"/>
    </xf>
    <xf numFmtId="0" fontId="33" fillId="0" borderId="0" xfId="67" applyFont="1" applyProtection="1">
      <protection locked="0"/>
    </xf>
    <xf numFmtId="0" fontId="2" fillId="0" borderId="0" xfId="67" applyFont="1" applyAlignment="1" applyProtection="1">
      <alignment horizontal="center"/>
      <protection locked="0"/>
    </xf>
    <xf numFmtId="0" fontId="40" fillId="0" borderId="0" xfId="0" applyFont="1" applyAlignment="1" applyProtection="1">
      <alignment horizontal="left" vertical="center" wrapText="1"/>
      <protection locked="0"/>
    </xf>
    <xf numFmtId="0" fontId="40" fillId="0" borderId="0" xfId="0" applyFont="1" applyAlignment="1" applyProtection="1">
      <alignment wrapText="1"/>
      <protection locked="0"/>
    </xf>
    <xf numFmtId="0" fontId="39" fillId="0" borderId="0" xfId="0" applyFont="1" applyAlignment="1" applyProtection="1">
      <alignment wrapText="1"/>
      <protection locked="0"/>
    </xf>
    <xf numFmtId="0" fontId="39" fillId="0" borderId="4" xfId="0" applyFont="1" applyBorder="1" applyAlignment="1" applyProtection="1">
      <alignment horizontal="center" vertical="center"/>
      <protection locked="0"/>
    </xf>
    <xf numFmtId="0" fontId="39" fillId="0" borderId="0" xfId="0" applyFont="1" applyFill="1" applyProtection="1">
      <protection locked="0"/>
    </xf>
    <xf numFmtId="0" fontId="36" fillId="0" borderId="0" xfId="0" applyFont="1" applyFill="1" applyBorder="1" applyAlignment="1" applyProtection="1">
      <alignment horizontal="left"/>
      <protection locked="0"/>
    </xf>
    <xf numFmtId="0" fontId="34" fillId="0" borderId="0" xfId="0" applyFont="1" applyBorder="1" applyAlignment="1" applyProtection="1">
      <alignment horizontal="left"/>
      <protection locked="0"/>
    </xf>
    <xf numFmtId="0" fontId="16" fillId="34" borderId="0" xfId="0" applyFont="1" applyFill="1" applyBorder="1" applyProtection="1">
      <protection locked="0"/>
    </xf>
    <xf numFmtId="0" fontId="36" fillId="0" borderId="0" xfId="0" applyFont="1" applyFill="1" applyAlignment="1" applyProtection="1">
      <alignment horizontal="left"/>
      <protection locked="0"/>
    </xf>
    <xf numFmtId="0" fontId="3" fillId="0" borderId="0" xfId="0" applyFont="1" applyFill="1" applyAlignment="1" applyProtection="1">
      <alignment wrapText="1"/>
      <protection locked="0"/>
    </xf>
    <xf numFmtId="0" fontId="3" fillId="0" borderId="0" xfId="0" applyFont="1" applyFill="1" applyAlignment="1" applyProtection="1">
      <alignment vertical="center" wrapText="1"/>
      <protection locked="0"/>
    </xf>
    <xf numFmtId="0" fontId="51" fillId="0" borderId="0" xfId="0" applyFont="1" applyFill="1"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34" fillId="0" borderId="0" xfId="0" applyFont="1" applyFill="1" applyAlignment="1" applyProtection="1">
      <protection locked="0"/>
    </xf>
    <xf numFmtId="0" fontId="34" fillId="0" borderId="0" xfId="0" applyFont="1" applyAlignment="1" applyProtection="1">
      <alignment horizontal="center"/>
      <protection locked="0"/>
    </xf>
    <xf numFmtId="0" fontId="34" fillId="0" borderId="0" xfId="0" applyFont="1" applyBorder="1" applyAlignment="1" applyProtection="1">
      <alignment vertical="center"/>
      <protection locked="0"/>
    </xf>
    <xf numFmtId="0" fontId="42" fillId="0" borderId="0" xfId="0" applyFont="1" applyFill="1" applyProtection="1">
      <protection locked="0"/>
    </xf>
    <xf numFmtId="0" fontId="42" fillId="0" borderId="0" xfId="0" applyFont="1" applyProtection="1">
      <protection locked="0"/>
    </xf>
    <xf numFmtId="0" fontId="34" fillId="0" borderId="0" xfId="0" applyFont="1" applyAlignment="1" applyProtection="1">
      <alignment horizontal="center" vertical="center"/>
      <protection locked="0"/>
    </xf>
    <xf numFmtId="0" fontId="43" fillId="0" borderId="0" xfId="0" applyFont="1" applyFill="1" applyProtection="1">
      <protection locked="0"/>
    </xf>
    <xf numFmtId="0" fontId="43" fillId="0" borderId="0" xfId="0" applyFont="1" applyProtection="1">
      <protection locked="0"/>
    </xf>
    <xf numFmtId="0" fontId="16" fillId="34" borderId="0" xfId="0" applyFont="1" applyFill="1" applyBorder="1" applyAlignment="1" applyProtection="1">
      <alignment vertical="center"/>
      <protection locked="0"/>
    </xf>
    <xf numFmtId="0" fontId="34" fillId="0" borderId="10" xfId="0" applyFont="1" applyFill="1" applyBorder="1" applyProtection="1">
      <protection locked="0"/>
    </xf>
    <xf numFmtId="0" fontId="34" fillId="0" borderId="10" xfId="0" applyFont="1" applyBorder="1" applyProtection="1">
      <protection locked="0"/>
    </xf>
    <xf numFmtId="43" fontId="36" fillId="0" borderId="0" xfId="49" applyFont="1" applyBorder="1" applyAlignment="1" applyProtection="1">
      <alignment vertical="center"/>
      <protection locked="0"/>
    </xf>
    <xf numFmtId="43" fontId="36" fillId="0" borderId="0" xfId="49" applyFont="1" applyFill="1" applyBorder="1" applyAlignment="1" applyProtection="1">
      <alignment vertical="center"/>
      <protection locked="0"/>
    </xf>
    <xf numFmtId="164" fontId="42" fillId="0" borderId="0" xfId="0" applyNumberFormat="1" applyFont="1" applyFill="1" applyAlignment="1" applyProtection="1">
      <alignment vertical="center"/>
      <protection locked="0"/>
    </xf>
    <xf numFmtId="0" fontId="43" fillId="0" borderId="0" xfId="0" applyFont="1" applyFill="1" applyBorder="1" applyProtection="1">
      <protection locked="0"/>
    </xf>
    <xf numFmtId="0" fontId="36" fillId="0" borderId="0" xfId="0" applyFont="1" applyFill="1" applyAlignment="1" applyProtection="1">
      <alignment horizontal="left" indent="6"/>
      <protection locked="0"/>
    </xf>
    <xf numFmtId="0" fontId="43" fillId="0" borderId="0" xfId="0" applyFont="1" applyFill="1" applyBorder="1" applyAlignment="1" applyProtection="1">
      <alignment horizontal="left"/>
      <protection locked="0"/>
    </xf>
    <xf numFmtId="0" fontId="43" fillId="0" borderId="0" xfId="0" applyFont="1" applyFill="1" applyAlignment="1" applyProtection="1">
      <alignment horizontal="left"/>
      <protection locked="0"/>
    </xf>
    <xf numFmtId="0" fontId="43" fillId="0" borderId="0" xfId="0" applyFont="1" applyAlignment="1" applyProtection="1">
      <alignment horizontal="left"/>
      <protection locked="0"/>
    </xf>
    <xf numFmtId="0" fontId="42" fillId="0" borderId="0" xfId="0" applyFont="1" applyFill="1" applyAlignment="1" applyProtection="1">
      <alignment vertical="center"/>
      <protection locked="0"/>
    </xf>
    <xf numFmtId="0" fontId="36" fillId="0" borderId="0" xfId="0" applyFont="1" applyFill="1" applyBorder="1" applyAlignment="1" applyProtection="1">
      <alignment horizontal="left" indent="3"/>
      <protection locked="0"/>
    </xf>
    <xf numFmtId="0" fontId="34" fillId="0" borderId="15" xfId="0" applyFont="1" applyFill="1" applyBorder="1" applyProtection="1">
      <protection locked="0"/>
    </xf>
    <xf numFmtId="0" fontId="34" fillId="0" borderId="15" xfId="0" applyFont="1" applyBorder="1" applyProtection="1">
      <protection locked="0"/>
    </xf>
    <xf numFmtId="164" fontId="36" fillId="0" borderId="15" xfId="49" applyNumberFormat="1" applyFont="1" applyBorder="1" applyAlignment="1" applyProtection="1">
      <alignment vertical="center"/>
      <protection locked="0"/>
    </xf>
    <xf numFmtId="0" fontId="34" fillId="0" borderId="6" xfId="0" applyFont="1" applyFill="1" applyBorder="1" applyProtection="1">
      <protection locked="0"/>
    </xf>
    <xf numFmtId="164" fontId="34" fillId="0" borderId="0" xfId="49" applyNumberFormat="1" applyFont="1" applyBorder="1" applyAlignment="1" applyProtection="1">
      <alignment vertical="center"/>
      <protection locked="0"/>
    </xf>
    <xf numFmtId="0" fontId="34" fillId="0" borderId="0" xfId="0" applyFont="1" applyAlignment="1" applyProtection="1">
      <alignment vertical="center"/>
      <protection locked="0"/>
    </xf>
    <xf numFmtId="0" fontId="19" fillId="34" borderId="0" xfId="0" applyFont="1" applyFill="1" applyAlignment="1" applyProtection="1">
      <alignment vertical="center"/>
      <protection locked="0"/>
    </xf>
    <xf numFmtId="0" fontId="36" fillId="0" borderId="0" xfId="0" applyFont="1" applyBorder="1" applyAlignment="1" applyProtection="1">
      <alignment vertical="center"/>
      <protection locked="0"/>
    </xf>
    <xf numFmtId="0" fontId="44" fillId="0" borderId="0" xfId="0" applyFont="1" applyBorder="1" applyProtection="1">
      <protection locked="0"/>
    </xf>
    <xf numFmtId="0" fontId="36" fillId="0" borderId="3" xfId="0" applyFont="1" applyFill="1" applyBorder="1" applyProtection="1">
      <protection locked="0"/>
    </xf>
    <xf numFmtId="0" fontId="36" fillId="0" borderId="3" xfId="0" applyFont="1" applyFill="1" applyBorder="1" applyAlignment="1" applyProtection="1">
      <alignment vertical="center"/>
      <protection locked="0"/>
    </xf>
    <xf numFmtId="164" fontId="36" fillId="0" borderId="3" xfId="49" applyNumberFormat="1" applyFont="1" applyFill="1" applyBorder="1" applyAlignment="1" applyProtection="1">
      <alignment vertical="center"/>
      <protection locked="0"/>
    </xf>
    <xf numFmtId="0" fontId="0" fillId="0" borderId="0" xfId="0" applyFont="1" applyFill="1" applyBorder="1" applyProtection="1">
      <protection locked="0"/>
    </xf>
    <xf numFmtId="0" fontId="36" fillId="0" borderId="0" xfId="0" applyFont="1" applyFill="1" applyAlignment="1" applyProtection="1">
      <alignment vertical="top" wrapText="1"/>
      <protection locked="0"/>
    </xf>
    <xf numFmtId="0" fontId="16" fillId="34" borderId="0" xfId="0" applyFont="1" applyFill="1" applyAlignment="1" applyProtection="1">
      <alignment vertical="top"/>
      <protection locked="0"/>
    </xf>
    <xf numFmtId="0" fontId="36" fillId="0" borderId="0" xfId="0" applyFont="1" applyFill="1" applyAlignment="1" applyProtection="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164" fontId="0" fillId="0" borderId="0" xfId="49" applyNumberFormat="1" applyFont="1" applyFill="1" applyBorder="1" applyAlignment="1" applyProtection="1">
      <alignment vertical="center"/>
      <protection locked="0"/>
    </xf>
    <xf numFmtId="0" fontId="34" fillId="0" borderId="0" xfId="0" applyFont="1" applyFill="1" applyProtection="1">
      <protection locked="0"/>
    </xf>
    <xf numFmtId="0" fontId="36" fillId="0" borderId="0" xfId="0" applyFont="1" applyFill="1" applyAlignment="1" applyProtection="1">
      <alignment horizontal="center" vertical="center"/>
      <protection locked="0"/>
    </xf>
    <xf numFmtId="0" fontId="16" fillId="0" borderId="0" xfId="0" applyFont="1" applyBorder="1" applyProtection="1">
      <protection locked="0"/>
    </xf>
    <xf numFmtId="0" fontId="30" fillId="0" borderId="0" xfId="0" applyFont="1" applyFill="1" applyAlignment="1" applyProtection="1">
      <alignment horizontal="left" vertical="top"/>
      <protection locked="0"/>
    </xf>
    <xf numFmtId="9" fontId="36" fillId="0" borderId="0" xfId="0" applyNumberFormat="1" applyFont="1" applyFill="1" applyAlignment="1" applyProtection="1">
      <alignment vertical="center"/>
      <protection locked="0"/>
    </xf>
    <xf numFmtId="0" fontId="34" fillId="0" borderId="10" xfId="0" applyFont="1" applyFill="1" applyBorder="1" applyAlignment="1" applyProtection="1">
      <alignment horizontal="left" indent="1"/>
      <protection locked="0"/>
    </xf>
    <xf numFmtId="164" fontId="36" fillId="0" borderId="0" xfId="49" applyNumberFormat="1" applyFont="1" applyFill="1" applyAlignment="1" applyProtection="1">
      <alignment vertical="center"/>
      <protection locked="0"/>
    </xf>
    <xf numFmtId="164" fontId="36" fillId="0" borderId="0" xfId="49" applyNumberFormat="1" applyFont="1" applyProtection="1">
      <protection locked="0"/>
    </xf>
    <xf numFmtId="164" fontId="36" fillId="0" borderId="0" xfId="49" applyNumberFormat="1" applyFont="1" applyAlignment="1" applyProtection="1">
      <alignment vertical="center"/>
      <protection locked="0"/>
    </xf>
    <xf numFmtId="43" fontId="36" fillId="0" borderId="0" xfId="49" applyFont="1" applyProtection="1">
      <protection locked="0"/>
    </xf>
    <xf numFmtId="43" fontId="36" fillId="0" borderId="0" xfId="49" applyFont="1" applyAlignment="1" applyProtection="1">
      <alignment vertical="center"/>
      <protection locked="0"/>
    </xf>
    <xf numFmtId="0" fontId="36" fillId="0" borderId="0" xfId="0" quotePrefix="1" applyFont="1" applyFill="1" applyBorder="1" applyProtection="1">
      <protection locked="0"/>
    </xf>
    <xf numFmtId="0" fontId="16" fillId="0" borderId="0" xfId="0" applyFont="1" applyFill="1" applyBorder="1" applyAlignment="1" applyProtection="1">
      <alignment vertical="center"/>
      <protection locked="0"/>
    </xf>
    <xf numFmtId="0" fontId="42" fillId="0" borderId="0" xfId="0" applyFont="1" applyFill="1" applyBorder="1" applyProtection="1">
      <protection locked="0"/>
    </xf>
    <xf numFmtId="164" fontId="36" fillId="0" borderId="0" xfId="49" applyNumberFormat="1" applyFont="1" applyBorder="1" applyProtection="1">
      <protection locked="0"/>
    </xf>
    <xf numFmtId="164" fontId="36" fillId="0" borderId="0" xfId="49" applyNumberFormat="1" applyFont="1" applyBorder="1" applyAlignment="1" applyProtection="1">
      <alignment vertical="center"/>
      <protection locked="0"/>
    </xf>
    <xf numFmtId="0" fontId="16" fillId="0" borderId="0" xfId="0" applyFont="1" applyFill="1" applyProtection="1">
      <protection locked="0"/>
    </xf>
    <xf numFmtId="0" fontId="0" fillId="0" borderId="0" xfId="0" applyFont="1" applyFill="1" applyAlignment="1" applyProtection="1">
      <protection locked="0"/>
    </xf>
    <xf numFmtId="0" fontId="36" fillId="0" borderId="0" xfId="0" applyFont="1" applyFill="1" applyBorder="1" applyAlignment="1" applyProtection="1">
      <protection locked="0"/>
    </xf>
    <xf numFmtId="0" fontId="34" fillId="0" borderId="0" xfId="0" applyFont="1" applyProtection="1">
      <protection locked="0"/>
    </xf>
    <xf numFmtId="0" fontId="44" fillId="0" borderId="0" xfId="0" applyFont="1" applyFill="1" applyAlignment="1" applyProtection="1">
      <alignment horizontal="left" indent="3"/>
      <protection locked="0"/>
    </xf>
    <xf numFmtId="0" fontId="44" fillId="0" borderId="0" xfId="0" applyFont="1" applyAlignment="1" applyProtection="1">
      <alignment horizontal="left" indent="3"/>
      <protection locked="0"/>
    </xf>
    <xf numFmtId="0" fontId="36" fillId="0" borderId="0" xfId="0" applyFont="1" applyAlignment="1" applyProtection="1">
      <alignment horizontal="left" indent="6"/>
      <protection locked="0"/>
    </xf>
    <xf numFmtId="0" fontId="0" fillId="0" borderId="0" xfId="0" applyFont="1" applyFill="1" applyAlignment="1" applyProtection="1">
      <alignment horizontal="left" indent="6"/>
      <protection locked="0"/>
    </xf>
    <xf numFmtId="0" fontId="36" fillId="34" borderId="0" xfId="0" applyFont="1" applyFill="1" applyAlignment="1" applyProtection="1">
      <alignment horizontal="left" indent="3"/>
      <protection locked="0"/>
    </xf>
    <xf numFmtId="0" fontId="260" fillId="34" borderId="0" xfId="0" applyFont="1" applyFill="1" applyAlignment="1" applyProtection="1">
      <alignment horizontal="left" indent="1"/>
      <protection locked="0"/>
    </xf>
    <xf numFmtId="0" fontId="327" fillId="0" borderId="0" xfId="0" applyFont="1" applyFill="1" applyBorder="1" applyAlignment="1" applyProtection="1">
      <alignment horizontal="left"/>
      <protection locked="0"/>
    </xf>
    <xf numFmtId="0" fontId="326" fillId="0" borderId="0" xfId="0" applyFont="1" applyFill="1" applyProtection="1">
      <protection locked="0"/>
    </xf>
    <xf numFmtId="43" fontId="0" fillId="0" borderId="0" xfId="49" applyNumberFormat="1" applyFont="1" applyFill="1" applyBorder="1" applyAlignment="1" applyProtection="1">
      <alignment horizontal="left"/>
      <protection locked="0"/>
    </xf>
    <xf numFmtId="43" fontId="36" fillId="34" borderId="0" xfId="49" applyNumberFormat="1" applyFont="1" applyFill="1" applyBorder="1" applyProtection="1">
      <protection locked="0"/>
    </xf>
    <xf numFmtId="168" fontId="34" fillId="0" borderId="0" xfId="0" applyNumberFormat="1" applyFont="1" applyFill="1" applyAlignment="1" applyProtection="1">
      <alignment horizontal="center" vertical="top"/>
      <protection locked="0"/>
    </xf>
    <xf numFmtId="0" fontId="36" fillId="0" borderId="0" xfId="0" applyFont="1" applyAlignment="1" applyProtection="1">
      <alignment horizontal="left" vertical="top" wrapText="1"/>
      <protection locked="0"/>
    </xf>
    <xf numFmtId="168" fontId="30" fillId="0" borderId="0" xfId="0" applyNumberFormat="1" applyFont="1" applyFill="1" applyAlignment="1" applyProtection="1">
      <alignment horizontal="center" vertical="top"/>
      <protection locked="0"/>
    </xf>
    <xf numFmtId="0" fontId="0" fillId="0" borderId="0" xfId="0" applyFont="1" applyFill="1" applyAlignment="1" applyProtection="1">
      <alignment horizontal="left" vertical="top" wrapText="1"/>
      <protection locked="0"/>
    </xf>
    <xf numFmtId="0" fontId="36" fillId="34" borderId="0" xfId="0" applyFont="1" applyFill="1" applyAlignment="1" applyProtection="1">
      <alignment horizontal="left"/>
      <protection locked="0"/>
    </xf>
    <xf numFmtId="0" fontId="30" fillId="0" borderId="0" xfId="0" applyFont="1" applyFill="1" applyAlignment="1" applyProtection="1">
      <alignment vertical="top" wrapText="1"/>
    </xf>
    <xf numFmtId="0" fontId="30" fillId="0" borderId="0" xfId="0" applyFont="1" applyAlignment="1" applyProtection="1">
      <alignment horizontal="left" vertical="top" wrapText="1"/>
    </xf>
    <xf numFmtId="0" fontId="41" fillId="0" borderId="0" xfId="0" applyFont="1" applyFill="1" applyAlignment="1" applyProtection="1">
      <alignment vertical="top" wrapText="1"/>
    </xf>
    <xf numFmtId="0" fontId="3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0" fillId="0" borderId="0" xfId="0" applyFont="1" applyFill="1" applyBorder="1" applyAlignment="1" applyProtection="1">
      <alignment horizontal="left" vertical="top" wrapText="1"/>
    </xf>
    <xf numFmtId="0" fontId="42" fillId="0" borderId="0" xfId="0" applyFont="1" applyFill="1" applyAlignment="1" applyProtection="1">
      <alignment vertical="top" wrapText="1"/>
    </xf>
    <xf numFmtId="0" fontId="41" fillId="0" borderId="0" xfId="0" applyFont="1" applyFill="1" applyAlignment="1" applyProtection="1">
      <alignment vertical="top" wrapText="1"/>
      <protection locked="0"/>
    </xf>
    <xf numFmtId="0" fontId="45" fillId="0" borderId="0" xfId="0" applyFont="1" applyFill="1" applyAlignment="1" applyProtection="1">
      <alignment vertical="top" wrapText="1"/>
    </xf>
    <xf numFmtId="0" fontId="3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41" fillId="0" borderId="0" xfId="0" applyFont="1" applyFill="1" applyBorder="1" applyAlignment="1" applyProtection="1">
      <alignment vertical="top" wrapText="1"/>
    </xf>
    <xf numFmtId="0" fontId="45" fillId="0" borderId="0" xfId="0" applyFont="1" applyFill="1" applyBorder="1" applyAlignment="1" applyProtection="1">
      <alignment horizontal="left" vertical="top" wrapText="1"/>
    </xf>
    <xf numFmtId="0" fontId="30" fillId="0" borderId="0" xfId="0" applyFont="1" applyFill="1" applyAlignment="1" applyProtection="1">
      <alignment horizontal="left" vertical="top" wrapText="1"/>
    </xf>
    <xf numFmtId="0" fontId="30" fillId="0" borderId="3" xfId="0" applyFont="1" applyFill="1" applyBorder="1" applyAlignment="1" applyProtection="1">
      <alignment horizontal="left" vertical="top" wrapText="1"/>
    </xf>
    <xf numFmtId="0" fontId="30" fillId="0" borderId="0" xfId="0" applyFont="1" applyAlignment="1" applyProtection="1">
      <alignment horizontal="left" vertical="top" wrapText="1"/>
      <protection locked="0"/>
    </xf>
    <xf numFmtId="0" fontId="0" fillId="0" borderId="0" xfId="0" applyAlignment="1" applyProtection="1">
      <alignment vertical="top" wrapText="1"/>
      <protection locked="0"/>
    </xf>
    <xf numFmtId="0" fontId="0" fillId="0" borderId="13" xfId="0" applyBorder="1" applyAlignment="1" applyProtection="1">
      <alignment vertical="top" wrapText="1"/>
      <protection locked="0"/>
    </xf>
    <xf numFmtId="0" fontId="45" fillId="0" borderId="0" xfId="0" applyFont="1" applyAlignment="1" applyProtection="1">
      <alignment vertical="top" wrapText="1"/>
    </xf>
    <xf numFmtId="0" fontId="30" fillId="0" borderId="3" xfId="0" applyFont="1" applyBorder="1" applyAlignment="1" applyProtection="1">
      <alignment vertical="top" wrapText="1"/>
    </xf>
    <xf numFmtId="0" fontId="0" fillId="0" borderId="0" xfId="0" applyFill="1" applyAlignment="1" applyProtection="1">
      <alignment vertical="top" wrapText="1"/>
      <protection locked="0"/>
    </xf>
    <xf numFmtId="0" fontId="46" fillId="0" borderId="0" xfId="0" applyFont="1" applyFill="1" applyAlignment="1" applyProtection="1">
      <alignment vertical="top" wrapText="1"/>
    </xf>
    <xf numFmtId="0" fontId="0" fillId="0" borderId="0" xfId="0" applyFill="1" applyAlignment="1" applyProtection="1">
      <alignment horizontal="left" vertical="top" wrapText="1"/>
      <protection locked="0"/>
    </xf>
    <xf numFmtId="0" fontId="36" fillId="0" borderId="0" xfId="0" applyFont="1" applyAlignment="1" applyProtection="1">
      <alignment vertical="top" wrapText="1"/>
    </xf>
    <xf numFmtId="0" fontId="0" fillId="34" borderId="0" xfId="0" applyFill="1" applyAlignment="1" applyProtection="1">
      <alignment vertical="top" wrapText="1"/>
      <protection locked="0"/>
    </xf>
    <xf numFmtId="0" fontId="36" fillId="34" borderId="0" xfId="0" applyFont="1" applyFill="1" applyBorder="1" applyAlignment="1" applyProtection="1">
      <alignment horizontal="left" vertical="top" wrapText="1"/>
    </xf>
    <xf numFmtId="0" fontId="0" fillId="0" borderId="0" xfId="0" applyAlignment="1" applyProtection="1">
      <alignment horizontal="left" vertical="top" wrapText="1" indent="2"/>
    </xf>
    <xf numFmtId="164" fontId="0" fillId="0" borderId="4" xfId="49" applyNumberFormat="1" applyFont="1" applyFill="1" applyBorder="1" applyProtection="1">
      <protection locked="0"/>
    </xf>
    <xf numFmtId="0" fontId="36" fillId="0" borderId="4" xfId="0" applyFont="1" applyFill="1" applyBorder="1" applyAlignment="1" applyProtection="1">
      <alignment vertical="top" wrapText="1"/>
      <protection locked="0"/>
    </xf>
    <xf numFmtId="164" fontId="0" fillId="0" borderId="145" xfId="49" applyNumberFormat="1" applyFont="1" applyFill="1" applyBorder="1" applyProtection="1">
      <protection locked="0"/>
    </xf>
    <xf numFmtId="164" fontId="0" fillId="0" borderId="146" xfId="49" applyNumberFormat="1" applyFont="1" applyFill="1" applyBorder="1" applyProtection="1">
      <protection locked="0"/>
    </xf>
    <xf numFmtId="164" fontId="0" fillId="0" borderId="147" xfId="49" applyNumberFormat="1" applyFont="1" applyFill="1" applyBorder="1" applyProtection="1">
      <protection locked="0"/>
    </xf>
    <xf numFmtId="0" fontId="32" fillId="0" borderId="0" xfId="0" applyFont="1" applyFill="1" applyBorder="1" applyAlignment="1" applyProtection="1">
      <alignment horizontal="left" wrapText="1"/>
    </xf>
    <xf numFmtId="0" fontId="15" fillId="120" borderId="0" xfId="2405" applyFont="1" applyFill="1" applyBorder="1" applyAlignment="1">
      <alignment horizontal="center"/>
    </xf>
    <xf numFmtId="0" fontId="34" fillId="120" borderId="0" xfId="60" applyFont="1" applyFill="1" applyBorder="1" applyAlignment="1" applyProtection="1">
      <alignment horizontal="center"/>
    </xf>
    <xf numFmtId="0" fontId="34" fillId="35" borderId="0" xfId="60" applyFont="1" applyFill="1" applyBorder="1" applyAlignment="1" applyProtection="1">
      <alignment horizontal="center"/>
    </xf>
    <xf numFmtId="165" fontId="15" fillId="120" borderId="0" xfId="49" applyNumberFormat="1" applyFont="1" applyFill="1" applyBorder="1" applyProtection="1">
      <protection locked="0"/>
    </xf>
    <xf numFmtId="0" fontId="36" fillId="34" borderId="0" xfId="0" applyFont="1" applyFill="1" applyAlignment="1" applyProtection="1">
      <alignment horizontal="left"/>
    </xf>
    <xf numFmtId="0" fontId="40" fillId="34" borderId="0" xfId="0" applyFont="1" applyFill="1" applyBorder="1" applyAlignment="1" applyProtection="1">
      <alignment horizontal="right"/>
    </xf>
    <xf numFmtId="164" fontId="15" fillId="34" borderId="0" xfId="49" applyNumberFormat="1" applyFont="1" applyFill="1" applyBorder="1" applyAlignment="1" applyProtection="1">
      <alignment horizontal="center" wrapText="1"/>
    </xf>
    <xf numFmtId="0" fontId="40" fillId="34" borderId="0" xfId="0" applyFont="1" applyFill="1" applyBorder="1" applyAlignment="1" applyProtection="1">
      <alignment horizontal="left"/>
    </xf>
    <xf numFmtId="0" fontId="0" fillId="34" borderId="0" xfId="0" applyFill="1" applyBorder="1" applyAlignment="1" applyProtection="1"/>
    <xf numFmtId="164" fontId="15" fillId="34" borderId="0" xfId="49" applyNumberFormat="1" applyFont="1" applyFill="1" applyBorder="1" applyAlignment="1" applyProtection="1">
      <alignment horizontal="center"/>
    </xf>
    <xf numFmtId="0" fontId="40" fillId="34" borderId="0" xfId="2405" applyFont="1" applyFill="1" applyBorder="1" applyAlignment="1" applyProtection="1">
      <alignment horizontal="right"/>
    </xf>
    <xf numFmtId="0" fontId="36" fillId="34" borderId="0" xfId="2405" applyFont="1" applyFill="1" applyProtection="1"/>
    <xf numFmtId="0" fontId="15" fillId="34" borderId="0" xfId="2405" applyFont="1" applyFill="1" applyProtection="1"/>
    <xf numFmtId="0" fontId="15" fillId="34" borderId="0" xfId="2405" quotePrefix="1" applyFont="1" applyFill="1" applyProtection="1"/>
    <xf numFmtId="0" fontId="40" fillId="34" borderId="0" xfId="2405" applyFont="1" applyFill="1" applyBorder="1" applyAlignment="1" applyProtection="1">
      <alignment horizontal="left"/>
    </xf>
    <xf numFmtId="0" fontId="73" fillId="34" borderId="0" xfId="1870" applyNumberFormat="1" applyFont="1" applyFill="1" applyBorder="1" applyAlignment="1" applyProtection="1">
      <alignment horizontal="center"/>
    </xf>
    <xf numFmtId="0" fontId="0" fillId="34" borderId="0" xfId="0" applyFill="1" applyBorder="1"/>
    <xf numFmtId="0" fontId="36" fillId="34" borderId="0" xfId="0" applyNumberFormat="1" applyFont="1" applyFill="1" applyProtection="1"/>
    <xf numFmtId="0" fontId="334" fillId="119" borderId="0" xfId="0" applyFont="1" applyFill="1" applyBorder="1" applyAlignment="1" applyProtection="1">
      <alignment horizontal="center" vertical="top"/>
    </xf>
    <xf numFmtId="0" fontId="333" fillId="119" borderId="0" xfId="0" applyFont="1" applyFill="1" applyAlignment="1" applyProtection="1">
      <alignment horizontal="left" vertical="top" wrapText="1"/>
    </xf>
    <xf numFmtId="164" fontId="334" fillId="119" borderId="36" xfId="49" applyNumberFormat="1" applyFont="1" applyFill="1" applyBorder="1" applyAlignment="1" applyProtection="1">
      <protection locked="0"/>
    </xf>
    <xf numFmtId="0" fontId="44" fillId="34" borderId="0" xfId="0" applyFont="1" applyFill="1" applyAlignment="1" applyProtection="1">
      <alignment horizontal="left"/>
    </xf>
    <xf numFmtId="0" fontId="30" fillId="34" borderId="0" xfId="0" applyFont="1" applyFill="1" applyAlignment="1" applyProtection="1">
      <alignment horizontal="left" vertical="top" wrapText="1" indent="3"/>
    </xf>
    <xf numFmtId="164" fontId="15" fillId="0" borderId="36" xfId="49" applyNumberFormat="1" applyFont="1" applyFill="1" applyBorder="1" applyProtection="1"/>
    <xf numFmtId="164" fontId="15" fillId="35" borderId="36" xfId="49" applyNumberFormat="1" applyFont="1" applyFill="1" applyBorder="1" applyAlignment="1" applyProtection="1"/>
    <xf numFmtId="0" fontId="34" fillId="0" borderId="0" xfId="0" applyFont="1" applyAlignment="1" applyProtection="1">
      <alignment horizontal="left" vertical="top"/>
    </xf>
    <xf numFmtId="0" fontId="36" fillId="121" borderId="0" xfId="0" applyFont="1" applyFill="1" applyAlignment="1" applyProtection="1">
      <alignment horizontal="left" wrapText="1"/>
    </xf>
    <xf numFmtId="0" fontId="44" fillId="34" borderId="0" xfId="0" quotePrefix="1" applyFont="1" applyFill="1" applyAlignment="1" applyProtection="1">
      <alignment horizontal="left"/>
    </xf>
    <xf numFmtId="164" fontId="36" fillId="0" borderId="36" xfId="49" applyNumberFormat="1" applyFont="1" applyFill="1" applyBorder="1" applyAlignment="1" applyProtection="1"/>
    <xf numFmtId="164" fontId="36" fillId="0" borderId="45" xfId="0" applyNumberFormat="1" applyFont="1" applyFill="1" applyBorder="1" applyAlignment="1" applyProtection="1">
      <alignment vertical="top" wrapText="1"/>
    </xf>
    <xf numFmtId="0" fontId="36" fillId="0" borderId="0" xfId="0" applyFont="1" applyAlignment="1" applyProtection="1">
      <alignment horizontal="left" vertical="top" wrapText="1"/>
    </xf>
    <xf numFmtId="164" fontId="15" fillId="0" borderId="57" xfId="49" applyNumberFormat="1" applyFont="1" applyFill="1" applyBorder="1" applyAlignment="1" applyProtection="1">
      <protection locked="0"/>
    </xf>
    <xf numFmtId="0" fontId="0" fillId="0" borderId="55" xfId="0" applyFill="1" applyBorder="1" applyAlignment="1" applyProtection="1">
      <protection locked="0"/>
    </xf>
    <xf numFmtId="0" fontId="0" fillId="0" borderId="58" xfId="0" applyFill="1" applyBorder="1" applyAlignment="1" applyProtection="1">
      <protection locked="0"/>
    </xf>
    <xf numFmtId="0" fontId="0" fillId="0" borderId="37" xfId="0" applyFill="1" applyBorder="1" applyAlignment="1" applyProtection="1">
      <protection locked="0"/>
    </xf>
    <xf numFmtId="0" fontId="0" fillId="0" borderId="0" xfId="0" applyFill="1" applyAlignment="1" applyProtection="1">
      <protection locked="0"/>
    </xf>
    <xf numFmtId="0" fontId="0" fillId="0" borderId="54" xfId="0" applyFill="1" applyBorder="1" applyAlignment="1" applyProtection="1">
      <protection locked="0"/>
    </xf>
    <xf numFmtId="0" fontId="0" fillId="0" borderId="59" xfId="0" applyFill="1" applyBorder="1" applyAlignment="1" applyProtection="1">
      <protection locked="0"/>
    </xf>
    <xf numFmtId="0" fontId="0" fillId="0" borderId="60" xfId="0" applyFill="1" applyBorder="1" applyAlignment="1" applyProtection="1">
      <protection locked="0"/>
    </xf>
    <xf numFmtId="0" fontId="0" fillId="0" borderId="51" xfId="0" applyFill="1" applyBorder="1" applyAlignment="1" applyProtection="1">
      <protection locked="0"/>
    </xf>
    <xf numFmtId="0" fontId="32" fillId="121" borderId="0" xfId="0" applyFont="1" applyFill="1" applyAlignment="1" applyProtection="1">
      <alignment horizontal="center"/>
      <protection locked="0"/>
    </xf>
    <xf numFmtId="0" fontId="36" fillId="121" borderId="0" xfId="0" applyFont="1" applyFill="1" applyProtection="1"/>
    <xf numFmtId="0" fontId="36" fillId="121" borderId="0" xfId="0" applyFont="1" applyFill="1" applyBorder="1" applyProtection="1">
      <protection locked="0"/>
    </xf>
    <xf numFmtId="0" fontId="34" fillId="121" borderId="0" xfId="0" applyFont="1" applyFill="1" applyBorder="1" applyAlignment="1" applyProtection="1">
      <alignment horizontal="center" wrapText="1"/>
    </xf>
    <xf numFmtId="0" fontId="36" fillId="121" borderId="13" xfId="0" applyFont="1" applyFill="1" applyBorder="1" applyProtection="1">
      <protection locked="0"/>
    </xf>
    <xf numFmtId="0" fontId="34" fillId="121" borderId="13" xfId="0" applyFont="1" applyFill="1" applyBorder="1" applyAlignment="1" applyProtection="1">
      <alignment horizontal="center" wrapText="1"/>
    </xf>
    <xf numFmtId="0" fontId="36" fillId="121" borderId="0" xfId="0" applyFont="1" applyFill="1" applyProtection="1">
      <protection locked="0"/>
    </xf>
    <xf numFmtId="0" fontId="36" fillId="121" borderId="0" xfId="0" applyFont="1" applyFill="1" applyAlignment="1" applyProtection="1">
      <alignment horizontal="left" wrapText="1"/>
      <protection locked="0"/>
    </xf>
    <xf numFmtId="0" fontId="44" fillId="121" borderId="0" xfId="0" applyFont="1" applyFill="1" applyAlignment="1" applyProtection="1">
      <alignment horizontal="center"/>
      <protection locked="0"/>
    </xf>
    <xf numFmtId="164" fontId="36" fillId="121" borderId="0" xfId="49" applyNumberFormat="1" applyFont="1" applyFill="1" applyAlignment="1" applyProtection="1">
      <alignment horizontal="left" indent="3"/>
    </xf>
    <xf numFmtId="0" fontId="34" fillId="121" borderId="0" xfId="0" applyFont="1" applyFill="1" applyBorder="1" applyAlignment="1" applyProtection="1">
      <alignment horizontal="left"/>
    </xf>
    <xf numFmtId="0" fontId="36" fillId="121" borderId="0" xfId="0" applyFont="1" applyFill="1" applyAlignment="1" applyProtection="1">
      <alignment horizontal="right"/>
    </xf>
    <xf numFmtId="0" fontId="34" fillId="121" borderId="0" xfId="0" applyFont="1" applyFill="1" applyAlignment="1" applyProtection="1">
      <alignment horizontal="left" wrapText="1"/>
    </xf>
    <xf numFmtId="164" fontId="0" fillId="34" borderId="0" xfId="49" applyNumberFormat="1" applyFont="1" applyFill="1" applyBorder="1" applyAlignment="1" applyProtection="1">
      <protection locked="0"/>
    </xf>
    <xf numFmtId="0" fontId="30" fillId="121" borderId="0" xfId="0" applyFont="1" applyFill="1" applyAlignment="1" applyProtection="1">
      <alignment horizontal="left" wrapText="1"/>
    </xf>
    <xf numFmtId="0" fontId="41" fillId="121" borderId="0" xfId="0" applyFont="1" applyFill="1" applyAlignment="1" applyProtection="1">
      <alignment horizontal="center"/>
      <protection locked="0"/>
    </xf>
    <xf numFmtId="164" fontId="15" fillId="121" borderId="36" xfId="49" applyNumberFormat="1" applyFont="1" applyFill="1" applyBorder="1" applyAlignment="1" applyProtection="1">
      <protection locked="0"/>
    </xf>
    <xf numFmtId="0" fontId="44" fillId="121" borderId="0" xfId="5212" applyFont="1" applyFill="1" applyBorder="1" applyAlignment="1" applyProtection="1">
      <alignment horizontal="center"/>
      <protection locked="0"/>
    </xf>
    <xf numFmtId="0" fontId="32" fillId="34" borderId="13" xfId="0" applyFont="1" applyFill="1" applyBorder="1" applyAlignment="1" applyProtection="1">
      <alignment horizontal="left"/>
    </xf>
    <xf numFmtId="0" fontId="41" fillId="34" borderId="0" xfId="0" applyFont="1" applyFill="1" applyAlignment="1" applyProtection="1">
      <alignment horizontal="left"/>
      <protection locked="0"/>
    </xf>
    <xf numFmtId="0" fontId="32" fillId="34" borderId="0" xfId="0" applyFont="1" applyFill="1" applyAlignment="1" applyProtection="1">
      <alignment horizontal="left" vertical="top"/>
    </xf>
    <xf numFmtId="0" fontId="32" fillId="34" borderId="0" xfId="0" applyFont="1" applyFill="1" applyAlignment="1" applyProtection="1">
      <alignment horizontal="left" vertical="top" wrapText="1"/>
    </xf>
    <xf numFmtId="0" fontId="32" fillId="34" borderId="0" xfId="0" applyFont="1" applyFill="1" applyAlignment="1" applyProtection="1">
      <alignment horizontal="left" vertical="top"/>
      <protection locked="0"/>
    </xf>
    <xf numFmtId="0" fontId="332" fillId="34" borderId="0" xfId="0" applyFont="1" applyFill="1" applyAlignment="1" applyProtection="1">
      <alignment horizontal="left" vertical="top"/>
    </xf>
    <xf numFmtId="0" fontId="32" fillId="34" borderId="3" xfId="0" applyFont="1" applyFill="1" applyBorder="1" applyAlignment="1" applyProtection="1">
      <alignment horizontal="left" vertical="top"/>
    </xf>
    <xf numFmtId="0" fontId="44" fillId="34" borderId="0" xfId="0" applyFont="1" applyFill="1" applyAlignment="1" applyProtection="1">
      <alignment horizontal="left" vertical="top" wrapText="1"/>
    </xf>
    <xf numFmtId="0" fontId="32" fillId="34" borderId="0" xfId="0" applyFont="1" applyFill="1" applyAlignment="1" applyProtection="1">
      <alignment horizontal="left" wrapText="1"/>
      <protection locked="0"/>
    </xf>
    <xf numFmtId="0" fontId="44" fillId="34" borderId="0" xfId="0" applyFont="1" applyFill="1" applyBorder="1" applyAlignment="1" applyProtection="1">
      <alignment horizontal="left" wrapText="1"/>
    </xf>
    <xf numFmtId="0" fontId="0" fillId="34" borderId="0" xfId="0" applyFont="1" applyFill="1" applyAlignment="1" applyProtection="1">
      <alignment horizontal="left" wrapText="1"/>
      <protection locked="0"/>
    </xf>
    <xf numFmtId="37" fontId="0" fillId="34" borderId="0" xfId="49" applyNumberFormat="1" applyFont="1" applyFill="1" applyAlignment="1" applyProtection="1">
      <alignment wrapText="1"/>
      <protection locked="0"/>
    </xf>
    <xf numFmtId="0" fontId="0" fillId="34" borderId="0" xfId="0" applyFont="1" applyFill="1" applyBorder="1" applyAlignment="1" applyProtection="1">
      <alignment wrapText="1"/>
      <protection locked="0"/>
    </xf>
    <xf numFmtId="0" fontId="32" fillId="34" borderId="0" xfId="0" applyFont="1" applyFill="1" applyBorder="1" applyAlignment="1" applyProtection="1">
      <alignment horizontal="left"/>
      <protection locked="0"/>
    </xf>
    <xf numFmtId="0" fontId="332" fillId="34" borderId="0" xfId="0" applyFont="1" applyFill="1" applyBorder="1" applyAlignment="1" applyProtection="1">
      <alignment horizontal="left"/>
      <protection locked="0"/>
    </xf>
    <xf numFmtId="0" fontId="332" fillId="34" borderId="0" xfId="0" applyFont="1" applyFill="1" applyAlignment="1" applyProtection="1">
      <alignment horizontal="left"/>
      <protection locked="0"/>
    </xf>
    <xf numFmtId="0" fontId="32" fillId="34" borderId="0" xfId="0" applyFont="1" applyFill="1" applyAlignment="1" applyProtection="1">
      <alignment horizontal="left"/>
    </xf>
    <xf numFmtId="0" fontId="336" fillId="34" borderId="0" xfId="0" applyFont="1" applyFill="1" applyAlignment="1" applyProtection="1">
      <alignment horizontal="left"/>
      <protection locked="0"/>
    </xf>
    <xf numFmtId="0" fontId="32" fillId="34" borderId="3" xfId="0" applyFont="1" applyFill="1" applyBorder="1" applyAlignment="1" applyProtection="1">
      <alignment horizontal="left"/>
      <protection locked="0"/>
    </xf>
    <xf numFmtId="164" fontId="32" fillId="34" borderId="0" xfId="49" applyNumberFormat="1" applyFont="1" applyFill="1" applyAlignment="1" applyProtection="1">
      <alignment horizontal="left"/>
      <protection locked="0"/>
    </xf>
    <xf numFmtId="0" fontId="0" fillId="34" borderId="55" xfId="0" applyFill="1" applyBorder="1" applyAlignment="1" applyProtection="1">
      <protection locked="0"/>
    </xf>
    <xf numFmtId="0" fontId="0" fillId="34" borderId="0" xfId="0" applyFill="1" applyAlignment="1" applyProtection="1">
      <protection locked="0"/>
    </xf>
    <xf numFmtId="0" fontId="0" fillId="34" borderId="60" xfId="0" applyFill="1" applyBorder="1" applyAlignment="1" applyProtection="1">
      <protection locked="0"/>
    </xf>
    <xf numFmtId="0" fontId="36" fillId="34" borderId="0" xfId="0" applyFont="1" applyFill="1" applyAlignment="1" applyProtection="1">
      <alignment horizontal="left" vertical="top" wrapText="1"/>
    </xf>
    <xf numFmtId="0" fontId="34" fillId="34" borderId="0" xfId="0" applyFont="1" applyFill="1" applyBorder="1" applyAlignment="1" applyProtection="1">
      <alignment vertical="top" wrapText="1"/>
    </xf>
    <xf numFmtId="164" fontId="15" fillId="34" borderId="36" xfId="49" applyNumberFormat="1" applyFont="1" applyFill="1" applyBorder="1" applyProtection="1">
      <protection locked="0"/>
    </xf>
    <xf numFmtId="0" fontId="34" fillId="34" borderId="0" xfId="0" applyFont="1" applyFill="1" applyBorder="1" applyAlignment="1" applyProtection="1">
      <alignment horizontal="left" vertical="top" wrapText="1"/>
    </xf>
    <xf numFmtId="0" fontId="30" fillId="34" borderId="0" xfId="0" applyFont="1" applyFill="1" applyBorder="1" applyAlignment="1" applyProtection="1">
      <alignment vertical="top" wrapText="1"/>
    </xf>
    <xf numFmtId="164" fontId="15" fillId="34" borderId="36" xfId="49" applyNumberFormat="1" applyFont="1" applyFill="1" applyBorder="1" applyProtection="1"/>
    <xf numFmtId="164" fontId="15" fillId="34" borderId="36" xfId="49" applyNumberFormat="1" applyFont="1" applyFill="1" applyBorder="1" applyAlignment="1" applyProtection="1"/>
    <xf numFmtId="49" fontId="3" fillId="34" borderId="148" xfId="0" applyNumberFormat="1" applyFont="1" applyFill="1" applyBorder="1" applyAlignment="1" applyProtection="1"/>
    <xf numFmtId="49" fontId="3" fillId="34" borderId="68" xfId="0" applyNumberFormat="1" applyFont="1" applyFill="1" applyBorder="1" applyAlignment="1" applyProtection="1"/>
    <xf numFmtId="49" fontId="3" fillId="0" borderId="68" xfId="0" applyNumberFormat="1" applyFont="1" applyFill="1" applyBorder="1" applyAlignment="1" applyProtection="1"/>
    <xf numFmtId="49" fontId="3" fillId="34" borderId="149" xfId="0" applyNumberFormat="1" applyFont="1" applyFill="1" applyBorder="1" applyAlignment="1" applyProtection="1"/>
    <xf numFmtId="0" fontId="36" fillId="34" borderId="33" xfId="0" applyFont="1" applyFill="1" applyBorder="1" applyAlignment="1" applyProtection="1">
      <alignment horizontal="center" vertical="top" wrapText="1"/>
    </xf>
    <xf numFmtId="0" fontId="36" fillId="34" borderId="33" xfId="0" applyFont="1" applyFill="1" applyBorder="1" applyAlignment="1" applyProtection="1">
      <alignment vertical="top" wrapText="1"/>
    </xf>
    <xf numFmtId="164" fontId="36" fillId="34" borderId="44" xfId="0" applyNumberFormat="1" applyFont="1" applyFill="1" applyBorder="1" applyAlignment="1" applyProtection="1">
      <alignment vertical="top" wrapText="1"/>
    </xf>
    <xf numFmtId="37" fontId="32" fillId="34" borderId="0" xfId="49" applyNumberFormat="1" applyFont="1" applyFill="1" applyAlignment="1" applyProtection="1">
      <alignment wrapText="1"/>
      <protection locked="0"/>
    </xf>
    <xf numFmtId="164" fontId="36" fillId="34" borderId="33" xfId="0" applyNumberFormat="1" applyFont="1" applyFill="1" applyBorder="1" applyAlignment="1" applyProtection="1">
      <alignment vertical="top" wrapText="1"/>
    </xf>
    <xf numFmtId="164" fontId="36" fillId="34" borderId="45" xfId="0" applyNumberFormat="1" applyFont="1" applyFill="1" applyBorder="1" applyAlignment="1" applyProtection="1">
      <alignment vertical="top" wrapText="1"/>
    </xf>
    <xf numFmtId="164" fontId="36" fillId="34" borderId="36" xfId="0" applyNumberFormat="1" applyFont="1" applyFill="1" applyBorder="1" applyAlignment="1" applyProtection="1">
      <alignment vertical="top" wrapText="1"/>
    </xf>
    <xf numFmtId="164" fontId="15" fillId="34" borderId="31" xfId="49" applyNumberFormat="1" applyFont="1" applyFill="1" applyBorder="1" applyAlignment="1" applyProtection="1"/>
    <xf numFmtId="0" fontId="30" fillId="34" borderId="0" xfId="0" applyFont="1" applyFill="1" applyBorder="1" applyAlignment="1" applyProtection="1">
      <alignment horizontal="center" wrapText="1"/>
      <protection locked="0"/>
    </xf>
    <xf numFmtId="0" fontId="34" fillId="34" borderId="0" xfId="0" applyFont="1" applyFill="1" applyBorder="1" applyAlignment="1" applyProtection="1">
      <alignment horizontal="center" wrapText="1"/>
      <protection locked="0"/>
    </xf>
    <xf numFmtId="164" fontId="36" fillId="34" borderId="36" xfId="49" applyNumberFormat="1" applyFont="1" applyFill="1" applyBorder="1" applyProtection="1"/>
    <xf numFmtId="0" fontId="0" fillId="34" borderId="0" xfId="0" applyFill="1" applyAlignment="1" applyProtection="1">
      <alignment horizontal="center"/>
    </xf>
    <xf numFmtId="0" fontId="0" fillId="34" borderId="0" xfId="0" applyFill="1" applyAlignment="1" applyProtection="1">
      <alignment horizontal="left"/>
    </xf>
    <xf numFmtId="164" fontId="0" fillId="34" borderId="36" xfId="49" applyNumberFormat="1" applyFont="1" applyFill="1" applyBorder="1" applyAlignment="1" applyProtection="1"/>
    <xf numFmtId="0" fontId="0" fillId="34" borderId="0" xfId="0" applyFill="1"/>
    <xf numFmtId="0" fontId="0" fillId="34" borderId="0" xfId="0" applyFill="1" applyBorder="1" applyAlignment="1" applyProtection="1">
      <alignment horizontal="left" indent="2"/>
    </xf>
    <xf numFmtId="0" fontId="0" fillId="34" borderId="0" xfId="0" applyFill="1" applyAlignment="1" applyProtection="1">
      <alignment horizontal="center"/>
      <protection locked="0"/>
    </xf>
    <xf numFmtId="0" fontId="0" fillId="34" borderId="0" xfId="0" applyFill="1" applyBorder="1" applyAlignment="1" applyProtection="1">
      <alignment horizontal="left"/>
      <protection locked="0"/>
    </xf>
    <xf numFmtId="0" fontId="337" fillId="0" borderId="0" xfId="0" applyFont="1" applyProtection="1">
      <protection locked="0"/>
    </xf>
    <xf numFmtId="0" fontId="34" fillId="0" borderId="150" xfId="0" applyFont="1" applyFill="1" applyBorder="1" applyAlignment="1" applyProtection="1">
      <alignment horizontal="center" wrapText="1"/>
    </xf>
    <xf numFmtId="0" fontId="34" fillId="0" borderId="151" xfId="0" applyFont="1" applyFill="1" applyBorder="1" applyAlignment="1" applyProtection="1">
      <alignment horizontal="center" wrapText="1"/>
    </xf>
    <xf numFmtId="0" fontId="34" fillId="0" borderId="152" xfId="0" applyFont="1" applyFill="1" applyBorder="1" applyAlignment="1" applyProtection="1">
      <alignment horizontal="center" wrapText="1"/>
    </xf>
    <xf numFmtId="0" fontId="34" fillId="0" borderId="153" xfId="0" applyFont="1" applyFill="1" applyBorder="1" applyAlignment="1" applyProtection="1">
      <alignment horizontal="center" wrapText="1"/>
    </xf>
    <xf numFmtId="0" fontId="36" fillId="0" borderId="154" xfId="0" applyFont="1" applyBorder="1" applyAlignment="1" applyProtection="1">
      <alignment vertical="top" wrapText="1"/>
      <protection locked="0"/>
    </xf>
    <xf numFmtId="0" fontId="36" fillId="0" borderId="29" xfId="0" applyFont="1" applyBorder="1" applyAlignment="1" applyProtection="1">
      <alignment vertical="top" wrapText="1"/>
      <protection locked="0"/>
    </xf>
    <xf numFmtId="0" fontId="36" fillId="0" borderId="155" xfId="0" applyFont="1" applyBorder="1" applyAlignment="1" applyProtection="1">
      <alignment vertical="top" wrapText="1"/>
      <protection locked="0"/>
    </xf>
    <xf numFmtId="0" fontId="36" fillId="0" borderId="156" xfId="0" applyFont="1" applyBorder="1" applyAlignment="1" applyProtection="1">
      <alignment vertical="top" wrapText="1"/>
      <protection locked="0"/>
    </xf>
    <xf numFmtId="0" fontId="36" fillId="0" borderId="157" xfId="0" applyFont="1" applyBorder="1" applyAlignment="1" applyProtection="1">
      <alignment vertical="top" wrapText="1"/>
      <protection locked="0"/>
    </xf>
    <xf numFmtId="0" fontId="36" fillId="0" borderId="156" xfId="0" applyFont="1" applyFill="1" applyBorder="1" applyAlignment="1" applyProtection="1">
      <alignment vertical="top" wrapText="1"/>
      <protection locked="0"/>
    </xf>
    <xf numFmtId="0" fontId="36" fillId="0" borderId="33" xfId="0" applyFont="1" applyFill="1" applyBorder="1" applyAlignment="1" applyProtection="1">
      <alignment vertical="top" wrapText="1"/>
      <protection locked="0"/>
    </xf>
    <xf numFmtId="0" fontId="36" fillId="0" borderId="157" xfId="0" applyFont="1" applyFill="1" applyBorder="1" applyAlignment="1" applyProtection="1">
      <alignment vertical="top" wrapText="1"/>
      <protection locked="0"/>
    </xf>
    <xf numFmtId="0" fontId="36" fillId="0" borderId="158" xfId="0" applyFont="1" applyBorder="1" applyAlignment="1" applyProtection="1">
      <alignment vertical="top" wrapText="1"/>
      <protection locked="0"/>
    </xf>
    <xf numFmtId="0" fontId="36" fillId="0" borderId="159" xfId="0" applyFont="1" applyBorder="1" applyAlignment="1" applyProtection="1">
      <alignment vertical="top" wrapText="1"/>
      <protection locked="0"/>
    </xf>
    <xf numFmtId="0" fontId="36" fillId="0" borderId="160" xfId="0" applyFont="1" applyBorder="1" applyAlignment="1" applyProtection="1">
      <alignment vertical="top" wrapText="1"/>
      <protection locked="0"/>
    </xf>
    <xf numFmtId="0" fontId="36" fillId="0" borderId="62" xfId="0" applyFont="1" applyBorder="1" applyAlignment="1" applyProtection="1">
      <alignment vertical="top" wrapText="1"/>
      <protection locked="0"/>
    </xf>
    <xf numFmtId="164" fontId="36" fillId="36" borderId="156" xfId="0" applyNumberFormat="1" applyFont="1" applyFill="1" applyBorder="1" applyAlignment="1" applyProtection="1">
      <alignment vertical="top" wrapText="1"/>
    </xf>
    <xf numFmtId="164" fontId="36" fillId="36" borderId="33" xfId="0" applyNumberFormat="1" applyFont="1" applyFill="1" applyBorder="1" applyAlignment="1" applyProtection="1">
      <alignment vertical="top" wrapText="1"/>
    </xf>
    <xf numFmtId="164" fontId="36" fillId="36" borderId="157" xfId="0" applyNumberFormat="1" applyFont="1" applyFill="1" applyBorder="1" applyAlignment="1" applyProtection="1">
      <alignment vertical="top" wrapText="1"/>
    </xf>
    <xf numFmtId="164" fontId="36" fillId="36" borderId="161" xfId="0" applyNumberFormat="1" applyFont="1" applyFill="1" applyBorder="1" applyAlignment="1" applyProtection="1">
      <alignment vertical="top" wrapText="1"/>
    </xf>
    <xf numFmtId="164" fontId="36" fillId="36" borderId="69" xfId="0" applyNumberFormat="1" applyFont="1" applyFill="1" applyBorder="1" applyAlignment="1" applyProtection="1">
      <alignment vertical="top" wrapText="1"/>
    </xf>
    <xf numFmtId="0" fontId="34" fillId="0" borderId="162" xfId="0" applyFont="1" applyFill="1" applyBorder="1" applyAlignment="1" applyProtection="1">
      <alignment horizontal="center" wrapText="1"/>
    </xf>
    <xf numFmtId="0" fontId="34" fillId="0" borderId="19" xfId="0" applyFont="1" applyFill="1" applyBorder="1" applyAlignment="1" applyProtection="1">
      <alignment horizontal="center" wrapText="1"/>
    </xf>
    <xf numFmtId="0" fontId="34" fillId="0" borderId="4" xfId="0" applyFont="1" applyFill="1" applyBorder="1" applyAlignment="1" applyProtection="1">
      <alignment horizontal="center" wrapText="1"/>
    </xf>
    <xf numFmtId="0" fontId="48" fillId="0" borderId="144" xfId="0" applyFont="1" applyBorder="1" applyProtection="1">
      <protection locked="0"/>
    </xf>
    <xf numFmtId="164" fontId="36" fillId="0" borderId="50" xfId="49" applyNumberFormat="1" applyFont="1" applyFill="1" applyBorder="1" applyAlignment="1" applyProtection="1">
      <protection locked="0"/>
    </xf>
    <xf numFmtId="164" fontId="36" fillId="35" borderId="31" xfId="49" applyNumberFormat="1" applyFont="1" applyFill="1" applyBorder="1" applyProtection="1"/>
    <xf numFmtId="164" fontId="15" fillId="35" borderId="36" xfId="49" applyNumberFormat="1" applyFont="1" applyFill="1" applyBorder="1" applyAlignment="1" applyProtection="1">
      <protection locked="0"/>
    </xf>
    <xf numFmtId="164" fontId="0" fillId="35" borderId="36" xfId="49" applyNumberFormat="1" applyFont="1" applyFill="1" applyBorder="1" applyAlignment="1" applyProtection="1">
      <protection locked="0"/>
    </xf>
    <xf numFmtId="164" fontId="15" fillId="35" borderId="36" xfId="49" applyNumberFormat="1" applyFont="1" applyFill="1" applyBorder="1" applyProtection="1">
      <protection locked="0"/>
    </xf>
    <xf numFmtId="37" fontId="15" fillId="35" borderId="36" xfId="49" applyNumberFormat="1" applyFont="1" applyFill="1" applyBorder="1" applyProtection="1"/>
    <xf numFmtId="37" fontId="36" fillId="35" borderId="36" xfId="49" applyNumberFormat="1" applyFont="1" applyFill="1" applyBorder="1" applyAlignment="1" applyProtection="1">
      <alignment wrapText="1"/>
      <protection locked="0"/>
    </xf>
    <xf numFmtId="164" fontId="15" fillId="35" borderId="36" xfId="49" applyNumberFormat="1" applyFont="1" applyFill="1" applyBorder="1" applyAlignment="1" applyProtection="1">
      <alignment wrapText="1"/>
      <protection locked="0"/>
    </xf>
    <xf numFmtId="164" fontId="0" fillId="35" borderId="36" xfId="49" applyNumberFormat="1" applyFont="1" applyFill="1" applyBorder="1" applyAlignment="1" applyProtection="1">
      <alignment wrapText="1"/>
      <protection locked="0"/>
    </xf>
    <xf numFmtId="164" fontId="36" fillId="35" borderId="74" xfId="0" applyNumberFormat="1" applyFont="1" applyFill="1" applyBorder="1" applyAlignment="1" applyProtection="1">
      <alignment vertical="top" wrapText="1"/>
    </xf>
    <xf numFmtId="164" fontId="36" fillId="35" borderId="71" xfId="0" applyNumberFormat="1" applyFont="1" applyFill="1" applyBorder="1" applyAlignment="1" applyProtection="1">
      <alignment vertical="top" wrapText="1"/>
    </xf>
    <xf numFmtId="164" fontId="36" fillId="35" borderId="73" xfId="0" applyNumberFormat="1" applyFont="1" applyFill="1" applyBorder="1" applyAlignment="1" applyProtection="1">
      <alignment vertical="top" wrapText="1"/>
    </xf>
    <xf numFmtId="164" fontId="36" fillId="35" borderId="72" xfId="0" applyNumberFormat="1" applyFont="1" applyFill="1" applyBorder="1" applyAlignment="1" applyProtection="1">
      <alignment vertical="top" wrapText="1"/>
    </xf>
    <xf numFmtId="164" fontId="36" fillId="35" borderId="67" xfId="0" applyNumberFormat="1" applyFont="1" applyFill="1" applyBorder="1" applyAlignment="1" applyProtection="1">
      <alignment vertical="top" wrapText="1"/>
    </xf>
    <xf numFmtId="164" fontId="36" fillId="35" borderId="45" xfId="0" applyNumberFormat="1" applyFont="1" applyFill="1" applyBorder="1" applyAlignment="1" applyProtection="1">
      <alignment vertical="top" wrapText="1"/>
    </xf>
    <xf numFmtId="164" fontId="36" fillId="35" borderId="59" xfId="0" applyNumberFormat="1" applyFont="1" applyFill="1" applyBorder="1" applyAlignment="1" applyProtection="1">
      <alignment vertical="top" wrapText="1"/>
    </xf>
    <xf numFmtId="164" fontId="36" fillId="35" borderId="31" xfId="0" applyNumberFormat="1" applyFont="1" applyFill="1" applyBorder="1" applyAlignment="1" applyProtection="1">
      <alignment vertical="top" wrapText="1"/>
    </xf>
    <xf numFmtId="164" fontId="36" fillId="35" borderId="51" xfId="0" applyNumberFormat="1" applyFont="1" applyFill="1" applyBorder="1" applyAlignment="1" applyProtection="1">
      <alignment vertical="top" wrapText="1"/>
    </xf>
    <xf numFmtId="164" fontId="36" fillId="35" borderId="64" xfId="0" applyNumberFormat="1" applyFont="1" applyFill="1" applyBorder="1" applyAlignment="1" applyProtection="1">
      <alignment vertical="top" wrapText="1"/>
    </xf>
    <xf numFmtId="164" fontId="331" fillId="0" borderId="36" xfId="49" applyNumberFormat="1" applyFont="1" applyFill="1" applyBorder="1" applyAlignment="1" applyProtection="1">
      <protection locked="0"/>
    </xf>
    <xf numFmtId="164" fontId="334" fillId="0" borderId="36" xfId="49" applyNumberFormat="1" applyFont="1" applyFill="1" applyBorder="1" applyAlignment="1" applyProtection="1">
      <protection locked="0"/>
    </xf>
    <xf numFmtId="0" fontId="338" fillId="0" borderId="0" xfId="0" applyFont="1" applyFill="1" applyAlignment="1" applyProtection="1">
      <alignment horizontal="left"/>
    </xf>
    <xf numFmtId="0" fontId="330" fillId="0" borderId="0" xfId="0" applyFont="1" applyFill="1" applyAlignment="1" applyProtection="1">
      <alignment horizontal="left" vertical="top" wrapText="1"/>
      <protection locked="0"/>
    </xf>
    <xf numFmtId="0" fontId="333" fillId="0" borderId="0" xfId="0" applyFont="1" applyFill="1" applyAlignment="1" applyProtection="1">
      <alignment horizontal="left" vertical="top" wrapText="1"/>
      <protection locked="0"/>
    </xf>
    <xf numFmtId="0" fontId="334" fillId="0" borderId="0" xfId="0" applyFont="1" applyFill="1" applyAlignment="1" applyProtection="1">
      <alignment horizontal="left" wrapText="1" indent="3"/>
      <protection locked="0"/>
    </xf>
    <xf numFmtId="0" fontId="334" fillId="0" borderId="0" xfId="0" applyFont="1" applyFill="1" applyProtection="1">
      <protection locked="0"/>
    </xf>
    <xf numFmtId="164" fontId="334" fillId="0" borderId="36" xfId="49" applyNumberFormat="1" applyFont="1" applyFill="1" applyBorder="1" applyProtection="1">
      <protection locked="0"/>
    </xf>
    <xf numFmtId="0" fontId="53" fillId="2" borderId="0" xfId="0" applyFont="1" applyFill="1" applyAlignment="1" applyProtection="1">
      <alignment vertical="top" wrapText="1"/>
    </xf>
    <xf numFmtId="0" fontId="37" fillId="0" borderId="0" xfId="0" applyFont="1" applyFill="1" applyBorder="1" applyAlignment="1" applyProtection="1">
      <alignment vertical="top" wrapText="1"/>
    </xf>
    <xf numFmtId="0" fontId="34" fillId="34" borderId="0" xfId="0" applyFont="1" applyFill="1" applyAlignment="1" applyProtection="1">
      <alignment horizontal="left" wrapText="1" indent="1"/>
    </xf>
    <xf numFmtId="0" fontId="36" fillId="34" borderId="0" xfId="0" applyFont="1" applyFill="1" applyAlignment="1" applyProtection="1">
      <alignment horizontal="center" vertical="top"/>
    </xf>
    <xf numFmtId="0" fontId="34" fillId="34" borderId="0" xfId="0" applyFont="1" applyFill="1" applyAlignment="1" applyProtection="1">
      <alignment vertical="top" wrapText="1"/>
    </xf>
    <xf numFmtId="0" fontId="36" fillId="34" borderId="0" xfId="0" applyFont="1" applyFill="1" applyAlignment="1" applyProtection="1">
      <alignment horizontal="center" vertical="top" wrapText="1"/>
      <protection locked="0"/>
    </xf>
    <xf numFmtId="0" fontId="46" fillId="34" borderId="0" xfId="0" applyFont="1" applyFill="1" applyAlignment="1" applyProtection="1">
      <alignment vertical="top" wrapText="1"/>
    </xf>
    <xf numFmtId="0" fontId="34" fillId="34" borderId="0" xfId="0" applyFont="1" applyFill="1" applyAlignment="1" applyProtection="1">
      <alignment horizontal="left" vertical="top" wrapText="1"/>
    </xf>
    <xf numFmtId="0" fontId="36" fillId="34" borderId="0" xfId="0" applyFont="1" applyFill="1" applyAlignment="1" applyProtection="1">
      <alignment horizontal="center" vertical="top"/>
      <protection locked="0"/>
    </xf>
    <xf numFmtId="0" fontId="34" fillId="34" borderId="29" xfId="0" applyFont="1" applyFill="1" applyBorder="1" applyAlignment="1" applyProtection="1">
      <alignment wrapText="1"/>
    </xf>
    <xf numFmtId="0" fontId="48" fillId="0" borderId="3" xfId="0" applyFont="1" applyFill="1" applyBorder="1" applyAlignment="1" applyProtection="1">
      <alignment horizontal="center" vertical="center" wrapText="1"/>
    </xf>
    <xf numFmtId="0" fontId="36" fillId="34" borderId="0" xfId="0" applyFont="1" applyFill="1" applyAlignment="1" applyProtection="1">
      <alignment horizontal="left" wrapText="1" indent="3"/>
    </xf>
    <xf numFmtId="0" fontId="46" fillId="34" borderId="0" xfId="0" applyFont="1" applyFill="1" applyProtection="1"/>
    <xf numFmtId="164" fontId="15" fillId="0" borderId="36" xfId="49" applyNumberFormat="1" applyFont="1" applyFill="1" applyBorder="1" applyAlignment="1" applyProtection="1">
      <alignment wrapText="1"/>
    </xf>
    <xf numFmtId="164" fontId="0" fillId="0" borderId="36" xfId="49" applyNumberFormat="1" applyFont="1" applyFill="1" applyBorder="1" applyAlignment="1" applyProtection="1">
      <alignment wrapText="1"/>
    </xf>
    <xf numFmtId="0" fontId="333" fillId="0"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0" fillId="0" borderId="0" xfId="0" applyFont="1" applyFill="1" applyAlignment="1" applyProtection="1">
      <alignment horizontal="center" vertical="top"/>
      <protection locked="0"/>
    </xf>
    <xf numFmtId="0" fontId="34" fillId="0" borderId="0" xfId="0" applyFont="1" applyFill="1" applyAlignment="1" applyProtection="1">
      <alignment horizontal="left" vertical="top" wrapText="1"/>
    </xf>
    <xf numFmtId="0" fontId="34" fillId="0" borderId="163" xfId="0" applyFont="1" applyFill="1" applyBorder="1" applyAlignment="1" applyProtection="1">
      <alignment horizontal="left" vertical="top" wrapText="1"/>
    </xf>
    <xf numFmtId="0" fontId="333" fillId="0" borderId="164" xfId="0" applyFont="1" applyFill="1" applyBorder="1" applyAlignment="1" applyProtection="1">
      <alignment horizontal="left" vertical="top" wrapText="1"/>
    </xf>
    <xf numFmtId="0" fontId="333" fillId="0" borderId="165" xfId="0" applyFont="1" applyFill="1" applyBorder="1" applyAlignment="1" applyProtection="1">
      <alignment horizontal="left" vertical="top" wrapText="1"/>
    </xf>
    <xf numFmtId="0" fontId="333" fillId="0" borderId="166" xfId="0" applyFont="1" applyFill="1" applyBorder="1" applyAlignment="1" applyProtection="1">
      <alignment horizontal="left" vertical="top" wrapText="1"/>
    </xf>
    <xf numFmtId="0" fontId="333" fillId="0" borderId="0" xfId="0" applyFont="1" applyFill="1" applyBorder="1" applyAlignment="1" applyProtection="1">
      <alignment horizontal="left" vertical="top" wrapText="1"/>
    </xf>
    <xf numFmtId="0" fontId="333" fillId="0" borderId="167" xfId="0" applyFont="1" applyFill="1" applyBorder="1" applyAlignment="1" applyProtection="1">
      <alignment horizontal="left" vertical="top" wrapText="1"/>
    </xf>
    <xf numFmtId="0" fontId="333" fillId="0" borderId="168" xfId="0" applyFont="1" applyFill="1" applyBorder="1" applyAlignment="1" applyProtection="1">
      <alignment horizontal="left" vertical="top" wrapText="1"/>
    </xf>
    <xf numFmtId="0" fontId="333" fillId="0" borderId="169" xfId="0" applyFont="1" applyFill="1" applyBorder="1" applyAlignment="1" applyProtection="1">
      <alignment horizontal="left" vertical="top" wrapText="1"/>
    </xf>
    <xf numFmtId="0" fontId="333" fillId="0" borderId="170" xfId="0" applyFont="1" applyFill="1" applyBorder="1" applyAlignment="1" applyProtection="1">
      <alignment horizontal="left" vertical="top" wrapText="1"/>
    </xf>
    <xf numFmtId="0" fontId="0" fillId="0" borderId="50" xfId="0" applyFill="1" applyBorder="1" applyAlignment="1" applyProtection="1">
      <alignment horizontal="center"/>
      <protection locked="0"/>
    </xf>
    <xf numFmtId="164" fontId="15" fillId="0" borderId="55" xfId="49" applyNumberFormat="1" applyFont="1" applyFill="1" applyBorder="1" applyProtection="1">
      <protection locked="0"/>
    </xf>
    <xf numFmtId="0" fontId="0" fillId="0" borderId="36" xfId="0" applyFill="1" applyBorder="1" applyAlignment="1" applyProtection="1">
      <alignment horizontal="center"/>
      <protection locked="0"/>
    </xf>
    <xf numFmtId="164" fontId="15" fillId="34" borderId="54" xfId="49" applyNumberFormat="1" applyFont="1" applyFill="1" applyBorder="1" applyAlignment="1" applyProtection="1">
      <protection locked="0"/>
    </xf>
    <xf numFmtId="10" fontId="36" fillId="0" borderId="36" xfId="63" applyNumberFormat="1" applyFont="1" applyFill="1" applyBorder="1" applyProtection="1">
      <protection locked="0"/>
    </xf>
    <xf numFmtId="10" fontId="36" fillId="0" borderId="36" xfId="49" applyNumberFormat="1" applyFont="1" applyFill="1" applyBorder="1" applyProtection="1">
      <protection locked="0"/>
    </xf>
    <xf numFmtId="10" fontId="0" fillId="0" borderId="36" xfId="49" applyNumberFormat="1" applyFont="1" applyFill="1" applyBorder="1" applyProtection="1">
      <protection locked="0"/>
    </xf>
    <xf numFmtId="164" fontId="36" fillId="0" borderId="36" xfId="49" applyNumberFormat="1" applyFont="1" applyFill="1" applyBorder="1" applyAlignment="1" applyProtection="1">
      <alignment vertical="top"/>
      <protection locked="0"/>
    </xf>
    <xf numFmtId="10" fontId="0" fillId="35" borderId="36" xfId="49" applyNumberFormat="1" applyFont="1" applyFill="1" applyBorder="1" applyAlignment="1" applyProtection="1">
      <alignment wrapText="1"/>
    </xf>
    <xf numFmtId="0" fontId="15" fillId="35" borderId="36" xfId="49" applyNumberFormat="1" applyFont="1" applyFill="1" applyBorder="1" applyAlignment="1" applyProtection="1"/>
    <xf numFmtId="10" fontId="36" fillId="119" borderId="36" xfId="49" applyNumberFormat="1" applyFont="1" applyFill="1" applyBorder="1" applyProtection="1">
      <protection locked="0"/>
    </xf>
    <xf numFmtId="10" fontId="36" fillId="119" borderId="45" xfId="63" applyNumberFormat="1" applyFont="1" applyFill="1" applyBorder="1" applyAlignment="1" applyProtection="1">
      <alignment vertical="center"/>
      <protection locked="0"/>
    </xf>
    <xf numFmtId="10" fontId="36" fillId="35" borderId="36" xfId="63" applyNumberFormat="1" applyFont="1" applyFill="1" applyBorder="1" applyAlignment="1" applyProtection="1">
      <alignment vertical="center"/>
    </xf>
    <xf numFmtId="10" fontId="36" fillId="0" borderId="36" xfId="63" applyNumberFormat="1" applyFont="1" applyFill="1" applyBorder="1" applyAlignment="1" applyProtection="1">
      <alignment vertical="center"/>
      <protection locked="0"/>
    </xf>
    <xf numFmtId="10" fontId="36" fillId="0" borderId="36" xfId="63" applyNumberFormat="1" applyFont="1" applyFill="1" applyBorder="1" applyAlignment="1" applyProtection="1">
      <alignment vertical="top"/>
      <protection locked="0"/>
    </xf>
    <xf numFmtId="10" fontId="36" fillId="34" borderId="36" xfId="63" applyNumberFormat="1" applyFont="1" applyFill="1" applyBorder="1" applyAlignment="1" applyProtection="1">
      <alignment vertical="center"/>
      <protection locked="0"/>
    </xf>
    <xf numFmtId="43" fontId="0" fillId="0" borderId="0" xfId="49" applyNumberFormat="1" applyFont="1" applyFill="1" applyBorder="1" applyProtection="1">
      <protection locked="0"/>
    </xf>
    <xf numFmtId="0" fontId="50" fillId="0" borderId="0" xfId="0" applyFont="1" applyFill="1" applyBorder="1" applyAlignment="1" applyProtection="1">
      <alignment horizontal="center" wrapText="1"/>
    </xf>
    <xf numFmtId="164" fontId="36" fillId="0" borderId="54" xfId="49" applyNumberFormat="1" applyFont="1" applyFill="1" applyBorder="1" applyProtection="1">
      <protection locked="0"/>
    </xf>
    <xf numFmtId="164" fontId="36" fillId="0" borderId="52" xfId="49" applyNumberFormat="1" applyFont="1" applyFill="1" applyBorder="1" applyProtection="1">
      <protection locked="0"/>
    </xf>
    <xf numFmtId="164" fontId="36" fillId="0" borderId="55" xfId="49" applyNumberFormat="1" applyFont="1" applyFill="1" applyBorder="1" applyProtection="1">
      <protection locked="0"/>
    </xf>
    <xf numFmtId="164" fontId="36" fillId="0" borderId="37" xfId="49" applyNumberFormat="1" applyFont="1" applyFill="1" applyBorder="1" applyProtection="1">
      <protection locked="0"/>
    </xf>
    <xf numFmtId="164" fontId="36" fillId="0" borderId="60" xfId="49" applyNumberFormat="1" applyFont="1" applyFill="1" applyBorder="1" applyProtection="1">
      <protection locked="0"/>
    </xf>
    <xf numFmtId="164" fontId="0" fillId="0" borderId="52" xfId="49" applyNumberFormat="1" applyFont="1" applyFill="1" applyBorder="1" applyProtection="1">
      <protection locked="0"/>
    </xf>
    <xf numFmtId="164" fontId="0" fillId="0" borderId="55" xfId="49" applyNumberFormat="1" applyFont="1" applyFill="1" applyBorder="1" applyProtection="1">
      <protection locked="0"/>
    </xf>
    <xf numFmtId="164" fontId="0" fillId="0" borderId="54" xfId="49" applyNumberFormat="1" applyFont="1" applyFill="1" applyBorder="1" applyProtection="1">
      <protection locked="0"/>
    </xf>
    <xf numFmtId="164" fontId="0" fillId="0" borderId="60" xfId="49" applyNumberFormat="1" applyFont="1" applyFill="1" applyBorder="1" applyProtection="1">
      <protection locked="0"/>
    </xf>
    <xf numFmtId="0" fontId="0" fillId="0" borderId="55" xfId="0" applyFont="1" applyFill="1" applyBorder="1" applyProtection="1">
      <protection locked="0"/>
    </xf>
    <xf numFmtId="164" fontId="36" fillId="0" borderId="60" xfId="49" applyNumberFormat="1" applyFont="1" applyFill="1" applyBorder="1" applyAlignment="1" applyProtection="1">
      <alignment vertical="center"/>
      <protection locked="0"/>
    </xf>
    <xf numFmtId="164" fontId="36" fillId="0" borderId="52" xfId="49" applyNumberFormat="1" applyFont="1" applyFill="1" applyBorder="1" applyAlignment="1" applyProtection="1">
      <alignment vertical="center"/>
      <protection locked="0"/>
    </xf>
    <xf numFmtId="49" fontId="36" fillId="0" borderId="0" xfId="0" applyNumberFormat="1" applyFont="1" applyFill="1" applyBorder="1" applyAlignment="1" applyProtection="1">
      <alignment horizontal="left"/>
      <protection locked="0"/>
    </xf>
    <xf numFmtId="49" fontId="36" fillId="0" borderId="0" xfId="0" applyNumberFormat="1" applyFont="1" applyFill="1" applyBorder="1" applyProtection="1">
      <protection locked="0"/>
    </xf>
    <xf numFmtId="49" fontId="36" fillId="0" borderId="0" xfId="0" applyNumberFormat="1" applyFont="1" applyFill="1" applyAlignment="1" applyProtection="1">
      <alignment horizontal="left"/>
      <protection locked="0"/>
    </xf>
    <xf numFmtId="49" fontId="36" fillId="0" borderId="0" xfId="0" applyNumberFormat="1" applyFont="1" applyFill="1" applyProtection="1">
      <protection locked="0"/>
    </xf>
    <xf numFmtId="49" fontId="36" fillId="0" borderId="0" xfId="0" applyNumberFormat="1" applyFont="1" applyFill="1" applyAlignment="1" applyProtection="1">
      <alignment horizontal="left"/>
    </xf>
    <xf numFmtId="49" fontId="36" fillId="0" borderId="0" xfId="0" applyNumberFormat="1" applyFont="1" applyFill="1" applyBorder="1" applyProtection="1"/>
    <xf numFmtId="49" fontId="0" fillId="0" borderId="0" xfId="0" applyNumberFormat="1" applyFont="1" applyFill="1" applyBorder="1" applyAlignment="1" applyProtection="1">
      <alignment horizontal="left"/>
    </xf>
    <xf numFmtId="49" fontId="0" fillId="0" borderId="0" xfId="0" applyNumberFormat="1" applyFont="1" applyFill="1" applyAlignment="1" applyProtection="1">
      <alignment horizontal="left"/>
    </xf>
    <xf numFmtId="49" fontId="0" fillId="0" borderId="0" xfId="0" applyNumberFormat="1" applyFont="1" applyFill="1" applyBorder="1" applyAlignment="1" applyProtection="1">
      <alignment horizontal="left" vertical="top"/>
    </xf>
    <xf numFmtId="49" fontId="36" fillId="0" borderId="10" xfId="0" applyNumberFormat="1" applyFont="1" applyFill="1" applyBorder="1" applyAlignment="1" applyProtection="1">
      <alignment horizontal="left"/>
    </xf>
    <xf numFmtId="49" fontId="36" fillId="34" borderId="0" xfId="0" applyNumberFormat="1" applyFont="1" applyFill="1" applyAlignment="1" applyProtection="1">
      <alignment horizontal="left" vertical="top"/>
    </xf>
    <xf numFmtId="49" fontId="34" fillId="0" borderId="3" xfId="0" applyNumberFormat="1" applyFont="1" applyFill="1" applyBorder="1" applyAlignment="1" applyProtection="1">
      <alignment horizontal="left"/>
    </xf>
    <xf numFmtId="49" fontId="34" fillId="0" borderId="0" xfId="0" quotePrefix="1" applyNumberFormat="1" applyFont="1" applyFill="1" applyAlignment="1" applyProtection="1">
      <alignment horizontal="center"/>
    </xf>
    <xf numFmtId="49" fontId="36" fillId="0" borderId="0" xfId="0" applyNumberFormat="1" applyFont="1" applyFill="1" applyProtection="1"/>
    <xf numFmtId="49" fontId="30" fillId="0" borderId="0" xfId="0" quotePrefix="1" applyNumberFormat="1" applyFont="1" applyFill="1" applyAlignment="1" applyProtection="1">
      <alignment horizontal="center"/>
    </xf>
    <xf numFmtId="49" fontId="30" fillId="0" borderId="0" xfId="0" quotePrefix="1" applyNumberFormat="1" applyFont="1" applyFill="1" applyAlignment="1" applyProtection="1">
      <alignment horizontal="center"/>
      <protection locked="0"/>
    </xf>
    <xf numFmtId="49" fontId="34" fillId="0" borderId="0" xfId="0" quotePrefix="1" applyNumberFormat="1" applyFont="1" applyFill="1" applyAlignment="1" applyProtection="1">
      <alignment horizontal="center"/>
      <protection locked="0"/>
    </xf>
    <xf numFmtId="49" fontId="36" fillId="0" borderId="0" xfId="0" applyNumberFormat="1" applyFont="1" applyFill="1" applyBorder="1" applyAlignment="1" applyProtection="1">
      <alignment horizontal="left"/>
    </xf>
    <xf numFmtId="49" fontId="36" fillId="0" borderId="0" xfId="0" applyNumberFormat="1" applyFont="1" applyAlignment="1" applyProtection="1">
      <alignment vertical="center"/>
    </xf>
    <xf numFmtId="49" fontId="36" fillId="34" borderId="0" xfId="0" applyNumberFormat="1" applyFont="1" applyFill="1" applyBorder="1" applyAlignment="1" applyProtection="1">
      <alignment vertical="center"/>
    </xf>
    <xf numFmtId="49" fontId="36" fillId="0" borderId="0" xfId="0" applyNumberFormat="1" applyFont="1" applyFill="1" applyBorder="1" applyAlignment="1" applyProtection="1">
      <alignment horizontal="left" vertical="center"/>
    </xf>
    <xf numFmtId="49" fontId="36" fillId="0" borderId="15" xfId="0" applyNumberFormat="1" applyFont="1" applyFill="1" applyBorder="1" applyAlignment="1" applyProtection="1">
      <alignment horizontal="left"/>
      <protection locked="0"/>
    </xf>
    <xf numFmtId="49" fontId="34" fillId="0" borderId="6" xfId="0" applyNumberFormat="1" applyFont="1" applyFill="1" applyBorder="1" applyAlignment="1" applyProtection="1">
      <alignment horizontal="left"/>
    </xf>
    <xf numFmtId="49" fontId="34" fillId="0" borderId="0" xfId="0" quotePrefix="1" applyNumberFormat="1" applyFont="1" applyFill="1" applyAlignment="1" applyProtection="1">
      <alignment horizontal="center" wrapText="1"/>
    </xf>
    <xf numFmtId="49" fontId="34" fillId="0" borderId="0" xfId="0" quotePrefix="1" applyNumberFormat="1" applyFont="1" applyFill="1" applyAlignment="1" applyProtection="1">
      <alignment horizontal="center" vertical="top" wrapText="1"/>
    </xf>
    <xf numFmtId="49" fontId="36" fillId="0" borderId="0" xfId="0" applyNumberFormat="1" applyFont="1" applyFill="1" applyAlignment="1" applyProtection="1">
      <alignment horizontal="left" wrapText="1"/>
      <protection locked="0"/>
    </xf>
    <xf numFmtId="49" fontId="36" fillId="0" borderId="0" xfId="0" applyNumberFormat="1" applyFont="1" applyFill="1" applyBorder="1" applyAlignment="1" applyProtection="1">
      <alignment horizontal="left" wrapText="1"/>
      <protection locked="0"/>
    </xf>
    <xf numFmtId="49" fontId="34" fillId="0" borderId="0" xfId="0" quotePrefix="1" applyNumberFormat="1" applyFont="1" applyFill="1" applyAlignment="1" applyProtection="1">
      <alignment horizontal="center" wrapText="1"/>
      <protection locked="0"/>
    </xf>
    <xf numFmtId="49" fontId="30" fillId="0" borderId="0" xfId="0" quotePrefix="1" applyNumberFormat="1" applyFont="1" applyFill="1" applyAlignment="1" applyProtection="1">
      <alignment horizontal="center" wrapText="1"/>
    </xf>
    <xf numFmtId="49" fontId="0" fillId="0" borderId="0" xfId="0" applyNumberFormat="1" applyFont="1" applyFill="1" applyAlignment="1" applyProtection="1">
      <alignment horizontal="left"/>
      <protection locked="0"/>
    </xf>
    <xf numFmtId="49" fontId="0" fillId="0" borderId="0" xfId="0" applyNumberFormat="1" applyFont="1" applyFill="1" applyAlignment="1" applyProtection="1">
      <alignment horizontal="center"/>
      <protection locked="0"/>
    </xf>
    <xf numFmtId="49" fontId="36" fillId="0" borderId="0" xfId="0" applyNumberFormat="1" applyFont="1" applyFill="1" applyAlignment="1" applyProtection="1">
      <alignment horizontal="center"/>
      <protection locked="0"/>
    </xf>
    <xf numFmtId="49" fontId="36" fillId="0" borderId="0" xfId="0" applyNumberFormat="1" applyFont="1" applyFill="1" applyBorder="1" applyAlignment="1" applyProtection="1">
      <alignment horizontal="center"/>
      <protection locked="0"/>
    </xf>
    <xf numFmtId="164" fontId="15" fillId="0" borderId="0" xfId="49" applyNumberFormat="1" applyFont="1" applyFill="1" applyBorder="1" applyProtection="1"/>
    <xf numFmtId="0" fontId="31" fillId="0" borderId="0" xfId="0" applyFont="1" applyFill="1" applyAlignment="1" applyProtection="1">
      <alignment horizontal="center" vertical="top"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44" fillId="34" borderId="0" xfId="0" applyFont="1" applyFill="1" applyBorder="1" applyAlignment="1" applyProtection="1">
      <alignment horizontal="left" wrapText="1"/>
    </xf>
    <xf numFmtId="0" fontId="30" fillId="34" borderId="0" xfId="0" applyFont="1" applyFill="1" applyBorder="1" applyAlignment="1" applyProtection="1">
      <alignment vertical="top"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34" fillId="0" borderId="0" xfId="0" applyFont="1" applyFill="1" applyBorder="1" applyAlignment="1" applyProtection="1">
      <alignment horizontal="left" vertical="top" wrapText="1"/>
      <protection locked="0"/>
    </xf>
    <xf numFmtId="0" fontId="41" fillId="0" borderId="0" xfId="0" applyFont="1" applyFill="1" applyBorder="1" applyAlignment="1" applyProtection="1">
      <alignment vertical="top" wrapText="1"/>
    </xf>
    <xf numFmtId="0" fontId="44" fillId="34" borderId="0" xfId="0" applyFont="1" applyFill="1" applyBorder="1" applyAlignment="1" applyProtection="1">
      <alignment horizontal="left"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44" fillId="34" borderId="0" xfId="0" applyFont="1" applyFill="1" applyBorder="1" applyAlignment="1" applyProtection="1">
      <alignment horizontal="left" wrapText="1"/>
    </xf>
    <xf numFmtId="164" fontId="15" fillId="0" borderId="36" xfId="49" applyNumberFormat="1" applyFont="1" applyFill="1" applyBorder="1" applyProtection="1">
      <protection locked="0"/>
    </xf>
    <xf numFmtId="164" fontId="15" fillId="0" borderId="36" xfId="49" applyNumberFormat="1" applyFont="1" applyFill="1" applyBorder="1" applyAlignment="1" applyProtection="1">
      <alignment wrapText="1"/>
      <protection locked="0"/>
    </xf>
    <xf numFmtId="0" fontId="0" fillId="34" borderId="0" xfId="0" applyFill="1" applyBorder="1" applyProtection="1"/>
    <xf numFmtId="0" fontId="0" fillId="0" borderId="0" xfId="0" applyBorder="1" applyProtection="1">
      <protection locked="0"/>
    </xf>
    <xf numFmtId="0" fontId="0" fillId="34" borderId="0" xfId="0" applyFill="1" applyBorder="1" applyProtection="1">
      <protection locked="0"/>
    </xf>
    <xf numFmtId="0" fontId="32" fillId="34" borderId="0" xfId="0" applyFont="1" applyFill="1" applyAlignment="1" applyProtection="1">
      <alignment horizontal="left"/>
      <protection locked="0"/>
    </xf>
    <xf numFmtId="0" fontId="332" fillId="34" borderId="0" xfId="0" applyFont="1" applyFill="1" applyAlignment="1" applyProtection="1">
      <alignment horizontal="left"/>
      <protection locked="0"/>
    </xf>
    <xf numFmtId="0" fontId="0" fillId="34" borderId="0" xfId="0" applyFill="1" applyBorder="1" applyProtection="1"/>
    <xf numFmtId="164" fontId="15" fillId="34" borderId="36" xfId="49" applyNumberFormat="1" applyFont="1" applyFill="1" applyBorder="1" applyAlignment="1" applyProtection="1">
      <protection locked="0"/>
    </xf>
    <xf numFmtId="0" fontId="0" fillId="0" borderId="0" xfId="0" applyBorder="1" applyProtection="1">
      <protection locked="0"/>
    </xf>
    <xf numFmtId="0" fontId="0" fillId="0" borderId="0" xfId="0" applyFill="1" applyBorder="1" applyProtection="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alignment horizontal="center" wrapText="1"/>
      <protection locked="0"/>
    </xf>
    <xf numFmtId="0" fontId="0" fillId="34" borderId="0" xfId="0" applyFill="1" applyBorder="1" applyProtection="1">
      <protection locked="0"/>
    </xf>
    <xf numFmtId="0" fontId="32" fillId="34" borderId="0" xfId="0" applyFont="1" applyFill="1" applyAlignment="1" applyProtection="1">
      <alignment horizontal="left"/>
      <protection locked="0"/>
    </xf>
    <xf numFmtId="0" fontId="0" fillId="0" borderId="0" xfId="0" applyFill="1" applyAlignment="1" applyProtection="1">
      <alignment vertical="top" wrapText="1"/>
      <protection locked="0"/>
    </xf>
    <xf numFmtId="0" fontId="36" fillId="121" borderId="0" xfId="0" applyFont="1" applyFill="1" applyAlignment="1" applyProtection="1">
      <alignment horizontal="left" wrapText="1"/>
    </xf>
    <xf numFmtId="0" fontId="32" fillId="121" borderId="0" xfId="0" applyFont="1" applyFill="1" applyAlignment="1" applyProtection="1">
      <alignment horizontal="center"/>
      <protection locked="0"/>
    </xf>
    <xf numFmtId="0" fontId="36" fillId="121" borderId="0" xfId="0" applyFont="1" applyFill="1" applyProtection="1"/>
    <xf numFmtId="0" fontId="36" fillId="121" borderId="0" xfId="0" applyFont="1" applyFill="1" applyProtection="1">
      <protection locked="0"/>
    </xf>
    <xf numFmtId="164" fontId="36" fillId="121" borderId="0" xfId="49" applyNumberFormat="1" applyFont="1" applyFill="1" applyAlignment="1" applyProtection="1">
      <alignment horizontal="left" indent="3"/>
    </xf>
    <xf numFmtId="164" fontId="0" fillId="34" borderId="36" xfId="49" applyNumberFormat="1" applyFont="1" applyFill="1" applyBorder="1" applyAlignment="1" applyProtection="1">
      <protection locked="0"/>
    </xf>
    <xf numFmtId="0" fontId="36" fillId="121" borderId="0" xfId="0" applyFont="1" applyFill="1" applyAlignment="1" applyProtection="1">
      <alignment horizontal="left" wrapText="1"/>
    </xf>
    <xf numFmtId="0" fontId="32" fillId="121" borderId="0" xfId="0" applyFont="1" applyFill="1" applyAlignment="1" applyProtection="1">
      <alignment horizontal="center"/>
      <protection locked="0"/>
    </xf>
    <xf numFmtId="0" fontId="36" fillId="121" borderId="0" xfId="0" applyFont="1" applyFill="1" applyProtection="1"/>
    <xf numFmtId="0" fontId="36" fillId="121" borderId="0" xfId="0" applyFont="1" applyFill="1" applyProtection="1">
      <protection locked="0"/>
    </xf>
    <xf numFmtId="164" fontId="0" fillId="34" borderId="0" xfId="49" applyNumberFormat="1" applyFont="1" applyFill="1" applyBorder="1" applyAlignment="1" applyProtection="1">
      <protection locked="0"/>
    </xf>
    <xf numFmtId="164" fontId="0" fillId="34" borderId="36" xfId="49" applyNumberFormat="1" applyFont="1" applyFill="1" applyBorder="1" applyAlignment="1" applyProtection="1">
      <protection locked="0"/>
    </xf>
    <xf numFmtId="0" fontId="36" fillId="121" borderId="0" xfId="0" applyFont="1" applyFill="1" applyAlignment="1" applyProtection="1">
      <alignment horizontal="left" wrapText="1"/>
    </xf>
    <xf numFmtId="0" fontId="32" fillId="121" borderId="0" xfId="0" applyFont="1" applyFill="1" applyAlignment="1" applyProtection="1">
      <alignment horizontal="center"/>
      <protection locked="0"/>
    </xf>
    <xf numFmtId="0" fontId="36" fillId="121" borderId="0" xfId="0" applyFont="1" applyFill="1" applyProtection="1"/>
    <xf numFmtId="0" fontId="36" fillId="121" borderId="0" xfId="0" applyFont="1" applyFill="1" applyProtection="1">
      <protection locked="0"/>
    </xf>
    <xf numFmtId="164" fontId="0" fillId="34" borderId="0" xfId="49" applyNumberFormat="1" applyFont="1" applyFill="1" applyBorder="1" applyAlignment="1" applyProtection="1">
      <protection locked="0"/>
    </xf>
    <xf numFmtId="164" fontId="0" fillId="34" borderId="36" xfId="49" applyNumberFormat="1" applyFont="1" applyFill="1" applyBorder="1" applyAlignment="1" applyProtection="1">
      <protection locked="0"/>
    </xf>
    <xf numFmtId="0" fontId="36" fillId="34" borderId="0" xfId="0" applyFont="1" applyFill="1" applyProtection="1"/>
    <xf numFmtId="0" fontId="36" fillId="34" borderId="0" xfId="0" applyFont="1" applyFill="1" applyProtection="1">
      <protection locked="0"/>
    </xf>
    <xf numFmtId="0" fontId="44" fillId="121" borderId="0" xfId="0" applyFont="1" applyFill="1" applyAlignment="1" applyProtection="1">
      <alignment horizontal="center"/>
      <protection locked="0"/>
    </xf>
    <xf numFmtId="164" fontId="15" fillId="121" borderId="36" xfId="49" applyNumberFormat="1" applyFont="1" applyFill="1" applyBorder="1" applyAlignment="1" applyProtection="1">
      <protection locked="0"/>
    </xf>
    <xf numFmtId="164" fontId="0" fillId="0" borderId="0" xfId="49" applyNumberFormat="1" applyFont="1" applyFill="1" applyBorder="1" applyAlignment="1" applyProtection="1">
      <protection locked="0"/>
    </xf>
    <xf numFmtId="0" fontId="31" fillId="0" borderId="0" xfId="0" applyFont="1" applyFill="1" applyAlignment="1" applyProtection="1">
      <alignment horizontal="left" wrapText="1"/>
    </xf>
    <xf numFmtId="0" fontId="31" fillId="0" borderId="0" xfId="0" applyFont="1" applyFill="1" applyProtection="1"/>
    <xf numFmtId="0" fontId="32" fillId="121" borderId="0" xfId="0" applyFont="1" applyFill="1" applyAlignment="1" applyProtection="1">
      <alignment horizontal="center"/>
      <protection locked="0"/>
    </xf>
    <xf numFmtId="0" fontId="36" fillId="121" borderId="0" xfId="0" applyFont="1" applyFill="1" applyProtection="1">
      <protection locked="0"/>
    </xf>
    <xf numFmtId="164" fontId="15" fillId="121" borderId="36" xfId="49" applyNumberFormat="1" applyFont="1" applyFill="1" applyBorder="1" applyAlignment="1" applyProtection="1">
      <protection locked="0"/>
    </xf>
    <xf numFmtId="164" fontId="0" fillId="35" borderId="36" xfId="49" applyNumberFormat="1" applyFont="1" applyFill="1" applyBorder="1" applyAlignment="1" applyProtection="1">
      <protection locked="0"/>
    </xf>
    <xf numFmtId="164" fontId="15" fillId="35" borderId="36" xfId="49" applyNumberFormat="1" applyFont="1" applyFill="1" applyBorder="1" applyProtection="1"/>
    <xf numFmtId="0" fontId="34" fillId="121" borderId="0" xfId="0" applyFont="1" applyFill="1" applyAlignment="1" applyProtection="1">
      <alignment horizontal="left" wrapText="1"/>
    </xf>
    <xf numFmtId="164" fontId="0" fillId="35" borderId="36" xfId="49" applyNumberFormat="1" applyFont="1" applyFill="1" applyBorder="1" applyAlignment="1" applyProtection="1">
      <protection locked="0"/>
    </xf>
    <xf numFmtId="164" fontId="0" fillId="34" borderId="36" xfId="49" applyNumberFormat="1" applyFont="1" applyFill="1" applyBorder="1" applyAlignment="1" applyProtection="1">
      <protection locked="0"/>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Border="1" applyAlignment="1" applyProtection="1">
      <alignment horizontal="left"/>
      <protection locked="0"/>
    </xf>
    <xf numFmtId="0" fontId="36" fillId="0" borderId="0" xfId="0" applyFont="1" applyFill="1" applyAlignment="1" applyProtection="1">
      <alignment horizontal="left" indent="6"/>
    </xf>
    <xf numFmtId="0" fontId="0" fillId="0" borderId="0" xfId="0" applyFont="1" applyFill="1" applyAlignment="1" applyProtection="1">
      <alignment horizontal="left" indent="3"/>
    </xf>
    <xf numFmtId="0" fontId="327" fillId="0" borderId="0" xfId="0" applyFont="1" applyFill="1" applyBorder="1" applyAlignment="1" applyProtection="1">
      <alignment horizontal="left"/>
    </xf>
    <xf numFmtId="0" fontId="36" fillId="0" borderId="0" xfId="0" applyFont="1" applyFill="1" applyAlignment="1" applyProtection="1">
      <alignment horizontal="center" vertical="top" wrapText="1"/>
    </xf>
    <xf numFmtId="0" fontId="42" fillId="0" borderId="0" xfId="0" applyFont="1" applyFill="1" applyBorder="1" applyAlignment="1" applyProtection="1">
      <alignment horizontal="left" vertical="top" wrapText="1"/>
    </xf>
    <xf numFmtId="0" fontId="36" fillId="0" borderId="0" xfId="0" applyFont="1" applyFill="1" applyAlignment="1" applyProtection="1">
      <alignment horizontal="center"/>
      <protection locked="0"/>
    </xf>
    <xf numFmtId="0" fontId="36" fillId="0" borderId="0" xfId="0" applyFont="1" applyFill="1" applyAlignment="1" applyProtection="1">
      <alignment horizontal="center" vertical="top"/>
    </xf>
    <xf numFmtId="0" fontId="36" fillId="0" borderId="0" xfId="0" quotePrefix="1" applyFont="1" applyFill="1" applyAlignment="1" applyProtection="1">
      <alignment horizontal="center" vertical="top"/>
    </xf>
    <xf numFmtId="0" fontId="36" fillId="0" borderId="0" xfId="0" applyFont="1" applyFill="1" applyAlignment="1" applyProtection="1">
      <alignment horizontal="left" wrapText="1"/>
    </xf>
    <xf numFmtId="0" fontId="36" fillId="0" borderId="0" xfId="0" applyFont="1" applyFill="1" applyAlignment="1" applyProtection="1">
      <alignment horizontal="right"/>
    </xf>
    <xf numFmtId="44" fontId="40" fillId="35" borderId="19" xfId="0" applyNumberFormat="1" applyFont="1" applyFill="1" applyBorder="1" applyAlignment="1" applyProtection="1">
      <alignment horizontal="right"/>
    </xf>
    <xf numFmtId="0" fontId="39" fillId="0" borderId="228" xfId="0" applyFont="1" applyFill="1" applyBorder="1" applyProtection="1">
      <protection locked="0"/>
    </xf>
    <xf numFmtId="0" fontId="40" fillId="0" borderId="36" xfId="0" applyFont="1" applyFill="1" applyBorder="1" applyAlignment="1" applyProtection="1">
      <alignment horizontal="right"/>
    </xf>
    <xf numFmtId="0" fontId="48" fillId="0" borderId="35" xfId="0" applyFont="1" applyFill="1" applyBorder="1" applyAlignment="1" applyProtection="1">
      <alignment horizontal="center" wrapText="1"/>
    </xf>
    <xf numFmtId="0" fontId="256" fillId="0" borderId="0" xfId="0" applyFont="1" applyFill="1" applyAlignment="1" applyProtection="1">
      <alignment horizontal="left"/>
    </xf>
    <xf numFmtId="0" fontId="0" fillId="0" borderId="0" xfId="0" applyFill="1" applyAlignment="1" applyProtection="1">
      <alignment horizontal="center"/>
      <protection locked="0"/>
    </xf>
    <xf numFmtId="164" fontId="0" fillId="0" borderId="36" xfId="49" applyNumberFormat="1" applyFont="1" applyFill="1" applyBorder="1" applyAlignment="1" applyProtection="1">
      <protection locked="0"/>
    </xf>
    <xf numFmtId="0" fontId="34" fillId="34" borderId="0" xfId="0" applyFont="1" applyFill="1" applyBorder="1" applyAlignment="1" applyProtection="1">
      <alignment horizontal="left" indent="3"/>
    </xf>
    <xf numFmtId="0" fontId="34" fillId="34" borderId="3" xfId="0" applyFont="1" applyFill="1" applyBorder="1" applyAlignment="1" applyProtection="1">
      <alignment horizontal="left" indent="1"/>
    </xf>
    <xf numFmtId="0" fontId="0" fillId="34" borderId="0" xfId="0" applyFont="1" applyFill="1" applyAlignment="1" applyProtection="1">
      <alignment horizontal="left" indent="5"/>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36" fillId="0" borderId="0" xfId="0" applyFont="1" applyAlignment="1" applyProtection="1">
      <alignment horizontal="left" vertical="top" wrapText="1"/>
    </xf>
    <xf numFmtId="0" fontId="339" fillId="0" borderId="0" xfId="0" applyFont="1" applyBorder="1" applyAlignment="1" applyProtection="1">
      <alignment horizontal="left" indent="1"/>
    </xf>
    <xf numFmtId="0" fontId="31" fillId="0" borderId="0" xfId="0" applyFont="1" applyAlignment="1" applyProtection="1">
      <alignment horizontal="center"/>
    </xf>
    <xf numFmtId="0" fontId="31" fillId="0" borderId="0" xfId="0" applyFont="1" applyFill="1" applyAlignment="1" applyProtection="1">
      <alignment horizontal="center"/>
    </xf>
    <xf numFmtId="0" fontId="31" fillId="0" borderId="0" xfId="0" applyFont="1" applyBorder="1" applyAlignment="1" applyProtection="1">
      <alignment horizontal="center"/>
    </xf>
    <xf numFmtId="0" fontId="339" fillId="34" borderId="0" xfId="0" applyFont="1" applyFill="1" applyBorder="1" applyAlignment="1" applyProtection="1">
      <alignment horizontal="left" indent="1"/>
    </xf>
    <xf numFmtId="168" fontId="339" fillId="0" borderId="0" xfId="0" applyNumberFormat="1" applyFont="1" applyAlignment="1" applyProtection="1">
      <alignment horizontal="center" vertical="top"/>
    </xf>
    <xf numFmtId="0" fontId="31" fillId="0" borderId="0" xfId="0" applyFont="1" applyFill="1" applyBorder="1" applyAlignment="1" applyProtection="1">
      <alignment horizontal="left"/>
    </xf>
    <xf numFmtId="0" fontId="342" fillId="0" borderId="0" xfId="0" applyFont="1" applyAlignment="1" applyProtection="1">
      <alignment horizontal="center"/>
    </xf>
    <xf numFmtId="0" fontId="340" fillId="2" borderId="0" xfId="0" applyFont="1" applyFill="1" applyAlignment="1" applyProtection="1"/>
    <xf numFmtId="0" fontId="34" fillId="34" borderId="0" xfId="0" applyFont="1" applyFill="1" applyBorder="1" applyAlignment="1" applyProtection="1">
      <alignment horizontal="left" vertical="top" indent="1"/>
    </xf>
    <xf numFmtId="0" fontId="343" fillId="0" borderId="0" xfId="0" applyFont="1" applyAlignment="1" applyProtection="1">
      <alignment horizontal="left" indent="1"/>
    </xf>
    <xf numFmtId="0" fontId="31" fillId="0" borderId="0" xfId="0" applyFont="1" applyFill="1" applyAlignment="1" applyProtection="1">
      <alignment horizontal="right" vertical="center"/>
    </xf>
    <xf numFmtId="0" fontId="0" fillId="0" borderId="0" xfId="0" applyFill="1" applyBorder="1" applyAlignment="1" applyProtection="1">
      <alignment horizontal="center"/>
      <protection locked="0"/>
    </xf>
    <xf numFmtId="0" fontId="339" fillId="0" borderId="13" xfId="0" applyFont="1" applyFill="1" applyBorder="1" applyAlignment="1" applyProtection="1">
      <alignment horizontal="center" wrapText="1"/>
    </xf>
    <xf numFmtId="37" fontId="36" fillId="34" borderId="53" xfId="49" applyNumberFormat="1" applyFont="1" applyFill="1" applyBorder="1" applyAlignment="1" applyProtection="1">
      <alignment wrapText="1"/>
      <protection locked="0"/>
    </xf>
    <xf numFmtId="37" fontId="36" fillId="34" borderId="45" xfId="49" applyNumberFormat="1" applyFont="1" applyFill="1" applyBorder="1" applyAlignment="1" applyProtection="1">
      <alignment wrapText="1"/>
      <protection locked="0"/>
    </xf>
    <xf numFmtId="37" fontId="36" fillId="34" borderId="229" xfId="49" applyNumberFormat="1" applyFont="1" applyFill="1" applyBorder="1" applyAlignment="1" applyProtection="1">
      <alignment wrapText="1"/>
      <protection locked="0"/>
    </xf>
    <xf numFmtId="37" fontId="36" fillId="35" borderId="31" xfId="49" applyNumberFormat="1" applyFont="1" applyFill="1" applyBorder="1" applyAlignment="1" applyProtection="1">
      <alignment wrapText="1"/>
      <protection locked="0"/>
    </xf>
    <xf numFmtId="164" fontId="15" fillId="35" borderId="50" xfId="49" applyNumberFormat="1" applyFont="1" applyFill="1" applyBorder="1" applyProtection="1">
      <protection locked="0"/>
    </xf>
    <xf numFmtId="164" fontId="15" fillId="0" borderId="53" xfId="49" applyNumberFormat="1" applyFont="1" applyFill="1" applyBorder="1" applyProtection="1">
      <protection locked="0"/>
    </xf>
    <xf numFmtId="164" fontId="15" fillId="0" borderId="45" xfId="49" applyNumberFormat="1" applyFont="1" applyFill="1" applyBorder="1" applyProtection="1">
      <protection locked="0"/>
    </xf>
    <xf numFmtId="164" fontId="15" fillId="0" borderId="229" xfId="49" applyNumberFormat="1" applyFont="1" applyFill="1" applyBorder="1" applyProtection="1">
      <protection locked="0"/>
    </xf>
    <xf numFmtId="0" fontId="31" fillId="0" borderId="0" xfId="0" applyFont="1" applyFill="1" applyAlignment="1" applyProtection="1">
      <alignment horizontal="left" vertical="top" wrapText="1" indent="4"/>
    </xf>
    <xf numFmtId="164" fontId="334" fillId="35" borderId="36" xfId="49" applyNumberFormat="1" applyFont="1" applyFill="1" applyBorder="1" applyAlignment="1" applyProtection="1">
      <protection locked="0"/>
    </xf>
    <xf numFmtId="0" fontId="32" fillId="34" borderId="54" xfId="0" applyFont="1" applyFill="1" applyBorder="1" applyAlignment="1" applyProtection="1">
      <alignment horizontal="left"/>
      <protection locked="0"/>
    </xf>
    <xf numFmtId="0" fontId="31" fillId="0" borderId="0" xfId="0" applyFont="1" applyBorder="1" applyAlignment="1" applyProtection="1">
      <alignment horizontal="left" wrapText="1" indent="3"/>
    </xf>
    <xf numFmtId="0" fontId="31" fillId="0" borderId="0" xfId="0" applyFont="1" applyBorder="1" applyAlignment="1" applyProtection="1">
      <alignment horizontal="left" wrapText="1" indent="4"/>
    </xf>
    <xf numFmtId="0" fontId="31" fillId="0" borderId="0" xfId="0" applyFont="1" applyProtection="1">
      <protection locked="0"/>
    </xf>
    <xf numFmtId="0" fontId="31" fillId="0" borderId="68" xfId="0" applyFont="1" applyBorder="1" applyAlignment="1" applyProtection="1">
      <alignment vertical="top" wrapText="1"/>
    </xf>
    <xf numFmtId="0" fontId="343" fillId="0" borderId="78" xfId="0" applyFont="1" applyFill="1" applyBorder="1" applyAlignment="1" applyProtection="1"/>
    <xf numFmtId="0" fontId="0" fillId="122" borderId="230" xfId="0" applyFill="1" applyBorder="1" applyAlignment="1">
      <alignment horizontal="left" vertical="top" wrapText="1"/>
    </xf>
    <xf numFmtId="0" fontId="0" fillId="0" borderId="230" xfId="0" applyFill="1" applyBorder="1" applyAlignment="1">
      <alignment horizontal="left" vertical="top" wrapText="1"/>
    </xf>
    <xf numFmtId="0" fontId="0" fillId="123" borderId="230" xfId="0" applyFill="1" applyBorder="1" applyAlignment="1">
      <alignment horizontal="left" vertical="top" wrapText="1"/>
    </xf>
    <xf numFmtId="0" fontId="36" fillId="0" borderId="0" xfId="0" applyFont="1" applyAlignment="1" applyProtection="1">
      <alignment horizontal="left" indent="2"/>
      <protection locked="0"/>
    </xf>
    <xf numFmtId="0" fontId="34" fillId="0" borderId="0" xfId="0" applyFont="1" applyAlignment="1" applyProtection="1">
      <alignment horizontal="left"/>
      <protection locked="0"/>
    </xf>
    <xf numFmtId="0" fontId="36" fillId="0" borderId="0" xfId="0" applyFont="1" applyAlignment="1" applyProtection="1">
      <alignment horizontal="left" indent="4"/>
      <protection locked="0"/>
    </xf>
    <xf numFmtId="0" fontId="36" fillId="0" borderId="0" xfId="0" applyFont="1" applyAlignment="1" applyProtection="1">
      <alignment horizontal="left" indent="5"/>
      <protection locked="0"/>
    </xf>
    <xf numFmtId="0" fontId="44" fillId="0" borderId="0" xfId="0" applyFont="1" applyAlignment="1" applyProtection="1">
      <alignment horizontal="left" indent="6"/>
      <protection locked="0"/>
    </xf>
    <xf numFmtId="0" fontId="48" fillId="0" borderId="0" xfId="0" applyFont="1" applyBorder="1" applyAlignment="1" applyProtection="1">
      <alignment horizontal="left"/>
      <protection locked="0"/>
    </xf>
    <xf numFmtId="0" fontId="329" fillId="0" borderId="0" xfId="0" applyFont="1" applyAlignment="1" applyProtection="1">
      <alignment horizontal="left"/>
      <protection locked="0"/>
    </xf>
    <xf numFmtId="0" fontId="3" fillId="0" borderId="5" xfId="0" applyFont="1" applyFill="1" applyBorder="1" applyProtection="1"/>
    <xf numFmtId="0" fontId="3" fillId="0" borderId="12" xfId="0" applyFont="1" applyFill="1" applyBorder="1" applyProtection="1"/>
    <xf numFmtId="0" fontId="339" fillId="0" borderId="3" xfId="0" applyFont="1" applyBorder="1" applyProtection="1">
      <protection locked="0"/>
    </xf>
    <xf numFmtId="168" fontId="34" fillId="0" borderId="0" xfId="0" applyNumberFormat="1" applyFont="1" applyAlignment="1" applyProtection="1">
      <alignment horizontal="center" vertical="top"/>
    </xf>
    <xf numFmtId="164" fontId="15" fillId="34" borderId="53" xfId="49" applyNumberFormat="1" applyFont="1" applyFill="1" applyBorder="1" applyAlignment="1" applyProtection="1">
      <alignment horizontal="center" vertical="top"/>
      <protection locked="0"/>
    </xf>
    <xf numFmtId="164" fontId="15" fillId="34" borderId="52" xfId="49" applyNumberFormat="1" applyFont="1" applyFill="1" applyBorder="1" applyAlignment="1" applyProtection="1">
      <alignment horizontal="center" vertical="top"/>
      <protection locked="0"/>
    </xf>
    <xf numFmtId="164" fontId="15" fillId="34" borderId="45" xfId="49" applyNumberFormat="1" applyFont="1" applyFill="1" applyBorder="1" applyAlignment="1" applyProtection="1">
      <alignment horizontal="center" vertical="top"/>
      <protection locked="0"/>
    </xf>
    <xf numFmtId="164" fontId="15" fillId="34" borderId="0" xfId="49" applyNumberFormat="1" applyFont="1" applyFill="1" applyBorder="1" applyAlignment="1" applyProtection="1">
      <alignment horizontal="left" vertical="top" wrapText="1"/>
      <protection locked="0"/>
    </xf>
    <xf numFmtId="0" fontId="0" fillId="34" borderId="0" xfId="0" applyFill="1" applyBorder="1" applyAlignment="1" applyProtection="1">
      <alignment horizontal="left" vertical="top"/>
      <protection locked="0"/>
    </xf>
    <xf numFmtId="0" fontId="52" fillId="34" borderId="0" xfId="0" applyFont="1" applyFill="1" applyBorder="1" applyAlignment="1" applyProtection="1">
      <alignment horizontal="center"/>
    </xf>
    <xf numFmtId="0" fontId="0" fillId="34" borderId="0" xfId="0" applyFill="1" applyAlignment="1" applyProtection="1">
      <alignment horizontal="left" wrapText="1"/>
    </xf>
    <xf numFmtId="164" fontId="0" fillId="120" borderId="0" xfId="49" applyNumberFormat="1" applyFont="1" applyFill="1" applyBorder="1" applyAlignment="1" applyProtection="1">
      <alignment horizontal="center" wrapText="1"/>
      <protection locked="0"/>
    </xf>
    <xf numFmtId="164" fontId="15" fillId="120" borderId="0" xfId="49" applyNumberFormat="1" applyFont="1" applyFill="1" applyBorder="1" applyAlignment="1" applyProtection="1">
      <alignment horizontal="center" wrapText="1"/>
      <protection locked="0"/>
    </xf>
    <xf numFmtId="14" fontId="19" fillId="34" borderId="0" xfId="0" applyNumberFormat="1" applyFont="1" applyFill="1" applyBorder="1" applyAlignment="1" applyProtection="1">
      <alignment horizontal="center"/>
    </xf>
    <xf numFmtId="0" fontId="30" fillId="0" borderId="0" xfId="0" applyFont="1" applyBorder="1" applyAlignment="1" applyProtection="1">
      <alignment horizontal="center" wrapText="1"/>
    </xf>
    <xf numFmtId="0" fontId="30" fillId="0" borderId="0" xfId="0" applyFont="1" applyBorder="1" applyAlignment="1" applyProtection="1">
      <alignment horizontal="center"/>
    </xf>
    <xf numFmtId="0" fontId="40" fillId="34" borderId="0" xfId="0" applyFont="1" applyFill="1" applyBorder="1" applyAlignment="1" applyProtection="1">
      <alignment horizontal="left"/>
    </xf>
    <xf numFmtId="0" fontId="36" fillId="34" borderId="0" xfId="0" applyFont="1" applyFill="1" applyAlignment="1" applyProtection="1">
      <alignment horizontal="left" vertical="top" wrapText="1"/>
    </xf>
    <xf numFmtId="0" fontId="0" fillId="0" borderId="3" xfId="0" applyBorder="1" applyAlignment="1" applyProtection="1">
      <alignment horizontal="center"/>
    </xf>
    <xf numFmtId="0" fontId="40" fillId="0" borderId="0" xfId="0" applyFont="1" applyBorder="1" applyAlignment="1" applyProtection="1">
      <alignment horizontal="center"/>
    </xf>
    <xf numFmtId="14" fontId="19" fillId="34" borderId="3" xfId="0" applyNumberFormat="1" applyFont="1" applyFill="1" applyBorder="1" applyAlignment="1" applyProtection="1">
      <alignment horizontal="center"/>
    </xf>
    <xf numFmtId="0" fontId="30" fillId="0" borderId="140" xfId="0" applyFont="1" applyBorder="1" applyAlignment="1" applyProtection="1">
      <alignment horizontal="center" wrapText="1"/>
    </xf>
    <xf numFmtId="0" fontId="48" fillId="0" borderId="0" xfId="0" applyFont="1" applyBorder="1" applyAlignment="1" applyProtection="1">
      <alignment horizontal="center"/>
    </xf>
    <xf numFmtId="14" fontId="30" fillId="0" borderId="3" xfId="0" applyNumberFormat="1" applyFont="1" applyBorder="1" applyAlignment="1" applyProtection="1">
      <alignment horizontal="center"/>
      <protection locked="0"/>
    </xf>
    <xf numFmtId="0" fontId="30" fillId="0" borderId="144" xfId="0" applyFont="1" applyBorder="1" applyAlignment="1" applyProtection="1">
      <alignment horizontal="center" wrapText="1"/>
    </xf>
    <xf numFmtId="0" fontId="40" fillId="121" borderId="0" xfId="0" applyFont="1" applyFill="1" applyBorder="1" applyAlignment="1" applyProtection="1">
      <alignment horizontal="center"/>
    </xf>
    <xf numFmtId="0" fontId="34" fillId="121" borderId="0" xfId="0" applyFont="1" applyFill="1" applyBorder="1" applyAlignment="1" applyProtection="1">
      <alignment horizontal="center" wrapText="1"/>
    </xf>
    <xf numFmtId="0" fontId="34" fillId="121" borderId="13" xfId="0" applyFont="1" applyFill="1" applyBorder="1" applyAlignment="1" applyProtection="1">
      <alignment horizontal="center" wrapText="1"/>
    </xf>
    <xf numFmtId="0" fontId="40" fillId="0" borderId="0" xfId="0" applyFont="1" applyFill="1" applyBorder="1" applyAlignment="1" applyProtection="1">
      <alignment horizontal="center"/>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34" fillId="0" borderId="0" xfId="0" applyFont="1" applyBorder="1" applyAlignment="1" applyProtection="1">
      <alignment horizontal="center" wrapText="1"/>
    </xf>
    <xf numFmtId="0" fontId="54" fillId="2" borderId="0" xfId="0" applyFont="1" applyFill="1" applyAlignment="1" applyProtection="1">
      <alignment horizontal="left" vertical="top" wrapText="1"/>
    </xf>
    <xf numFmtId="0" fontId="53" fillId="2"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54" fillId="2" borderId="3" xfId="0" applyFont="1" applyFill="1" applyBorder="1" applyAlignment="1" applyProtection="1">
      <alignment horizontal="left" vertical="top" wrapText="1"/>
    </xf>
    <xf numFmtId="0" fontId="37" fillId="0" borderId="0" xfId="0" applyFont="1" applyFill="1" applyBorder="1" applyAlignment="1" applyProtection="1">
      <alignment horizontal="left" vertical="top" wrapText="1"/>
    </xf>
    <xf numFmtId="14" fontId="35" fillId="0" borderId="41" xfId="0" applyNumberFormat="1" applyFont="1" applyBorder="1" applyAlignment="1" applyProtection="1">
      <alignment horizontal="center"/>
    </xf>
    <xf numFmtId="14" fontId="35" fillId="0" borderId="42" xfId="0" applyNumberFormat="1" applyFont="1" applyBorder="1" applyAlignment="1" applyProtection="1">
      <alignment horizontal="center"/>
    </xf>
    <xf numFmtId="14" fontId="35" fillId="0" borderId="43" xfId="0" applyNumberFormat="1" applyFont="1" applyBorder="1" applyAlignment="1" applyProtection="1">
      <alignment horizontal="center"/>
    </xf>
    <xf numFmtId="0" fontId="3" fillId="2" borderId="0" xfId="0" applyFont="1" applyFill="1" applyAlignment="1" applyProtection="1">
      <alignment horizontal="left" vertical="top" wrapText="1"/>
    </xf>
    <xf numFmtId="0" fontId="324" fillId="2" borderId="0" xfId="0" applyFont="1" applyFill="1" applyAlignment="1" applyProtection="1">
      <alignment horizontal="left" vertical="top" wrapText="1"/>
    </xf>
    <xf numFmtId="0" fontId="2" fillId="2" borderId="0" xfId="0" applyFont="1" applyFill="1" applyAlignment="1" applyProtection="1">
      <alignment horizontal="left" vertical="top" wrapText="1"/>
    </xf>
    <xf numFmtId="0" fontId="54" fillId="0" borderId="3"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7" fillId="0" borderId="2" xfId="0" applyFont="1" applyFill="1" applyBorder="1" applyAlignment="1" applyProtection="1">
      <alignment horizontal="center"/>
    </xf>
    <xf numFmtId="0" fontId="7" fillId="0" borderId="10" xfId="0" applyFont="1" applyFill="1" applyBorder="1" applyAlignment="1" applyProtection="1">
      <alignment horizontal="center"/>
    </xf>
    <xf numFmtId="0" fontId="7" fillId="0" borderId="19" xfId="0" applyFont="1" applyFill="1" applyBorder="1" applyAlignment="1" applyProtection="1">
      <alignment horizontal="center"/>
    </xf>
    <xf numFmtId="0" fontId="37" fillId="0" borderId="144" xfId="0" applyFont="1" applyFill="1" applyBorder="1" applyAlignment="1" applyProtection="1">
      <alignment horizontal="left" vertical="top" wrapText="1"/>
    </xf>
    <xf numFmtId="0" fontId="36" fillId="0" borderId="16" xfId="0" applyFont="1" applyBorder="1" applyAlignment="1" applyProtection="1"/>
    <xf numFmtId="0" fontId="36" fillId="0" borderId="3" xfId="0" applyFont="1" applyBorder="1" applyAlignment="1" applyProtection="1"/>
    <xf numFmtId="0" fontId="36" fillId="0" borderId="8" xfId="0" applyFont="1" applyBorder="1" applyAlignment="1" applyProtection="1"/>
    <xf numFmtId="0" fontId="48" fillId="0" borderId="0" xfId="0" applyFont="1" applyBorder="1" applyAlignment="1" applyProtection="1">
      <alignment horizontal="center"/>
      <protection locked="0"/>
    </xf>
    <xf numFmtId="0" fontId="36" fillId="0" borderId="0" xfId="0" applyFont="1" applyAlignment="1" applyProtection="1">
      <alignment horizontal="center"/>
      <protection locked="0"/>
    </xf>
    <xf numFmtId="0" fontId="2" fillId="0" borderId="14" xfId="0" applyFont="1" applyBorder="1" applyAlignment="1" applyProtection="1">
      <alignment horizontal="center" wrapText="1"/>
    </xf>
    <xf numFmtId="0" fontId="36" fillId="0" borderId="9" xfId="0" applyFont="1" applyBorder="1" applyAlignment="1" applyProtection="1"/>
    <xf numFmtId="0" fontId="2" fillId="0" borderId="9" xfId="0" applyFont="1" applyBorder="1" applyAlignment="1" applyProtection="1">
      <alignment horizontal="center"/>
    </xf>
    <xf numFmtId="0" fontId="2" fillId="0" borderId="9" xfId="0" applyFont="1" applyBorder="1" applyAlignment="1" applyProtection="1">
      <alignment horizontal="center" wrapText="1"/>
    </xf>
    <xf numFmtId="0" fontId="40" fillId="0" borderId="0" xfId="0" applyFont="1" applyBorder="1" applyAlignment="1" applyProtection="1">
      <alignment horizontal="center" vertical="center"/>
    </xf>
    <xf numFmtId="0" fontId="48" fillId="0" borderId="4" xfId="0" applyFont="1" applyFill="1" applyBorder="1" applyAlignment="1" applyProtection="1">
      <alignment horizontal="center" vertical="center" wrapText="1"/>
    </xf>
    <xf numFmtId="0" fontId="48" fillId="0" borderId="0" xfId="0" applyFont="1" applyAlignment="1" applyProtection="1">
      <alignment horizontal="center" vertical="center" wrapText="1"/>
    </xf>
    <xf numFmtId="0" fontId="40" fillId="0" borderId="0" xfId="0" applyFont="1" applyAlignment="1" applyProtection="1">
      <alignment horizontal="left" vertical="center" wrapText="1"/>
    </xf>
    <xf numFmtId="0" fontId="36" fillId="0" borderId="0" xfId="0" applyFont="1" applyFill="1" applyAlignment="1" applyProtection="1">
      <alignment horizontal="left" vertical="top" wrapText="1"/>
    </xf>
    <xf numFmtId="0" fontId="36" fillId="0" borderId="0" xfId="0" applyFont="1" applyFill="1" applyAlignment="1" applyProtection="1">
      <alignment horizontal="left" vertical="top"/>
    </xf>
    <xf numFmtId="0" fontId="3" fillId="0" borderId="0" xfId="0" applyFont="1" applyFill="1" applyAlignment="1" applyProtection="1">
      <alignment wrapText="1"/>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wrapText="1"/>
    </xf>
    <xf numFmtId="0" fontId="36" fillId="0" borderId="0" xfId="0" applyFont="1" applyAlignment="1" applyProtection="1">
      <alignment horizontal="left" vertical="center" wrapText="1" indent="6"/>
    </xf>
    <xf numFmtId="0" fontId="36" fillId="0" borderId="0" xfId="0" applyFont="1" applyFill="1" applyAlignment="1" applyProtection="1">
      <alignment horizontal="left" vertical="center" wrapText="1" indent="8"/>
    </xf>
    <xf numFmtId="0" fontId="36" fillId="0" borderId="0" xfId="0" applyFont="1" applyFill="1" applyBorder="1" applyAlignment="1" applyProtection="1">
      <alignment wrapText="1"/>
    </xf>
    <xf numFmtId="0" fontId="36" fillId="0" borderId="0" xfId="0" applyFont="1" applyFill="1" applyBorder="1" applyAlignment="1" applyProtection="1"/>
    <xf numFmtId="0" fontId="0" fillId="0" borderId="0" xfId="0" applyFont="1" applyFill="1" applyAlignment="1" applyProtection="1">
      <alignment horizontal="left" vertical="top" wrapText="1"/>
    </xf>
    <xf numFmtId="0" fontId="36" fillId="0" borderId="0" xfId="0" applyFont="1" applyAlignment="1" applyProtection="1">
      <alignment horizontal="left" vertical="top" wrapText="1"/>
    </xf>
    <xf numFmtId="0" fontId="34" fillId="0" borderId="0" xfId="0" applyFont="1" applyBorder="1" applyAlignment="1" applyProtection="1">
      <alignment horizontal="center"/>
      <protection locked="0"/>
    </xf>
    <xf numFmtId="0" fontId="36" fillId="0" borderId="7" xfId="0" applyFont="1" applyFill="1" applyBorder="1" applyAlignment="1" applyProtection="1">
      <alignment horizontal="left" vertical="top" wrapText="1"/>
    </xf>
    <xf numFmtId="0" fontId="43" fillId="0" borderId="0" xfId="0" applyFont="1" applyFill="1" applyBorder="1" applyAlignment="1" applyProtection="1">
      <alignment horizontal="left" wrapText="1"/>
    </xf>
  </cellXfs>
  <cellStyles count="6327">
    <cellStyle name="_x0010_" xfId="68" xr:uid="{00000000-0005-0000-0000-000000000000}"/>
    <cellStyle name="_x0014_" xfId="69" xr:uid="{00000000-0005-0000-0000-000001000000}"/>
    <cellStyle name="-" xfId="70" xr:uid="{00000000-0005-0000-0000-000002000000}"/>
    <cellStyle name=" &amp;A_x0002_" xfId="1" xr:uid="{00000000-0005-0000-0000-000003000000}"/>
    <cellStyle name=" &amp;A_x0002_ 2" xfId="2" xr:uid="{00000000-0005-0000-0000-000004000000}"/>
    <cellStyle name=" &amp;A_x0002_ 3" xfId="3" xr:uid="{00000000-0005-0000-0000-000005000000}"/>
    <cellStyle name=" &amp;A_x0002_?^Ú_x0006_?_x0006_?cent??_x0005_?_x0004_?_x0006_?¥" xfId="4" xr:uid="{00000000-0005-0000-0000-000006000000}"/>
    <cellStyle name=" &amp;A_x0002__CIT 2008 v10 10-15-07" xfId="5" xr:uid="{00000000-0005-0000-0000-000007000000}"/>
    <cellStyle name=" 1" xfId="6" xr:uid="{00000000-0005-0000-0000-000008000000}"/>
    <cellStyle name=" 2" xfId="7" xr:uid="{00000000-0005-0000-0000-000009000000}"/>
    <cellStyle name=" 3" xfId="8" xr:uid="{00000000-0005-0000-0000-00000A000000}"/>
    <cellStyle name=" 4" xfId="9" xr:uid="{00000000-0005-0000-0000-00000B000000}"/>
    <cellStyle name=" Writer Import]_x000d__x000a_Display Dialog=No_x000d__x000a__x000d__x000a_[Horizontal Arrange]_x000d__x000a_Dimensions Interlocking=Yes_x000d__x000a_Sum Hierarchy=Yes_x000d__x000a_Generate" xfId="2940" xr:uid="{00000000-0005-0000-0000-00000C000000}"/>
    <cellStyle name="_x000a__x000a_JournalTemplate=C:\COMFO\CTALK\JOURSTD.TPL_x000a__x000a_LbStateAddress=3 3 0 251 1 89 2 311_x000a__x000a_LbStateJou" xfId="71" xr:uid="{00000000-0005-0000-0000-00000D000000}"/>
    <cellStyle name="_x000a_386grabber=M" xfId="72" xr:uid="{00000000-0005-0000-0000-00000E000000}"/>
    <cellStyle name="_x000d__x000a_JournalTemplate=C:\COMFO\CTALK\JOURSTD.TPL_x000d__x000a_LbStateAddress=3 3 0 251 1 89 2 311_x000d__x000a_LbStateJou" xfId="73" xr:uid="{00000000-0005-0000-0000-00000F000000}"/>
    <cellStyle name="#??/32" xfId="74" xr:uid="{00000000-0005-0000-0000-000010000000}"/>
    <cellStyle name="#_품셈 " xfId="10" xr:uid="{00000000-0005-0000-0000-000011000000}"/>
    <cellStyle name="#_품셈  2" xfId="5898" xr:uid="{00000000-0005-0000-0000-000012000000}"/>
    <cellStyle name="#_품셈  3" xfId="5671" xr:uid="{00000000-0005-0000-0000-000013000000}"/>
    <cellStyle name="#_품셈  4" xfId="6246" xr:uid="{00000000-0005-0000-0000-000014000000}"/>
    <cellStyle name="$" xfId="75" xr:uid="{00000000-0005-0000-0000-000015000000}"/>
    <cellStyle name="$_Balance Sheet, 2010.06.10 - from Mitesh vs.2" xfId="76" xr:uid="{00000000-0005-0000-0000-000016000000}"/>
    <cellStyle name="$1000s (0)" xfId="77" xr:uid="{00000000-0005-0000-0000-000017000000}"/>
    <cellStyle name="$m" xfId="78" xr:uid="{00000000-0005-0000-0000-000018000000}"/>
    <cellStyle name="$M[0]" xfId="79" xr:uid="{00000000-0005-0000-0000-000019000000}"/>
    <cellStyle name="$M[0] 2" xfId="80" xr:uid="{00000000-0005-0000-0000-00001A000000}"/>
    <cellStyle name="$M[0] 3" xfId="81" xr:uid="{00000000-0005-0000-0000-00001B000000}"/>
    <cellStyle name="$M[1]" xfId="82" xr:uid="{00000000-0005-0000-0000-00001C000000}"/>
    <cellStyle name="$M[1] 2" xfId="83" xr:uid="{00000000-0005-0000-0000-00001D000000}"/>
    <cellStyle name="$M[1] 3" xfId="84" xr:uid="{00000000-0005-0000-0000-00001E000000}"/>
    <cellStyle name="$m_Balance Sheet, 2010.06.10 - from Mitesh vs.2" xfId="85" xr:uid="{00000000-0005-0000-0000-00001F000000}"/>
    <cellStyle name="$Millions" xfId="86" xr:uid="{00000000-0005-0000-0000-000020000000}"/>
    <cellStyle name="$Millions 2" xfId="87" xr:uid="{00000000-0005-0000-0000-000021000000}"/>
    <cellStyle name="$Millions 3" xfId="88" xr:uid="{00000000-0005-0000-0000-000022000000}"/>
    <cellStyle name="$MM[0]" xfId="89" xr:uid="{00000000-0005-0000-0000-000023000000}"/>
    <cellStyle name="$MM[0] 2" xfId="90" xr:uid="{00000000-0005-0000-0000-000024000000}"/>
    <cellStyle name="$MM[0] 3" xfId="91" xr:uid="{00000000-0005-0000-0000-000025000000}"/>
    <cellStyle name="$MM[1]" xfId="92" xr:uid="{00000000-0005-0000-0000-000026000000}"/>
    <cellStyle name="$MM[1] 2" xfId="93" xr:uid="{00000000-0005-0000-0000-000027000000}"/>
    <cellStyle name="$MM[1] 3" xfId="94" xr:uid="{00000000-0005-0000-0000-000028000000}"/>
    <cellStyle name="$Thousands" xfId="95" xr:uid="{00000000-0005-0000-0000-000029000000}"/>
    <cellStyle name="$Thousands 2" xfId="96" xr:uid="{00000000-0005-0000-0000-00002A000000}"/>
    <cellStyle name="$Thousands 3" xfId="97" xr:uid="{00000000-0005-0000-0000-00002B000000}"/>
    <cellStyle name="%" xfId="98" xr:uid="{00000000-0005-0000-0000-00002C000000}"/>
    <cellStyle name="%_Sheet1" xfId="99" xr:uid="{00000000-0005-0000-0000-00002D000000}"/>
    <cellStyle name="%_Stress" xfId="100" xr:uid="{00000000-0005-0000-0000-00002E000000}"/>
    <cellStyle name="%_Summary" xfId="101" xr:uid="{00000000-0005-0000-0000-00002F000000}"/>
    <cellStyle name="&amp;A_x0002_" xfId="102" xr:uid="{00000000-0005-0000-0000-000030000000}"/>
    <cellStyle name="******************************************" xfId="103" xr:uid="{00000000-0005-0000-0000-000031000000}"/>
    <cellStyle name=";;;" xfId="104" xr:uid="{00000000-0005-0000-0000-000032000000}"/>
    <cellStyle name=";;; 2" xfId="105" xr:uid="{00000000-0005-0000-0000-000033000000}"/>
    <cellStyle name="??" xfId="106" xr:uid="{00000000-0005-0000-0000-000034000000}"/>
    <cellStyle name="?? [0.00]_Book3" xfId="107" xr:uid="{00000000-0005-0000-0000-000035000000}"/>
    <cellStyle name="?? [0]_VERA" xfId="108" xr:uid="{00000000-0005-0000-0000-000036000000}"/>
    <cellStyle name="??/64" xfId="109" xr:uid="{00000000-0005-0000-0000-000037000000}"/>
    <cellStyle name="???? [0.00]_Book3" xfId="110" xr:uid="{00000000-0005-0000-0000-000038000000}"/>
    <cellStyle name="?????_VERA" xfId="111" xr:uid="{00000000-0005-0000-0000-000039000000}"/>
    <cellStyle name="????_Book3" xfId="112" xr:uid="{00000000-0005-0000-0000-00003A000000}"/>
    <cellStyle name="??_?????" xfId="113" xr:uid="{00000000-0005-0000-0000-00003B000000}"/>
    <cellStyle name="?_x0001__x0017_?°_x0001_ÿÿÿ?ÿÿÿ??" xfId="114" xr:uid="{00000000-0005-0000-0000-00003C000000}"/>
    <cellStyle name="^February 1992" xfId="115" xr:uid="{00000000-0005-0000-0000-00003D000000}"/>
    <cellStyle name="_%(SignOnly)" xfId="116" xr:uid="{00000000-0005-0000-0000-00003E000000}"/>
    <cellStyle name="_%(SignSpaceOnly)" xfId="117" xr:uid="{00000000-0005-0000-0000-00003F000000}"/>
    <cellStyle name="_~1048087" xfId="118" xr:uid="{00000000-0005-0000-0000-000040000000}"/>
    <cellStyle name="_~1134290" xfId="119" xr:uid="{00000000-0005-0000-0000-000041000000}"/>
    <cellStyle name="_~1210562" xfId="120" xr:uid="{00000000-0005-0000-0000-000042000000}"/>
    <cellStyle name="_~1636193" xfId="121" xr:uid="{00000000-0005-0000-0000-000043000000}"/>
    <cellStyle name="_~1698327" xfId="122" xr:uid="{00000000-0005-0000-0000-000044000000}"/>
    <cellStyle name="_~1923525" xfId="123" xr:uid="{00000000-0005-0000-0000-000045000000}"/>
    <cellStyle name="_~2857490" xfId="124" xr:uid="{00000000-0005-0000-0000-000046000000}"/>
    <cellStyle name="_~3036172" xfId="125" xr:uid="{00000000-0005-0000-0000-000047000000}"/>
    <cellStyle name="_~3285060" xfId="126" xr:uid="{00000000-0005-0000-0000-000048000000}"/>
    <cellStyle name="_~3330290" xfId="127" xr:uid="{00000000-0005-0000-0000-000049000000}"/>
    <cellStyle name="_~3330290_A" xfId="128" xr:uid="{00000000-0005-0000-0000-00004A000000}"/>
    <cellStyle name="_~3330290_FY Forecast Tracker 9.25.08 v3" xfId="129" xr:uid="{00000000-0005-0000-0000-00004B000000}"/>
    <cellStyle name="_~3330290_IB Fcst Variance 1-23-09" xfId="130" xr:uid="{00000000-0005-0000-0000-00004C000000}"/>
    <cellStyle name="_~3330290_IB Mgmt Fcst 1-23-09" xfId="131" xr:uid="{00000000-0005-0000-0000-00004D000000}"/>
    <cellStyle name="_~3330290_NI Schedule 10.24.08 v2" xfId="132" xr:uid="{00000000-0005-0000-0000-00004E000000}"/>
    <cellStyle name="_~3330290_NI Schedule 11.26.08 (MGMT) v3" xfId="133" xr:uid="{00000000-0005-0000-0000-00004F000000}"/>
    <cellStyle name="_~3330290_One time Itemsv3" xfId="134" xr:uid="{00000000-0005-0000-0000-000050000000}"/>
    <cellStyle name="_~3330290_Supplemental Sheets 5.20.09" xfId="135" xr:uid="{00000000-0005-0000-0000-000051000000}"/>
    <cellStyle name="_~4122341" xfId="136" xr:uid="{00000000-0005-0000-0000-000052000000}"/>
    <cellStyle name="_~4387628" xfId="137" xr:uid="{00000000-0005-0000-0000-000053000000}"/>
    <cellStyle name="_~4433192" xfId="138" xr:uid="{00000000-0005-0000-0000-000054000000}"/>
    <cellStyle name="_~4465316" xfId="139" xr:uid="{00000000-0005-0000-0000-000055000000}"/>
    <cellStyle name="_~4480260" xfId="140" xr:uid="{00000000-0005-0000-0000-000056000000}"/>
    <cellStyle name="_~5041630" xfId="141" xr:uid="{00000000-0005-0000-0000-000057000000}"/>
    <cellStyle name="_~5254638" xfId="142" xr:uid="{00000000-0005-0000-0000-000058000000}"/>
    <cellStyle name="_~5413264" xfId="143" xr:uid="{00000000-0005-0000-0000-000059000000}"/>
    <cellStyle name="_~5696802" xfId="144" xr:uid="{00000000-0005-0000-0000-00005A000000}"/>
    <cellStyle name="_~7246660" xfId="145" xr:uid="{00000000-0005-0000-0000-00005B000000}"/>
    <cellStyle name="_~7307348" xfId="146" xr:uid="{00000000-0005-0000-0000-00005C000000}"/>
    <cellStyle name="_~7516164" xfId="147" xr:uid="{00000000-0005-0000-0000-00005D000000}"/>
    <cellStyle name="_~7627628" xfId="148" xr:uid="{00000000-0005-0000-0000-00005E000000}"/>
    <cellStyle name="_~8595353" xfId="149" xr:uid="{00000000-0005-0000-0000-00005F000000}"/>
    <cellStyle name="_~9267078" xfId="150" xr:uid="{00000000-0005-0000-0000-000060000000}"/>
    <cellStyle name="_~9342525" xfId="151" xr:uid="{00000000-0005-0000-0000-000061000000}"/>
    <cellStyle name="_~9444089" xfId="152" xr:uid="{00000000-0005-0000-0000-000062000000}"/>
    <cellStyle name="_03 06 SP GLRS scorecard" xfId="153" xr:uid="{00000000-0005-0000-0000-000063000000}"/>
    <cellStyle name="_0409 Balance Sheet accounts for Consumer loans" xfId="2941" xr:uid="{00000000-0005-0000-0000-000064000000}"/>
    <cellStyle name="_'07 Plan Pages for Frank B Review v_4" xfId="154" xr:uid="{00000000-0005-0000-0000-000065000000}"/>
    <cellStyle name="_'07 Plan Pages for Frank B Review v_4_Book1" xfId="155" xr:uid="{00000000-0005-0000-0000-000066000000}"/>
    <cellStyle name="_'07 Plan Pages for Frank B Review v_4_File 1 - 2008 &amp; 2009 MYF - Board Pre-read View 7.24.08" xfId="156" xr:uid="{00000000-0005-0000-0000-000067000000}"/>
    <cellStyle name="_'07 Plan Pages for Frank B Review v_4_Supplemental Sheets 5.20.09" xfId="157" xr:uid="{00000000-0005-0000-0000-000068000000}"/>
    <cellStyle name="_09 NPL Walkforward" xfId="158" xr:uid="{00000000-0005-0000-0000-000069000000}"/>
    <cellStyle name="_1 - Pizzi spread rec schedule" xfId="159" xr:uid="{00000000-0005-0000-0000-00006A000000}"/>
    <cellStyle name="_1.  Revenue" xfId="160" xr:uid="{00000000-0005-0000-0000-00006B000000}"/>
    <cellStyle name="_1. Follow-Ups" xfId="161" xr:uid="{00000000-0005-0000-0000-00006C000000}"/>
    <cellStyle name="_1.31 Loans and Off Balance Sheet Summary" xfId="162" xr:uid="{00000000-0005-0000-0000-00006D000000}"/>
    <cellStyle name="_1_New Plan Presentation Pack_IB_BS_Cap_05F(Oct10)" xfId="163" xr:uid="{00000000-0005-0000-0000-00006E000000}"/>
    <cellStyle name="_11.30 Loans and Off Balance Sheet Summary (post DAC)" xfId="164" xr:uid="{00000000-0005-0000-0000-00006F000000}"/>
    <cellStyle name="_18. Error Report" xfId="165" xr:uid="{00000000-0005-0000-0000-000070000000}"/>
    <cellStyle name="_1Q06 Financial update v6a" xfId="166" xr:uid="{00000000-0005-0000-0000-000071000000}"/>
    <cellStyle name="_1Q06 Financial update v6a_FY Forecast Tracker 9.25.08 v3" xfId="167" xr:uid="{00000000-0005-0000-0000-000072000000}"/>
    <cellStyle name="_1Q06 Financial update v6a_IB Fcst Variance 1-23-09" xfId="168" xr:uid="{00000000-0005-0000-0000-000073000000}"/>
    <cellStyle name="_1Q06 Financial update v6a_IB Mgmt Fcst 1-23-09" xfId="169" xr:uid="{00000000-0005-0000-0000-000074000000}"/>
    <cellStyle name="_1Q06 Financial update v6a_NI Schedule 10.24.08 v2" xfId="170" xr:uid="{00000000-0005-0000-0000-000075000000}"/>
    <cellStyle name="_1Q06 Financial update v6a_NI Schedule 11.26.08 (MGMT) v3" xfId="171" xr:uid="{00000000-0005-0000-0000-000076000000}"/>
    <cellStyle name="_1Q06 Financial update v6a_One time Itemsv3" xfId="172" xr:uid="{00000000-0005-0000-0000-000077000000}"/>
    <cellStyle name="_1Q06 Financial update v6a_Supplemental Sheets 5.20.09" xfId="173" xr:uid="{00000000-0005-0000-0000-000078000000}"/>
    <cellStyle name="_1Q10 ERF Supplement 3-15-10 Check" xfId="174" xr:uid="{00000000-0005-0000-0000-000079000000}"/>
    <cellStyle name="_2004 Strategic Planning &amp; Budgeting - Korea" xfId="175" xr:uid="{00000000-0005-0000-0000-00007A000000}"/>
    <cellStyle name="_2004_Program.Reductions" xfId="2942" xr:uid="{00000000-0005-0000-0000-00007B000000}"/>
    <cellStyle name="_2004_Program.Reductionsv3" xfId="2943" xr:uid="{00000000-0005-0000-0000-00007C000000}"/>
    <cellStyle name="_2005 Aprimo Updates" xfId="2944" xr:uid="{00000000-0005-0000-0000-00007D000000}"/>
    <cellStyle name="_2005 DRAFT Initiatives" xfId="176" xr:uid="{00000000-0005-0000-0000-00007E000000}"/>
    <cellStyle name="_2005 gti myf templates - complete set" xfId="177" xr:uid="{00000000-0005-0000-0000-00007F000000}"/>
    <cellStyle name="_2005 gti myf templates - complete set_FY Forecast Tracker 9.25.08 v3" xfId="178" xr:uid="{00000000-0005-0000-0000-000080000000}"/>
    <cellStyle name="_2005 gti myf templates - complete set_IB Fcst Variance 1-23-09" xfId="179" xr:uid="{00000000-0005-0000-0000-000081000000}"/>
    <cellStyle name="_2005 gti myf templates - complete set_IB Mgmt Fcst 1-23-09" xfId="180" xr:uid="{00000000-0005-0000-0000-000082000000}"/>
    <cellStyle name="_2005 gti myf templates - complete set_NI Schedule 10.24.08 v2" xfId="181" xr:uid="{00000000-0005-0000-0000-000083000000}"/>
    <cellStyle name="_2005 gti myf templates - complete set_NI Schedule 11.26.08 (MGMT) v3" xfId="182" xr:uid="{00000000-0005-0000-0000-000084000000}"/>
    <cellStyle name="_2005 gti myf templates - complete set_One time Itemsv3" xfId="183" xr:uid="{00000000-0005-0000-0000-000085000000}"/>
    <cellStyle name="_2005 gti myf templates - complete set_Supplemental Sheets 5.20.09" xfId="184" xr:uid="{00000000-0005-0000-0000-000086000000}"/>
    <cellStyle name="_2005 gti myf templates - complete set_Tracker 2Q  5.12.08" xfId="185" xr:uid="{00000000-0005-0000-0000-000087000000}"/>
    <cellStyle name="_2005 gti myf templates - complete set_Tracker 2Q  5.15.08" xfId="186" xr:uid="{00000000-0005-0000-0000-000088000000}"/>
    <cellStyle name="_2005_PRF breakdown_Asia Credit Market" xfId="187" xr:uid="{00000000-0005-0000-0000-000089000000}"/>
    <cellStyle name="_2005_PRF breakdown_Asia Credit Market_2005_PRF breakdown_Asia Credit Market" xfId="188" xr:uid="{00000000-0005-0000-0000-00008A000000}"/>
    <cellStyle name="_2005_PRF breakdown_Asia Credit Market_2005_PRF breakdown_Asia Credit Market_2005_PRF breakdown_Asia Credit Market" xfId="189" xr:uid="{00000000-0005-0000-0000-00008B000000}"/>
    <cellStyle name="_2005-Trend-FYF-(S588889)" xfId="190" xr:uid="{00000000-0005-0000-0000-00008C000000}"/>
    <cellStyle name="_2005-Trend-FYF-(S588889)_A" xfId="191" xr:uid="{00000000-0005-0000-0000-00008D000000}"/>
    <cellStyle name="_2006 Budget - HK" xfId="192" xr:uid="{00000000-0005-0000-0000-00008E000000}"/>
    <cellStyle name="_2006AsiaCapital_Analysis" xfId="193" xr:uid="{00000000-0005-0000-0000-00008F000000}"/>
    <cellStyle name="_2006Pass1Package_Details" xfId="194" xr:uid="{00000000-0005-0000-0000-000090000000}"/>
    <cellStyle name="_2006Pass1Package_Details_FY Forecast Tracker 9.25.08 v3" xfId="195" xr:uid="{00000000-0005-0000-0000-000091000000}"/>
    <cellStyle name="_2006Pass1Package_Details_IB Fcst Variance 1-23-09" xfId="196" xr:uid="{00000000-0005-0000-0000-000092000000}"/>
    <cellStyle name="_2006Pass1Package_Details_IB Mgmt Fcst 1-23-09" xfId="197" xr:uid="{00000000-0005-0000-0000-000093000000}"/>
    <cellStyle name="_2006Pass1Package_Details_NI Schedule 10.24.08 v2" xfId="198" xr:uid="{00000000-0005-0000-0000-000094000000}"/>
    <cellStyle name="_2006Pass1Package_Details_NI Schedule 11.26.08 (MGMT) v3" xfId="199" xr:uid="{00000000-0005-0000-0000-000095000000}"/>
    <cellStyle name="_2006Pass1Package_Details_One time Itemsv3" xfId="200" xr:uid="{00000000-0005-0000-0000-000096000000}"/>
    <cellStyle name="_2006Pass1Package_Details_Supplemental Sheets 5.20.09" xfId="201" xr:uid="{00000000-0005-0000-0000-000097000000}"/>
    <cellStyle name="_2006Pass1Package_Details_Tracker 2Q  5.12.08" xfId="202" xr:uid="{00000000-0005-0000-0000-000098000000}"/>
    <cellStyle name="_2006Pass1Package_Details_Tracker 2Q  5.15.08" xfId="203" xr:uid="{00000000-0005-0000-0000-000099000000}"/>
    <cellStyle name="_2007 Budget Scenarios v2" xfId="204" xr:uid="{00000000-0005-0000-0000-00009A000000}"/>
    <cellStyle name="_2007 Commodities PassII v10 112106" xfId="205" xr:uid="{00000000-0005-0000-0000-00009B000000}"/>
    <cellStyle name="_2007 Commodities PassII v8 112006 S&amp;G Inv" xfId="206" xr:uid="{00000000-0005-0000-0000-00009C000000}"/>
    <cellStyle name="_2007 Commodities Revised v3" xfId="207" xr:uid="{00000000-0005-0000-0000-00009D000000}"/>
    <cellStyle name="_2007 Currency PassII V10 112006" xfId="208" xr:uid="{00000000-0005-0000-0000-00009E000000}"/>
    <cellStyle name="_2007 Currency PassII V11 112006 S&amp;G Inv" xfId="209" xr:uid="{00000000-0005-0000-0000-00009F000000}"/>
    <cellStyle name="_2007 Currency PassII V12 112106" xfId="210" xr:uid="{00000000-0005-0000-0000-0000A0000000}"/>
    <cellStyle name="_2007 Currency Revised v3" xfId="211" xr:uid="{00000000-0005-0000-0000-0000A1000000}"/>
    <cellStyle name="_2007 Occup Plan - 8-16-06 (SD)" xfId="212" xr:uid="{00000000-0005-0000-0000-0000A2000000}"/>
    <cellStyle name="_2007 Occup Plan - 8-16-06 (SD)_Book1" xfId="213" xr:uid="{00000000-0005-0000-0000-0000A3000000}"/>
    <cellStyle name="_2007 Occup Plan - 8-16-06 (SD)_File 1 - 2008 &amp; 2009 MYF - Board Pre-read View 7.24.08" xfId="214" xr:uid="{00000000-0005-0000-0000-0000A4000000}"/>
    <cellStyle name="_2007 Occup Plan - 8-16-06 (SD)_Supplemental Sheets 5.20.09" xfId="215" xr:uid="{00000000-0005-0000-0000-0000A5000000}"/>
    <cellStyle name="_2007 Occupancy Plan 9-20-06" xfId="216" xr:uid="{00000000-0005-0000-0000-0000A6000000}"/>
    <cellStyle name="_2007_Plan" xfId="217" xr:uid="{00000000-0005-0000-0000-0000A7000000}"/>
    <cellStyle name="_2007_Plan_Book1" xfId="218" xr:uid="{00000000-0005-0000-0000-0000A8000000}"/>
    <cellStyle name="_2007_Plan_File 1 - 2008 &amp; 2009 MYF - Board Pre-read View 7.24.08" xfId="219" xr:uid="{00000000-0005-0000-0000-0000A9000000}"/>
    <cellStyle name="_2007_Plan_Supplemental Sheets 5.20.09" xfId="220" xr:uid="{00000000-0005-0000-0000-0000AA000000}"/>
    <cellStyle name="_2007_Plan_Tracker 2Q  5.12.08" xfId="221" xr:uid="{00000000-0005-0000-0000-0000AB000000}"/>
    <cellStyle name="_2007_Plan_Tracker 2Q  5.15.08" xfId="222" xr:uid="{00000000-0005-0000-0000-0000AC000000}"/>
    <cellStyle name="_2008 Budget Templates - 8-28-07" xfId="223" xr:uid="{00000000-0005-0000-0000-0000AD000000}"/>
    <cellStyle name="_2008 Budget Templates 8-30-07" xfId="224" xr:uid="{00000000-0005-0000-0000-0000AE000000}"/>
    <cellStyle name="_2008 Budget Templates 8-30-07 Asia EM" xfId="225" xr:uid="{00000000-0005-0000-0000-0000AF000000}"/>
    <cellStyle name="_2008 HC Baseline - Energy" xfId="226" xr:uid="{00000000-0005-0000-0000-0000B0000000}"/>
    <cellStyle name="_2008 Headcount Plan" xfId="227" xr:uid="{00000000-0005-0000-0000-0000B1000000}"/>
    <cellStyle name="_2009 budget balance sheet &amp; capital v3" xfId="228" xr:uid="{00000000-0005-0000-0000-0000B2000000}"/>
    <cellStyle name="_21 Dec CM Daily" xfId="229" xr:uid="{00000000-0005-0000-0000-0000B3000000}"/>
    <cellStyle name="_21. Interentity Pop Breaks" xfId="230" xr:uid="{00000000-0005-0000-0000-0000B4000000}"/>
    <cellStyle name="_21b. Interentity RMI Supplement" xfId="231" xr:uid="{00000000-0005-0000-0000-0000B5000000}"/>
    <cellStyle name="_3. GLRS QA" xfId="232" xr:uid="{00000000-0005-0000-0000-0000B6000000}"/>
    <cellStyle name="_4DOT_AE Essbase V6" xfId="2945" xr:uid="{00000000-0005-0000-0000-0000B7000000}"/>
    <cellStyle name="_8.GLRS QA Securitized Products Augy05" xfId="233" xr:uid="{00000000-0005-0000-0000-0000B8000000}"/>
    <cellStyle name="_9-5Master Aug-LW-Benefit Rates Master-Revised 0825 without rejected cc" xfId="234" xr:uid="{00000000-0005-0000-0000-0000B9000000}"/>
    <cellStyle name="_Accounting and Control Template" xfId="235" xr:uid="{00000000-0005-0000-0000-0000BA000000}"/>
    <cellStyle name="_ACM S&amp;T DCM" xfId="236" xr:uid="{00000000-0005-0000-0000-0000BB000000}"/>
    <cellStyle name="_action items" xfId="237" xr:uid="{00000000-0005-0000-0000-0000BC000000}"/>
    <cellStyle name="_Adjustments" xfId="238" xr:uid="{00000000-0005-0000-0000-0000BD000000}"/>
    <cellStyle name="_Aged accounts in GLRS - Ballas and Roselli" xfId="239" xr:uid="{00000000-0005-0000-0000-0000BE000000}"/>
    <cellStyle name="_AGG1772" xfId="240" xr:uid="{00000000-0005-0000-0000-0000BF000000}"/>
    <cellStyle name="_ALL EMR MAR06 GTI Summary" xfId="241" xr:uid="{00000000-0005-0000-0000-0000C0000000}"/>
    <cellStyle name="_allaffil download (may)" xfId="2946" xr:uid="{00000000-0005-0000-0000-0000C1000000}"/>
    <cellStyle name="_allaffil download aug" xfId="2947" xr:uid="{00000000-0005-0000-0000-0000C2000000}"/>
    <cellStyle name="_allaffil download dec" xfId="2948" xr:uid="{00000000-0005-0000-0000-0000C3000000}"/>
    <cellStyle name="_allaffil download jul-2004" xfId="2949" xr:uid="{00000000-0005-0000-0000-0000C4000000}"/>
    <cellStyle name="_allaffil download nov" xfId="2950" xr:uid="{00000000-0005-0000-0000-0000C5000000}"/>
    <cellStyle name="_allaffil download sep" xfId="2951" xr:uid="{00000000-0005-0000-0000-0000C6000000}"/>
    <cellStyle name="_allaffil feb download" xfId="2952" xr:uid="{00000000-0005-0000-0000-0000C7000000}"/>
    <cellStyle name="_allaffil jan download" xfId="2953" xr:uid="{00000000-0005-0000-0000-0000C8000000}"/>
    <cellStyle name="_allaffil oct download" xfId="2954" xr:uid="{00000000-0005-0000-0000-0000C9000000}"/>
    <cellStyle name="_allocs templates - spinner samples" xfId="242" xr:uid="{00000000-0005-0000-0000-0000CA000000}"/>
    <cellStyle name="_allocs templates - spinner samples_A" xfId="243" xr:uid="{00000000-0005-0000-0000-0000CB000000}"/>
    <cellStyle name="_allocs templates - spinner samples_FY Forecast Tracker 9.25.08 v3" xfId="244" xr:uid="{00000000-0005-0000-0000-0000CC000000}"/>
    <cellStyle name="_allocs templates - spinner samples_IB Fcst Variance 1-23-09" xfId="245" xr:uid="{00000000-0005-0000-0000-0000CD000000}"/>
    <cellStyle name="_allocs templates - spinner samples_IB Mgmt Fcst 1-23-09" xfId="246" xr:uid="{00000000-0005-0000-0000-0000CE000000}"/>
    <cellStyle name="_allocs templates - spinner samples_NI Schedule 10.24.08 v2" xfId="247" xr:uid="{00000000-0005-0000-0000-0000CF000000}"/>
    <cellStyle name="_allocs templates - spinner samples_NI Schedule 11.26.08 (MGMT) v3" xfId="248" xr:uid="{00000000-0005-0000-0000-0000D0000000}"/>
    <cellStyle name="_allocs templates - spinner samples_One time Itemsv3" xfId="249" xr:uid="{00000000-0005-0000-0000-0000D1000000}"/>
    <cellStyle name="_allocs templates - spinner samples_Supplemental Sheets 5.20.09" xfId="250" xr:uid="{00000000-0005-0000-0000-0000D2000000}"/>
    <cellStyle name="_AM IC Report 20080612" xfId="251" xr:uid="{00000000-0005-0000-0000-0000D3000000}"/>
    <cellStyle name="_AM Rpt- September Rptg Pkg   DAY 6 with 9+3 FY Fcst" xfId="2955" xr:uid="{00000000-0005-0000-0000-0000D4000000}"/>
    <cellStyle name="_America Capital Structure v.11. values" xfId="252" xr:uid="{00000000-0005-0000-0000-0000D5000000}"/>
    <cellStyle name="_America Debt Schedule v 21" xfId="253" xr:uid="{00000000-0005-0000-0000-0000D6000000}"/>
    <cellStyle name="_America Debt Schedule v 21_Sheet1" xfId="254" xr:uid="{00000000-0005-0000-0000-0000D7000000}"/>
    <cellStyle name="_America Debt Schedule v 21_Stress" xfId="255" xr:uid="{00000000-0005-0000-0000-0000D8000000}"/>
    <cellStyle name="_America Market update 10.6.2008 v.2" xfId="256" xr:uid="{00000000-0005-0000-0000-0000D9000000}"/>
    <cellStyle name="_America Maturity" xfId="257" xr:uid="{00000000-0005-0000-0000-0000DA000000}"/>
    <cellStyle name="_Americas Emerging Markets Plan 08 Template v1.17" xfId="258" xr:uid="{00000000-0005-0000-0000-0000DB000000}"/>
    <cellStyle name="_Appendix B" xfId="259" xr:uid="{00000000-0005-0000-0000-0000DC000000}"/>
    <cellStyle name="_Apr08 -  HFS &amp; FV Loan Data Request" xfId="260" xr:uid="{00000000-0005-0000-0000-0000DD000000}"/>
    <cellStyle name="_Arnold 2006 Plan" xfId="261" xr:uid="{00000000-0005-0000-0000-0000DE000000}"/>
    <cellStyle name="_As of 29Jul05" xfId="262" xr:uid="{00000000-0005-0000-0000-0000DF000000}"/>
    <cellStyle name="_ASIA CMB" xfId="263" xr:uid="{00000000-0005-0000-0000-0000E0000000}"/>
    <cellStyle name="_Asia Credit Hybrids" xfId="264" xr:uid="{00000000-0005-0000-0000-0000E1000000}"/>
    <cellStyle name="_Asia Credit Hybrids V2 SR Template march 2007_revised" xfId="265" xr:uid="{00000000-0005-0000-0000-0000E2000000}"/>
    <cellStyle name="_ASIA CRedit Markets V 2" xfId="266" xr:uid="{00000000-0005-0000-0000-0000E3000000}"/>
    <cellStyle name="_ASIA Emerging Market Plan 08 Templatev1.1" xfId="267" xr:uid="{00000000-0005-0000-0000-0000E4000000}"/>
    <cellStyle name="_Asia Forecast Summary_9Dec" xfId="268" xr:uid="{00000000-0005-0000-0000-0000E5000000}"/>
    <cellStyle name="_Asia Forecast Summary_Nov18" xfId="269" xr:uid="{00000000-0005-0000-0000-0000E6000000}"/>
    <cellStyle name="_Asia FX" xfId="270" xr:uid="{00000000-0005-0000-0000-0000E7000000}"/>
    <cellStyle name="_Asia IB Mgmt Review_Feb 2006" xfId="271" xr:uid="{00000000-0005-0000-0000-0000E8000000}"/>
    <cellStyle name="_Asia Jun Data" xfId="272" xr:uid="{00000000-0005-0000-0000-0000E9000000}"/>
    <cellStyle name="_Asia Jun Data_2009 budget balance sheet &amp; capital v3" xfId="273" xr:uid="{00000000-0005-0000-0000-0000EA000000}"/>
    <cellStyle name="_Asia Jun Data_Americas Emerging Markets Plan 08 Template v1.17" xfId="274" xr:uid="{00000000-0005-0000-0000-0000EB000000}"/>
    <cellStyle name="_Asia Jun Data_Asia Credit Hybrids" xfId="275" xr:uid="{00000000-0005-0000-0000-0000EC000000}"/>
    <cellStyle name="_Asia Jun Data_Asia Credit Hybrids V2 SR Template march 2007_revised" xfId="276" xr:uid="{00000000-0005-0000-0000-0000ED000000}"/>
    <cellStyle name="_Asia Jun Data_ASIA CRedit Markets V 2" xfId="277" xr:uid="{00000000-0005-0000-0000-0000EE000000}"/>
    <cellStyle name="_Asia Jun Data_ASIAPnLRisk_05_0831" xfId="278" xr:uid="{00000000-0005-0000-0000-0000EF000000}"/>
    <cellStyle name="_Asia Jun Data_Asis credit Markets SR Template march 2007_ACM" xfId="279" xr:uid="{00000000-0005-0000-0000-0000F0000000}"/>
    <cellStyle name="_Asia Jun Data_BS" xfId="280" xr:uid="{00000000-0005-0000-0000-0000F1000000}"/>
    <cellStyle name="_Asia Jun Data_BS compliance" xfId="281" xr:uid="{00000000-0005-0000-0000-0000F2000000}"/>
    <cellStyle name="_Asia Jun Data_Credit Sales" xfId="282" xr:uid="{00000000-0005-0000-0000-0000F3000000}"/>
    <cellStyle name="_Asia Jun Data_Credit Sales_2005_PRF breakdown_Asia Credit Market" xfId="283" xr:uid="{00000000-0005-0000-0000-0000F4000000}"/>
    <cellStyle name="_Asia Jun Data_Credit Sales_21 Dec CM Daily" xfId="284" xr:uid="{00000000-0005-0000-0000-0000F5000000}"/>
    <cellStyle name="_Asia Jun Data_Credit Sales_ASIA SUMMARY-CONSOL2" xfId="285" xr:uid="{00000000-0005-0000-0000-0000F6000000}"/>
    <cellStyle name="_Asia Jun Data_Credit Sales_ASIAPnLRisk" xfId="286" xr:uid="{00000000-0005-0000-0000-0000F7000000}"/>
    <cellStyle name="_Asia Jun Data_Credit Sales_ASIAPnLRisk_06_0131B" xfId="287" xr:uid="{00000000-0005-0000-0000-0000F8000000}"/>
    <cellStyle name="_Asia Jun Data_Credit Sales_ASIAPnLRisk_NEW VERSION_PPL" xfId="288" xr:uid="{00000000-0005-0000-0000-0000F9000000}"/>
    <cellStyle name="_Asia Jun Data_Credit Sales_SUMMARY" xfId="289" xr:uid="{00000000-0005-0000-0000-0000FA000000}"/>
    <cellStyle name="_Asia Jun Data_Don-Marie 9-26-07 v6(CM)" xfId="290" xr:uid="{00000000-0005-0000-0000-0000FB000000}"/>
    <cellStyle name="_Asia Jun Data_EMEA EM BD2 Forecast V2" xfId="291" xr:uid="{00000000-0005-0000-0000-0000FC000000}"/>
    <cellStyle name="_Asia Jun Data_EMEA EM BD2 Forecast V3" xfId="292" xr:uid="{00000000-0005-0000-0000-0000FD000000}"/>
    <cellStyle name="_Asia Jun Data_ENTRY SHEET" xfId="293" xr:uid="{00000000-0005-0000-0000-0000FE000000}"/>
    <cellStyle name="_Asia Jun Data_Final Revenues Sep" xfId="294" xr:uid="{00000000-0005-0000-0000-0000FF000000}"/>
    <cellStyle name="_Asia Jun Data_GEM P&amp;L ACTUAL COB 31 August 07" xfId="295" xr:uid="{00000000-0005-0000-0000-000000010000}"/>
    <cellStyle name="_Asia Jun Data_HC Tracking Feb 07BIUSHI-elee" xfId="296" xr:uid="{00000000-0005-0000-0000-000001010000}"/>
    <cellStyle name="_Asia Jun Data_LEOU Map Jun" xfId="297" xr:uid="{00000000-0005-0000-0000-000002010000}"/>
    <cellStyle name="_Asia Jun Data_LEOU Map Jun_2005_PRF breakdown_Asia Credit Market" xfId="298" xr:uid="{00000000-0005-0000-0000-000003010000}"/>
    <cellStyle name="_Asia Jun Data_LEOU Map Jun_21 Dec CM Daily" xfId="299" xr:uid="{00000000-0005-0000-0000-000004010000}"/>
    <cellStyle name="_Asia Jun Data_LEOU Map Jun_ASIA SUMMARY-CONSOL2" xfId="300" xr:uid="{00000000-0005-0000-0000-000005010000}"/>
    <cellStyle name="_Asia Jun Data_LEOU Map Jun_ASIAPnLRisk" xfId="301" xr:uid="{00000000-0005-0000-0000-000006010000}"/>
    <cellStyle name="_Asia Jun Data_LEOU Map Jun_ASIAPnLRisk_06_0131B" xfId="302" xr:uid="{00000000-0005-0000-0000-000007010000}"/>
    <cellStyle name="_Asia Jun Data_LEOU Map Jun_ASIAPnLRisk_NEW VERSION_PPL" xfId="303" xr:uid="{00000000-0005-0000-0000-000008010000}"/>
    <cellStyle name="_Asia Jun Data_LEOU Map Jun_Credit Sales" xfId="304" xr:uid="{00000000-0005-0000-0000-000009010000}"/>
    <cellStyle name="_Asia Jun Data_LEOU Map Jun_SUMMARY" xfId="305" xr:uid="{00000000-0005-0000-0000-00000A010000}"/>
    <cellStyle name="_Asia Jun Data_Summary " xfId="11" xr:uid="{00000000-0005-0000-0000-00000B010000}"/>
    <cellStyle name="_Asia Jun Data_TOK Credit Hybrids SR Template June 2007_Final" xfId="306" xr:uid="{00000000-0005-0000-0000-00000C010000}"/>
    <cellStyle name="_Asia Mar Data" xfId="307" xr:uid="{00000000-0005-0000-0000-00000D010000}"/>
    <cellStyle name="_Asia Mar Data_2005_PRF breakdown_Asia Credit Market" xfId="308" xr:uid="{00000000-0005-0000-0000-00000E010000}"/>
    <cellStyle name="_Asia Mar Data_21 Dec CM Daily" xfId="309" xr:uid="{00000000-0005-0000-0000-00000F010000}"/>
    <cellStyle name="_Asia Mar Data_ASIA SUMMARY-CONSOL2" xfId="310" xr:uid="{00000000-0005-0000-0000-000010010000}"/>
    <cellStyle name="_Asia Mar Data_ASIAPnLRisk" xfId="311" xr:uid="{00000000-0005-0000-0000-000011010000}"/>
    <cellStyle name="_Asia Mar Data_ASIAPnLRisk_06_0131B" xfId="312" xr:uid="{00000000-0005-0000-0000-000012010000}"/>
    <cellStyle name="_Asia Mar Data_ASIAPnLRisk_NEW VERSION_PPL" xfId="313" xr:uid="{00000000-0005-0000-0000-000013010000}"/>
    <cellStyle name="_Asia Mar Data_AXJ_May05 as of BD3" xfId="314" xr:uid="{00000000-0005-0000-0000-000014010000}"/>
    <cellStyle name="_Asia Mar Data_AXJ_May05 as of BD3_2005_PRF breakdown_Asia Credit Market" xfId="315" xr:uid="{00000000-0005-0000-0000-000015010000}"/>
    <cellStyle name="_Asia Mar Data_AXJ_May05 as of BD3_21 Dec CM Daily" xfId="316" xr:uid="{00000000-0005-0000-0000-000016010000}"/>
    <cellStyle name="_Asia Mar Data_AXJ_May05 as of BD3_ASIA SUMMARY-CONSOL2" xfId="317" xr:uid="{00000000-0005-0000-0000-000017010000}"/>
    <cellStyle name="_Asia Mar Data_AXJ_May05 as of BD3_ASIAPnLRisk" xfId="318" xr:uid="{00000000-0005-0000-0000-000018010000}"/>
    <cellStyle name="_Asia Mar Data_AXJ_May05 as of BD3_ASIAPnLRisk_06_0131B" xfId="319" xr:uid="{00000000-0005-0000-0000-000019010000}"/>
    <cellStyle name="_Asia Mar Data_AXJ_May05 as of BD3_ASIAPnLRisk_NEW VERSION_PPL" xfId="320" xr:uid="{00000000-0005-0000-0000-00001A010000}"/>
    <cellStyle name="_Asia Mar Data_AXJ_May05 as of BD3_Credit Sales" xfId="321" xr:uid="{00000000-0005-0000-0000-00001B010000}"/>
    <cellStyle name="_Asia Mar Data_AXJ_May05 as of BD3_SUMMARY" xfId="322" xr:uid="{00000000-0005-0000-0000-00001C010000}"/>
    <cellStyle name="_Asia Mar Data_Credit Sales" xfId="323" xr:uid="{00000000-0005-0000-0000-00001D010000}"/>
    <cellStyle name="_Asia Mar Data_SUMMARY" xfId="324" xr:uid="{00000000-0005-0000-0000-00001E010000}"/>
    <cellStyle name="_Asia Markets Flash Feb'05" xfId="325" xr:uid="{00000000-0005-0000-0000-00001F010000}"/>
    <cellStyle name="_Asia May Data" xfId="326" xr:uid="{00000000-0005-0000-0000-000020010000}"/>
    <cellStyle name="_Asia May Data_2009 budget balance sheet &amp; capital v3" xfId="327" xr:uid="{00000000-0005-0000-0000-000021010000}"/>
    <cellStyle name="_Asia May Data_Americas Emerging Markets Plan 08 Template v1.17" xfId="328" xr:uid="{00000000-0005-0000-0000-000022010000}"/>
    <cellStyle name="_Asia May Data_Asia Credit Hybrids" xfId="329" xr:uid="{00000000-0005-0000-0000-000023010000}"/>
    <cellStyle name="_Asia May Data_Asia Credit Hybrids V2 SR Template march 2007_revised" xfId="330" xr:uid="{00000000-0005-0000-0000-000024010000}"/>
    <cellStyle name="_Asia May Data_ASIA CRedit Markets V 2" xfId="331" xr:uid="{00000000-0005-0000-0000-000025010000}"/>
    <cellStyle name="_Asia May Data_ASIAPnLRisk_05_0831" xfId="332" xr:uid="{00000000-0005-0000-0000-000026010000}"/>
    <cellStyle name="_Asia May Data_Asis credit Markets SR Template march 2007_ACM" xfId="333" xr:uid="{00000000-0005-0000-0000-000027010000}"/>
    <cellStyle name="_Asia May Data_BS" xfId="334" xr:uid="{00000000-0005-0000-0000-000028010000}"/>
    <cellStyle name="_Asia May Data_BS compliance" xfId="335" xr:uid="{00000000-0005-0000-0000-000029010000}"/>
    <cellStyle name="_Asia May Data_Credit Sales" xfId="336" xr:uid="{00000000-0005-0000-0000-00002A010000}"/>
    <cellStyle name="_Asia May Data_Credit Sales_2005_PRF breakdown_Asia Credit Market" xfId="337" xr:uid="{00000000-0005-0000-0000-00002B010000}"/>
    <cellStyle name="_Asia May Data_Credit Sales_21 Dec CM Daily" xfId="338" xr:uid="{00000000-0005-0000-0000-00002C010000}"/>
    <cellStyle name="_Asia May Data_Credit Sales_ASIA SUMMARY-CONSOL2" xfId="339" xr:uid="{00000000-0005-0000-0000-00002D010000}"/>
    <cellStyle name="_Asia May Data_Credit Sales_ASIAPnLRisk" xfId="340" xr:uid="{00000000-0005-0000-0000-00002E010000}"/>
    <cellStyle name="_Asia May Data_Credit Sales_ASIAPnLRisk_06_0131B" xfId="341" xr:uid="{00000000-0005-0000-0000-00002F010000}"/>
    <cellStyle name="_Asia May Data_Credit Sales_ASIAPnLRisk_NEW VERSION_PPL" xfId="342" xr:uid="{00000000-0005-0000-0000-000030010000}"/>
    <cellStyle name="_Asia May Data_Credit Sales_SUMMARY" xfId="343" xr:uid="{00000000-0005-0000-0000-000031010000}"/>
    <cellStyle name="_Asia May Data_Don-Marie 9-26-07 v6(CM)" xfId="344" xr:uid="{00000000-0005-0000-0000-000032010000}"/>
    <cellStyle name="_Asia May Data_EMEA EM BD2 Forecast V2" xfId="345" xr:uid="{00000000-0005-0000-0000-000033010000}"/>
    <cellStyle name="_Asia May Data_EMEA EM BD2 Forecast V3" xfId="346" xr:uid="{00000000-0005-0000-0000-000034010000}"/>
    <cellStyle name="_Asia May Data_ENTRY SHEET" xfId="347" xr:uid="{00000000-0005-0000-0000-000035010000}"/>
    <cellStyle name="_Asia May Data_Final Revenues Sep" xfId="348" xr:uid="{00000000-0005-0000-0000-000036010000}"/>
    <cellStyle name="_Asia May Data_GEM P&amp;L ACTUAL COB 31 August 07" xfId="349" xr:uid="{00000000-0005-0000-0000-000037010000}"/>
    <cellStyle name="_Asia May Data_HC Tracking Feb 07BIUSHI-elee" xfId="350" xr:uid="{00000000-0005-0000-0000-000038010000}"/>
    <cellStyle name="_Asia May Data_LEOU Map Jun" xfId="351" xr:uid="{00000000-0005-0000-0000-000039010000}"/>
    <cellStyle name="_Asia May Data_LEOU Map Jun_2005_PRF breakdown_Asia Credit Market" xfId="352" xr:uid="{00000000-0005-0000-0000-00003A010000}"/>
    <cellStyle name="_Asia May Data_LEOU Map Jun_21 Dec CM Daily" xfId="353" xr:uid="{00000000-0005-0000-0000-00003B010000}"/>
    <cellStyle name="_Asia May Data_LEOU Map Jun_ASIA SUMMARY-CONSOL2" xfId="354" xr:uid="{00000000-0005-0000-0000-00003C010000}"/>
    <cellStyle name="_Asia May Data_LEOU Map Jun_ASIAPnLRisk" xfId="355" xr:uid="{00000000-0005-0000-0000-00003D010000}"/>
    <cellStyle name="_Asia May Data_LEOU Map Jun_ASIAPnLRisk_06_0131B" xfId="356" xr:uid="{00000000-0005-0000-0000-00003E010000}"/>
    <cellStyle name="_Asia May Data_LEOU Map Jun_ASIAPnLRisk_NEW VERSION_PPL" xfId="357" xr:uid="{00000000-0005-0000-0000-00003F010000}"/>
    <cellStyle name="_Asia May Data_LEOU Map Jun_Credit Sales" xfId="358" xr:uid="{00000000-0005-0000-0000-000040010000}"/>
    <cellStyle name="_Asia May Data_LEOU Map Jun_SUMMARY" xfId="359" xr:uid="{00000000-0005-0000-0000-000041010000}"/>
    <cellStyle name="_Asia May Data_Summary " xfId="12" xr:uid="{00000000-0005-0000-0000-000042010000}"/>
    <cellStyle name="_Asia May Data_TOK Credit Hybrids SR Template June 2007_Final" xfId="360" xr:uid="{00000000-0005-0000-0000-000043010000}"/>
    <cellStyle name="_Asia Oct Data" xfId="361" xr:uid="{00000000-0005-0000-0000-000044010000}"/>
    <cellStyle name="_Asia Oct Data_Asia Credit Hybrids" xfId="362" xr:uid="{00000000-0005-0000-0000-000045010000}"/>
    <cellStyle name="_Asia Oct Data_Asia Credit Hybrids V2 SR Template march 2007_revised" xfId="363" xr:uid="{00000000-0005-0000-0000-000046010000}"/>
    <cellStyle name="_Asia Oct Data_ASIA CRedit Markets V 2" xfId="364" xr:uid="{00000000-0005-0000-0000-000047010000}"/>
    <cellStyle name="_Asia Oct Data_Asis credit Markets SR Template march 2007_ACM" xfId="365" xr:uid="{00000000-0005-0000-0000-000048010000}"/>
    <cellStyle name="_Asia Oct Data_Credit Sales" xfId="366" xr:uid="{00000000-0005-0000-0000-000049010000}"/>
    <cellStyle name="_Asia Oct Data_Restricted_PPL_28Jun" xfId="367" xr:uid="{00000000-0005-0000-0000-00004A010000}"/>
    <cellStyle name="_Asia Oct Data_Restricted_PrdRpt_12 Jun" xfId="368" xr:uid="{00000000-0005-0000-0000-00004B010000}"/>
    <cellStyle name="_Asia Oct Data_Sheet1" xfId="369" xr:uid="{00000000-0005-0000-0000-00004C010000}"/>
    <cellStyle name="_Asia Oct Data_TOK Credit Hybrids SR Template June 2007_Final" xfId="370" xr:uid="{00000000-0005-0000-0000-00004D010000}"/>
    <cellStyle name="_Asia Rates" xfId="371" xr:uid="{00000000-0005-0000-0000-00004E010000}"/>
    <cellStyle name="_ASIA SUMMARY-CONSOL2" xfId="372" xr:uid="{00000000-0005-0000-0000-00004F010000}"/>
    <cellStyle name="_ASIA-Equities Shares to NY" xfId="373" xr:uid="{00000000-0005-0000-0000-000050010000}"/>
    <cellStyle name="_AsiaIB_CLIENT_Jul_05" xfId="374" xr:uid="{00000000-0005-0000-0000-000051010000}"/>
    <cellStyle name="_ASIAPnLRisk" xfId="375" xr:uid="{00000000-0005-0000-0000-000052010000}"/>
    <cellStyle name="_ASIAPnLRisk_05_0228C" xfId="376" xr:uid="{00000000-0005-0000-0000-000053010000}"/>
    <cellStyle name="_ASIAPnLRisk_05_0829" xfId="377" xr:uid="{00000000-0005-0000-0000-000054010000}"/>
    <cellStyle name="_ASIAPnLRisk_05_0831" xfId="378" xr:uid="{00000000-0005-0000-0000-000055010000}"/>
    <cellStyle name="_ASIAPnLRisk_05_1230F" xfId="379" xr:uid="{00000000-0005-0000-0000-000056010000}"/>
    <cellStyle name="_ASIAPnLRisk_06_0131B" xfId="380" xr:uid="{00000000-0005-0000-0000-000057010000}"/>
    <cellStyle name="_ASIAPnLRisk_06_0405" xfId="381" xr:uid="{00000000-0005-0000-0000-000058010000}"/>
    <cellStyle name="_ASIAPnLRisk_NEW VERSION_PPL" xfId="382" xr:uid="{00000000-0005-0000-0000-000059010000}"/>
    <cellStyle name="_AsiaQ1Review-Dimon 503_Formatted" xfId="383" xr:uid="{00000000-0005-0000-0000-00005A010000}"/>
    <cellStyle name="_Asis credit Markets SR Template march 2007_ACM" xfId="384" xr:uid="{00000000-0005-0000-0000-00005B010000}"/>
    <cellStyle name="_Aspen Financial Update 3-8-07" xfId="385" xr:uid="{00000000-0005-0000-0000-00005C010000}"/>
    <cellStyle name="_Average IB Loans - 2007 thru Nov 30" xfId="386" xr:uid="{00000000-0005-0000-0000-00005D010000}"/>
    <cellStyle name="_AWM - DN" xfId="387" xr:uid="{00000000-0005-0000-0000-00005E010000}"/>
    <cellStyle name="_AXJ IBC M&amp;A" xfId="388" xr:uid="{00000000-0005-0000-0000-00005F010000}"/>
    <cellStyle name="_AXJ_May05 as of BD3" xfId="389" xr:uid="{00000000-0005-0000-0000-000060010000}"/>
    <cellStyle name="_AXJ_May05 as of BD3_2005_PRF breakdown_Asia Credit Market" xfId="390" xr:uid="{00000000-0005-0000-0000-000061010000}"/>
    <cellStyle name="_AXJ_May05 as of BD3_21 Dec CM Daily" xfId="391" xr:uid="{00000000-0005-0000-0000-000062010000}"/>
    <cellStyle name="_AXJ_May05 as of BD3_ASIA SUMMARY-CONSOL2" xfId="392" xr:uid="{00000000-0005-0000-0000-000063010000}"/>
    <cellStyle name="_AXJ_May05 as of BD3_ASIAPnLRisk" xfId="393" xr:uid="{00000000-0005-0000-0000-000064010000}"/>
    <cellStyle name="_AXJ_May05 as of BD3_ASIAPnLRisk_06_0131B" xfId="394" xr:uid="{00000000-0005-0000-0000-000065010000}"/>
    <cellStyle name="_AXJ_May05 as of BD3_ASIAPnLRisk_NEW VERSION_PPL" xfId="395" xr:uid="{00000000-0005-0000-0000-000066010000}"/>
    <cellStyle name="_AXJ_May05 as of BD3_Credit Sales" xfId="396" xr:uid="{00000000-0005-0000-0000-000067010000}"/>
    <cellStyle name="_AXJ_May05 as of BD3_SUMMARY" xfId="397" xr:uid="{00000000-0005-0000-0000-000068010000}"/>
    <cellStyle name="_Balance Sheet and RWA" xfId="398" xr:uid="{00000000-0005-0000-0000-000069010000}"/>
    <cellStyle name="_Basel I &amp; II RWA Forecast - 02-12 v1" xfId="399" xr:uid="{00000000-0005-0000-0000-00006A010000}"/>
    <cellStyle name="_BD1" xfId="400" xr:uid="{00000000-0005-0000-0000-00006B010000}"/>
    <cellStyle name="_BD9_O&amp;R_Template_Submissions" xfId="401" xr:uid="{00000000-0005-0000-0000-00006C010000}"/>
    <cellStyle name="_BD9_O&amp;R_Template_Submissions_FY Forecast Tracker 9.25.08 v3" xfId="402" xr:uid="{00000000-0005-0000-0000-00006D010000}"/>
    <cellStyle name="_BD9_O&amp;R_Template_Submissions_IB Fcst Variance 1-23-09" xfId="403" xr:uid="{00000000-0005-0000-0000-00006E010000}"/>
    <cellStyle name="_BD9_O&amp;R_Template_Submissions_IB Mgmt Fcst 1-23-09" xfId="404" xr:uid="{00000000-0005-0000-0000-00006F010000}"/>
    <cellStyle name="_BD9_O&amp;R_Template_Submissions_NI Schedule 10.24.08 v2" xfId="405" xr:uid="{00000000-0005-0000-0000-000070010000}"/>
    <cellStyle name="_BD9_O&amp;R_Template_Submissions_NI Schedule 11.26.08 (MGMT) v3" xfId="406" xr:uid="{00000000-0005-0000-0000-000071010000}"/>
    <cellStyle name="_BD9_O&amp;R_Template_Submissions_One time Itemsv3" xfId="407" xr:uid="{00000000-0005-0000-0000-000072010000}"/>
    <cellStyle name="_BD9_O&amp;R_Template_Submissions_Supplemental Sheets 5.20.09" xfId="408" xr:uid="{00000000-0005-0000-0000-000073010000}"/>
    <cellStyle name="_BD9_O&amp;R_Template_Submissions_Tracker 2Q  5.12.08" xfId="409" xr:uid="{00000000-0005-0000-0000-000074010000}"/>
    <cellStyle name="_BD9_O&amp;R_Template_Submissions_Tracker 2Q  5.15.08" xfId="410" xr:uid="{00000000-0005-0000-0000-000075010000}"/>
    <cellStyle name="_Bond Book - 9.30.2008" xfId="411" xr:uid="{00000000-0005-0000-0000-000076010000}"/>
    <cellStyle name="_Book1" xfId="412" xr:uid="{00000000-0005-0000-0000-000077010000}"/>
    <cellStyle name="_Book4" xfId="413" xr:uid="{00000000-0005-0000-0000-000078010000}"/>
    <cellStyle name="_Breakdown SAA" xfId="414" xr:uid="{00000000-0005-0000-0000-000079010000}"/>
    <cellStyle name="_Breakdown SAA_A" xfId="415" xr:uid="{00000000-0005-0000-0000-00007A010000}"/>
    <cellStyle name="_BS" xfId="416" xr:uid="{00000000-0005-0000-0000-00007B010000}"/>
    <cellStyle name="_BS 2" xfId="417" xr:uid="{00000000-0005-0000-0000-00007C010000}"/>
    <cellStyle name="_BS 2_A" xfId="418" xr:uid="{00000000-0005-0000-0000-00007D010000}"/>
    <cellStyle name="_BS compliance" xfId="419" xr:uid="{00000000-0005-0000-0000-00007E010000}"/>
    <cellStyle name="_BS Netting Apr 08" xfId="2956" xr:uid="{00000000-0005-0000-0000-00007F010000}"/>
    <cellStyle name="_BS Netting Mar 08" xfId="2957" xr:uid="{00000000-0005-0000-0000-000080010000}"/>
    <cellStyle name="_Cancun Budget Presentation PPT Excel Sheets" xfId="420" xr:uid="{00000000-0005-0000-0000-000081010000}"/>
    <cellStyle name="_Capital NII &amp; Brok" xfId="421" xr:uid="{00000000-0005-0000-0000-000082010000}"/>
    <cellStyle name="_Capital Ratio Detail page" xfId="422" xr:uid="{00000000-0005-0000-0000-000083010000}"/>
    <cellStyle name="_Cash CDO &amp; AI" xfId="423" xr:uid="{00000000-0005-0000-0000-000084010000}"/>
    <cellStyle name="_Cash CDO &amp; AI_2005_PRF breakdown_Asia Credit Market" xfId="424" xr:uid="{00000000-0005-0000-0000-000085010000}"/>
    <cellStyle name="_Cash CDO &amp; AI_21 Dec CM Daily" xfId="425" xr:uid="{00000000-0005-0000-0000-000086010000}"/>
    <cellStyle name="_Cash CDO &amp; AI_ASIA SUMMARY-CONSOL2" xfId="426" xr:uid="{00000000-0005-0000-0000-000087010000}"/>
    <cellStyle name="_Cash CDO &amp; AI_ASIAPnLRisk" xfId="427" xr:uid="{00000000-0005-0000-0000-000088010000}"/>
    <cellStyle name="_Cash CDO &amp; AI_ASIAPnLRisk_06_0131B" xfId="428" xr:uid="{00000000-0005-0000-0000-000089010000}"/>
    <cellStyle name="_Cash CDO &amp; AI_ASIAPnLRisk_NEW VERSION_PPL" xfId="429" xr:uid="{00000000-0005-0000-0000-00008A010000}"/>
    <cellStyle name="_Cash CDO &amp; AI_Credit Sales" xfId="430" xr:uid="{00000000-0005-0000-0000-00008B010000}"/>
    <cellStyle name="_Cash CDO &amp; AI_Data" xfId="431" xr:uid="{00000000-0005-0000-0000-00008C010000}"/>
    <cellStyle name="_Cash CDO &amp; AI_SUMMARY" xfId="432" xr:uid="{00000000-0005-0000-0000-00008D010000}"/>
    <cellStyle name="_Cashflow Projection for Ares ELIS_Request to JPMorgan Chase 2004-0802" xfId="433" xr:uid="{00000000-0005-0000-0000-00008E010000}"/>
    <cellStyle name="_Cashflows" xfId="434" xr:uid="{00000000-0005-0000-0000-00008F010000}"/>
    <cellStyle name="_Cashflows_A" xfId="435" xr:uid="{00000000-0005-0000-0000-000090010000}"/>
    <cellStyle name="_China" xfId="436" xr:uid="{00000000-0005-0000-0000-000091010000}"/>
    <cellStyle name="_Chrysler v.2" xfId="437" xr:uid="{00000000-0005-0000-0000-000092010000}"/>
    <cellStyle name="_CIO Entry" xfId="438" xr:uid="{00000000-0005-0000-0000-000093010000}"/>
    <cellStyle name="_CIO Mgmt" xfId="439" xr:uid="{00000000-0005-0000-0000-000094010000}"/>
    <cellStyle name="_Comma" xfId="440" xr:uid="{00000000-0005-0000-0000-000095010000}"/>
    <cellStyle name="_Comma_~1134290" xfId="441" xr:uid="{00000000-0005-0000-0000-000096010000}"/>
    <cellStyle name="_Comma_~3036172" xfId="442" xr:uid="{00000000-0005-0000-0000-000097010000}"/>
    <cellStyle name="_Comma_~7516164" xfId="443" xr:uid="{00000000-0005-0000-0000-000098010000}"/>
    <cellStyle name="_Comma_~9342525" xfId="444" xr:uid="{00000000-0005-0000-0000-000099010000}"/>
    <cellStyle name="_Comma_1 - Pizzi spread rec schedule" xfId="445" xr:uid="{00000000-0005-0000-0000-00009A010000}"/>
    <cellStyle name="_Comma_2007 Budget Scenarios v2" xfId="446" xr:uid="{00000000-0005-0000-0000-00009B010000}"/>
    <cellStyle name="_Comma_2008 Headcount Plan" xfId="447" xr:uid="{00000000-0005-0000-0000-00009C010000}"/>
    <cellStyle name="_Comma_Appendix B" xfId="448" xr:uid="{00000000-0005-0000-0000-00009D010000}"/>
    <cellStyle name="_Comma_Aspen Financial Update 3-8-07" xfId="449" xr:uid="{00000000-0005-0000-0000-00009E010000}"/>
    <cellStyle name="_Comma_AutoPrice2000" xfId="450" xr:uid="{00000000-0005-0000-0000-00009F010000}"/>
    <cellStyle name="_Comma_Book1" xfId="451" xr:uid="{00000000-0005-0000-0000-0000A0010000}"/>
    <cellStyle name="_Comma_Book4" xfId="452" xr:uid="{00000000-0005-0000-0000-0000A1010000}"/>
    <cellStyle name="_Comma_Cancun Budget Presentation PPT Excel Sheets" xfId="453" xr:uid="{00000000-0005-0000-0000-0000A2010000}"/>
    <cellStyle name="_Comma_Company Operating Model v24" xfId="454" xr:uid="{00000000-0005-0000-0000-0000A3010000}"/>
    <cellStyle name="_Comma_Covenant compliance 11-18-07 v3" xfId="455" xr:uid="{00000000-0005-0000-0000-0000A4010000}"/>
    <cellStyle name="_Comma_Covenant compliance 11-19-07 v2" xfId="456" xr:uid="{00000000-0005-0000-0000-0000A5010000}"/>
    <cellStyle name="_Comma_Earth holco capital structure" xfId="457" xr:uid="{00000000-0005-0000-0000-0000A6010000}"/>
    <cellStyle name="_Comma_Enterprise V10.1 budget input" xfId="458" xr:uid="{00000000-0005-0000-0000-0000A7010000}"/>
    <cellStyle name="_Comma_Latest Exposure Data" xfId="459" xr:uid="{00000000-0005-0000-0000-0000A8010000}"/>
    <cellStyle name="_Comma_Natural Account vs AMTD v2" xfId="460" xr:uid="{00000000-0005-0000-0000-0000A9010000}"/>
    <cellStyle name="_Comma_Q107 Company Estimate 3-29-07" xfId="461" xr:uid="{00000000-0005-0000-0000-0000AA010000}"/>
    <cellStyle name="_Comma_Q107 Company Estimate 3-8-07" xfId="462" xr:uid="{00000000-0005-0000-0000-0000AB010000}"/>
    <cellStyle name="_Comma_Q207 Forecast" xfId="463" xr:uid="{00000000-0005-0000-0000-0000AC010000}"/>
    <cellStyle name="_Comma_Q407 Consolidating Estimate" xfId="464" xr:uid="{00000000-0005-0000-0000-0000AD010000}"/>
    <cellStyle name="_Comma_Segment" xfId="465" xr:uid="{00000000-0005-0000-0000-0000AE010000}"/>
    <cellStyle name="_Comma_Spread Walk NEW_Budget ENT" xfId="466" xr:uid="{00000000-0005-0000-0000-0000AF010000}"/>
    <cellStyle name="_Comma_Valuation Materials_v6" xfId="467" xr:uid="{00000000-0005-0000-0000-0000B0010000}"/>
    <cellStyle name="_Commentary" xfId="468" xr:uid="{00000000-0005-0000-0000-0000B1010000}"/>
    <cellStyle name="_Company Operating Model v24" xfId="469" xr:uid="{00000000-0005-0000-0000-0000B2010000}"/>
    <cellStyle name="_comparison Apr 07" xfId="470" xr:uid="{00000000-0005-0000-0000-0000B3010000}"/>
    <cellStyle name="_Consol PL Summary" xfId="471" xr:uid="{00000000-0005-0000-0000-0000B4010000}"/>
    <cellStyle name="_Consol PL Summary 26 May" xfId="472" xr:uid="{00000000-0005-0000-0000-0000B5010000}"/>
    <cellStyle name="_Consol PL Summary-Dec(Jan10)" xfId="473" xr:uid="{00000000-0005-0000-0000-0000B6010000}"/>
    <cellStyle name="_Consol prod and clients" xfId="474" xr:uid="{00000000-0005-0000-0000-0000B7010000}"/>
    <cellStyle name="_Copy of AM Rpt- September Rptg Pkg   DAY 6 with 9+3 FY Fcst" xfId="2958" xr:uid="{00000000-0005-0000-0000-0000B8010000}"/>
    <cellStyle name="_Copy of Project America Cash flows v59 xls SLF v 8 (2)" xfId="475" xr:uid="{00000000-0005-0000-0000-0000B9010000}"/>
    <cellStyle name="_Corp IC Page for Q1 Outlook v2" xfId="476" xr:uid="{00000000-0005-0000-0000-0000BA010000}"/>
    <cellStyle name="_Corp List - Oct 04" xfId="477" xr:uid="{00000000-0005-0000-0000-0000BB010000}"/>
    <cellStyle name="_Corp List - Oct 04_2009 budget balance sheet &amp; capital v3" xfId="478" xr:uid="{00000000-0005-0000-0000-0000BC010000}"/>
    <cellStyle name="_Corp List - Oct 04_Americas Emerging Markets Plan 08 Template v1.17" xfId="479" xr:uid="{00000000-0005-0000-0000-0000BD010000}"/>
    <cellStyle name="_Corp List - Oct 04_ASIAPnLRisk_05_0831" xfId="480" xr:uid="{00000000-0005-0000-0000-0000BE010000}"/>
    <cellStyle name="_Corp List - Oct 04_ASIAPnLRisk_05_1230F" xfId="481" xr:uid="{00000000-0005-0000-0000-0000BF010000}"/>
    <cellStyle name="_Corp List - Oct 04_ASIAPnLRisk_06_0405" xfId="482" xr:uid="{00000000-0005-0000-0000-0000C0010000}"/>
    <cellStyle name="_Corp List - Oct 04_BS" xfId="483" xr:uid="{00000000-0005-0000-0000-0000C1010000}"/>
    <cellStyle name="_Corp List - Oct 04_BS compliance" xfId="484" xr:uid="{00000000-0005-0000-0000-0000C2010000}"/>
    <cellStyle name="_Corp List - Oct 04_Credit Sales" xfId="485" xr:uid="{00000000-0005-0000-0000-0000C3010000}"/>
    <cellStyle name="_Corp List - Oct 04_Don-Marie 9-26-07 v6(CM)" xfId="486" xr:uid="{00000000-0005-0000-0000-0000C4010000}"/>
    <cellStyle name="_Corp List - Oct 04_Edsparr's historical" xfId="487" xr:uid="{00000000-0005-0000-0000-0000C5010000}"/>
    <cellStyle name="_Corp List - Oct 04_EMEA EM BD2 Forecast V2" xfId="488" xr:uid="{00000000-0005-0000-0000-0000C6010000}"/>
    <cellStyle name="_Corp List - Oct 04_EMEA EM BD2 Forecast V3" xfId="489" xr:uid="{00000000-0005-0000-0000-0000C7010000}"/>
    <cellStyle name="_Corp List - Oct 04_ENTRY SHEET" xfId="490" xr:uid="{00000000-0005-0000-0000-0000C8010000}"/>
    <cellStyle name="_Corp List - Oct 04_GEM P&amp;L ACTUAL COB 31 August 07" xfId="491" xr:uid="{00000000-0005-0000-0000-0000C9010000}"/>
    <cellStyle name="_Corp List - Oct 04_HC Tracking Feb 07BIUSHI-elee" xfId="492" xr:uid="{00000000-0005-0000-0000-0000CA010000}"/>
    <cellStyle name="_Corp List - Oct 04_MTM Figures" xfId="493" xr:uid="{00000000-0005-0000-0000-0000CB010000}"/>
    <cellStyle name="_Corp List - Oct 04_PnL_Split_Apr06" xfId="494" xr:uid="{00000000-0005-0000-0000-0000CC010000}"/>
    <cellStyle name="_Corp List - Oct 04_PnL_Split_Jan19" xfId="495" xr:uid="{00000000-0005-0000-0000-0000CD010000}"/>
    <cellStyle name="_Corp List - Oct 04_PnL_Split_Jun 02" xfId="496" xr:uid="{00000000-0005-0000-0000-0000CE010000}"/>
    <cellStyle name="_Corp List - Oct 04_PnL_Split_Jun 30_Final" xfId="497" xr:uid="{00000000-0005-0000-0000-0000CF010000}"/>
    <cellStyle name="_Corp List - Oct 04_PnL_Split_Mar06 - v2" xfId="498" xr:uid="{00000000-0005-0000-0000-0000D0010000}"/>
    <cellStyle name="_Corp List - Oct 04_PnL_Split_Mar15 - v2" xfId="499" xr:uid="{00000000-0005-0000-0000-0000D1010000}"/>
    <cellStyle name="_Corp List - Oct 04_PnL_Split_Mar16 - v2" xfId="500" xr:uid="{00000000-0005-0000-0000-0000D2010000}"/>
    <cellStyle name="_Corp List - Oct 04_PnL_Split_May16" xfId="501" xr:uid="{00000000-0005-0000-0000-0000D3010000}"/>
    <cellStyle name="_Corp List - Oct 04_PnL_Split_May24" xfId="502" xr:uid="{00000000-0005-0000-0000-0000D4010000}"/>
    <cellStyle name="_Corp List - Oct 04_PnL_Split_May26" xfId="503" xr:uid="{00000000-0005-0000-0000-0000D5010000}"/>
    <cellStyle name="_Corp List - Oct 04_PnL_Split_May30" xfId="504" xr:uid="{00000000-0005-0000-0000-0000D6010000}"/>
    <cellStyle name="_Corp List - Oct 04_Restricted_PPL_28Jun" xfId="505" xr:uid="{00000000-0005-0000-0000-0000D7010000}"/>
    <cellStyle name="_Corp List - Oct 04_Sheet1" xfId="506" xr:uid="{00000000-0005-0000-0000-0000D8010000}"/>
    <cellStyle name="_Corp List - Oct 04_Summary " xfId="13" xr:uid="{00000000-0005-0000-0000-0000D9010000}"/>
    <cellStyle name="_Corp List - Sep 04" xfId="507" xr:uid="{00000000-0005-0000-0000-0000DA010000}"/>
    <cellStyle name="_Corp List - Sep 04_2009 budget balance sheet &amp; capital v3" xfId="508" xr:uid="{00000000-0005-0000-0000-0000DB010000}"/>
    <cellStyle name="_Corp List - Sep 04_Americas Emerging Markets Plan 08 Template v1.17" xfId="509" xr:uid="{00000000-0005-0000-0000-0000DC010000}"/>
    <cellStyle name="_Corp List - Sep 04_ASIAPnLRisk_05_0831" xfId="510" xr:uid="{00000000-0005-0000-0000-0000DD010000}"/>
    <cellStyle name="_Corp List - Sep 04_ASIAPnLRisk_05_1230F" xfId="511" xr:uid="{00000000-0005-0000-0000-0000DE010000}"/>
    <cellStyle name="_Corp List - Sep 04_ASIAPnLRisk_06_0405" xfId="512" xr:uid="{00000000-0005-0000-0000-0000DF010000}"/>
    <cellStyle name="_Corp List - Sep 04_BS" xfId="513" xr:uid="{00000000-0005-0000-0000-0000E0010000}"/>
    <cellStyle name="_Corp List - Sep 04_BS compliance" xfId="514" xr:uid="{00000000-0005-0000-0000-0000E1010000}"/>
    <cellStyle name="_Corp List - Sep 04_Cash CDO &amp; AI" xfId="515" xr:uid="{00000000-0005-0000-0000-0000E2010000}"/>
    <cellStyle name="_Corp List - Sep 04_Cash CDO &amp; AI_2005_PRF breakdown_Asia Credit Market" xfId="516" xr:uid="{00000000-0005-0000-0000-0000E3010000}"/>
    <cellStyle name="_Corp List - Sep 04_Cash CDO &amp; AI_21 Dec CM Daily" xfId="517" xr:uid="{00000000-0005-0000-0000-0000E4010000}"/>
    <cellStyle name="_Corp List - Sep 04_Cash CDO &amp; AI_ASIA SUMMARY-CONSOL2" xfId="518" xr:uid="{00000000-0005-0000-0000-0000E5010000}"/>
    <cellStyle name="_Corp List - Sep 04_Cash CDO &amp; AI_ASIAPnLRisk" xfId="519" xr:uid="{00000000-0005-0000-0000-0000E6010000}"/>
    <cellStyle name="_Corp List - Sep 04_Cash CDO &amp; AI_ASIAPnLRisk_06_0131B" xfId="520" xr:uid="{00000000-0005-0000-0000-0000E7010000}"/>
    <cellStyle name="_Corp List - Sep 04_Cash CDO &amp; AI_ASIAPnLRisk_NEW VERSION_PPL" xfId="521" xr:uid="{00000000-0005-0000-0000-0000E8010000}"/>
    <cellStyle name="_Corp List - Sep 04_Cash CDO &amp; AI_Credit Sales" xfId="522" xr:uid="{00000000-0005-0000-0000-0000E9010000}"/>
    <cellStyle name="_Corp List - Sep 04_Cash CDO &amp; AI_Data" xfId="523" xr:uid="{00000000-0005-0000-0000-0000EA010000}"/>
    <cellStyle name="_Corp List - Sep 04_Cash CDO &amp; AI_SUMMARY" xfId="524" xr:uid="{00000000-0005-0000-0000-0000EB010000}"/>
    <cellStyle name="_Corp List - Sep 04_Credit Sales" xfId="525" xr:uid="{00000000-0005-0000-0000-0000EC010000}"/>
    <cellStyle name="_Corp List - Sep 04_Don-Marie 9-26-07 v6(CM)" xfId="526" xr:uid="{00000000-0005-0000-0000-0000ED010000}"/>
    <cellStyle name="_Corp List - Sep 04_Edsparr's historical" xfId="527" xr:uid="{00000000-0005-0000-0000-0000EE010000}"/>
    <cellStyle name="_Corp List - Sep 04_EMEA EM BD2 Forecast V2" xfId="528" xr:uid="{00000000-0005-0000-0000-0000EF010000}"/>
    <cellStyle name="_Corp List - Sep 04_EMEA EM BD2 Forecast V3" xfId="529" xr:uid="{00000000-0005-0000-0000-0000F0010000}"/>
    <cellStyle name="_Corp List - Sep 04_ENTRY SHEET" xfId="530" xr:uid="{00000000-0005-0000-0000-0000F1010000}"/>
    <cellStyle name="_Corp List - Sep 04_GEM P&amp;L ACTUAL COB 31 August 07" xfId="531" xr:uid="{00000000-0005-0000-0000-0000F2010000}"/>
    <cellStyle name="_Corp List - Sep 04_HC Tracking Feb 07BIUSHI-elee" xfId="532" xr:uid="{00000000-0005-0000-0000-0000F3010000}"/>
    <cellStyle name="_Corp List - Sep 04_MTM Figures" xfId="533" xr:uid="{00000000-0005-0000-0000-0000F4010000}"/>
    <cellStyle name="_Corp List - Sep 04_PnL_Split_Apr06" xfId="534" xr:uid="{00000000-0005-0000-0000-0000F5010000}"/>
    <cellStyle name="_Corp List - Sep 04_PnL_Split_Jan19" xfId="535" xr:uid="{00000000-0005-0000-0000-0000F6010000}"/>
    <cellStyle name="_Corp List - Sep 04_PnL_Split_Jun 02" xfId="536" xr:uid="{00000000-0005-0000-0000-0000F7010000}"/>
    <cellStyle name="_Corp List - Sep 04_PnL_Split_Jun 30_Final" xfId="537" xr:uid="{00000000-0005-0000-0000-0000F8010000}"/>
    <cellStyle name="_Corp List - Sep 04_PnL_Split_Mar06 - v2" xfId="538" xr:uid="{00000000-0005-0000-0000-0000F9010000}"/>
    <cellStyle name="_Corp List - Sep 04_PnL_Split_Mar15 - v2" xfId="539" xr:uid="{00000000-0005-0000-0000-0000FA010000}"/>
    <cellStyle name="_Corp List - Sep 04_PnL_Split_Mar16 - v2" xfId="540" xr:uid="{00000000-0005-0000-0000-0000FB010000}"/>
    <cellStyle name="_Corp List - Sep 04_PnL_Split_May16" xfId="541" xr:uid="{00000000-0005-0000-0000-0000FC010000}"/>
    <cellStyle name="_Corp List - Sep 04_PnL_Split_May24" xfId="542" xr:uid="{00000000-0005-0000-0000-0000FD010000}"/>
    <cellStyle name="_Corp List - Sep 04_PnL_Split_May26" xfId="543" xr:uid="{00000000-0005-0000-0000-0000FE010000}"/>
    <cellStyle name="_Corp List - Sep 04_PnL_Split_May30" xfId="544" xr:uid="{00000000-0005-0000-0000-0000FF010000}"/>
    <cellStyle name="_Corp List - Sep 04_Restricted_PPL_28Jun" xfId="545" xr:uid="{00000000-0005-0000-0000-000000020000}"/>
    <cellStyle name="_Corp List - Sep 04_Sheet1" xfId="546" xr:uid="{00000000-0005-0000-0000-000001020000}"/>
    <cellStyle name="_Corp List - Sep 04_SSG" xfId="547" xr:uid="{00000000-0005-0000-0000-000002020000}"/>
    <cellStyle name="_Corp List - Sep 04_SSG_2005_PRF breakdown_Asia Credit Market" xfId="548" xr:uid="{00000000-0005-0000-0000-000003020000}"/>
    <cellStyle name="_Corp List - Sep 04_SSG_21 Dec CM Daily" xfId="549" xr:uid="{00000000-0005-0000-0000-000004020000}"/>
    <cellStyle name="_Corp List - Sep 04_SSG_ASIA SUMMARY-CONSOL2" xfId="550" xr:uid="{00000000-0005-0000-0000-000005020000}"/>
    <cellStyle name="_Corp List - Sep 04_SSG_ASIAPnLRisk" xfId="551" xr:uid="{00000000-0005-0000-0000-000006020000}"/>
    <cellStyle name="_Corp List - Sep 04_SSG_ASIAPnLRisk_06_0131B" xfId="552" xr:uid="{00000000-0005-0000-0000-000007020000}"/>
    <cellStyle name="_Corp List - Sep 04_SSG_ASIAPnLRisk_NEW VERSION_PPL" xfId="553" xr:uid="{00000000-0005-0000-0000-000008020000}"/>
    <cellStyle name="_Corp List - Sep 04_SSG_Credit Sales" xfId="554" xr:uid="{00000000-0005-0000-0000-000009020000}"/>
    <cellStyle name="_Corp List - Sep 04_SSG_Data" xfId="555" xr:uid="{00000000-0005-0000-0000-00000A020000}"/>
    <cellStyle name="_Corp List - Sep 04_SSG_SUMMARY" xfId="556" xr:uid="{00000000-0005-0000-0000-00000B020000}"/>
    <cellStyle name="_Corp List - Sep 04_Summary " xfId="14" xr:uid="{00000000-0005-0000-0000-00000C020000}"/>
    <cellStyle name="_CORPORATE" xfId="557" xr:uid="{00000000-0005-0000-0000-00000D020000}"/>
    <cellStyle name="_Covenant compliance 11-18-07 v3" xfId="558" xr:uid="{00000000-0005-0000-0000-00000E020000}"/>
    <cellStyle name="_Covenant compliance 11-19-07 v2" xfId="559" xr:uid="{00000000-0005-0000-0000-00000F020000}"/>
    <cellStyle name="_cover page" xfId="560" xr:uid="{00000000-0005-0000-0000-000010020000}"/>
    <cellStyle name="_cover page_Book1" xfId="561" xr:uid="{00000000-0005-0000-0000-000011020000}"/>
    <cellStyle name="_cover page_File 1 - 2008 &amp; 2009 MYF - Board Pre-read View 7.24.08" xfId="562" xr:uid="{00000000-0005-0000-0000-000012020000}"/>
    <cellStyle name="_cover page_Supplemental Sheets 5.20.09" xfId="563" xr:uid="{00000000-0005-0000-0000-000013020000}"/>
    <cellStyle name="_Cr Exotics" xfId="564" xr:uid="{00000000-0005-0000-0000-000014020000}"/>
    <cellStyle name="_Cr Exotics_Data" xfId="565" xr:uid="{00000000-0005-0000-0000-000015020000}"/>
    <cellStyle name="_Cr Exotics_Summary" xfId="566" xr:uid="{00000000-0005-0000-0000-000016020000}"/>
    <cellStyle name="_Credit Costs 5.12.08tracker" xfId="567" xr:uid="{00000000-0005-0000-0000-000017020000}"/>
    <cellStyle name="_Credit Costs Slides - April EMR" xfId="568" xr:uid="{00000000-0005-0000-0000-000018020000}"/>
    <cellStyle name="_Credit Markets February Control Meeting" xfId="569" xr:uid="{00000000-0005-0000-0000-000019020000}"/>
    <cellStyle name="_Credit Markets October Control meeting" xfId="570" xr:uid="{00000000-0005-0000-0000-00001A020000}"/>
    <cellStyle name="_Credit Metrics Slide - April" xfId="571" xr:uid="{00000000-0005-0000-0000-00001B020000}"/>
    <cellStyle name="_Credit Sales" xfId="572" xr:uid="{00000000-0005-0000-0000-00001C020000}"/>
    <cellStyle name="_CREDIT SUMM" xfId="573" xr:uid="{00000000-0005-0000-0000-00001D020000}"/>
    <cellStyle name="_CREDIT SUMM_2005_PRF breakdown_Asia Credit Market" xfId="574" xr:uid="{00000000-0005-0000-0000-00001E020000}"/>
    <cellStyle name="_CREDIT SUMM_21 Dec CM Daily" xfId="575" xr:uid="{00000000-0005-0000-0000-00001F020000}"/>
    <cellStyle name="_CREDIT SUMM_ASIA SUMMARY-CONSOL2" xfId="576" xr:uid="{00000000-0005-0000-0000-000020020000}"/>
    <cellStyle name="_CREDIT SUMM_ASIAPnLRisk" xfId="577" xr:uid="{00000000-0005-0000-0000-000021020000}"/>
    <cellStyle name="_CREDIT SUMM_ASIAPnLRisk_06_0131B" xfId="578" xr:uid="{00000000-0005-0000-0000-000022020000}"/>
    <cellStyle name="_CREDIT SUMM_ASIAPnLRisk_NEW VERSION_PPL" xfId="579" xr:uid="{00000000-0005-0000-0000-000023020000}"/>
    <cellStyle name="_CREDIT SUMM_Credit Sales" xfId="580" xr:uid="{00000000-0005-0000-0000-000024020000}"/>
    <cellStyle name="_CREDIT SUMM_Data" xfId="581" xr:uid="{00000000-0005-0000-0000-000025020000}"/>
    <cellStyle name="_CREDIT SUMM_SUMMARY" xfId="582" xr:uid="{00000000-0005-0000-0000-000026020000}"/>
    <cellStyle name="_CREGS 2006 Budget Review 11.28.05" xfId="583" xr:uid="{00000000-0005-0000-0000-000027020000}"/>
    <cellStyle name="_CT&amp;O Deck for Jamie Review  20 Nov FINAL v2" xfId="584" xr:uid="{00000000-0005-0000-0000-000028020000}"/>
    <cellStyle name="_CT&amp;O Deck for Jamie Review  20 Nov FINAL v2_Book1" xfId="585" xr:uid="{00000000-0005-0000-0000-000029020000}"/>
    <cellStyle name="_CT&amp;O Deck for Jamie Review  20 Nov FINAL v2_File 1 - 2008 &amp; 2009 MYF - Board Pre-read View 7.24.08" xfId="586" xr:uid="{00000000-0005-0000-0000-00002A020000}"/>
    <cellStyle name="_CT&amp;O Deck for Jamie Review  20 Nov FINAL v2_Supplemental Sheets 5.20.09" xfId="587" xr:uid="{00000000-0005-0000-0000-00002B020000}"/>
    <cellStyle name="_CT&amp;o Deck for Jamie Review ~ 20 Nov FINAL" xfId="588" xr:uid="{00000000-0005-0000-0000-00002C020000}"/>
    <cellStyle name="_CT&amp;o Deck for Jamie Review ~ 20 Nov FINAL_Book1" xfId="589" xr:uid="{00000000-0005-0000-0000-00002D020000}"/>
    <cellStyle name="_CT&amp;o Deck for Jamie Review ~ 20 Nov FINAL_File 1 - 2008 &amp; 2009 MYF - Board Pre-read View 7.24.08" xfId="590" xr:uid="{00000000-0005-0000-0000-00002E020000}"/>
    <cellStyle name="_CT&amp;o Deck for Jamie Review ~ 20 Nov FINAL_Supplemental Sheets 5.20.09" xfId="591" xr:uid="{00000000-0005-0000-0000-00002F020000}"/>
    <cellStyle name="_CT&amp;O Oct BD2_ExecSummary v2 (with aspirational added)" xfId="592" xr:uid="{00000000-0005-0000-0000-000030020000}"/>
    <cellStyle name="_CT&amp;O Oct BD2_ExecSummary v2 (with aspirational added)_Book1" xfId="593" xr:uid="{00000000-0005-0000-0000-000031020000}"/>
    <cellStyle name="_CT&amp;O Oct BD2_ExecSummary v2 (with aspirational added)_File 1 - 2008 &amp; 2009 MYF - Board Pre-read View 7.24.08" xfId="594" xr:uid="{00000000-0005-0000-0000-000032020000}"/>
    <cellStyle name="_CT&amp;O Oct BD2_ExecSummary v2 (with aspirational added)_Supplemental Sheets 5.20.09" xfId="595" xr:uid="{00000000-0005-0000-0000-000033020000}"/>
    <cellStyle name="_CT&amp;O Oct BD8_ExecSummary (with aspirational added)_V3" xfId="596" xr:uid="{00000000-0005-0000-0000-000034020000}"/>
    <cellStyle name="_CT&amp;O Oct BD8_ExecSummary (with aspirational added)_V3_Book1" xfId="597" xr:uid="{00000000-0005-0000-0000-000035020000}"/>
    <cellStyle name="_CT&amp;O Oct BD8_ExecSummary (with aspirational added)_V3_File 1 - 2008 &amp; 2009 MYF - Board Pre-read View 7.24.08" xfId="598" xr:uid="{00000000-0005-0000-0000-000036020000}"/>
    <cellStyle name="_CT&amp;O Oct BD8_ExecSummary (with aspirational added)_V3_Supplemental Sheets 5.20.09" xfId="599" xr:uid="{00000000-0005-0000-0000-000037020000}"/>
    <cellStyle name="_Currency" xfId="600" xr:uid="{00000000-0005-0000-0000-000038020000}"/>
    <cellStyle name="_Currency_~1134290" xfId="601" xr:uid="{00000000-0005-0000-0000-000039020000}"/>
    <cellStyle name="_Currency_~3036172" xfId="602" xr:uid="{00000000-0005-0000-0000-00003A020000}"/>
    <cellStyle name="_Currency_~7516164" xfId="603" xr:uid="{00000000-0005-0000-0000-00003B020000}"/>
    <cellStyle name="_Currency_~9342525" xfId="604" xr:uid="{00000000-0005-0000-0000-00003C020000}"/>
    <cellStyle name="_Currency_1 - Pizzi spread rec schedule" xfId="605" xr:uid="{00000000-0005-0000-0000-00003D020000}"/>
    <cellStyle name="_Currency_2007 Budget Scenarios v2" xfId="606" xr:uid="{00000000-0005-0000-0000-00003E020000}"/>
    <cellStyle name="_Currency_2008 Headcount Plan" xfId="607" xr:uid="{00000000-0005-0000-0000-00003F020000}"/>
    <cellStyle name="_Currency_Appendix B" xfId="608" xr:uid="{00000000-0005-0000-0000-000040020000}"/>
    <cellStyle name="_Currency_Aspen Financial Update 3-8-07" xfId="609" xr:uid="{00000000-0005-0000-0000-000041020000}"/>
    <cellStyle name="_Currency_AutoPrice2000" xfId="610" xr:uid="{00000000-0005-0000-0000-000042020000}"/>
    <cellStyle name="_Currency_Book1" xfId="611" xr:uid="{00000000-0005-0000-0000-000043020000}"/>
    <cellStyle name="_Currency_Book4" xfId="612" xr:uid="{00000000-0005-0000-0000-000044020000}"/>
    <cellStyle name="_Currency_Cancun Budget Presentation PPT Excel Sheets" xfId="613" xr:uid="{00000000-0005-0000-0000-000045020000}"/>
    <cellStyle name="_Currency_Company Operating Model v24" xfId="614" xr:uid="{00000000-0005-0000-0000-000046020000}"/>
    <cellStyle name="_Currency_Covenant compliance 11-18-07 v3" xfId="615" xr:uid="{00000000-0005-0000-0000-000047020000}"/>
    <cellStyle name="_Currency_Covenant compliance 11-19-07 v2" xfId="616" xr:uid="{00000000-0005-0000-0000-000048020000}"/>
    <cellStyle name="_Currency_Earth holco capital structure" xfId="617" xr:uid="{00000000-0005-0000-0000-000049020000}"/>
    <cellStyle name="_Currency_Enterprise V10.1 budget input" xfId="618" xr:uid="{00000000-0005-0000-0000-00004A020000}"/>
    <cellStyle name="_Currency_Latest Exposure Data" xfId="619" xr:uid="{00000000-0005-0000-0000-00004B020000}"/>
    <cellStyle name="_Currency_Natural Account vs AMTD v2" xfId="620" xr:uid="{00000000-0005-0000-0000-00004C020000}"/>
    <cellStyle name="_Currency_Q107 Company Estimate 3-29-07" xfId="621" xr:uid="{00000000-0005-0000-0000-00004D020000}"/>
    <cellStyle name="_Currency_Q107 Company Estimate 3-8-07" xfId="622" xr:uid="{00000000-0005-0000-0000-00004E020000}"/>
    <cellStyle name="_Currency_Q207 Forecast" xfId="623" xr:uid="{00000000-0005-0000-0000-00004F020000}"/>
    <cellStyle name="_Currency_Q407 Consolidating Estimate" xfId="624" xr:uid="{00000000-0005-0000-0000-000050020000}"/>
    <cellStyle name="_Currency_Segment" xfId="625" xr:uid="{00000000-0005-0000-0000-000051020000}"/>
    <cellStyle name="_Currency_Spread Walk NEW_Budget ENT" xfId="626" xr:uid="{00000000-0005-0000-0000-000052020000}"/>
    <cellStyle name="_Currency_Valuation Materials_v2" xfId="627" xr:uid="{00000000-0005-0000-0000-000053020000}"/>
    <cellStyle name="_Currency_Valuation Materials_v6" xfId="628" xr:uid="{00000000-0005-0000-0000-000054020000}"/>
    <cellStyle name="_CurrencySpace" xfId="629" xr:uid="{00000000-0005-0000-0000-000055020000}"/>
    <cellStyle name="_CurrencySpace_~1134290" xfId="630" xr:uid="{00000000-0005-0000-0000-000056020000}"/>
    <cellStyle name="_CurrencySpace_~3036172" xfId="631" xr:uid="{00000000-0005-0000-0000-000057020000}"/>
    <cellStyle name="_CurrencySpace_~7516164" xfId="632" xr:uid="{00000000-0005-0000-0000-000058020000}"/>
    <cellStyle name="_CurrencySpace_~9342525" xfId="633" xr:uid="{00000000-0005-0000-0000-000059020000}"/>
    <cellStyle name="_CurrencySpace_1 - Pizzi spread rec schedule" xfId="634" xr:uid="{00000000-0005-0000-0000-00005A020000}"/>
    <cellStyle name="_CurrencySpace_2007 Budget Scenarios v2" xfId="635" xr:uid="{00000000-0005-0000-0000-00005B020000}"/>
    <cellStyle name="_CurrencySpace_2008 Headcount Plan" xfId="636" xr:uid="{00000000-0005-0000-0000-00005C020000}"/>
    <cellStyle name="_CurrencySpace_Appendix B" xfId="637" xr:uid="{00000000-0005-0000-0000-00005D020000}"/>
    <cellStyle name="_CurrencySpace_Aspen Financial Update 3-8-07" xfId="638" xr:uid="{00000000-0005-0000-0000-00005E020000}"/>
    <cellStyle name="_CurrencySpace_AutoPrice2000" xfId="639" xr:uid="{00000000-0005-0000-0000-00005F020000}"/>
    <cellStyle name="_CurrencySpace_Book1" xfId="640" xr:uid="{00000000-0005-0000-0000-000060020000}"/>
    <cellStyle name="_CurrencySpace_Book4" xfId="641" xr:uid="{00000000-0005-0000-0000-000061020000}"/>
    <cellStyle name="_CurrencySpace_Cancun Budget Presentation PPT Excel Sheets" xfId="642" xr:uid="{00000000-0005-0000-0000-000062020000}"/>
    <cellStyle name="_CurrencySpace_Company Operating Model v24" xfId="643" xr:uid="{00000000-0005-0000-0000-000063020000}"/>
    <cellStyle name="_CurrencySpace_Covenant compliance 11-18-07 v3" xfId="644" xr:uid="{00000000-0005-0000-0000-000064020000}"/>
    <cellStyle name="_CurrencySpace_Covenant compliance 11-19-07 v2" xfId="645" xr:uid="{00000000-0005-0000-0000-000065020000}"/>
    <cellStyle name="_CurrencySpace_Earth holco capital structure" xfId="646" xr:uid="{00000000-0005-0000-0000-000066020000}"/>
    <cellStyle name="_CurrencySpace_Enterprise V10.1 budget input" xfId="647" xr:uid="{00000000-0005-0000-0000-000067020000}"/>
    <cellStyle name="_CurrencySpace_Latest Exposure Data" xfId="648" xr:uid="{00000000-0005-0000-0000-000068020000}"/>
    <cellStyle name="_CurrencySpace_Natural Account vs AMTD v2" xfId="649" xr:uid="{00000000-0005-0000-0000-000069020000}"/>
    <cellStyle name="_CurrencySpace_Q107 Company Estimate 3-29-07" xfId="650" xr:uid="{00000000-0005-0000-0000-00006A020000}"/>
    <cellStyle name="_CurrencySpace_Q107 Company Estimate 3-8-07" xfId="651" xr:uid="{00000000-0005-0000-0000-00006B020000}"/>
    <cellStyle name="_CurrencySpace_Q207 Forecast" xfId="652" xr:uid="{00000000-0005-0000-0000-00006C020000}"/>
    <cellStyle name="_CurrencySpace_Q407 Consolidating Estimate" xfId="653" xr:uid="{00000000-0005-0000-0000-00006D020000}"/>
    <cellStyle name="_CurrencySpace_Segment" xfId="654" xr:uid="{00000000-0005-0000-0000-00006E020000}"/>
    <cellStyle name="_CurrencySpace_Spread Walk NEW_Budget ENT" xfId="655" xr:uid="{00000000-0005-0000-0000-00006F020000}"/>
    <cellStyle name="_CurrencySpace_Valuation Materials_v2" xfId="656" xr:uid="{00000000-0005-0000-0000-000070020000}"/>
    <cellStyle name="_CurrencySpace_Valuation Materials_v6" xfId="657" xr:uid="{00000000-0005-0000-0000-000071020000}"/>
    <cellStyle name="_cut2" xfId="658" xr:uid="{00000000-0005-0000-0000-000072020000}"/>
    <cellStyle name="_cut2_A" xfId="659" xr:uid="{00000000-0005-0000-0000-000073020000}"/>
    <cellStyle name="_CVA DVA Explain_Apr 09_0511" xfId="660" xr:uid="{00000000-0005-0000-0000-000074020000}"/>
    <cellStyle name="_CVA DVA Explain_May 09_2" xfId="661" xr:uid="{00000000-0005-0000-0000-000075020000}"/>
    <cellStyle name="_CVA_DVA Explain_2" xfId="662" xr:uid="{00000000-0005-0000-0000-000076020000}"/>
    <cellStyle name="_Daily" xfId="663" xr:uid="{00000000-0005-0000-0000-000077020000}"/>
    <cellStyle name="_Daily PL" xfId="664" xr:uid="{00000000-0005-0000-0000-000078020000}"/>
    <cellStyle name="_Data" xfId="665" xr:uid="{00000000-0005-0000-0000-000079020000}"/>
    <cellStyle name="_DataMTD" xfId="666" xr:uid="{00000000-0005-0000-0000-00007A020000}"/>
    <cellStyle name="_DataYTD" xfId="667" xr:uid="{00000000-0005-0000-0000-00007B020000}"/>
    <cellStyle name="_Defaulted Derivs (EMR) - 0210" xfId="668" xr:uid="{00000000-0005-0000-0000-00007C020000}"/>
    <cellStyle name="_Defaulted Derivs Rec - 013110 (Cristal P&amp;L drops)" xfId="669" xr:uid="{00000000-0005-0000-0000-00007D020000}"/>
    <cellStyle name="_Defaulted Derivs Rec - 013110 (Cristal P&amp;L drops)_Defaulted Derivs Rec - 022810 (Cristal vs GL PnL rec) BD3" xfId="670" xr:uid="{00000000-0005-0000-0000-00007E020000}"/>
    <cellStyle name="_Defaulted Derivs Rec - 022810 (Cristal vs GL PnL rec) BD3" xfId="671" xr:uid="{00000000-0005-0000-0000-00007F020000}"/>
    <cellStyle name="_Details from CMR Final - Sep 06" xfId="672" xr:uid="{00000000-0005-0000-0000-000080020000}"/>
    <cellStyle name="_Disc Agency ARMs" xfId="673" xr:uid="{00000000-0005-0000-0000-000081020000}"/>
    <cellStyle name="_Disc Agency ARMs_A" xfId="674" xr:uid="{00000000-0005-0000-0000-000082020000}"/>
    <cellStyle name="_DM Scorecard Metrics February 06 - 0331" xfId="675" xr:uid="{00000000-0005-0000-0000-000083020000}"/>
    <cellStyle name="_DM Weekly Scorecard Metrics -041406 v3" xfId="676" xr:uid="{00000000-0005-0000-0000-000084020000}"/>
    <cellStyle name="_Don-Marie 9-26-07 v6(CM)" xfId="677" xr:uid="{00000000-0005-0000-0000-000085020000}"/>
    <cellStyle name="_DPS" xfId="678" xr:uid="{00000000-0005-0000-0000-000086020000}"/>
    <cellStyle name="_DRAFT_AWM_IM_March_TECH_EMR" xfId="679" xr:uid="{00000000-0005-0000-0000-000087020000}"/>
    <cellStyle name="_DRAFT_AWM_IM_March_TECH_EMR_A" xfId="680" xr:uid="{00000000-0005-0000-0000-000088020000}"/>
    <cellStyle name="_Earnings Slide - LLA v1 to be updated for 3Q forecast" xfId="681" xr:uid="{00000000-0005-0000-0000-000089020000}"/>
    <cellStyle name="_Earth holco capital structure" xfId="682" xr:uid="{00000000-0005-0000-0000-00008A020000}"/>
    <cellStyle name="_EdFin Est Balance Sheet TEMPLATE 08&amp;09 rev0605" xfId="683" xr:uid="{00000000-0005-0000-0000-00008B020000}"/>
    <cellStyle name="_Edsparr - June 07_Flash" xfId="684" xr:uid="{00000000-0005-0000-0000-00008C020000}"/>
    <cellStyle name="_Edsparr's historical" xfId="685" xr:uid="{00000000-0005-0000-0000-00008D020000}"/>
    <cellStyle name="_EMEA EM BD2 Forecast V2" xfId="686" xr:uid="{00000000-0005-0000-0000-00008E020000}"/>
    <cellStyle name="_EMEA EM BD2 Forecast V3" xfId="687" xr:uid="{00000000-0005-0000-0000-00008F020000}"/>
    <cellStyle name="_EMEA Emerging Market Plan 08 Templatev1.17" xfId="688" xr:uid="{00000000-0005-0000-0000-000090020000}"/>
    <cellStyle name="_EMR - Monthly Estimation IMP Grid August 06 YTD" xfId="689" xr:uid="{00000000-0005-0000-0000-000091020000}"/>
    <cellStyle name="_EMR MAR06 CTO Summary" xfId="690" xr:uid="{00000000-0005-0000-0000-000092020000}"/>
    <cellStyle name="_EMR MAR06 CTO Summary v2" xfId="691" xr:uid="{00000000-0005-0000-0000-000093020000}"/>
    <cellStyle name="_EMR MAR06 ST&amp;O Summary" xfId="692" xr:uid="{00000000-0005-0000-0000-000094020000}"/>
    <cellStyle name="_EMR-Mar Investment Productivity" xfId="693" xr:uid="{00000000-0005-0000-0000-000095020000}"/>
    <cellStyle name="_Energy~Softs" xfId="694" xr:uid="{00000000-0005-0000-0000-000096020000}"/>
    <cellStyle name="_Energy-Softs and Index" xfId="695" xr:uid="{00000000-0005-0000-0000-000097020000}"/>
    <cellStyle name="_Enterprise V10.1 budget input" xfId="696" xr:uid="{00000000-0005-0000-0000-000098020000}"/>
    <cellStyle name="_Equities Cash" xfId="697" xr:uid="{00000000-0005-0000-0000-000099020000}"/>
    <cellStyle name="_Equities_S&amp;G and Investments_RevAssumptionR2" xfId="698" xr:uid="{00000000-0005-0000-0000-00009A020000}"/>
    <cellStyle name="_EqutiesInfoSheet_11.03.05" xfId="699" xr:uid="{00000000-0005-0000-0000-00009B020000}"/>
    <cellStyle name="_EqutiesInfoSheet_11.03.05_HC Tracking Feb 07BIUSHI-elee" xfId="700" xr:uid="{00000000-0005-0000-0000-00009C020000}"/>
    <cellStyle name="_ETrade Model (Updated February 12, 2008) v.4" xfId="701" xr:uid="{00000000-0005-0000-0000-00009D020000}"/>
    <cellStyle name="_Euro" xfId="702" xr:uid="{00000000-0005-0000-0000-00009E020000}"/>
    <cellStyle name="_Executive Summary V1" xfId="2959" xr:uid="{00000000-0005-0000-0000-00009F020000}"/>
    <cellStyle name="_Ex-Japan Rates HC_April'07" xfId="703" xr:uid="{00000000-0005-0000-0000-0000A0020000}"/>
    <cellStyle name="_Exotics" xfId="704" xr:uid="{00000000-0005-0000-0000-0000A1020000}"/>
    <cellStyle name="_Exotics Pyramid" xfId="705" xr:uid="{00000000-0005-0000-0000-0000A2020000}"/>
    <cellStyle name="_External Data (slow growth)" xfId="2960" xr:uid="{00000000-0005-0000-0000-0000A3020000}"/>
    <cellStyle name="_FCASTAUM (Revenue Forecast)" xfId="706" xr:uid="{00000000-0005-0000-0000-0000A4020000}"/>
    <cellStyle name="_Feb Month Investment Productivity" xfId="707" xr:uid="{00000000-0005-0000-0000-0000A5020000}"/>
    <cellStyle name="_FEGL&amp;PSGL_Jul05" xfId="708" xr:uid="{00000000-0005-0000-0000-0000A6020000}"/>
    <cellStyle name="_Final" xfId="709" xr:uid="{00000000-0005-0000-0000-0000A7020000}"/>
    <cellStyle name="_Final '07 Bottoms Up" xfId="710" xr:uid="{00000000-0005-0000-0000-0000A8020000}"/>
    <cellStyle name="_Final Revenues Sep" xfId="711" xr:uid="{00000000-0005-0000-0000-0000A9020000}"/>
    <cellStyle name="_Final_A" xfId="712" xr:uid="{00000000-0005-0000-0000-0000AA020000}"/>
    <cellStyle name="_For FO" xfId="713" xr:uid="{00000000-0005-0000-0000-0000AB020000}"/>
    <cellStyle name="_Forecast 3Q_8_05_08" xfId="714" xr:uid="{00000000-0005-0000-0000-0000AC020000}"/>
    <cellStyle name="_Format Example" xfId="715" xr:uid="{00000000-0005-0000-0000-0000AD020000}"/>
    <cellStyle name="_Frank B 11-7-06 Draft (pages from 10-23 allocs roundtable)" xfId="716" xr:uid="{00000000-0005-0000-0000-0000AE020000}"/>
    <cellStyle name="_FRB_APR-09 Balance Sheet - FINAL" xfId="2961" xr:uid="{00000000-0005-0000-0000-0000AF020000}"/>
    <cellStyle name="_FSA OCt 06.final" xfId="717" xr:uid="{00000000-0005-0000-0000-0000B0020000}"/>
    <cellStyle name="_Functional model Danny V4" xfId="718" xr:uid="{00000000-0005-0000-0000-0000B1020000}"/>
    <cellStyle name="_Functional PnL 06 Budget Summary LS v7 (Proposed new L2)" xfId="719" xr:uid="{00000000-0005-0000-0000-0000B2020000}"/>
    <cellStyle name="_FunctionalpnlSlides_Michelle(old)" xfId="720" xr:uid="{00000000-0005-0000-0000-0000B3020000}"/>
    <cellStyle name="_Futures Recon Apr 2008" xfId="2962" xr:uid="{00000000-0005-0000-0000-0000B4020000}"/>
    <cellStyle name="_FX- FXO Aug Flash pending numbers v0.02" xfId="721" xr:uid="{00000000-0005-0000-0000-0000B5020000}"/>
    <cellStyle name="_FY Forecast Tracker 9.25.08 v3" xfId="722" xr:uid="{00000000-0005-0000-0000-0000B6020000}"/>
    <cellStyle name="_GCCG EMR control pages - Apr 07" xfId="723" xr:uid="{00000000-0005-0000-0000-0000B7020000}"/>
    <cellStyle name="_GCCG templates" xfId="724" xr:uid="{00000000-0005-0000-0000-0000B8020000}"/>
    <cellStyle name="_GEM P&amp;L ACTUAL COB 31 August 07" xfId="725" xr:uid="{00000000-0005-0000-0000-0000B9020000}"/>
    <cellStyle name="_GEM Plan 08- Investment - Productivityv 0.08" xfId="726" xr:uid="{00000000-0005-0000-0000-0000BA020000}"/>
    <cellStyle name="_General Services - BD9 Files_JAN_2006" xfId="727" xr:uid="{00000000-0005-0000-0000-0000BB020000}"/>
    <cellStyle name="_General Services - BD9 Files_JAN_2006_FY Forecast Tracker 9.25.08 v3" xfId="728" xr:uid="{00000000-0005-0000-0000-0000BC020000}"/>
    <cellStyle name="_General Services - BD9 Files_JAN_2006_IB Fcst Variance 1-23-09" xfId="729" xr:uid="{00000000-0005-0000-0000-0000BD020000}"/>
    <cellStyle name="_General Services - BD9 Files_JAN_2006_IB Mgmt Fcst 1-23-09" xfId="730" xr:uid="{00000000-0005-0000-0000-0000BE020000}"/>
    <cellStyle name="_General Services - BD9 Files_JAN_2006_NI Schedule 10.24.08 v2" xfId="731" xr:uid="{00000000-0005-0000-0000-0000BF020000}"/>
    <cellStyle name="_General Services - BD9 Files_JAN_2006_NI Schedule 11.26.08 (MGMT) v3" xfId="732" xr:uid="{00000000-0005-0000-0000-0000C0020000}"/>
    <cellStyle name="_General Services - BD9 Files_JAN_2006_One time Itemsv3" xfId="733" xr:uid="{00000000-0005-0000-0000-0000C1020000}"/>
    <cellStyle name="_General Services - BD9 Files_JAN_2006_Supplemental Sheets 5.20.09" xfId="734" xr:uid="{00000000-0005-0000-0000-0000C2020000}"/>
    <cellStyle name="_General Services BD2 Estimate-Feb 2006" xfId="735" xr:uid="{00000000-0005-0000-0000-0000C3020000}"/>
    <cellStyle name="_General Services BD2 Estimate-Feb 2006_Tracker 2Q  5.12.08" xfId="736" xr:uid="{00000000-0005-0000-0000-0000C4020000}"/>
    <cellStyle name="_General Services BD2 Estimate-Feb 2006_Tracker 2Q  5.15.08" xfId="737" xr:uid="{00000000-0005-0000-0000-0000C5020000}"/>
    <cellStyle name="_General Servvices - 1Q 2006 Financial Update" xfId="738" xr:uid="{00000000-0005-0000-0000-0000C6020000}"/>
    <cellStyle name="_General Servvices - 1Q 2006 Financial Update_Tracker 2Q  5.12.08" xfId="739" xr:uid="{00000000-0005-0000-0000-0000C7020000}"/>
    <cellStyle name="_General Servvices - 1Q 2006 Financial Update_Tracker 2Q  5.15.08" xfId="740" xr:uid="{00000000-0005-0000-0000-0000C8020000}"/>
    <cellStyle name="_Global Eq First Round Investments 9 21 07" xfId="741" xr:uid="{00000000-0005-0000-0000-0000C9020000}"/>
    <cellStyle name="_Global Exotics" xfId="742" xr:uid="{00000000-0005-0000-0000-0000CA020000}"/>
    <cellStyle name="_GM Capital Structure" xfId="743" xr:uid="{00000000-0005-0000-0000-0000CB020000}"/>
    <cellStyle name="_GM Capital Structure v 2" xfId="744" xr:uid="{00000000-0005-0000-0000-0000CC020000}"/>
    <cellStyle name="_GMAC_Chrysler Tracker v.27" xfId="745" xr:uid="{00000000-0005-0000-0000-0000CD020000}"/>
    <cellStyle name="_GPG PL" xfId="746" xr:uid="{00000000-0005-0000-0000-0000CE020000}"/>
    <cellStyle name="_Graphs F3 and Round 1A 2007 IMI.1" xfId="747" xr:uid="{00000000-0005-0000-0000-0000CF020000}"/>
    <cellStyle name="_Gross Loan" xfId="748" xr:uid="{00000000-0005-0000-0000-0000D0020000}"/>
    <cellStyle name="_GROSSPL" xfId="749" xr:uid="{00000000-0005-0000-0000-0000D1020000}"/>
    <cellStyle name="_GTD" xfId="750" xr:uid="{00000000-0005-0000-0000-0000D2020000}"/>
    <cellStyle name="_GTI 2006 Plan_ Supporting Document Waterfalls" xfId="751" xr:uid="{00000000-0005-0000-0000-0000D3020000}"/>
    <cellStyle name="_gti depr_amort 121305" xfId="752" xr:uid="{00000000-0005-0000-0000-0000D4020000}"/>
    <cellStyle name="_GTI HC FY Forecast Temp" xfId="753" xr:uid="{00000000-0005-0000-0000-0000D5020000}"/>
    <cellStyle name="_GTI HC FY Forecast Temp_Book1" xfId="754" xr:uid="{00000000-0005-0000-0000-0000D6020000}"/>
    <cellStyle name="_GTI HC FY Forecast Temp_File 1 - 2008 &amp; 2009 MYF - Board Pre-read View 7.24.08" xfId="755" xr:uid="{00000000-0005-0000-0000-0000D7020000}"/>
    <cellStyle name="_GTI HC FY Forecast Temp_Supplemental Sheets 5.20.09" xfId="756" xr:uid="{00000000-0005-0000-0000-0000D8020000}"/>
    <cellStyle name="_GTI HC FY Forecast Temp_Tracker 2Q  5.12.08" xfId="757" xr:uid="{00000000-0005-0000-0000-0000D9020000}"/>
    <cellStyle name="_GTI HC FY Forecast Temp_Tracker 2Q  5.15.08" xfId="758" xr:uid="{00000000-0005-0000-0000-0000DA020000}"/>
    <cellStyle name="_GTI tower BD9_Exp_Template2_Submissions" xfId="759" xr:uid="{00000000-0005-0000-0000-0000DB020000}"/>
    <cellStyle name="_GTI tower BD9_Exp_Template2_Submissions_FY Forecast Tracker 9.25.08 v3" xfId="760" xr:uid="{00000000-0005-0000-0000-0000DC020000}"/>
    <cellStyle name="_GTI tower BD9_Exp_Template2_Submissions_IB Fcst Variance 1-23-09" xfId="761" xr:uid="{00000000-0005-0000-0000-0000DD020000}"/>
    <cellStyle name="_GTI tower BD9_Exp_Template2_Submissions_IB Mgmt Fcst 1-23-09" xfId="762" xr:uid="{00000000-0005-0000-0000-0000DE020000}"/>
    <cellStyle name="_GTI tower BD9_Exp_Template2_Submissions_NI Schedule 10.24.08 v2" xfId="763" xr:uid="{00000000-0005-0000-0000-0000DF020000}"/>
    <cellStyle name="_GTI tower BD9_Exp_Template2_Submissions_NI Schedule 11.26.08 (MGMT) v3" xfId="764" xr:uid="{00000000-0005-0000-0000-0000E0020000}"/>
    <cellStyle name="_GTI tower BD9_Exp_Template2_Submissions_One time Itemsv3" xfId="765" xr:uid="{00000000-0005-0000-0000-0000E1020000}"/>
    <cellStyle name="_GTI tower BD9_Exp_Template2_Submissions_Supplemental Sheets 5.20.09" xfId="766" xr:uid="{00000000-0005-0000-0000-0000E2020000}"/>
    <cellStyle name="_GTI tower BD9_Exp_Template2_Submissions_Tracker 2Q  5.12.08" xfId="767" xr:uid="{00000000-0005-0000-0000-0000E3020000}"/>
    <cellStyle name="_GTI tower BD9_Exp_Template2_Submissions_Tracker 2Q  5.15.08" xfId="768" xr:uid="{00000000-0005-0000-0000-0000E4020000}"/>
    <cellStyle name="_HC Numbers (2006 Plan) Templates 15 &amp; 16 - 09-15-2005" xfId="769" xr:uid="{00000000-0005-0000-0000-0000E5020000}"/>
    <cellStyle name="_HC Numbers (2006 Plan) Templates 15 &amp; 16 - 09-15-2005_Book1" xfId="770" xr:uid="{00000000-0005-0000-0000-0000E6020000}"/>
    <cellStyle name="_HC Numbers (2006 Plan) Templates 15 &amp; 16 - 09-15-2005_File 1 - 2008 &amp; 2009 MYF - Board Pre-read View 7.24.08" xfId="771" xr:uid="{00000000-0005-0000-0000-0000E7020000}"/>
    <cellStyle name="_HC Numbers (2006 Plan) Templates 15 &amp; 16 - 09-15-2005_Supplemental Sheets 5.20.09" xfId="772" xr:uid="{00000000-0005-0000-0000-0000E8020000}"/>
    <cellStyle name="_HC Numbers (2006 Plan) Templates 15 &amp; 16 - 09-15-2005_Tracker 2Q  5.12.08" xfId="773" xr:uid="{00000000-0005-0000-0000-0000E9020000}"/>
    <cellStyle name="_HC Numbers (2006 Plan) Templates 15 &amp; 16 - 09-15-2005_Tracker 2Q  5.15.08" xfId="774" xr:uid="{00000000-0005-0000-0000-0000EA020000}"/>
    <cellStyle name="_HC Tracking Feb 07BIUSHI-elee" xfId="775" xr:uid="{00000000-0005-0000-0000-0000EB020000}"/>
    <cellStyle name="_HC Tracking July 07" xfId="776" xr:uid="{00000000-0005-0000-0000-0000EC020000}"/>
    <cellStyle name="_Headcount Buildup Zoran" xfId="777" xr:uid="{00000000-0005-0000-0000-0000ED020000}"/>
    <cellStyle name="_Headcount Buildup Zoran_FY Forecast Tracker 9.25.08 v3" xfId="778" xr:uid="{00000000-0005-0000-0000-0000EE020000}"/>
    <cellStyle name="_Headcount Buildup Zoran_IB Fcst Variance 1-23-09" xfId="779" xr:uid="{00000000-0005-0000-0000-0000EF020000}"/>
    <cellStyle name="_Headcount Buildup Zoran_IB Mgmt Fcst 1-23-09" xfId="780" xr:uid="{00000000-0005-0000-0000-0000F0020000}"/>
    <cellStyle name="_Headcount Buildup Zoran_NI Schedule 10.24.08 v2" xfId="781" xr:uid="{00000000-0005-0000-0000-0000F1020000}"/>
    <cellStyle name="_Headcount Buildup Zoran_NI Schedule 11.26.08 (MGMT) v3" xfId="782" xr:uid="{00000000-0005-0000-0000-0000F2020000}"/>
    <cellStyle name="_Headcount Buildup Zoran_One time Itemsv3" xfId="783" xr:uid="{00000000-0005-0000-0000-0000F3020000}"/>
    <cellStyle name="_Headcount Buildup Zoran_Supplemental Sheets 5.20.09" xfId="784" xr:uid="{00000000-0005-0000-0000-0000F4020000}"/>
    <cellStyle name="_Headcount Buildup Zoran_Tracker 2Q  5.12.08" xfId="785" xr:uid="{00000000-0005-0000-0000-0000F5020000}"/>
    <cellStyle name="_Headcount Buildup Zoran_Tracker 2Q  5.15.08" xfId="786" xr:uid="{00000000-0005-0000-0000-0000F6020000}"/>
    <cellStyle name="_Heading" xfId="787" xr:uid="{00000000-0005-0000-0000-0000F7020000}"/>
    <cellStyle name="_Heading_2009 budget balance sheet &amp; capital v3" xfId="788" xr:uid="{00000000-0005-0000-0000-0000F8020000}"/>
    <cellStyle name="_Heading_2009 budget by quarter 3-03-09 1200hrs" xfId="789" xr:uid="{00000000-0005-0000-0000-0000F9020000}"/>
    <cellStyle name="_Heading_BS" xfId="790" xr:uid="{00000000-0005-0000-0000-0000FA020000}"/>
    <cellStyle name="_Heading_BS compliance" xfId="791" xr:uid="{00000000-0005-0000-0000-0000FB020000}"/>
    <cellStyle name="_Heading_Don-Marie 9-26-07 v6(CM)" xfId="792" xr:uid="{00000000-0005-0000-0000-0000FC020000}"/>
    <cellStyle name="_Heading_Final Budget Book 3-6" xfId="793" xr:uid="{00000000-0005-0000-0000-0000FD020000}"/>
    <cellStyle name="_Heading_IB Headcount Summary" xfId="794" xr:uid="{00000000-0005-0000-0000-0000FE020000}"/>
    <cellStyle name="_Heading_IB Headcount Summary 2" xfId="795" xr:uid="{00000000-0005-0000-0000-0000FF020000}"/>
    <cellStyle name="_Heading_IB Investments and Productivity" xfId="796" xr:uid="{00000000-0005-0000-0000-000000030000}"/>
    <cellStyle name="_Heading_management fee calc.071604" xfId="797" xr:uid="{00000000-0005-0000-0000-000001030000}"/>
    <cellStyle name="_Heading_management fee calc.071604_2007 Headcount" xfId="798" xr:uid="{00000000-0005-0000-0000-000002030000}"/>
    <cellStyle name="_Heading_management fee calc.071604_Sheet1" xfId="799" xr:uid="{00000000-0005-0000-0000-000003030000}"/>
    <cellStyle name="_Heading_management fee calc.071604_Stress" xfId="800" xr:uid="{00000000-0005-0000-0000-000004030000}"/>
    <cellStyle name="_Heading_management fee calc.071604_Summary" xfId="801" xr:uid="{00000000-0005-0000-0000-000005030000}"/>
    <cellStyle name="_Heading_Nov28pf" xfId="802" xr:uid="{00000000-0005-0000-0000-000006030000}"/>
    <cellStyle name="_Heading_prestemp" xfId="803" xr:uid="{00000000-0005-0000-0000-000007030000}"/>
    <cellStyle name="_Heading_prestemp_2007 Headcount" xfId="804" xr:uid="{00000000-0005-0000-0000-000008030000}"/>
    <cellStyle name="_Heading_prestemp_Sheet1" xfId="805" xr:uid="{00000000-0005-0000-0000-000009030000}"/>
    <cellStyle name="_Heading_prestemp_Stress" xfId="806" xr:uid="{00000000-0005-0000-0000-00000A030000}"/>
    <cellStyle name="_Heading_prestemp_Summary" xfId="807" xr:uid="{00000000-0005-0000-0000-00000B030000}"/>
    <cellStyle name="_Heading_Round 1 Summary FINAL 28 Sep" xfId="808" xr:uid="{00000000-0005-0000-0000-00000C030000}"/>
    <cellStyle name="_Heading_Round 2 Adj Budget Book v2" xfId="809" xr:uid="{00000000-0005-0000-0000-00000D030000}"/>
    <cellStyle name="_Heading_Sheet1" xfId="810" xr:uid="{00000000-0005-0000-0000-00000E030000}"/>
    <cellStyle name="_Heading_Valuation Materials_v6" xfId="811" xr:uid="{00000000-0005-0000-0000-00000F030000}"/>
    <cellStyle name="_HG DCM Financials" xfId="812" xr:uid="{00000000-0005-0000-0000-000010030000}"/>
    <cellStyle name="_Hierarchy" xfId="813" xr:uid="{00000000-0005-0000-0000-000011030000}"/>
    <cellStyle name="_Hierarchy Map" xfId="814" xr:uid="{00000000-0005-0000-0000-000012030000}"/>
    <cellStyle name="_Hierarchy Map_HC Tracking Feb 07BIUSHI-elee" xfId="815" xr:uid="{00000000-0005-0000-0000-000013030000}"/>
    <cellStyle name="_Highlight" xfId="816" xr:uid="{00000000-0005-0000-0000-000014030000}"/>
    <cellStyle name="_historical" xfId="817" xr:uid="{00000000-0005-0000-0000-000015030000}"/>
    <cellStyle name="_historical_2005_PRF breakdown_Asia Credit Market" xfId="818" xr:uid="{00000000-0005-0000-0000-000016030000}"/>
    <cellStyle name="_historical_21 Dec CM Daily" xfId="819" xr:uid="{00000000-0005-0000-0000-000017030000}"/>
    <cellStyle name="_historical_ASIA SUMMARY-CONSOL2" xfId="820" xr:uid="{00000000-0005-0000-0000-000018030000}"/>
    <cellStyle name="_historical_ASIAPnLRisk" xfId="821" xr:uid="{00000000-0005-0000-0000-000019030000}"/>
    <cellStyle name="_historical_ASIAPnLRisk_06_0131B" xfId="822" xr:uid="{00000000-0005-0000-0000-00001A030000}"/>
    <cellStyle name="_historical_ASIAPnLRisk_NEW VERSION_PPL" xfId="823" xr:uid="{00000000-0005-0000-0000-00001B030000}"/>
    <cellStyle name="_historical_Credit Sales" xfId="824" xr:uid="{00000000-0005-0000-0000-00001C030000}"/>
    <cellStyle name="_historical_Data" xfId="825" xr:uid="{00000000-0005-0000-0000-00001D030000}"/>
    <cellStyle name="_historical_SUMMARY" xfId="826" xr:uid="{00000000-0005-0000-0000-00001E030000}"/>
    <cellStyle name="_HJK_KOR_Plan 2006_2" xfId="827" xr:uid="{00000000-0005-0000-0000-00001F030000}"/>
    <cellStyle name="_HK - FX Budget" xfId="828" xr:uid="{00000000-0005-0000-0000-000020030000}"/>
    <cellStyle name="_HK-PRC" xfId="829" xr:uid="{00000000-0005-0000-0000-000021030000}"/>
    <cellStyle name="_HK-PRC_2005_PRF breakdown_Asia Credit Market" xfId="830" xr:uid="{00000000-0005-0000-0000-000022030000}"/>
    <cellStyle name="_HK-PRC_21 Dec CM Daily" xfId="831" xr:uid="{00000000-0005-0000-0000-000023030000}"/>
    <cellStyle name="_HK-PRC_ASIA SUMMARY-CONSOL2" xfId="832" xr:uid="{00000000-0005-0000-0000-000024030000}"/>
    <cellStyle name="_HK-PRC_ASIAPnLRisk" xfId="833" xr:uid="{00000000-0005-0000-0000-000025030000}"/>
    <cellStyle name="_HK-PRC_ASIAPnLRisk_06_0131B" xfId="834" xr:uid="{00000000-0005-0000-0000-000026030000}"/>
    <cellStyle name="_HK-PRC_ASIAPnLRisk_NEW VERSION_PPL" xfId="835" xr:uid="{00000000-0005-0000-0000-000027030000}"/>
    <cellStyle name="_HK-PRC_Credit Sales" xfId="836" xr:uid="{00000000-0005-0000-0000-000028030000}"/>
    <cellStyle name="_HK-PRC_Data" xfId="837" xr:uid="{00000000-0005-0000-0000-000029030000}"/>
    <cellStyle name="_HK-PRC_SUMMARY" xfId="838" xr:uid="{00000000-0005-0000-0000-00002A030000}"/>
    <cellStyle name="_HPP Check Round 2" xfId="839" xr:uid="{00000000-0005-0000-0000-00002B030000}"/>
    <cellStyle name="_HTM JPMC Leverage Lending and Allowance coverage Mar EMR (Pre - July 07 breakout) v1" xfId="840" xr:uid="{00000000-0005-0000-0000-00002C030000}"/>
    <cellStyle name="_hybrids cv plan" xfId="841" xr:uid="{00000000-0005-0000-0000-00002D030000}"/>
    <cellStyle name="_IB Fcst Variance 1-23-09" xfId="842" xr:uid="{00000000-0005-0000-0000-00002E030000}"/>
    <cellStyle name="_IB Investment Schedule-Pass 0 - 012006 (version 1)" xfId="843" xr:uid="{00000000-0005-0000-0000-00002F030000}"/>
    <cellStyle name="_IB LBO-related ALRC - Feb data 100% Agency 73 mult 14.5 leq" xfId="844" xr:uid="{00000000-0005-0000-0000-000030030000}"/>
    <cellStyle name="_IB Mgmt Fcst 1-23-09" xfId="845" xr:uid="{00000000-0005-0000-0000-000031030000}"/>
    <cellStyle name="_IB NPA  03 31 2009 as of 4-8-09 (AB Backup)" xfId="846" xr:uid="{00000000-0005-0000-0000-000032030000}"/>
    <cellStyle name="_IB Operations Invoices_Oct06" xfId="847" xr:uid="{00000000-0005-0000-0000-000033030000}"/>
    <cellStyle name="_IB Operations Invoices_Sep 06" xfId="848" xr:uid="{00000000-0005-0000-0000-000034030000}"/>
    <cellStyle name="_IB Ops Invoices_July 2006 FINAL MIS" xfId="849" xr:uid="{00000000-0005-0000-0000-000035030000}"/>
    <cellStyle name="_IB Ops June Invoices FINAL unlinked" xfId="850" xr:uid="{00000000-0005-0000-0000-000036030000}"/>
    <cellStyle name="_iCTO metrics" xfId="851" xr:uid="{00000000-0005-0000-0000-000037030000}"/>
    <cellStyle name="_iCTO metrics_A" xfId="852" xr:uid="{00000000-0005-0000-0000-000038030000}"/>
    <cellStyle name="_iCTO metrics_FY Forecast Tracker 9.25.08 v3" xfId="853" xr:uid="{00000000-0005-0000-0000-000039030000}"/>
    <cellStyle name="_iCTO metrics_IB Fcst Variance 1-23-09" xfId="854" xr:uid="{00000000-0005-0000-0000-00003A030000}"/>
    <cellStyle name="_iCTO metrics_IB Mgmt Fcst 1-23-09" xfId="855" xr:uid="{00000000-0005-0000-0000-00003B030000}"/>
    <cellStyle name="_iCTO metrics_NI Schedule 10.24.08 v2" xfId="856" xr:uid="{00000000-0005-0000-0000-00003C030000}"/>
    <cellStyle name="_iCTO metrics_NI Schedule 11.26.08 (MGMT) v3" xfId="857" xr:uid="{00000000-0005-0000-0000-00003D030000}"/>
    <cellStyle name="_iCTO metrics_One time Itemsv3" xfId="858" xr:uid="{00000000-0005-0000-0000-00003E030000}"/>
    <cellStyle name="_iCTO metrics_Supplemental Sheets 5.20.09" xfId="859" xr:uid="{00000000-0005-0000-0000-00003F030000}"/>
    <cellStyle name="_iCTO_Metrics_WIP" xfId="860" xr:uid="{00000000-0005-0000-0000-000040030000}"/>
    <cellStyle name="_iCTO_Metrics_WIP_FY Forecast Tracker 9.25.08 v3" xfId="861" xr:uid="{00000000-0005-0000-0000-000041030000}"/>
    <cellStyle name="_iCTO_Metrics_WIP_IB Fcst Variance 1-23-09" xfId="862" xr:uid="{00000000-0005-0000-0000-000042030000}"/>
    <cellStyle name="_iCTO_Metrics_WIP_IB Mgmt Fcst 1-23-09" xfId="863" xr:uid="{00000000-0005-0000-0000-000043030000}"/>
    <cellStyle name="_iCTO_Metrics_WIP_NI Schedule 10.24.08 v2" xfId="864" xr:uid="{00000000-0005-0000-0000-000044030000}"/>
    <cellStyle name="_iCTO_Metrics_WIP_NI Schedule 11.26.08 (MGMT) v3" xfId="865" xr:uid="{00000000-0005-0000-0000-000045030000}"/>
    <cellStyle name="_iCTO_Metrics_WIP_One time Itemsv3" xfId="866" xr:uid="{00000000-0005-0000-0000-000046030000}"/>
    <cellStyle name="_iCTO_Metrics_WIP_Supplemental Sheets 5.20.09" xfId="867" xr:uid="{00000000-0005-0000-0000-000047030000}"/>
    <cellStyle name="_iCTO_Metrics_WIP_Tracker 2Q  5.12.08" xfId="868" xr:uid="{00000000-0005-0000-0000-000048030000}"/>
    <cellStyle name="_iCTO_Metrics_WIP_Tracker 2Q  5.15.08" xfId="869" xr:uid="{00000000-0005-0000-0000-000049030000}"/>
    <cellStyle name="_IMI 2006 Budget Deck.FINAL" xfId="870" xr:uid="{00000000-0005-0000-0000-00004A030000}"/>
    <cellStyle name="_IMI EMR Report. March 2007" xfId="871" xr:uid="{00000000-0005-0000-0000-00004B030000}"/>
    <cellStyle name="_IMI F1 Review Flows Pages Apr07" xfId="872" xr:uid="{00000000-0005-0000-0000-00004C030000}"/>
    <cellStyle name="_IMI F1.  Excel backing files.final.with additional F1 adj center topsides" xfId="873" xr:uid="{00000000-0005-0000-0000-00004D030000}"/>
    <cellStyle name="_IMI MYF Headcounts" xfId="874" xr:uid="{00000000-0005-0000-0000-00004E030000}"/>
    <cellStyle name="_IMI Round 1A and F3 Presentation.5" xfId="875" xr:uid="{00000000-0005-0000-0000-00004F030000}"/>
    <cellStyle name="_Index Hedge GL Split" xfId="876" xr:uid="{00000000-0005-0000-0000-000050030000}"/>
    <cellStyle name="_Input" xfId="877" xr:uid="{00000000-0005-0000-0000-000051030000}"/>
    <cellStyle name="_Input_A" xfId="878" xr:uid="{00000000-0005-0000-0000-000052030000}"/>
    <cellStyle name="_INT DEALLIST" xfId="879" xr:uid="{00000000-0005-0000-0000-000053030000}"/>
    <cellStyle name="_International Summary Report.October 2006" xfId="880" xr:uid="{00000000-0005-0000-0000-000054030000}"/>
    <cellStyle name="_INVESTORS " xfId="15" xr:uid="{00000000-0005-0000-0000-000055030000}"/>
    <cellStyle name="_INVESTORS _1" xfId="881" xr:uid="{00000000-0005-0000-0000-000056030000}"/>
    <cellStyle name="_INVESTORS _2005_PRF breakdown_Asia Credit Market" xfId="882" xr:uid="{00000000-0005-0000-0000-000057030000}"/>
    <cellStyle name="_INVESTORS _21 Dec CM Daily" xfId="883" xr:uid="{00000000-0005-0000-0000-000058030000}"/>
    <cellStyle name="_INVESTORS _ASIA SUMMARY-CONSOL2" xfId="884" xr:uid="{00000000-0005-0000-0000-000059030000}"/>
    <cellStyle name="_INVESTORS _ASIAPnLRisk" xfId="885" xr:uid="{00000000-0005-0000-0000-00005A030000}"/>
    <cellStyle name="_INVESTORS _ASIAPnLRisk_06_0131B" xfId="886" xr:uid="{00000000-0005-0000-0000-00005B030000}"/>
    <cellStyle name="_INVESTORS _ASIAPnLRisk_NEW VERSION_PPL" xfId="887" xr:uid="{00000000-0005-0000-0000-00005C030000}"/>
    <cellStyle name="_INVESTORS _Cash CDO &amp; AI" xfId="888" xr:uid="{00000000-0005-0000-0000-00005D030000}"/>
    <cellStyle name="_INVESTORS _Cash CDO &amp; AI_2005_PRF breakdown_Asia Credit Market" xfId="889" xr:uid="{00000000-0005-0000-0000-00005E030000}"/>
    <cellStyle name="_INVESTORS _Cash CDO &amp; AI_21 Dec CM Daily" xfId="890" xr:uid="{00000000-0005-0000-0000-00005F030000}"/>
    <cellStyle name="_INVESTORS _Cash CDO &amp; AI_ASIA SUMMARY-CONSOL2" xfId="891" xr:uid="{00000000-0005-0000-0000-000060030000}"/>
    <cellStyle name="_INVESTORS _Cash CDO &amp; AI_ASIAPnLRisk" xfId="892" xr:uid="{00000000-0005-0000-0000-000061030000}"/>
    <cellStyle name="_INVESTORS _Cash CDO &amp; AI_ASIAPnLRisk_06_0131B" xfId="893" xr:uid="{00000000-0005-0000-0000-000062030000}"/>
    <cellStyle name="_INVESTORS _Cash CDO &amp; AI_ASIAPnLRisk_NEW VERSION_PPL" xfId="894" xr:uid="{00000000-0005-0000-0000-000063030000}"/>
    <cellStyle name="_INVESTORS _Cash CDO &amp; AI_Credit Sales" xfId="895" xr:uid="{00000000-0005-0000-0000-000064030000}"/>
    <cellStyle name="_INVESTORS _Cash CDO &amp; AI_Data" xfId="896" xr:uid="{00000000-0005-0000-0000-000065030000}"/>
    <cellStyle name="_INVESTORS _Cash CDO &amp; AI_SUMMARY" xfId="897" xr:uid="{00000000-0005-0000-0000-000066030000}"/>
    <cellStyle name="_INVESTORS _CORPORATE" xfId="898" xr:uid="{00000000-0005-0000-0000-000067030000}"/>
    <cellStyle name="_INVESTORS _Credit Sales" xfId="899" xr:uid="{00000000-0005-0000-0000-000068030000}"/>
    <cellStyle name="_INVESTORS _CREDIT SUMM" xfId="900" xr:uid="{00000000-0005-0000-0000-000069030000}"/>
    <cellStyle name="_INVESTORS _CREDIT SUMM_2005_PRF breakdown_Asia Credit Market" xfId="901" xr:uid="{00000000-0005-0000-0000-00006A030000}"/>
    <cellStyle name="_INVESTORS _CREDIT SUMM_21 Dec CM Daily" xfId="902" xr:uid="{00000000-0005-0000-0000-00006B030000}"/>
    <cellStyle name="_INVESTORS _CREDIT SUMM_ASIA SUMMARY-CONSOL2" xfId="903" xr:uid="{00000000-0005-0000-0000-00006C030000}"/>
    <cellStyle name="_INVESTORS _CREDIT SUMM_ASIAPnLRisk" xfId="904" xr:uid="{00000000-0005-0000-0000-00006D030000}"/>
    <cellStyle name="_INVESTORS _CREDIT SUMM_ASIAPnLRisk_06_0131B" xfId="905" xr:uid="{00000000-0005-0000-0000-00006E030000}"/>
    <cellStyle name="_INVESTORS _CREDIT SUMM_ASIAPnLRisk_NEW VERSION_PPL" xfId="906" xr:uid="{00000000-0005-0000-0000-00006F030000}"/>
    <cellStyle name="_INVESTORS _CREDIT SUMM_Credit Sales" xfId="907" xr:uid="{00000000-0005-0000-0000-000070030000}"/>
    <cellStyle name="_INVESTORS _CREDIT SUMM_Data" xfId="908" xr:uid="{00000000-0005-0000-0000-000071030000}"/>
    <cellStyle name="_INVESTORS _CREDIT SUMM_SUMMARY" xfId="909" xr:uid="{00000000-0005-0000-0000-000072030000}"/>
    <cellStyle name="_INVESTORS _Data" xfId="910" xr:uid="{00000000-0005-0000-0000-000073030000}"/>
    <cellStyle name="_INVESTORS _HK-PRC" xfId="911" xr:uid="{00000000-0005-0000-0000-000074030000}"/>
    <cellStyle name="_INVESTORS _HK-PRC_2005_PRF breakdown_Asia Credit Market" xfId="912" xr:uid="{00000000-0005-0000-0000-000075030000}"/>
    <cellStyle name="_INVESTORS _HK-PRC_21 Dec CM Daily" xfId="913" xr:uid="{00000000-0005-0000-0000-000076030000}"/>
    <cellStyle name="_INVESTORS _HK-PRC_ASIA SUMMARY-CONSOL2" xfId="914" xr:uid="{00000000-0005-0000-0000-000077030000}"/>
    <cellStyle name="_INVESTORS _HK-PRC_ASIAPnLRisk" xfId="915" xr:uid="{00000000-0005-0000-0000-000078030000}"/>
    <cellStyle name="_INVESTORS _HK-PRC_ASIAPnLRisk_06_0131B" xfId="916" xr:uid="{00000000-0005-0000-0000-000079030000}"/>
    <cellStyle name="_INVESTORS _HK-PRC_ASIAPnLRisk_NEW VERSION_PPL" xfId="917" xr:uid="{00000000-0005-0000-0000-00007A030000}"/>
    <cellStyle name="_INVESTORS _HK-PRC_Credit Sales" xfId="918" xr:uid="{00000000-0005-0000-0000-00007B030000}"/>
    <cellStyle name="_INVESTORS _HK-PRC_Data" xfId="919" xr:uid="{00000000-0005-0000-0000-00007C030000}"/>
    <cellStyle name="_INVESTORS _HK-PRC_SUMMARY" xfId="920" xr:uid="{00000000-0005-0000-0000-00007D030000}"/>
    <cellStyle name="_INVESTORS _INT DEALLIST" xfId="921" xr:uid="{00000000-0005-0000-0000-00007E030000}"/>
    <cellStyle name="_INVESTORS _INVESTORS " xfId="16" xr:uid="{00000000-0005-0000-0000-00007F030000}"/>
    <cellStyle name="_INVESTORS _Recon tracking" xfId="922" xr:uid="{00000000-0005-0000-0000-000080030000}"/>
    <cellStyle name="_INVESTORS _SGP" xfId="923" xr:uid="{00000000-0005-0000-0000-000081030000}"/>
    <cellStyle name="_INVESTORS _SGP_2005_PRF breakdown_Asia Credit Market" xfId="924" xr:uid="{00000000-0005-0000-0000-000082030000}"/>
    <cellStyle name="_INVESTORS _SGP_21 Dec CM Daily" xfId="925" xr:uid="{00000000-0005-0000-0000-000083030000}"/>
    <cellStyle name="_INVESTORS _SGP_ASIA SUMMARY-CONSOL2" xfId="926" xr:uid="{00000000-0005-0000-0000-000084030000}"/>
    <cellStyle name="_INVESTORS _SGP_ASIAPnLRisk" xfId="927" xr:uid="{00000000-0005-0000-0000-000085030000}"/>
    <cellStyle name="_INVESTORS _SGP_ASIAPnLRisk_06_0131B" xfId="928" xr:uid="{00000000-0005-0000-0000-000086030000}"/>
    <cellStyle name="_INVESTORS _SGP_ASIAPnLRisk_NEW VERSION_PPL" xfId="929" xr:uid="{00000000-0005-0000-0000-000087030000}"/>
    <cellStyle name="_INVESTORS _SGP_Credit Sales" xfId="930" xr:uid="{00000000-0005-0000-0000-000088030000}"/>
    <cellStyle name="_INVESTORS _SGP_Data" xfId="931" xr:uid="{00000000-0005-0000-0000-000089030000}"/>
    <cellStyle name="_INVESTORS _SGP_SUMMARY" xfId="932" xr:uid="{00000000-0005-0000-0000-00008A030000}"/>
    <cellStyle name="_INVESTORS _SSG" xfId="933" xr:uid="{00000000-0005-0000-0000-00008B030000}"/>
    <cellStyle name="_INVESTORS _SSG_2005_PRF breakdown_Asia Credit Market" xfId="934" xr:uid="{00000000-0005-0000-0000-00008C030000}"/>
    <cellStyle name="_INVESTORS _SSG_21 Dec CM Daily" xfId="935" xr:uid="{00000000-0005-0000-0000-00008D030000}"/>
    <cellStyle name="_INVESTORS _SSG_ASIA SUMMARY-CONSOL2" xfId="936" xr:uid="{00000000-0005-0000-0000-00008E030000}"/>
    <cellStyle name="_INVESTORS _SSG_ASIAPnLRisk" xfId="937" xr:uid="{00000000-0005-0000-0000-00008F030000}"/>
    <cellStyle name="_INVESTORS _SSG_ASIAPnLRisk_06_0131B" xfId="938" xr:uid="{00000000-0005-0000-0000-000090030000}"/>
    <cellStyle name="_INVESTORS _SSG_ASIAPnLRisk_NEW VERSION_PPL" xfId="939" xr:uid="{00000000-0005-0000-0000-000091030000}"/>
    <cellStyle name="_INVESTORS _SSG_Credit Sales" xfId="940" xr:uid="{00000000-0005-0000-0000-000092030000}"/>
    <cellStyle name="_INVESTORS _SSG_Data" xfId="941" xr:uid="{00000000-0005-0000-0000-000093030000}"/>
    <cellStyle name="_INVESTORS _SSG_SUMMARY" xfId="942" xr:uid="{00000000-0005-0000-0000-000094030000}"/>
    <cellStyle name="_INVESTORS _Staff Mapping" xfId="943" xr:uid="{00000000-0005-0000-0000-000095030000}"/>
    <cellStyle name="_INVESTORS _SUMMARY" xfId="944" xr:uid="{00000000-0005-0000-0000-000096030000}"/>
    <cellStyle name="_IP Final Marks 032808" xfId="2963" xr:uid="{00000000-0005-0000-0000-000097030000}"/>
    <cellStyle name="_IR Slide Format - 4-11-09 (FV)" xfId="945" xr:uid="{00000000-0005-0000-0000-000098030000}"/>
    <cellStyle name="_IR Slide Format - 4-8-09" xfId="946" xr:uid="{00000000-0005-0000-0000-000099030000}"/>
    <cellStyle name="_Jan Month Investment Productivity" xfId="947" xr:uid="{00000000-0005-0000-0000-00009A030000}"/>
    <cellStyle name="_Japan IBC M&amp;A" xfId="948" xr:uid="{00000000-0005-0000-0000-00009B030000}"/>
    <cellStyle name="_JPMC GTI volume comparisons - SEPTEMBER" xfId="949" xr:uid="{00000000-0005-0000-0000-00009C030000}"/>
    <cellStyle name="_June 06 Act FPnl Database v15" xfId="950" xr:uid="{00000000-0005-0000-0000-00009D030000}"/>
    <cellStyle name="_KH Expense Pack - Jan 05" xfId="951" xr:uid="{00000000-0005-0000-0000-00009E030000}"/>
    <cellStyle name="_Latest Exposure Data" xfId="952" xr:uid="{00000000-0005-0000-0000-00009F030000}"/>
    <cellStyle name="_LFI BL Earnings Data_Master30Nov" xfId="2964" xr:uid="{00000000-0005-0000-0000-0000A0030000}"/>
    <cellStyle name="_LFI Peer Analysis_Master_19 Nov 07" xfId="2965" xr:uid="{00000000-0005-0000-0000-0000A1030000}"/>
    <cellStyle name="_LFI Peer Analysis_Master-v.6" xfId="2966" xr:uid="{00000000-0005-0000-0000-0000A2030000}"/>
    <cellStyle name="_Line Map" xfId="953" xr:uid="{00000000-0005-0000-0000-0000A3030000}"/>
    <cellStyle name="_Line Map_HC Tracking Feb 07BIUSHI-elee" xfId="954" xr:uid="{00000000-0005-0000-0000-0000A4030000}"/>
    <cellStyle name="_Liquid Markets and Rates Exotics July 2005 Control meeting" xfId="955" xr:uid="{00000000-0005-0000-0000-0000A5030000}"/>
    <cellStyle name="_Loan Volume Trend thru Dec 09" xfId="956" xr:uid="{00000000-0005-0000-0000-0000A6030000}"/>
    <cellStyle name="_Loan Volume Trend thru Mar 09 v1" xfId="957" xr:uid="{00000000-0005-0000-0000-0000A7030000}"/>
    <cellStyle name="_Loans BOD template (version 1) 0409" xfId="2967" xr:uid="{00000000-0005-0000-0000-0000A8030000}"/>
    <cellStyle name="_Loans Final Macro Oct" xfId="958" xr:uid="{00000000-0005-0000-0000-0000A9030000}"/>
    <cellStyle name="_Loans Macro Summary Jan'09 ME" xfId="959" xr:uid="{00000000-0005-0000-0000-0000AA030000}"/>
    <cellStyle name="_LOB Template" xfId="960" xr:uid="{00000000-0005-0000-0000-0000AB030000}"/>
    <cellStyle name="_LOB Template_A" xfId="961" xr:uid="{00000000-0005-0000-0000-0000AC030000}"/>
    <cellStyle name="_London FX_Detail" xfId="962" xr:uid="{00000000-0005-0000-0000-0000AD030000}"/>
    <cellStyle name="_MAC VIE Matrix 121305" xfId="963" xr:uid="{00000000-0005-0000-0000-0000AE030000}"/>
    <cellStyle name="_MAC VIE Matrix Dec 05_final" xfId="964" xr:uid="{00000000-0005-0000-0000-0000AF030000}"/>
    <cellStyle name="_Macro Launch" xfId="965" xr:uid="{00000000-0005-0000-0000-0000B0030000}"/>
    <cellStyle name="_Manager Wise P&amp;L Apr05" xfId="966" xr:uid="{00000000-0005-0000-0000-0000B1030000}"/>
    <cellStyle name="_Manual Input" xfId="967" xr:uid="{00000000-0005-0000-0000-0000B2030000}"/>
    <cellStyle name="_Mar 06 Onwing Attributions v1" xfId="968" xr:uid="{00000000-0005-0000-0000-0000B3030000}"/>
    <cellStyle name="_Mar ME adj" xfId="969" xr:uid="{00000000-0005-0000-0000-0000B4030000}"/>
    <cellStyle name="_Market Risk EMR" xfId="970" xr:uid="{00000000-0005-0000-0000-0000B5030000}"/>
    <cellStyle name="_Markets Revenue Nov" xfId="971" xr:uid="{00000000-0005-0000-0000-0000B6030000}"/>
    <cellStyle name="_Markets Revenue Run Rate1" xfId="972" xr:uid="{00000000-0005-0000-0000-0000B7030000}"/>
    <cellStyle name="_May 06 Onwing Attributionv2" xfId="973" xr:uid="{00000000-0005-0000-0000-0000B8030000}"/>
    <cellStyle name="_May Invoices-unlinked" xfId="974" xr:uid="{00000000-0005-0000-0000-0000B9030000}"/>
    <cellStyle name="_MEMO FX OPTION SALES CREDIT" xfId="975" xr:uid="{00000000-0005-0000-0000-0000BA030000}"/>
    <cellStyle name="_Merrill Eco Flash" xfId="2968" xr:uid="{00000000-0005-0000-0000-0000BB030000}"/>
    <cellStyle name="_MKT" xfId="2969" xr:uid="{00000000-0005-0000-0000-0000BC030000}"/>
    <cellStyle name="_MLGL 0609 draft" xfId="2970" xr:uid="{00000000-0005-0000-0000-0000BD030000}"/>
    <cellStyle name="_MMF Master" xfId="2971" xr:uid="{00000000-0005-0000-0000-0000BE030000}"/>
    <cellStyle name="_MO one-pager" xfId="976" xr:uid="{00000000-0005-0000-0000-0000BF030000}"/>
    <cellStyle name="_MO one-pager_1" xfId="977" xr:uid="{00000000-0005-0000-0000-0000C0030000}"/>
    <cellStyle name="_MO PRF Recon Jan2004 Japan 100204" xfId="978" xr:uid="{00000000-0005-0000-0000-0000C1030000}"/>
    <cellStyle name="_Mockup1024" xfId="979" xr:uid="{00000000-0005-0000-0000-0000C2030000}"/>
    <cellStyle name="_Mockup1024 (version 1)" xfId="980" xr:uid="{00000000-0005-0000-0000-0000C3030000}"/>
    <cellStyle name="_Month-end Pending Date 02-08 v3" xfId="981" xr:uid="{00000000-0005-0000-0000-0000C4030000}"/>
    <cellStyle name="_Mortgage Business Review 04.2005" xfId="982" xr:uid="{00000000-0005-0000-0000-0000C5030000}"/>
    <cellStyle name="_Mortgage Holdings Review 02.2005" xfId="983" xr:uid="{00000000-0005-0000-0000-0000C6030000}"/>
    <cellStyle name="_Multiple" xfId="984" xr:uid="{00000000-0005-0000-0000-0000C7030000}"/>
    <cellStyle name="_Multiple_~1134290" xfId="985" xr:uid="{00000000-0005-0000-0000-0000C8030000}"/>
    <cellStyle name="_Multiple_~3036172" xfId="986" xr:uid="{00000000-0005-0000-0000-0000C9030000}"/>
    <cellStyle name="_Multiple_~7516164" xfId="987" xr:uid="{00000000-0005-0000-0000-0000CA030000}"/>
    <cellStyle name="_Multiple_~9342525" xfId="988" xr:uid="{00000000-0005-0000-0000-0000CB030000}"/>
    <cellStyle name="_Multiple_1 - Pizzi spread rec schedule" xfId="989" xr:uid="{00000000-0005-0000-0000-0000CC030000}"/>
    <cellStyle name="_Multiple_2007 Budget Scenarios v2" xfId="990" xr:uid="{00000000-0005-0000-0000-0000CD030000}"/>
    <cellStyle name="_Multiple_2008 Headcount Plan" xfId="991" xr:uid="{00000000-0005-0000-0000-0000CE030000}"/>
    <cellStyle name="_Multiple_Appendix B" xfId="992" xr:uid="{00000000-0005-0000-0000-0000CF030000}"/>
    <cellStyle name="_Multiple_Aspen Financial Update 3-8-07" xfId="993" xr:uid="{00000000-0005-0000-0000-0000D0030000}"/>
    <cellStyle name="_Multiple_AutoPrice2000" xfId="994" xr:uid="{00000000-0005-0000-0000-0000D1030000}"/>
    <cellStyle name="_Multiple_Book1" xfId="995" xr:uid="{00000000-0005-0000-0000-0000D2030000}"/>
    <cellStyle name="_Multiple_Book4" xfId="996" xr:uid="{00000000-0005-0000-0000-0000D3030000}"/>
    <cellStyle name="_Multiple_Cancun Budget Presentation PPT Excel Sheets" xfId="997" xr:uid="{00000000-0005-0000-0000-0000D4030000}"/>
    <cellStyle name="_Multiple_Company Operating Model v24" xfId="998" xr:uid="{00000000-0005-0000-0000-0000D5030000}"/>
    <cellStyle name="_Multiple_Covenant compliance 11-18-07 v3" xfId="999" xr:uid="{00000000-0005-0000-0000-0000D6030000}"/>
    <cellStyle name="_Multiple_Covenant compliance 11-19-07 v2" xfId="1000" xr:uid="{00000000-0005-0000-0000-0000D7030000}"/>
    <cellStyle name="_Multiple_Earth holco capital structure" xfId="1001" xr:uid="{00000000-0005-0000-0000-0000D8030000}"/>
    <cellStyle name="_Multiple_Enterprise V10.1 budget input" xfId="1002" xr:uid="{00000000-0005-0000-0000-0000D9030000}"/>
    <cellStyle name="_Multiple_Latest Exposure Data" xfId="1003" xr:uid="{00000000-0005-0000-0000-0000DA030000}"/>
    <cellStyle name="_Multiple_Natural Account vs AMTD v2" xfId="1004" xr:uid="{00000000-0005-0000-0000-0000DB030000}"/>
    <cellStyle name="_Multiple_Q107 Company Estimate 3-29-07" xfId="1005" xr:uid="{00000000-0005-0000-0000-0000DC030000}"/>
    <cellStyle name="_Multiple_Q107 Company Estimate 3-8-07" xfId="1006" xr:uid="{00000000-0005-0000-0000-0000DD030000}"/>
    <cellStyle name="_Multiple_Q207 Forecast" xfId="1007" xr:uid="{00000000-0005-0000-0000-0000DE030000}"/>
    <cellStyle name="_Multiple_Q407 Consolidating Estimate" xfId="1008" xr:uid="{00000000-0005-0000-0000-0000DF030000}"/>
    <cellStyle name="_Multiple_Segment" xfId="1009" xr:uid="{00000000-0005-0000-0000-0000E0030000}"/>
    <cellStyle name="_Multiple_Spread Walk NEW_Budget ENT" xfId="1010" xr:uid="{00000000-0005-0000-0000-0000E1030000}"/>
    <cellStyle name="_Multiple_Valuation Materials_v2" xfId="1011" xr:uid="{00000000-0005-0000-0000-0000E2030000}"/>
    <cellStyle name="_Multiple_Valuation Materials_v6" xfId="1012" xr:uid="{00000000-0005-0000-0000-0000E3030000}"/>
    <cellStyle name="_MultipleSpace" xfId="1013" xr:uid="{00000000-0005-0000-0000-0000E4030000}"/>
    <cellStyle name="_MultipleSpace_~1134290" xfId="1014" xr:uid="{00000000-0005-0000-0000-0000E5030000}"/>
    <cellStyle name="_MultipleSpace_~3036172" xfId="1015" xr:uid="{00000000-0005-0000-0000-0000E6030000}"/>
    <cellStyle name="_MultipleSpace_~7516164" xfId="1016" xr:uid="{00000000-0005-0000-0000-0000E7030000}"/>
    <cellStyle name="_MultipleSpace_~9342525" xfId="1017" xr:uid="{00000000-0005-0000-0000-0000E8030000}"/>
    <cellStyle name="_MultipleSpace_1 - Pizzi spread rec schedule" xfId="1018" xr:uid="{00000000-0005-0000-0000-0000E9030000}"/>
    <cellStyle name="_MultipleSpace_2007 Budget Scenarios v2" xfId="1019" xr:uid="{00000000-0005-0000-0000-0000EA030000}"/>
    <cellStyle name="_MultipleSpace_2008 Headcount Plan" xfId="1020" xr:uid="{00000000-0005-0000-0000-0000EB030000}"/>
    <cellStyle name="_MultipleSpace_Appendix B" xfId="1021" xr:uid="{00000000-0005-0000-0000-0000EC030000}"/>
    <cellStyle name="_MultipleSpace_Aspen Financial Update 3-8-07" xfId="1022" xr:uid="{00000000-0005-0000-0000-0000ED030000}"/>
    <cellStyle name="_MultipleSpace_AutoPrice2000" xfId="1023" xr:uid="{00000000-0005-0000-0000-0000EE030000}"/>
    <cellStyle name="_MultipleSpace_Book1" xfId="1024" xr:uid="{00000000-0005-0000-0000-0000EF030000}"/>
    <cellStyle name="_MultipleSpace_Book4" xfId="1025" xr:uid="{00000000-0005-0000-0000-0000F0030000}"/>
    <cellStyle name="_MultipleSpace_Cancun Budget Presentation PPT Excel Sheets" xfId="1026" xr:uid="{00000000-0005-0000-0000-0000F1030000}"/>
    <cellStyle name="_MultipleSpace_Company Operating Model v24" xfId="1027" xr:uid="{00000000-0005-0000-0000-0000F2030000}"/>
    <cellStyle name="_MultipleSpace_Covenant compliance 11-18-07 v3" xfId="1028" xr:uid="{00000000-0005-0000-0000-0000F3030000}"/>
    <cellStyle name="_MultipleSpace_Covenant compliance 11-19-07 v2" xfId="1029" xr:uid="{00000000-0005-0000-0000-0000F4030000}"/>
    <cellStyle name="_MultipleSpace_Earth holco capital structure" xfId="1030" xr:uid="{00000000-0005-0000-0000-0000F5030000}"/>
    <cellStyle name="_MultipleSpace_Enterprise V10.1 budget input" xfId="1031" xr:uid="{00000000-0005-0000-0000-0000F6030000}"/>
    <cellStyle name="_MultipleSpace_Latest Exposure Data" xfId="1032" xr:uid="{00000000-0005-0000-0000-0000F7030000}"/>
    <cellStyle name="_MultipleSpace_Natural Account vs AMTD v2" xfId="1033" xr:uid="{00000000-0005-0000-0000-0000F8030000}"/>
    <cellStyle name="_MultipleSpace_Q107 Company Estimate 3-29-07" xfId="1034" xr:uid="{00000000-0005-0000-0000-0000F9030000}"/>
    <cellStyle name="_MultipleSpace_Q107 Company Estimate 3-8-07" xfId="1035" xr:uid="{00000000-0005-0000-0000-0000FA030000}"/>
    <cellStyle name="_MultipleSpace_Q207 Forecast" xfId="1036" xr:uid="{00000000-0005-0000-0000-0000FB030000}"/>
    <cellStyle name="_MultipleSpace_Q407 Consolidating Estimate" xfId="1037" xr:uid="{00000000-0005-0000-0000-0000FC030000}"/>
    <cellStyle name="_MultipleSpace_Segment" xfId="1038" xr:uid="{00000000-0005-0000-0000-0000FD030000}"/>
    <cellStyle name="_MultipleSpace_Spread Walk NEW_Budget ENT" xfId="1039" xr:uid="{00000000-0005-0000-0000-0000FE030000}"/>
    <cellStyle name="_MultipleSpace_Valuation Materials_v2" xfId="1040" xr:uid="{00000000-0005-0000-0000-0000FF030000}"/>
    <cellStyle name="_MultipleSpace_Valuation Materials_v6" xfId="1041" xr:uid="{00000000-0005-0000-0000-000000040000}"/>
    <cellStyle name="_NA Credit Exotics P&amp;L Dec 05" xfId="1042" xr:uid="{00000000-0005-0000-0000-000001040000}"/>
    <cellStyle name="_NA Struct Credit P&amp;L Feb 06" xfId="1043" xr:uid="{00000000-0005-0000-0000-000002040000}"/>
    <cellStyle name="_NA Struct Credit P&amp;L Jan 06" xfId="1044" xr:uid="{00000000-0005-0000-0000-000003040000}"/>
    <cellStyle name="_NA TRR" xfId="1045" xr:uid="{00000000-0005-0000-0000-000004040000}"/>
    <cellStyle name="_NA TRR_A" xfId="1046" xr:uid="{00000000-0005-0000-0000-000005040000}"/>
    <cellStyle name="_NACT MAC Delivrables 0306" xfId="1047" xr:uid="{00000000-0005-0000-0000-000006040000}"/>
    <cellStyle name="_NARS Control Package August 2005 v2" xfId="1048" xr:uid="{00000000-0005-0000-0000-000007040000}"/>
    <cellStyle name="_Natural Account vs AMTD v2" xfId="1049" xr:uid="{00000000-0005-0000-0000-000008040000}"/>
    <cellStyle name="_NETPL" xfId="1050" xr:uid="{00000000-0005-0000-0000-000009040000}"/>
    <cellStyle name="_NewFormatP&amp;L" xfId="1051" xr:uid="{00000000-0005-0000-0000-00000A040000}"/>
    <cellStyle name="_NI Schedule 10.24.08 v2" xfId="1052" xr:uid="{00000000-0005-0000-0000-00000B040000}"/>
    <cellStyle name="_NI Schedule 11.26.08 (MGMT) v3" xfId="1053" xr:uid="{00000000-0005-0000-0000-00000C040000}"/>
    <cellStyle name="_NII Estimate - Oct" xfId="1054" xr:uid="{00000000-0005-0000-0000-00000D040000}"/>
    <cellStyle name="_Nov 04" xfId="1055" xr:uid="{00000000-0005-0000-0000-00000E040000}"/>
    <cellStyle name="_NPA Summary 3-31 (4-10 updates)" xfId="1056" xr:uid="{00000000-0005-0000-0000-00000F040000}"/>
    <cellStyle name="_NPA Summary 3-31 v3" xfId="1057" xr:uid="{00000000-0005-0000-0000-000010040000}"/>
    <cellStyle name="_NPLSv2" xfId="1058" xr:uid="{00000000-0005-0000-0000-000011040000}"/>
    <cellStyle name="_oct2005.followups" xfId="1059" xr:uid="{00000000-0005-0000-0000-000012040000}"/>
    <cellStyle name="_One time Itemsv3" xfId="1060" xr:uid="{00000000-0005-0000-0000-000013040000}"/>
    <cellStyle name="_Online Index GL Split" xfId="1061" xr:uid="{00000000-0005-0000-0000-000014040000}"/>
    <cellStyle name="_Outstanding" xfId="1062" xr:uid="{00000000-0005-0000-0000-000015040000}"/>
    <cellStyle name="_Outstanding Revenue Tracking Dec 04" xfId="1063" xr:uid="{00000000-0005-0000-0000-000016040000}"/>
    <cellStyle name="_Outstanding Revenue Tracking Dec 04_2005_PRF breakdown_Asia Credit Market" xfId="1064" xr:uid="{00000000-0005-0000-0000-000017040000}"/>
    <cellStyle name="_Outstanding Revenue Tracking Dec 04_21 Dec CM Daily" xfId="1065" xr:uid="{00000000-0005-0000-0000-000018040000}"/>
    <cellStyle name="_Outstanding Revenue Tracking Dec 04_ASIA SUMMARY-CONSOL2" xfId="1066" xr:uid="{00000000-0005-0000-0000-000019040000}"/>
    <cellStyle name="_Outstanding Revenue Tracking Dec 04_ASIAPnLRisk" xfId="1067" xr:uid="{00000000-0005-0000-0000-00001A040000}"/>
    <cellStyle name="_Outstanding Revenue Tracking Dec 04_ASIAPnLRisk_06_0131B" xfId="1068" xr:uid="{00000000-0005-0000-0000-00001B040000}"/>
    <cellStyle name="_Outstanding Revenue Tracking Dec 04_ASIAPnLRisk_NEW VERSION_PPL" xfId="1069" xr:uid="{00000000-0005-0000-0000-00001C040000}"/>
    <cellStyle name="_Outstanding Revenue Tracking Dec 04_Credit Sales" xfId="1070" xr:uid="{00000000-0005-0000-0000-00001D040000}"/>
    <cellStyle name="_Outstanding Revenue Tracking Dec 04_Data" xfId="1071" xr:uid="{00000000-0005-0000-0000-00001E040000}"/>
    <cellStyle name="_Outstanding Revenue Tracking Dec 04_SUMMARY" xfId="1072" xr:uid="{00000000-0005-0000-0000-00001F040000}"/>
    <cellStyle name="_Outstanding_2005_PRF breakdown_Asia Credit Market" xfId="1073" xr:uid="{00000000-0005-0000-0000-000020040000}"/>
    <cellStyle name="_Outstanding_21 Dec CM Daily" xfId="1074" xr:uid="{00000000-0005-0000-0000-000021040000}"/>
    <cellStyle name="_Outstanding_ASIA SUMMARY-CONSOL2" xfId="1075" xr:uid="{00000000-0005-0000-0000-000022040000}"/>
    <cellStyle name="_Outstanding_ASIAPnLRisk" xfId="1076" xr:uid="{00000000-0005-0000-0000-000023040000}"/>
    <cellStyle name="_Outstanding_ASIAPnLRisk_06_0131B" xfId="1077" xr:uid="{00000000-0005-0000-0000-000024040000}"/>
    <cellStyle name="_Outstanding_ASIAPnLRisk_NEW VERSION_PPL" xfId="1078" xr:uid="{00000000-0005-0000-0000-000025040000}"/>
    <cellStyle name="_Outstanding_Credit Sales" xfId="1079" xr:uid="{00000000-0005-0000-0000-000026040000}"/>
    <cellStyle name="_Outstanding_Data" xfId="1080" xr:uid="{00000000-0005-0000-0000-000027040000}"/>
    <cellStyle name="_Outstanding_SUMMARY" xfId="1081" xr:uid="{00000000-0005-0000-0000-000028040000}"/>
    <cellStyle name="_P 40 EconRiskTrendbyComponent" xfId="1082" xr:uid="{00000000-0005-0000-0000-000029040000}"/>
    <cellStyle name="_P 40 EconRiskTrendbyComponent_July Estimate 08.04.10" xfId="1083" xr:uid="{00000000-0005-0000-0000-00002A040000}"/>
    <cellStyle name="_P&amp;L by entity" xfId="1084" xr:uid="{00000000-0005-0000-0000-00002B040000}"/>
    <cellStyle name="_P&amp;L(Value)_Round 2" xfId="1085" xr:uid="{00000000-0005-0000-0000-00002C040000}"/>
    <cellStyle name="_P2 IncStat" xfId="1086" xr:uid="{00000000-0005-0000-0000-00002D040000}"/>
    <cellStyle name="_Percent" xfId="1087" xr:uid="{00000000-0005-0000-0000-00002E040000}"/>
    <cellStyle name="_PercentReal" xfId="1088" xr:uid="{00000000-0005-0000-0000-00002F040000}"/>
    <cellStyle name="_PercentSpace" xfId="1089" xr:uid="{00000000-0005-0000-0000-000030040000}"/>
    <cellStyle name="_Pipeline Tracker" xfId="1090" xr:uid="{00000000-0005-0000-0000-000031040000}"/>
    <cellStyle name="_PL Macro - Current" xfId="1091" xr:uid="{00000000-0005-0000-0000-000032040000}"/>
    <cellStyle name="_PL Macro - October final" xfId="1092" xr:uid="{00000000-0005-0000-0000-000033040000}"/>
    <cellStyle name="_PL Macro - September Temp" xfId="1093" xr:uid="{00000000-0005-0000-0000-000034040000}"/>
    <cellStyle name="_Plan 2005-C&amp;R" xfId="1094" xr:uid="{00000000-0005-0000-0000-000035040000}"/>
    <cellStyle name="_Plan Summary 9 24 07v2 (Equities)" xfId="1095" xr:uid="{00000000-0005-0000-0000-000036040000}"/>
    <cellStyle name="_Plan_2006_HK(1)" xfId="1096" xr:uid="{00000000-0005-0000-0000-000037040000}"/>
    <cellStyle name="_Plan_2006_Sing(1)" xfId="1097" xr:uid="{00000000-0005-0000-0000-000038040000}"/>
    <cellStyle name="_portfolio" xfId="1098" xr:uid="{00000000-0005-0000-0000-000039040000}"/>
    <cellStyle name="_portfolio_Data" xfId="1099" xr:uid="{00000000-0005-0000-0000-00003A040000}"/>
    <cellStyle name="_portfolio_Summary" xfId="1100" xr:uid="{00000000-0005-0000-0000-00003B040000}"/>
    <cellStyle name="_Pricing Adjustment April 2008" xfId="2972" xr:uid="{00000000-0005-0000-0000-00003C040000}"/>
    <cellStyle name="_product pricing 081805" xfId="1101" xr:uid="{00000000-0005-0000-0000-00003D040000}"/>
    <cellStyle name="_product pricing 081805_Book1" xfId="1102" xr:uid="{00000000-0005-0000-0000-00003E040000}"/>
    <cellStyle name="_product pricing 081805_File 1 - 2008 &amp; 2009 MYF - Board Pre-read View 7.24.08" xfId="1103" xr:uid="{00000000-0005-0000-0000-00003F040000}"/>
    <cellStyle name="_product pricing 081805_Supplemental Sheets 5.20.09" xfId="1104" xr:uid="{00000000-0005-0000-0000-000040040000}"/>
    <cellStyle name="_Provision required Oct" xfId="1105" xr:uid="{00000000-0005-0000-0000-000041040000}"/>
    <cellStyle name="_Q1 2009 IB Credit Costs Q109 (FV)" xfId="1106" xr:uid="{00000000-0005-0000-0000-000042040000}"/>
    <cellStyle name="_Q1 IC - Tracker Update" xfId="1107" xr:uid="{00000000-0005-0000-0000-000043040000}"/>
    <cellStyle name="_Q107 Company Estimate 3-29-07" xfId="1108" xr:uid="{00000000-0005-0000-0000-000044040000}"/>
    <cellStyle name="_Q107 Company Estimate 3-8-07" xfId="1109" xr:uid="{00000000-0005-0000-0000-000045040000}"/>
    <cellStyle name="_Q2" xfId="1110" xr:uid="{00000000-0005-0000-0000-000046040000}"/>
    <cellStyle name="_Q207 Forecast" xfId="1111" xr:uid="{00000000-0005-0000-0000-000047040000}"/>
    <cellStyle name="_Q3 2009 IB Credit Costs Package - Oct 1st v2" xfId="1112" xr:uid="{00000000-0005-0000-0000-000048040000}"/>
    <cellStyle name="_Q3 VIE Revenue" xfId="1113" xr:uid="{00000000-0005-0000-0000-000049040000}"/>
    <cellStyle name="_Q4 VIE Revenue" xfId="1114" xr:uid="{00000000-0005-0000-0000-00004A040000}"/>
    <cellStyle name="_Q407 Consolidating Estimate" xfId="1115" xr:uid="{00000000-0005-0000-0000-00004B040000}"/>
    <cellStyle name="_QA" xfId="1116" xr:uid="{00000000-0005-0000-0000-00004C040000}"/>
    <cellStyle name="_QA.investigating" xfId="1117" xr:uid="{00000000-0005-0000-0000-00004D040000}"/>
    <cellStyle name="_Recon" xfId="1118" xr:uid="{00000000-0005-0000-0000-00004E040000}"/>
    <cellStyle name="_Recon tracking" xfId="1119" xr:uid="{00000000-0005-0000-0000-00004F040000}"/>
    <cellStyle name="_Remove SM flag y Jan" xfId="1120" xr:uid="{00000000-0005-0000-0000-000050040000}"/>
    <cellStyle name="_Report110905V1" xfId="1121" xr:uid="{00000000-0005-0000-0000-000051040000}"/>
    <cellStyle name="_Report110905V1_FY Forecast Tracker 9.25.08 v3" xfId="1122" xr:uid="{00000000-0005-0000-0000-000052040000}"/>
    <cellStyle name="_Report110905V1_IB Fcst Variance 1-23-09" xfId="1123" xr:uid="{00000000-0005-0000-0000-000053040000}"/>
    <cellStyle name="_Report110905V1_IB Mgmt Fcst 1-23-09" xfId="1124" xr:uid="{00000000-0005-0000-0000-000054040000}"/>
    <cellStyle name="_Report110905V1_NI Schedule 10.24.08 v2" xfId="1125" xr:uid="{00000000-0005-0000-0000-000055040000}"/>
    <cellStyle name="_Report110905V1_NI Schedule 11.26.08 (MGMT) v3" xfId="1126" xr:uid="{00000000-0005-0000-0000-000056040000}"/>
    <cellStyle name="_Report110905V1_One time Itemsv3" xfId="1127" xr:uid="{00000000-0005-0000-0000-000057040000}"/>
    <cellStyle name="_Report110905V1_Supplemental Sheets 5.20.09" xfId="1128" xr:uid="{00000000-0005-0000-0000-000058040000}"/>
    <cellStyle name="_Report110905V1_Tracker 2Q  5.12.08" xfId="1129" xr:uid="{00000000-0005-0000-0000-000059040000}"/>
    <cellStyle name="_Report110905V1_Tracker 2Q  5.15.08" xfId="1130" xr:uid="{00000000-0005-0000-0000-00005A040000}"/>
    <cellStyle name="_Reported Net Income walk to adj PTPIC" xfId="1131" xr:uid="{00000000-0005-0000-0000-00005B040000}"/>
    <cellStyle name="_Restricted_PPL_28Jun" xfId="1132" xr:uid="{00000000-0005-0000-0000-00005C040000}"/>
    <cellStyle name="_Restricted_PrdRpt_12 Jun" xfId="1133" xr:uid="{00000000-0005-0000-0000-00005D040000}"/>
    <cellStyle name="_RMBS_ABS Template (Alternative)_4Q08 Waterfall" xfId="1134" xr:uid="{00000000-0005-0000-0000-00005E040000}"/>
    <cellStyle name="_RMBS_ABS_Request" xfId="1135" xr:uid="{00000000-0005-0000-0000-00005F040000}"/>
    <cellStyle name="_Round 1 Summary FINAL 28 Sep" xfId="1136" xr:uid="{00000000-0005-0000-0000-000060040000}"/>
    <cellStyle name="_Round 2 final with 5 December EARs" xfId="1137" xr:uid="{00000000-0005-0000-0000-000061040000}"/>
    <cellStyle name="_Round 2 final with 5 December EARs_Book1" xfId="1138" xr:uid="{00000000-0005-0000-0000-000062040000}"/>
    <cellStyle name="_Round 2 final with 5 December EARs_File 1 - 2008 &amp; 2009 MYF - Board Pre-read View 7.24.08" xfId="1139" xr:uid="{00000000-0005-0000-0000-000063040000}"/>
    <cellStyle name="_Round 2 final with 5 December EARs_Supplemental Sheets 5.20.09" xfId="1140" xr:uid="{00000000-0005-0000-0000-000064040000}"/>
    <cellStyle name="_Round 2 final with 5 December EARs_v2" xfId="1141" xr:uid="{00000000-0005-0000-0000-000065040000}"/>
    <cellStyle name="_Round2ExecSum_and_byLOB" xfId="1142" xr:uid="{00000000-0005-0000-0000-000066040000}"/>
    <cellStyle name="_RT_AUS_Plan 2006" xfId="1143" xr:uid="{00000000-0005-0000-0000-000067040000}"/>
    <cellStyle name="_RWA schedule for MAC" xfId="1144" xr:uid="{00000000-0005-0000-0000-000068040000}"/>
    <cellStyle name="_RWA.credit.2005" xfId="1145" xr:uid="{00000000-0005-0000-0000-000069040000}"/>
    <cellStyle name="_SAA Agency Floaters" xfId="1146" xr:uid="{00000000-0005-0000-0000-00006A040000}"/>
    <cellStyle name="_SAA Agency Floaters_A" xfId="1147" xr:uid="{00000000-0005-0000-0000-00006B040000}"/>
    <cellStyle name="_SAA Agency IO" xfId="1148" xr:uid="{00000000-0005-0000-0000-00006C040000}"/>
    <cellStyle name="_SAA Agency IO_A" xfId="1149" xr:uid="{00000000-0005-0000-0000-00006D040000}"/>
    <cellStyle name="_SAA CLO" xfId="1150" xr:uid="{00000000-0005-0000-0000-00006E040000}"/>
    <cellStyle name="_SAA CLO_A" xfId="1151" xr:uid="{00000000-0005-0000-0000-00006F040000}"/>
    <cellStyle name="_SALES REVENUE SHARING" xfId="1152" xr:uid="{00000000-0005-0000-0000-000070040000}"/>
    <cellStyle name="_Sample Model Portfolio 2005-0527" xfId="1153" xr:uid="{00000000-0005-0000-0000-000071040000}"/>
    <cellStyle name="_Sample Model Portfolio 2005-0527_Data" xfId="1154" xr:uid="{00000000-0005-0000-0000-000072040000}"/>
    <cellStyle name="_Sample Model Portfolio 2005-0527_Summary" xfId="1155" xr:uid="{00000000-0005-0000-0000-000073040000}"/>
    <cellStyle name="_schedules for IC Presentation_v4" xfId="1156" xr:uid="{00000000-0005-0000-0000-000074040000}"/>
    <cellStyle name="_Sec Prod Control Package October 2005" xfId="1157" xr:uid="{00000000-0005-0000-0000-000075040000}"/>
    <cellStyle name="_Securitized Prod Control Package February 2006" xfId="1158" xr:uid="{00000000-0005-0000-0000-000076040000}"/>
    <cellStyle name="_Securitized Products KPI Submission - December ME 2005" xfId="1159" xr:uid="{00000000-0005-0000-0000-000077040000}"/>
    <cellStyle name="_Securitized Products Risk Event Stats 2005" xfId="1160" xr:uid="{00000000-0005-0000-0000-000078040000}"/>
    <cellStyle name="_Securitized Products Risk Event Stats 2005 - Dec 2005" xfId="1161" xr:uid="{00000000-0005-0000-0000-000079040000}"/>
    <cellStyle name="_Securitized Products Risk Event Stats 2005 - Nov 2005" xfId="1162" xr:uid="{00000000-0005-0000-0000-00007A040000}"/>
    <cellStyle name="_Securitized Products Risk Event Stats 2006 - April 2006" xfId="1163" xr:uid="{00000000-0005-0000-0000-00007B040000}"/>
    <cellStyle name="_Securitized Products Risk Event Stats 2006 - Feb 2006" xfId="1164" xr:uid="{00000000-0005-0000-0000-00007C040000}"/>
    <cellStyle name="_Securitized Products Risk Event Stats 2006 - Jan 2006" xfId="1165" xr:uid="{00000000-0005-0000-0000-00007D040000}"/>
    <cellStyle name="_Securitized Products Risk Event Stats 2006 - March 2006" xfId="1166" xr:uid="{00000000-0005-0000-0000-00007E040000}"/>
    <cellStyle name="_Securitized Products Risk Event Stats 2006 - May 2006" xfId="1167" xr:uid="{00000000-0005-0000-0000-00007F040000}"/>
    <cellStyle name="_Securitzed Products KPI Submission - April 2006" xfId="1168" xr:uid="{00000000-0005-0000-0000-000080040000}"/>
    <cellStyle name="_Securitzed Products KPI Submission - February 2006" xfId="1169" xr:uid="{00000000-0005-0000-0000-000081040000}"/>
    <cellStyle name="_Securitzed Products KPI Submission - January 2006" xfId="1170" xr:uid="{00000000-0005-0000-0000-000082040000}"/>
    <cellStyle name="_Securitzed Products KPI Submission - March 2006" xfId="1171" xr:uid="{00000000-0005-0000-0000-000083040000}"/>
    <cellStyle name="_Securitzed Products KPI Submission - May 2006" xfId="1172" xr:uid="{00000000-0005-0000-0000-000084040000}"/>
    <cellStyle name="_Segment" xfId="1173" xr:uid="{00000000-0005-0000-0000-000085040000}"/>
    <cellStyle name="_SGP" xfId="1174" xr:uid="{00000000-0005-0000-0000-000086040000}"/>
    <cellStyle name="_SGP_1" xfId="1175" xr:uid="{00000000-0005-0000-0000-000087040000}"/>
    <cellStyle name="_SGP_1_2005_PRF breakdown_Asia Credit Market" xfId="1176" xr:uid="{00000000-0005-0000-0000-000088040000}"/>
    <cellStyle name="_SGP_1_21 Dec CM Daily" xfId="1177" xr:uid="{00000000-0005-0000-0000-000089040000}"/>
    <cellStyle name="_SGP_1_ASIA SUMMARY-CONSOL2" xfId="1178" xr:uid="{00000000-0005-0000-0000-00008A040000}"/>
    <cellStyle name="_SGP_1_ASIAPnLRisk" xfId="1179" xr:uid="{00000000-0005-0000-0000-00008B040000}"/>
    <cellStyle name="_SGP_1_ASIAPnLRisk_06_0131B" xfId="1180" xr:uid="{00000000-0005-0000-0000-00008C040000}"/>
    <cellStyle name="_SGP_1_ASIAPnLRisk_NEW VERSION_PPL" xfId="1181" xr:uid="{00000000-0005-0000-0000-00008D040000}"/>
    <cellStyle name="_SGP_1_Credit Sales" xfId="1182" xr:uid="{00000000-0005-0000-0000-00008E040000}"/>
    <cellStyle name="_SGP_1_Data" xfId="1183" xr:uid="{00000000-0005-0000-0000-00008F040000}"/>
    <cellStyle name="_SGP_1_SUMMARY" xfId="1184" xr:uid="{00000000-0005-0000-0000-000090040000}"/>
    <cellStyle name="_SGP_2" xfId="1185" xr:uid="{00000000-0005-0000-0000-000091040000}"/>
    <cellStyle name="_SGP_2005_PRF breakdown_Asia Credit Market" xfId="1186" xr:uid="{00000000-0005-0000-0000-000092040000}"/>
    <cellStyle name="_SGP_21 Dec CM Daily" xfId="1187" xr:uid="{00000000-0005-0000-0000-000093040000}"/>
    <cellStyle name="_SGP_ASIA SUMMARY-CONSOL2" xfId="1188" xr:uid="{00000000-0005-0000-0000-000094040000}"/>
    <cellStyle name="_SGP_ASIAPnLRisk" xfId="1189" xr:uid="{00000000-0005-0000-0000-000095040000}"/>
    <cellStyle name="_SGP_ASIAPnLRisk_06_0131B" xfId="1190" xr:uid="{00000000-0005-0000-0000-000096040000}"/>
    <cellStyle name="_SGP_ASIAPnLRisk_NEW VERSION_PPL" xfId="1191" xr:uid="{00000000-0005-0000-0000-000097040000}"/>
    <cellStyle name="_SGP_Cash CDO &amp; AI" xfId="1192" xr:uid="{00000000-0005-0000-0000-000098040000}"/>
    <cellStyle name="_SGP_Cash CDO &amp; AI_2005_PRF breakdown_Asia Credit Market" xfId="1193" xr:uid="{00000000-0005-0000-0000-000099040000}"/>
    <cellStyle name="_SGP_Cash CDO &amp; AI_21 Dec CM Daily" xfId="1194" xr:uid="{00000000-0005-0000-0000-00009A040000}"/>
    <cellStyle name="_SGP_Cash CDO &amp; AI_ASIA SUMMARY-CONSOL2" xfId="1195" xr:uid="{00000000-0005-0000-0000-00009B040000}"/>
    <cellStyle name="_SGP_Cash CDO &amp; AI_ASIAPnLRisk" xfId="1196" xr:uid="{00000000-0005-0000-0000-00009C040000}"/>
    <cellStyle name="_SGP_Cash CDO &amp; AI_ASIAPnLRisk_06_0131B" xfId="1197" xr:uid="{00000000-0005-0000-0000-00009D040000}"/>
    <cellStyle name="_SGP_Cash CDO &amp; AI_ASIAPnLRisk_NEW VERSION_PPL" xfId="1198" xr:uid="{00000000-0005-0000-0000-00009E040000}"/>
    <cellStyle name="_SGP_Cash CDO &amp; AI_Credit Sales" xfId="1199" xr:uid="{00000000-0005-0000-0000-00009F040000}"/>
    <cellStyle name="_SGP_Cash CDO &amp; AI_Data" xfId="1200" xr:uid="{00000000-0005-0000-0000-0000A0040000}"/>
    <cellStyle name="_SGP_Cash CDO &amp; AI_SUMMARY" xfId="1201" xr:uid="{00000000-0005-0000-0000-0000A1040000}"/>
    <cellStyle name="_SGP_CORPORATE" xfId="1202" xr:uid="{00000000-0005-0000-0000-0000A2040000}"/>
    <cellStyle name="_SGP_Credit Sales" xfId="1203" xr:uid="{00000000-0005-0000-0000-0000A3040000}"/>
    <cellStyle name="_SGP_CREDIT SUMM" xfId="1204" xr:uid="{00000000-0005-0000-0000-0000A4040000}"/>
    <cellStyle name="_SGP_CREDIT SUMM_2005_PRF breakdown_Asia Credit Market" xfId="1205" xr:uid="{00000000-0005-0000-0000-0000A5040000}"/>
    <cellStyle name="_SGP_CREDIT SUMM_21 Dec CM Daily" xfId="1206" xr:uid="{00000000-0005-0000-0000-0000A6040000}"/>
    <cellStyle name="_SGP_CREDIT SUMM_ASIA SUMMARY-CONSOL2" xfId="1207" xr:uid="{00000000-0005-0000-0000-0000A7040000}"/>
    <cellStyle name="_SGP_CREDIT SUMM_ASIAPnLRisk" xfId="1208" xr:uid="{00000000-0005-0000-0000-0000A8040000}"/>
    <cellStyle name="_SGP_CREDIT SUMM_ASIAPnLRisk_06_0131B" xfId="1209" xr:uid="{00000000-0005-0000-0000-0000A9040000}"/>
    <cellStyle name="_SGP_CREDIT SUMM_ASIAPnLRisk_NEW VERSION_PPL" xfId="1210" xr:uid="{00000000-0005-0000-0000-0000AA040000}"/>
    <cellStyle name="_SGP_CREDIT SUMM_Credit Sales" xfId="1211" xr:uid="{00000000-0005-0000-0000-0000AB040000}"/>
    <cellStyle name="_SGP_CREDIT SUMM_Data" xfId="1212" xr:uid="{00000000-0005-0000-0000-0000AC040000}"/>
    <cellStyle name="_SGP_CREDIT SUMM_SUMMARY" xfId="1213" xr:uid="{00000000-0005-0000-0000-0000AD040000}"/>
    <cellStyle name="_SGP_Data" xfId="1214" xr:uid="{00000000-0005-0000-0000-0000AE040000}"/>
    <cellStyle name="_SGP_HK-PRC" xfId="1215" xr:uid="{00000000-0005-0000-0000-0000AF040000}"/>
    <cellStyle name="_SGP_HK-PRC_2005_PRF breakdown_Asia Credit Market" xfId="1216" xr:uid="{00000000-0005-0000-0000-0000B0040000}"/>
    <cellStyle name="_SGP_HK-PRC_21 Dec CM Daily" xfId="1217" xr:uid="{00000000-0005-0000-0000-0000B1040000}"/>
    <cellStyle name="_SGP_HK-PRC_ASIA SUMMARY-CONSOL2" xfId="1218" xr:uid="{00000000-0005-0000-0000-0000B2040000}"/>
    <cellStyle name="_SGP_HK-PRC_ASIAPnLRisk" xfId="1219" xr:uid="{00000000-0005-0000-0000-0000B3040000}"/>
    <cellStyle name="_SGP_HK-PRC_ASIAPnLRisk_06_0131B" xfId="1220" xr:uid="{00000000-0005-0000-0000-0000B4040000}"/>
    <cellStyle name="_SGP_HK-PRC_ASIAPnLRisk_NEW VERSION_PPL" xfId="1221" xr:uid="{00000000-0005-0000-0000-0000B5040000}"/>
    <cellStyle name="_SGP_HK-PRC_Credit Sales" xfId="1222" xr:uid="{00000000-0005-0000-0000-0000B6040000}"/>
    <cellStyle name="_SGP_HK-PRC_Data" xfId="1223" xr:uid="{00000000-0005-0000-0000-0000B7040000}"/>
    <cellStyle name="_SGP_HK-PRC_SUMMARY" xfId="1224" xr:uid="{00000000-0005-0000-0000-0000B8040000}"/>
    <cellStyle name="_SGP_INT DEALLIST" xfId="1225" xr:uid="{00000000-0005-0000-0000-0000B9040000}"/>
    <cellStyle name="_SGP_INVESTORS " xfId="17" xr:uid="{00000000-0005-0000-0000-0000BA040000}"/>
    <cellStyle name="_SGP_Recon tracking" xfId="1226" xr:uid="{00000000-0005-0000-0000-0000BB040000}"/>
    <cellStyle name="_SGP_SGP" xfId="1227" xr:uid="{00000000-0005-0000-0000-0000BC040000}"/>
    <cellStyle name="_SGP_SGP_2005_PRF breakdown_Asia Credit Market" xfId="1228" xr:uid="{00000000-0005-0000-0000-0000BD040000}"/>
    <cellStyle name="_SGP_SGP_21 Dec CM Daily" xfId="1229" xr:uid="{00000000-0005-0000-0000-0000BE040000}"/>
    <cellStyle name="_SGP_SGP_ASIA SUMMARY-CONSOL2" xfId="1230" xr:uid="{00000000-0005-0000-0000-0000BF040000}"/>
    <cellStyle name="_SGP_SGP_ASIAPnLRisk" xfId="1231" xr:uid="{00000000-0005-0000-0000-0000C0040000}"/>
    <cellStyle name="_SGP_SGP_ASIAPnLRisk_06_0131B" xfId="1232" xr:uid="{00000000-0005-0000-0000-0000C1040000}"/>
    <cellStyle name="_SGP_SGP_ASIAPnLRisk_NEW VERSION_PPL" xfId="1233" xr:uid="{00000000-0005-0000-0000-0000C2040000}"/>
    <cellStyle name="_SGP_SGP_Credit Sales" xfId="1234" xr:uid="{00000000-0005-0000-0000-0000C3040000}"/>
    <cellStyle name="_SGP_SGP_Data" xfId="1235" xr:uid="{00000000-0005-0000-0000-0000C4040000}"/>
    <cellStyle name="_SGP_SGP_SUMMARY" xfId="1236" xr:uid="{00000000-0005-0000-0000-0000C5040000}"/>
    <cellStyle name="_SGP_SSG" xfId="1237" xr:uid="{00000000-0005-0000-0000-0000C6040000}"/>
    <cellStyle name="_SGP_SSG_2005_PRF breakdown_Asia Credit Market" xfId="1238" xr:uid="{00000000-0005-0000-0000-0000C7040000}"/>
    <cellStyle name="_SGP_SSG_21 Dec CM Daily" xfId="1239" xr:uid="{00000000-0005-0000-0000-0000C8040000}"/>
    <cellStyle name="_SGP_SSG_ASIA SUMMARY-CONSOL2" xfId="1240" xr:uid="{00000000-0005-0000-0000-0000C9040000}"/>
    <cellStyle name="_SGP_SSG_ASIAPnLRisk" xfId="1241" xr:uid="{00000000-0005-0000-0000-0000CA040000}"/>
    <cellStyle name="_SGP_SSG_ASIAPnLRisk_06_0131B" xfId="1242" xr:uid="{00000000-0005-0000-0000-0000CB040000}"/>
    <cellStyle name="_SGP_SSG_ASIAPnLRisk_NEW VERSION_PPL" xfId="1243" xr:uid="{00000000-0005-0000-0000-0000CC040000}"/>
    <cellStyle name="_SGP_SSG_Credit Sales" xfId="1244" xr:uid="{00000000-0005-0000-0000-0000CD040000}"/>
    <cellStyle name="_SGP_SSG_Data" xfId="1245" xr:uid="{00000000-0005-0000-0000-0000CE040000}"/>
    <cellStyle name="_SGP_SSG_SUMMARY" xfId="1246" xr:uid="{00000000-0005-0000-0000-0000CF040000}"/>
    <cellStyle name="_SGP_Staff Mapping" xfId="1247" xr:uid="{00000000-0005-0000-0000-0000D0040000}"/>
    <cellStyle name="_SGP_SUMMARY" xfId="1248" xr:uid="{00000000-0005-0000-0000-0000D1040000}"/>
    <cellStyle name="_Sheet1" xfId="1249" xr:uid="{00000000-0005-0000-0000-0000D2040000}"/>
    <cellStyle name="_Sheet1_~5254638" xfId="1250" xr:uid="{00000000-0005-0000-0000-0000D3040000}"/>
    <cellStyle name="_Sheet1_1" xfId="1251" xr:uid="{00000000-0005-0000-0000-0000D4040000}"/>
    <cellStyle name="_Sheet1_1_Cash IC Reductions 1H09 Expected vs Outlook 5.20.09" xfId="1252" xr:uid="{00000000-0005-0000-0000-0000D5040000}"/>
    <cellStyle name="_Sheet1_1_Data" xfId="1253" xr:uid="{00000000-0005-0000-0000-0000D6040000}"/>
    <cellStyle name="_Sheet1_1_IB Forecast 05.14.09 BD10 2Q" xfId="1254" xr:uid="{00000000-0005-0000-0000-0000D7040000}"/>
    <cellStyle name="_Sheet1_1_Sheet2" xfId="1255" xr:uid="{00000000-0005-0000-0000-0000D8040000}"/>
    <cellStyle name="_Sheet1_1_Summary" xfId="1256" xr:uid="{00000000-0005-0000-0000-0000D9040000}"/>
    <cellStyle name="_Sheet1_2005_PRF breakdown_Asia Credit Market" xfId="1257" xr:uid="{00000000-0005-0000-0000-0000DA040000}"/>
    <cellStyle name="_Sheet1_2008 HC Baseline - Energy" xfId="1258" xr:uid="{00000000-0005-0000-0000-0000DB040000}"/>
    <cellStyle name="_Sheet1_21 Dec CM Daily" xfId="1259" xr:uid="{00000000-0005-0000-0000-0000DC040000}"/>
    <cellStyle name="_Sheet1_Americas Emerging Markets Plan 08 Template v1.17" xfId="1260" xr:uid="{00000000-0005-0000-0000-0000DD040000}"/>
    <cellStyle name="_Sheet1_ASIA Emerging Market Plan 08 Templatev1.1" xfId="1261" xr:uid="{00000000-0005-0000-0000-0000DE040000}"/>
    <cellStyle name="_Sheet1_ASIA SUMMARY-CONSOL2" xfId="1262" xr:uid="{00000000-0005-0000-0000-0000DF040000}"/>
    <cellStyle name="_Sheet1_ASIAPnLRisk" xfId="1263" xr:uid="{00000000-0005-0000-0000-0000E0040000}"/>
    <cellStyle name="_Sheet1_ASIAPnLRisk_06_0131B" xfId="1264" xr:uid="{00000000-0005-0000-0000-0000E1040000}"/>
    <cellStyle name="_Sheet1_ASIAPnLRisk_NEW VERSION_PPL" xfId="1265" xr:uid="{00000000-0005-0000-0000-0000E2040000}"/>
    <cellStyle name="_Sheet1_Cash CDO &amp; AI" xfId="1266" xr:uid="{00000000-0005-0000-0000-0000E3040000}"/>
    <cellStyle name="_Sheet1_Cash CDO &amp; AI_2005_PRF breakdown_Asia Credit Market" xfId="1267" xr:uid="{00000000-0005-0000-0000-0000E4040000}"/>
    <cellStyle name="_Sheet1_Cash CDO &amp; AI_21 Dec CM Daily" xfId="1268" xr:uid="{00000000-0005-0000-0000-0000E5040000}"/>
    <cellStyle name="_Sheet1_Cash CDO &amp; AI_ASIA SUMMARY-CONSOL2" xfId="1269" xr:uid="{00000000-0005-0000-0000-0000E6040000}"/>
    <cellStyle name="_Sheet1_Cash CDO &amp; AI_ASIAPnLRisk" xfId="1270" xr:uid="{00000000-0005-0000-0000-0000E7040000}"/>
    <cellStyle name="_Sheet1_Cash CDO &amp; AI_ASIAPnLRisk_06_0131B" xfId="1271" xr:uid="{00000000-0005-0000-0000-0000E8040000}"/>
    <cellStyle name="_Sheet1_Cash CDO &amp; AI_ASIAPnLRisk_NEW VERSION_PPL" xfId="1272" xr:uid="{00000000-0005-0000-0000-0000E9040000}"/>
    <cellStyle name="_Sheet1_Cash CDO &amp; AI_Credit Sales" xfId="1273" xr:uid="{00000000-0005-0000-0000-0000EA040000}"/>
    <cellStyle name="_Sheet1_Cash CDO &amp; AI_Data" xfId="1274" xr:uid="{00000000-0005-0000-0000-0000EB040000}"/>
    <cellStyle name="_Sheet1_Cash CDO &amp; AI_SUMMARY" xfId="1275" xr:uid="{00000000-0005-0000-0000-0000EC040000}"/>
    <cellStyle name="_Sheet1_Cash IC Reductions 1H09 Expected vs Outlook 5.20.09" xfId="1276" xr:uid="{00000000-0005-0000-0000-0000ED040000}"/>
    <cellStyle name="_Sheet1_CORPORATE" xfId="1277" xr:uid="{00000000-0005-0000-0000-0000EE040000}"/>
    <cellStyle name="_Sheet1_Credit Sales" xfId="1278" xr:uid="{00000000-0005-0000-0000-0000EF040000}"/>
    <cellStyle name="_Sheet1_CREDIT SUMM" xfId="1279" xr:uid="{00000000-0005-0000-0000-0000F0040000}"/>
    <cellStyle name="_Sheet1_CREDIT SUMM_2005_PRF breakdown_Asia Credit Market" xfId="1280" xr:uid="{00000000-0005-0000-0000-0000F1040000}"/>
    <cellStyle name="_Sheet1_CREDIT SUMM_21 Dec CM Daily" xfId="1281" xr:uid="{00000000-0005-0000-0000-0000F2040000}"/>
    <cellStyle name="_Sheet1_CREDIT SUMM_ASIA SUMMARY-CONSOL2" xfId="1282" xr:uid="{00000000-0005-0000-0000-0000F3040000}"/>
    <cellStyle name="_Sheet1_CREDIT SUMM_ASIAPnLRisk" xfId="1283" xr:uid="{00000000-0005-0000-0000-0000F4040000}"/>
    <cellStyle name="_Sheet1_CREDIT SUMM_ASIAPnLRisk_06_0131B" xfId="1284" xr:uid="{00000000-0005-0000-0000-0000F5040000}"/>
    <cellStyle name="_Sheet1_CREDIT SUMM_ASIAPnLRisk_NEW VERSION_PPL" xfId="1285" xr:uid="{00000000-0005-0000-0000-0000F6040000}"/>
    <cellStyle name="_Sheet1_CREDIT SUMM_Credit Sales" xfId="1286" xr:uid="{00000000-0005-0000-0000-0000F7040000}"/>
    <cellStyle name="_Sheet1_CREDIT SUMM_Data" xfId="1287" xr:uid="{00000000-0005-0000-0000-0000F8040000}"/>
    <cellStyle name="_Sheet1_CREDIT SUMM_SUMMARY" xfId="1288" xr:uid="{00000000-0005-0000-0000-0000F9040000}"/>
    <cellStyle name="_Sheet1_Data" xfId="1289" xr:uid="{00000000-0005-0000-0000-0000FA040000}"/>
    <cellStyle name="_Sheet1_Data_Summary" xfId="1290" xr:uid="{00000000-0005-0000-0000-0000FB040000}"/>
    <cellStyle name="_Sheet1_EMEA Emerging Market Plan 08 Templatev1.17" xfId="1291" xr:uid="{00000000-0005-0000-0000-0000FC040000}"/>
    <cellStyle name="_Sheet1_Energy~Softs" xfId="1292" xr:uid="{00000000-0005-0000-0000-0000FD040000}"/>
    <cellStyle name="_Sheet1_Exotics Pyramid" xfId="1293" xr:uid="{00000000-0005-0000-0000-0000FE040000}"/>
    <cellStyle name="_Sheet1_GCCG templates" xfId="1294" xr:uid="{00000000-0005-0000-0000-0000FF040000}"/>
    <cellStyle name="_Sheet1_Global Exotics" xfId="1295" xr:uid="{00000000-0005-0000-0000-000000050000}"/>
    <cellStyle name="_Sheet1_HC Tracking July 07" xfId="1296" xr:uid="{00000000-0005-0000-0000-000001050000}"/>
    <cellStyle name="_Sheet1_HK-PRC" xfId="1297" xr:uid="{00000000-0005-0000-0000-000002050000}"/>
    <cellStyle name="_Sheet1_HK-PRC_2005_PRF breakdown_Asia Credit Market" xfId="1298" xr:uid="{00000000-0005-0000-0000-000003050000}"/>
    <cellStyle name="_Sheet1_HK-PRC_21 Dec CM Daily" xfId="1299" xr:uid="{00000000-0005-0000-0000-000004050000}"/>
    <cellStyle name="_Sheet1_HK-PRC_ASIA SUMMARY-CONSOL2" xfId="1300" xr:uid="{00000000-0005-0000-0000-000005050000}"/>
    <cellStyle name="_Sheet1_HK-PRC_ASIAPnLRisk" xfId="1301" xr:uid="{00000000-0005-0000-0000-000006050000}"/>
    <cellStyle name="_Sheet1_HK-PRC_ASIAPnLRisk_06_0131B" xfId="1302" xr:uid="{00000000-0005-0000-0000-000007050000}"/>
    <cellStyle name="_Sheet1_HK-PRC_ASIAPnLRisk_NEW VERSION_PPL" xfId="1303" xr:uid="{00000000-0005-0000-0000-000008050000}"/>
    <cellStyle name="_Sheet1_HK-PRC_Credit Sales" xfId="1304" xr:uid="{00000000-0005-0000-0000-000009050000}"/>
    <cellStyle name="_Sheet1_HK-PRC_Data" xfId="1305" xr:uid="{00000000-0005-0000-0000-00000A050000}"/>
    <cellStyle name="_Sheet1_HK-PRC_SUMMARY" xfId="1306" xr:uid="{00000000-0005-0000-0000-00000B050000}"/>
    <cellStyle name="_Sheet1_IB Forecast 05.14.09 BD10 2Q" xfId="1307" xr:uid="{00000000-0005-0000-0000-00000C050000}"/>
    <cellStyle name="_Sheet1_INT DEALLIST" xfId="1308" xr:uid="{00000000-0005-0000-0000-00000D050000}"/>
    <cellStyle name="_Sheet1_INVESTORS " xfId="18" xr:uid="{00000000-0005-0000-0000-00000E050000}"/>
    <cellStyle name="_Sheet1_NewFormatP&amp;L" xfId="1309" xr:uid="{00000000-0005-0000-0000-00000F050000}"/>
    <cellStyle name="_Sheet1_Recon tracking" xfId="1310" xr:uid="{00000000-0005-0000-0000-000010050000}"/>
    <cellStyle name="_Sheet1_Round 1 Summary FINAL 28 Sep" xfId="1311" xr:uid="{00000000-0005-0000-0000-000011050000}"/>
    <cellStyle name="_Sheet1_SGP" xfId="1312" xr:uid="{00000000-0005-0000-0000-000012050000}"/>
    <cellStyle name="_Sheet1_SGP_2005_PRF breakdown_Asia Credit Market" xfId="1313" xr:uid="{00000000-0005-0000-0000-000013050000}"/>
    <cellStyle name="_Sheet1_SGP_21 Dec CM Daily" xfId="1314" xr:uid="{00000000-0005-0000-0000-000014050000}"/>
    <cellStyle name="_Sheet1_SGP_ASIA SUMMARY-CONSOL2" xfId="1315" xr:uid="{00000000-0005-0000-0000-000015050000}"/>
    <cellStyle name="_Sheet1_SGP_ASIAPnLRisk" xfId="1316" xr:uid="{00000000-0005-0000-0000-000016050000}"/>
    <cellStyle name="_Sheet1_SGP_ASIAPnLRisk_06_0131B" xfId="1317" xr:uid="{00000000-0005-0000-0000-000017050000}"/>
    <cellStyle name="_Sheet1_SGP_ASIAPnLRisk_NEW VERSION_PPL" xfId="1318" xr:uid="{00000000-0005-0000-0000-000018050000}"/>
    <cellStyle name="_Sheet1_SGP_Credit Sales" xfId="1319" xr:uid="{00000000-0005-0000-0000-000019050000}"/>
    <cellStyle name="_Sheet1_SGP_Data" xfId="1320" xr:uid="{00000000-0005-0000-0000-00001A050000}"/>
    <cellStyle name="_Sheet1_SGP_SUMMARY" xfId="1321" xr:uid="{00000000-0005-0000-0000-00001B050000}"/>
    <cellStyle name="_Sheet1_Sheet2" xfId="1322" xr:uid="{00000000-0005-0000-0000-00001C050000}"/>
    <cellStyle name="_Sheet1_SSG" xfId="1323" xr:uid="{00000000-0005-0000-0000-00001D050000}"/>
    <cellStyle name="_Sheet1_SSG_2005_PRF breakdown_Asia Credit Market" xfId="1324" xr:uid="{00000000-0005-0000-0000-00001E050000}"/>
    <cellStyle name="_Sheet1_SSG_21 Dec CM Daily" xfId="1325" xr:uid="{00000000-0005-0000-0000-00001F050000}"/>
    <cellStyle name="_Sheet1_SSG_ASIA SUMMARY-CONSOL2" xfId="1326" xr:uid="{00000000-0005-0000-0000-000020050000}"/>
    <cellStyle name="_Sheet1_SSG_ASIAPnLRisk" xfId="1327" xr:uid="{00000000-0005-0000-0000-000021050000}"/>
    <cellStyle name="_Sheet1_SSG_ASIAPnLRisk_06_0131B" xfId="1328" xr:uid="{00000000-0005-0000-0000-000022050000}"/>
    <cellStyle name="_Sheet1_SSG_ASIAPnLRisk_NEW VERSION_PPL" xfId="1329" xr:uid="{00000000-0005-0000-0000-000023050000}"/>
    <cellStyle name="_Sheet1_SSG_Credit Sales" xfId="1330" xr:uid="{00000000-0005-0000-0000-000024050000}"/>
    <cellStyle name="_Sheet1_SSG_Data" xfId="1331" xr:uid="{00000000-0005-0000-0000-000025050000}"/>
    <cellStyle name="_Sheet1_SSG_SUMMARY" xfId="1332" xr:uid="{00000000-0005-0000-0000-000026050000}"/>
    <cellStyle name="_Sheet1_Staff Mapping" xfId="1333" xr:uid="{00000000-0005-0000-0000-000027050000}"/>
    <cellStyle name="_Sheet1_Summary" xfId="1334" xr:uid="{00000000-0005-0000-0000-000028050000}"/>
    <cellStyle name="_Sheet1_SUMMARY_1" xfId="1335" xr:uid="{00000000-0005-0000-0000-000029050000}"/>
    <cellStyle name="_Sheet18" xfId="1336" xr:uid="{00000000-0005-0000-0000-00002A050000}"/>
    <cellStyle name="_Sheet2" xfId="1337" xr:uid="{00000000-0005-0000-0000-00002B050000}"/>
    <cellStyle name="_Sheet2_~5254638" xfId="1338" xr:uid="{00000000-0005-0000-0000-00002C050000}"/>
    <cellStyle name="_Sheet2_1" xfId="1339" xr:uid="{00000000-0005-0000-0000-00002D050000}"/>
    <cellStyle name="_Sheet2_2005_PRF breakdown_Asia Credit Market" xfId="1340" xr:uid="{00000000-0005-0000-0000-00002E050000}"/>
    <cellStyle name="_Sheet2_2007 Commodities PassII v10 112106" xfId="1341" xr:uid="{00000000-0005-0000-0000-00002F050000}"/>
    <cellStyle name="_Sheet2_2007 Commodities PassII v8 112006 S&amp;G Inv" xfId="1342" xr:uid="{00000000-0005-0000-0000-000030050000}"/>
    <cellStyle name="_Sheet2_2007 Commodities Revised v3" xfId="1343" xr:uid="{00000000-0005-0000-0000-000031050000}"/>
    <cellStyle name="_Sheet2_2007 Currency PassII V10 112006" xfId="1344" xr:uid="{00000000-0005-0000-0000-000032050000}"/>
    <cellStyle name="_Sheet2_2007 Currency PassII V11 112006 S&amp;G Inv" xfId="1345" xr:uid="{00000000-0005-0000-0000-000033050000}"/>
    <cellStyle name="_Sheet2_2007 Currency PassII V12 112106" xfId="1346" xr:uid="{00000000-0005-0000-0000-000034050000}"/>
    <cellStyle name="_Sheet2_2007 Currency Revised v3" xfId="1347" xr:uid="{00000000-0005-0000-0000-000035050000}"/>
    <cellStyle name="_Sheet2_2008 Budget Templates - 8-28-07" xfId="1348" xr:uid="{00000000-0005-0000-0000-000036050000}"/>
    <cellStyle name="_Sheet2_2008 Budget Templates 8-30-07" xfId="1349" xr:uid="{00000000-0005-0000-0000-000037050000}"/>
    <cellStyle name="_Sheet2_2008 Budget Templates 8-30-07 Asia EM" xfId="1350" xr:uid="{00000000-0005-0000-0000-000038050000}"/>
    <cellStyle name="_Sheet2_2008 HC Baseline - Energy" xfId="1351" xr:uid="{00000000-0005-0000-0000-000039050000}"/>
    <cellStyle name="_Sheet2_2009 budget balance sheet &amp; capital v3" xfId="1352" xr:uid="{00000000-0005-0000-0000-00003A050000}"/>
    <cellStyle name="_Sheet2_21 Dec CM Daily" xfId="1353" xr:uid="{00000000-0005-0000-0000-00003B050000}"/>
    <cellStyle name="_Sheet2_Americas Emerging Markets Plan 08 Template v1.17" xfId="1354" xr:uid="{00000000-0005-0000-0000-00003C050000}"/>
    <cellStyle name="_Sheet2_ASIA Emerging Market Plan 08 Templatev1.1" xfId="1355" xr:uid="{00000000-0005-0000-0000-00003D050000}"/>
    <cellStyle name="_Sheet2_ASIA SUMMARY-CONSOL2" xfId="1356" xr:uid="{00000000-0005-0000-0000-00003E050000}"/>
    <cellStyle name="_Sheet2_ASIAPnLRisk" xfId="1357" xr:uid="{00000000-0005-0000-0000-00003F050000}"/>
    <cellStyle name="_Sheet2_ASIAPnLRisk_06_0131B" xfId="1358" xr:uid="{00000000-0005-0000-0000-000040050000}"/>
    <cellStyle name="_Sheet2_ASIAPnLRisk_NEW VERSION_PPL" xfId="1359" xr:uid="{00000000-0005-0000-0000-000041050000}"/>
    <cellStyle name="_Sheet2_BS" xfId="1360" xr:uid="{00000000-0005-0000-0000-000042050000}"/>
    <cellStyle name="_Sheet2_BS compliance" xfId="1361" xr:uid="{00000000-0005-0000-0000-000043050000}"/>
    <cellStyle name="_Sheet2_Cash CDO &amp; AI" xfId="1362" xr:uid="{00000000-0005-0000-0000-000044050000}"/>
    <cellStyle name="_Sheet2_Cash CDO &amp; AI_2005_PRF breakdown_Asia Credit Market" xfId="1363" xr:uid="{00000000-0005-0000-0000-000045050000}"/>
    <cellStyle name="_Sheet2_Cash CDO &amp; AI_21 Dec CM Daily" xfId="1364" xr:uid="{00000000-0005-0000-0000-000046050000}"/>
    <cellStyle name="_Sheet2_Cash CDO &amp; AI_ASIA SUMMARY-CONSOL2" xfId="1365" xr:uid="{00000000-0005-0000-0000-000047050000}"/>
    <cellStyle name="_Sheet2_Cash CDO &amp; AI_ASIAPnLRisk" xfId="1366" xr:uid="{00000000-0005-0000-0000-000048050000}"/>
    <cellStyle name="_Sheet2_Cash CDO &amp; AI_ASIAPnLRisk_06_0131B" xfId="1367" xr:uid="{00000000-0005-0000-0000-000049050000}"/>
    <cellStyle name="_Sheet2_Cash CDO &amp; AI_ASIAPnLRisk_NEW VERSION_PPL" xfId="1368" xr:uid="{00000000-0005-0000-0000-00004A050000}"/>
    <cellStyle name="_Sheet2_Cash CDO &amp; AI_Credit Sales" xfId="1369" xr:uid="{00000000-0005-0000-0000-00004B050000}"/>
    <cellStyle name="_Sheet2_Cash CDO &amp; AI_Data" xfId="1370" xr:uid="{00000000-0005-0000-0000-00004C050000}"/>
    <cellStyle name="_Sheet2_Cash CDO &amp; AI_SUMMARY" xfId="1371" xr:uid="{00000000-0005-0000-0000-00004D050000}"/>
    <cellStyle name="_Sheet2_Corp IC Page for Q1 Outlook v2" xfId="1372" xr:uid="{00000000-0005-0000-0000-00004E050000}"/>
    <cellStyle name="_Sheet2_CORPORATE" xfId="1373" xr:uid="{00000000-0005-0000-0000-00004F050000}"/>
    <cellStyle name="_Sheet2_Credit Sales" xfId="1374" xr:uid="{00000000-0005-0000-0000-000050050000}"/>
    <cellStyle name="_Sheet2_CREDIT SUMM" xfId="1375" xr:uid="{00000000-0005-0000-0000-000051050000}"/>
    <cellStyle name="_Sheet2_CREDIT SUMM_2005_PRF breakdown_Asia Credit Market" xfId="1376" xr:uid="{00000000-0005-0000-0000-000052050000}"/>
    <cellStyle name="_Sheet2_CREDIT SUMM_21 Dec CM Daily" xfId="1377" xr:uid="{00000000-0005-0000-0000-000053050000}"/>
    <cellStyle name="_Sheet2_CREDIT SUMM_ASIA SUMMARY-CONSOL2" xfId="1378" xr:uid="{00000000-0005-0000-0000-000054050000}"/>
    <cellStyle name="_Sheet2_CREDIT SUMM_ASIAPnLRisk" xfId="1379" xr:uid="{00000000-0005-0000-0000-000055050000}"/>
    <cellStyle name="_Sheet2_CREDIT SUMM_ASIAPnLRisk_06_0131B" xfId="1380" xr:uid="{00000000-0005-0000-0000-000056050000}"/>
    <cellStyle name="_Sheet2_CREDIT SUMM_ASIAPnLRisk_NEW VERSION_PPL" xfId="1381" xr:uid="{00000000-0005-0000-0000-000057050000}"/>
    <cellStyle name="_Sheet2_CREDIT SUMM_Credit Sales" xfId="1382" xr:uid="{00000000-0005-0000-0000-000058050000}"/>
    <cellStyle name="_Sheet2_CREDIT SUMM_Data" xfId="1383" xr:uid="{00000000-0005-0000-0000-000059050000}"/>
    <cellStyle name="_Sheet2_CREDIT SUMM_SUMMARY" xfId="1384" xr:uid="{00000000-0005-0000-0000-00005A050000}"/>
    <cellStyle name="_Sheet2_Data" xfId="1385" xr:uid="{00000000-0005-0000-0000-00005B050000}"/>
    <cellStyle name="_Sheet2_Don-Marie 9-26-07 v6(CM)" xfId="1386" xr:uid="{00000000-0005-0000-0000-00005C050000}"/>
    <cellStyle name="_Sheet2_EMEA Emerging Market Plan 08 Templatev1.17" xfId="1387" xr:uid="{00000000-0005-0000-0000-00005D050000}"/>
    <cellStyle name="_Sheet2_GCCG templates" xfId="1388" xr:uid="{00000000-0005-0000-0000-00005E050000}"/>
    <cellStyle name="_Sheet2_GEM Plan 08- Investment - Productivityv 0.08" xfId="1389" xr:uid="{00000000-0005-0000-0000-00005F050000}"/>
    <cellStyle name="_Sheet2_HC Tracking July 07" xfId="1390" xr:uid="{00000000-0005-0000-0000-000060050000}"/>
    <cellStyle name="_Sheet2_HK-PRC" xfId="1391" xr:uid="{00000000-0005-0000-0000-000061050000}"/>
    <cellStyle name="_Sheet2_HK-PRC_2005_PRF breakdown_Asia Credit Market" xfId="1392" xr:uid="{00000000-0005-0000-0000-000062050000}"/>
    <cellStyle name="_Sheet2_HK-PRC_21 Dec CM Daily" xfId="1393" xr:uid="{00000000-0005-0000-0000-000063050000}"/>
    <cellStyle name="_Sheet2_HK-PRC_ASIA SUMMARY-CONSOL2" xfId="1394" xr:uid="{00000000-0005-0000-0000-000064050000}"/>
    <cellStyle name="_Sheet2_HK-PRC_ASIAPnLRisk" xfId="1395" xr:uid="{00000000-0005-0000-0000-000065050000}"/>
    <cellStyle name="_Sheet2_HK-PRC_ASIAPnLRisk_06_0131B" xfId="1396" xr:uid="{00000000-0005-0000-0000-000066050000}"/>
    <cellStyle name="_Sheet2_HK-PRC_ASIAPnLRisk_NEW VERSION_PPL" xfId="1397" xr:uid="{00000000-0005-0000-0000-000067050000}"/>
    <cellStyle name="_Sheet2_HK-PRC_Credit Sales" xfId="1398" xr:uid="{00000000-0005-0000-0000-000068050000}"/>
    <cellStyle name="_Sheet2_HK-PRC_Data" xfId="1399" xr:uid="{00000000-0005-0000-0000-000069050000}"/>
    <cellStyle name="_Sheet2_HK-PRC_SUMMARY" xfId="1400" xr:uid="{00000000-0005-0000-0000-00006A050000}"/>
    <cellStyle name="_Sheet2_INT DEALLIST" xfId="1401" xr:uid="{00000000-0005-0000-0000-00006B050000}"/>
    <cellStyle name="_Sheet2_INVESTORS " xfId="19" xr:uid="{00000000-0005-0000-0000-00006C050000}"/>
    <cellStyle name="_Sheet2_Q1 IC - Tracker Update" xfId="1402" xr:uid="{00000000-0005-0000-0000-00006D050000}"/>
    <cellStyle name="_Sheet2_Recon tracking" xfId="1403" xr:uid="{00000000-0005-0000-0000-00006E050000}"/>
    <cellStyle name="_Sheet2_SGP" xfId="1404" xr:uid="{00000000-0005-0000-0000-00006F050000}"/>
    <cellStyle name="_Sheet2_SGP_2005_PRF breakdown_Asia Credit Market" xfId="1405" xr:uid="{00000000-0005-0000-0000-000070050000}"/>
    <cellStyle name="_Sheet2_SGP_21 Dec CM Daily" xfId="1406" xr:uid="{00000000-0005-0000-0000-000071050000}"/>
    <cellStyle name="_Sheet2_SGP_ASIA SUMMARY-CONSOL2" xfId="1407" xr:uid="{00000000-0005-0000-0000-000072050000}"/>
    <cellStyle name="_Sheet2_SGP_ASIAPnLRisk" xfId="1408" xr:uid="{00000000-0005-0000-0000-000073050000}"/>
    <cellStyle name="_Sheet2_SGP_ASIAPnLRisk_06_0131B" xfId="1409" xr:uid="{00000000-0005-0000-0000-000074050000}"/>
    <cellStyle name="_Sheet2_SGP_ASIAPnLRisk_NEW VERSION_PPL" xfId="1410" xr:uid="{00000000-0005-0000-0000-000075050000}"/>
    <cellStyle name="_Sheet2_SGP_Credit Sales" xfId="1411" xr:uid="{00000000-0005-0000-0000-000076050000}"/>
    <cellStyle name="_Sheet2_SGP_Data" xfId="1412" xr:uid="{00000000-0005-0000-0000-000077050000}"/>
    <cellStyle name="_Sheet2_SGP_SUMMARY" xfId="1413" xr:uid="{00000000-0005-0000-0000-000078050000}"/>
    <cellStyle name="_Sheet2_Sheet1" xfId="1414" xr:uid="{00000000-0005-0000-0000-000079050000}"/>
    <cellStyle name="_Sheet2_SSG" xfId="1415" xr:uid="{00000000-0005-0000-0000-00007A050000}"/>
    <cellStyle name="_Sheet2_SSG_2005_PRF breakdown_Asia Credit Market" xfId="1416" xr:uid="{00000000-0005-0000-0000-00007B050000}"/>
    <cellStyle name="_Sheet2_SSG_21 Dec CM Daily" xfId="1417" xr:uid="{00000000-0005-0000-0000-00007C050000}"/>
    <cellStyle name="_Sheet2_SSG_ASIA SUMMARY-CONSOL2" xfId="1418" xr:uid="{00000000-0005-0000-0000-00007D050000}"/>
    <cellStyle name="_Sheet2_SSG_ASIAPnLRisk" xfId="1419" xr:uid="{00000000-0005-0000-0000-00007E050000}"/>
    <cellStyle name="_Sheet2_SSG_ASIAPnLRisk_06_0131B" xfId="1420" xr:uid="{00000000-0005-0000-0000-00007F050000}"/>
    <cellStyle name="_Sheet2_SSG_ASIAPnLRisk_NEW VERSION_PPL" xfId="1421" xr:uid="{00000000-0005-0000-0000-000080050000}"/>
    <cellStyle name="_Sheet2_SSG_Credit Sales" xfId="1422" xr:uid="{00000000-0005-0000-0000-000081050000}"/>
    <cellStyle name="_Sheet2_SSG_Data" xfId="1423" xr:uid="{00000000-0005-0000-0000-000082050000}"/>
    <cellStyle name="_Sheet2_SSG_SUMMARY" xfId="1424" xr:uid="{00000000-0005-0000-0000-000083050000}"/>
    <cellStyle name="_Sheet2_Staff Mapping" xfId="1425" xr:uid="{00000000-0005-0000-0000-000084050000}"/>
    <cellStyle name="_Sheet2_Summary" xfId="1426" xr:uid="{00000000-0005-0000-0000-000085050000}"/>
    <cellStyle name="_Sheet3" xfId="1427" xr:uid="{00000000-0005-0000-0000-000086050000}"/>
    <cellStyle name="_Sheet3_2005_PRF breakdown_Asia Credit Market" xfId="1428" xr:uid="{00000000-0005-0000-0000-000087050000}"/>
    <cellStyle name="_Sheet3_21 Dec CM Daily" xfId="1429" xr:uid="{00000000-0005-0000-0000-000088050000}"/>
    <cellStyle name="_Sheet3_ASIA SUMMARY-CONSOL2" xfId="1430" xr:uid="{00000000-0005-0000-0000-000089050000}"/>
    <cellStyle name="_Sheet3_ASIAPnLRisk" xfId="1431" xr:uid="{00000000-0005-0000-0000-00008A050000}"/>
    <cellStyle name="_Sheet3_ASIAPnLRisk_06_0131B" xfId="1432" xr:uid="{00000000-0005-0000-0000-00008B050000}"/>
    <cellStyle name="_Sheet3_ASIAPnLRisk_NEW VERSION_PPL" xfId="1433" xr:uid="{00000000-0005-0000-0000-00008C050000}"/>
    <cellStyle name="_Sheet3_Cash CDO &amp; AI" xfId="1434" xr:uid="{00000000-0005-0000-0000-00008D050000}"/>
    <cellStyle name="_Sheet3_Cash CDO &amp; AI_2005_PRF breakdown_Asia Credit Market" xfId="1435" xr:uid="{00000000-0005-0000-0000-00008E050000}"/>
    <cellStyle name="_Sheet3_Cash CDO &amp; AI_21 Dec CM Daily" xfId="1436" xr:uid="{00000000-0005-0000-0000-00008F050000}"/>
    <cellStyle name="_Sheet3_Cash CDO &amp; AI_ASIA SUMMARY-CONSOL2" xfId="1437" xr:uid="{00000000-0005-0000-0000-000090050000}"/>
    <cellStyle name="_Sheet3_Cash CDO &amp; AI_ASIAPnLRisk" xfId="1438" xr:uid="{00000000-0005-0000-0000-000091050000}"/>
    <cellStyle name="_Sheet3_Cash CDO &amp; AI_ASIAPnLRisk_06_0131B" xfId="1439" xr:uid="{00000000-0005-0000-0000-000092050000}"/>
    <cellStyle name="_Sheet3_Cash CDO &amp; AI_ASIAPnLRisk_NEW VERSION_PPL" xfId="1440" xr:uid="{00000000-0005-0000-0000-000093050000}"/>
    <cellStyle name="_Sheet3_Cash CDO &amp; AI_Credit Sales" xfId="1441" xr:uid="{00000000-0005-0000-0000-000094050000}"/>
    <cellStyle name="_Sheet3_Cash CDO &amp; AI_Data" xfId="1442" xr:uid="{00000000-0005-0000-0000-000095050000}"/>
    <cellStyle name="_Sheet3_Cash CDO &amp; AI_SUMMARY" xfId="1443" xr:uid="{00000000-0005-0000-0000-000096050000}"/>
    <cellStyle name="_Sheet3_CORPORATE" xfId="1444" xr:uid="{00000000-0005-0000-0000-000097050000}"/>
    <cellStyle name="_Sheet3_Credit Sales" xfId="1445" xr:uid="{00000000-0005-0000-0000-000098050000}"/>
    <cellStyle name="_Sheet3_CREDIT SUMM" xfId="1446" xr:uid="{00000000-0005-0000-0000-000099050000}"/>
    <cellStyle name="_Sheet3_CREDIT SUMM_2005_PRF breakdown_Asia Credit Market" xfId="1447" xr:uid="{00000000-0005-0000-0000-00009A050000}"/>
    <cellStyle name="_Sheet3_CREDIT SUMM_21 Dec CM Daily" xfId="1448" xr:uid="{00000000-0005-0000-0000-00009B050000}"/>
    <cellStyle name="_Sheet3_CREDIT SUMM_ASIA SUMMARY-CONSOL2" xfId="1449" xr:uid="{00000000-0005-0000-0000-00009C050000}"/>
    <cellStyle name="_Sheet3_CREDIT SUMM_ASIAPnLRisk" xfId="1450" xr:uid="{00000000-0005-0000-0000-00009D050000}"/>
    <cellStyle name="_Sheet3_CREDIT SUMM_ASIAPnLRisk_06_0131B" xfId="1451" xr:uid="{00000000-0005-0000-0000-00009E050000}"/>
    <cellStyle name="_Sheet3_CREDIT SUMM_ASIAPnLRisk_NEW VERSION_PPL" xfId="1452" xr:uid="{00000000-0005-0000-0000-00009F050000}"/>
    <cellStyle name="_Sheet3_CREDIT SUMM_Credit Sales" xfId="1453" xr:uid="{00000000-0005-0000-0000-0000A0050000}"/>
    <cellStyle name="_Sheet3_CREDIT SUMM_Data" xfId="1454" xr:uid="{00000000-0005-0000-0000-0000A1050000}"/>
    <cellStyle name="_Sheet3_CREDIT SUMM_SUMMARY" xfId="1455" xr:uid="{00000000-0005-0000-0000-0000A2050000}"/>
    <cellStyle name="_Sheet3_Data" xfId="1456" xr:uid="{00000000-0005-0000-0000-0000A3050000}"/>
    <cellStyle name="_Sheet3_HK-PRC" xfId="1457" xr:uid="{00000000-0005-0000-0000-0000A4050000}"/>
    <cellStyle name="_Sheet3_HK-PRC_2005_PRF breakdown_Asia Credit Market" xfId="1458" xr:uid="{00000000-0005-0000-0000-0000A5050000}"/>
    <cellStyle name="_Sheet3_HK-PRC_21 Dec CM Daily" xfId="1459" xr:uid="{00000000-0005-0000-0000-0000A6050000}"/>
    <cellStyle name="_Sheet3_HK-PRC_ASIA SUMMARY-CONSOL2" xfId="1460" xr:uid="{00000000-0005-0000-0000-0000A7050000}"/>
    <cellStyle name="_Sheet3_HK-PRC_ASIAPnLRisk" xfId="1461" xr:uid="{00000000-0005-0000-0000-0000A8050000}"/>
    <cellStyle name="_Sheet3_HK-PRC_ASIAPnLRisk_06_0131B" xfId="1462" xr:uid="{00000000-0005-0000-0000-0000A9050000}"/>
    <cellStyle name="_Sheet3_HK-PRC_ASIAPnLRisk_NEW VERSION_PPL" xfId="1463" xr:uid="{00000000-0005-0000-0000-0000AA050000}"/>
    <cellStyle name="_Sheet3_HK-PRC_Credit Sales" xfId="1464" xr:uid="{00000000-0005-0000-0000-0000AB050000}"/>
    <cellStyle name="_Sheet3_HK-PRC_Data" xfId="1465" xr:uid="{00000000-0005-0000-0000-0000AC050000}"/>
    <cellStyle name="_Sheet3_HK-PRC_SUMMARY" xfId="1466" xr:uid="{00000000-0005-0000-0000-0000AD050000}"/>
    <cellStyle name="_Sheet3_INT DEALLIST" xfId="1467" xr:uid="{00000000-0005-0000-0000-0000AE050000}"/>
    <cellStyle name="_Sheet3_INVESTORS " xfId="20" xr:uid="{00000000-0005-0000-0000-0000AF050000}"/>
    <cellStyle name="_Sheet3_Recon tracking" xfId="1468" xr:uid="{00000000-0005-0000-0000-0000B0050000}"/>
    <cellStyle name="_Sheet3_SGP" xfId="1469" xr:uid="{00000000-0005-0000-0000-0000B1050000}"/>
    <cellStyle name="_Sheet3_SGP_2005_PRF breakdown_Asia Credit Market" xfId="1470" xr:uid="{00000000-0005-0000-0000-0000B2050000}"/>
    <cellStyle name="_Sheet3_SGP_21 Dec CM Daily" xfId="1471" xr:uid="{00000000-0005-0000-0000-0000B3050000}"/>
    <cellStyle name="_Sheet3_SGP_ASIA SUMMARY-CONSOL2" xfId="1472" xr:uid="{00000000-0005-0000-0000-0000B4050000}"/>
    <cellStyle name="_Sheet3_SGP_ASIAPnLRisk" xfId="1473" xr:uid="{00000000-0005-0000-0000-0000B5050000}"/>
    <cellStyle name="_Sheet3_SGP_ASIAPnLRisk_06_0131B" xfId="1474" xr:uid="{00000000-0005-0000-0000-0000B6050000}"/>
    <cellStyle name="_Sheet3_SGP_ASIAPnLRisk_NEW VERSION_PPL" xfId="1475" xr:uid="{00000000-0005-0000-0000-0000B7050000}"/>
    <cellStyle name="_Sheet3_SGP_Credit Sales" xfId="1476" xr:uid="{00000000-0005-0000-0000-0000B8050000}"/>
    <cellStyle name="_Sheet3_SGP_Data" xfId="1477" xr:uid="{00000000-0005-0000-0000-0000B9050000}"/>
    <cellStyle name="_Sheet3_SGP_SUMMARY" xfId="1478" xr:uid="{00000000-0005-0000-0000-0000BA050000}"/>
    <cellStyle name="_Sheet3_SSG" xfId="1479" xr:uid="{00000000-0005-0000-0000-0000BB050000}"/>
    <cellStyle name="_Sheet3_SSG_2005_PRF breakdown_Asia Credit Market" xfId="1480" xr:uid="{00000000-0005-0000-0000-0000BC050000}"/>
    <cellStyle name="_Sheet3_SSG_21 Dec CM Daily" xfId="1481" xr:uid="{00000000-0005-0000-0000-0000BD050000}"/>
    <cellStyle name="_Sheet3_SSG_ASIA SUMMARY-CONSOL2" xfId="1482" xr:uid="{00000000-0005-0000-0000-0000BE050000}"/>
    <cellStyle name="_Sheet3_SSG_ASIAPnLRisk" xfId="1483" xr:uid="{00000000-0005-0000-0000-0000BF050000}"/>
    <cellStyle name="_Sheet3_SSG_ASIAPnLRisk_06_0131B" xfId="1484" xr:uid="{00000000-0005-0000-0000-0000C0050000}"/>
    <cellStyle name="_Sheet3_SSG_ASIAPnLRisk_NEW VERSION_PPL" xfId="1485" xr:uid="{00000000-0005-0000-0000-0000C1050000}"/>
    <cellStyle name="_Skybox" xfId="1486" xr:uid="{00000000-0005-0000-0000-0000C2050000}"/>
    <cellStyle name="_Skybox_Data" xfId="1487" xr:uid="{00000000-0005-0000-0000-0000C3050000}"/>
    <cellStyle name="_Skybox_Sheet1" xfId="1488" xr:uid="{00000000-0005-0000-0000-0000C4050000}"/>
    <cellStyle name="_Skybox_Stress" xfId="1489" xr:uid="{00000000-0005-0000-0000-0000C5050000}"/>
    <cellStyle name="_Skybox_Summary" xfId="1490" xr:uid="{00000000-0005-0000-0000-0000C6050000}"/>
    <cellStyle name="_SOX_Control_#8_Jan09_Data_as of 2-11-09 FV" xfId="1491" xr:uid="{00000000-0005-0000-0000-0000C7050000}"/>
    <cellStyle name="_Spot BS &amp; BII RWA" xfId="1492" xr:uid="{00000000-0005-0000-0000-0000C8050000}"/>
    <cellStyle name="_Spread Walk NEW_Budget ENT" xfId="1493" xr:uid="{00000000-0005-0000-0000-0000C9050000}"/>
    <cellStyle name="_SubHeading" xfId="1494" xr:uid="{00000000-0005-0000-0000-0000CA050000}"/>
    <cellStyle name="_SubHeading_management fee calc.071604" xfId="1495" xr:uid="{00000000-0005-0000-0000-0000CB050000}"/>
    <cellStyle name="_SubHeading_management fee calc.071604_Sheet1" xfId="1496" xr:uid="{00000000-0005-0000-0000-0000CC050000}"/>
    <cellStyle name="_SubHeading_management fee calc.071604_Stress" xfId="1497" xr:uid="{00000000-0005-0000-0000-0000CD050000}"/>
    <cellStyle name="_SubHeading_prestemp" xfId="1498" xr:uid="{00000000-0005-0000-0000-0000CE050000}"/>
    <cellStyle name="_SubHeading_prestemp_Sheet1" xfId="1499" xr:uid="{00000000-0005-0000-0000-0000CF050000}"/>
    <cellStyle name="_SubHeading_prestemp_Stress" xfId="1500" xr:uid="{00000000-0005-0000-0000-0000D0050000}"/>
    <cellStyle name="_Summary Table" xfId="2973" xr:uid="{00000000-0005-0000-0000-0000D1050000}"/>
    <cellStyle name="_Table" xfId="1501" xr:uid="{00000000-0005-0000-0000-0000D2050000}"/>
    <cellStyle name="_TableHead" xfId="1502" xr:uid="{00000000-0005-0000-0000-0000D3050000}"/>
    <cellStyle name="_TableRowHead" xfId="1503" xr:uid="{00000000-0005-0000-0000-0000D4050000}"/>
    <cellStyle name="_TableSuperHead" xfId="1504" xr:uid="{00000000-0005-0000-0000-0000D5050000}"/>
    <cellStyle name="_tradeadj download" xfId="2974" xr:uid="{00000000-0005-0000-0000-0000D6050000}"/>
    <cellStyle name="_tradeadj sep" xfId="2975" xr:uid="{00000000-0005-0000-0000-0000D7050000}"/>
    <cellStyle name="_TSS Outlook 9-21-07" xfId="1505" xr:uid="{00000000-0005-0000-0000-0000D8050000}"/>
    <cellStyle name="_unused" xfId="2976" xr:uid="{00000000-0005-0000-0000-0000D9050000}"/>
    <cellStyle name="_Update Assets Liquidity  Exits" xfId="1506" xr:uid="{00000000-0005-0000-0000-0000DA050000}"/>
    <cellStyle name="_Update Assets Liquidity  Exits_Sheet1" xfId="1507" xr:uid="{00000000-0005-0000-0000-0000DB050000}"/>
    <cellStyle name="_Update Assets Liquidity  Exits_Stress" xfId="1508" xr:uid="{00000000-0005-0000-0000-0000DC050000}"/>
    <cellStyle name="_Update Assets Liquidity  Exits_Summary" xfId="1509" xr:uid="{00000000-0005-0000-0000-0000DD050000}"/>
    <cellStyle name="_VIE MAC Matrix 020706_final" xfId="1510" xr:uid="{00000000-0005-0000-0000-0000DE050000}"/>
    <cellStyle name="_VIE MAC Matrix 030806" xfId="1511" xr:uid="{00000000-0005-0000-0000-0000DF050000}"/>
    <cellStyle name="_VIE MAC Matrix 041106 - Final" xfId="1512" xr:uid="{00000000-0005-0000-0000-0000E0050000}"/>
    <cellStyle name="_VIE MAC Matrix 091605" xfId="1513" xr:uid="{00000000-0005-0000-0000-0000E1050000}"/>
    <cellStyle name="_VIE MAC Matrix 11" xfId="1514" xr:uid="{00000000-0005-0000-0000-0000E2050000}"/>
    <cellStyle name="_VIE MAC Matrix 110805" xfId="1515" xr:uid="{00000000-0005-0000-0000-0000E3050000}"/>
    <cellStyle name="_YTD Chargeoffs-Recoveries" xfId="2977" xr:uid="{00000000-0005-0000-0000-0000E4050000}"/>
    <cellStyle name="_YTD Chargeoffs-Recoveries_FRB Rollforward Template Final 0409 _ana_comments" xfId="2978" xr:uid="{00000000-0005-0000-0000-0000E5050000}"/>
    <cellStyle name="_Z_TrackingJan17" xfId="1516" xr:uid="{00000000-0005-0000-0000-0000E6050000}"/>
    <cellStyle name="_Z_Waterfall_RevenueType(forPPT Oct14)" xfId="1517" xr:uid="{00000000-0005-0000-0000-0000E7050000}"/>
    <cellStyle name="£ BP" xfId="1518" xr:uid="{00000000-0005-0000-0000-0000E8050000}"/>
    <cellStyle name="¥ JY" xfId="1519" xr:uid="{00000000-0005-0000-0000-0000E9050000}"/>
    <cellStyle name="€" xfId="1520" xr:uid="{00000000-0005-0000-0000-0000EA050000}"/>
    <cellStyle name="=C:\WINDOWS\SYSTEM32\COMMAND.COM" xfId="1521" xr:uid="{00000000-0005-0000-0000-0000EB050000}"/>
    <cellStyle name="=C:\WINNT\SYSTEM32\COMMAND.COM" xfId="1522" xr:uid="{00000000-0005-0000-0000-0000EC050000}"/>
    <cellStyle name="•W€_DATABASE" xfId="1523" xr:uid="{00000000-0005-0000-0000-0000ED050000}"/>
    <cellStyle name="_x000b_À_x000d__x0014__x0016_À_x0018__x001a_À_x001d_" xfId="1524" xr:uid="{00000000-0005-0000-0000-0000EE050000}"/>
    <cellStyle name="0" xfId="1525" xr:uid="{00000000-0005-0000-0000-0000EF050000}"/>
    <cellStyle name="0%" xfId="1526" xr:uid="{00000000-0005-0000-0000-0000F0050000}"/>
    <cellStyle name="0,0_x000a__x000a_NA_x000a__x000a_" xfId="1527" xr:uid="{00000000-0005-0000-0000-0000F1050000}"/>
    <cellStyle name="0,0_x000d__x000a_NA_x000d__x000a_" xfId="1528" xr:uid="{00000000-0005-0000-0000-0000F2050000}"/>
    <cellStyle name="0.0" xfId="1529" xr:uid="{00000000-0005-0000-0000-0000F3050000}"/>
    <cellStyle name="0.0%" xfId="1530" xr:uid="{00000000-0005-0000-0000-0000F4050000}"/>
    <cellStyle name="0.0_Sheet1" xfId="1531" xr:uid="{00000000-0005-0000-0000-0000F5050000}"/>
    <cellStyle name="0.00" xfId="1532" xr:uid="{00000000-0005-0000-0000-0000F6050000}"/>
    <cellStyle name="0.00%" xfId="1533" xr:uid="{00000000-0005-0000-0000-0000F7050000}"/>
    <cellStyle name="0.00_Sheet1" xfId="1534" xr:uid="{00000000-0005-0000-0000-0000F8050000}"/>
    <cellStyle name="0_Sheet1" xfId="1535" xr:uid="{00000000-0005-0000-0000-0000F9050000}"/>
    <cellStyle name="0_Stress" xfId="1536" xr:uid="{00000000-0005-0000-0000-0000FA050000}"/>
    <cellStyle name="0IsBlank" xfId="1537" xr:uid="{00000000-0005-0000-0000-0000FB050000}"/>
    <cellStyle name="1" xfId="1538" xr:uid="{00000000-0005-0000-0000-0000FC050000}"/>
    <cellStyle name="1_03 final prod models" xfId="1539" xr:uid="{00000000-0005-0000-0000-0000FD050000}"/>
    <cellStyle name="1_04 Prod Walk" xfId="1540" xr:uid="{00000000-0005-0000-0000-0000FE050000}"/>
    <cellStyle name="1_10-25-02 ISC Review" xfId="1541" xr:uid="{00000000-0005-0000-0000-0000FF050000}"/>
    <cellStyle name="1_2002 TOTAL" xfId="1542" xr:uid="{00000000-0005-0000-0000-000000060000}"/>
    <cellStyle name="1_2003 AOP DECK Ademco" xfId="1543" xr:uid="{00000000-0005-0000-0000-000001060000}"/>
    <cellStyle name="1_2003 AOP Deck ADI" xfId="1544" xr:uid="{00000000-0005-0000-0000-000002060000}"/>
    <cellStyle name="1_2003 AOP DECK Fire" xfId="1545" xr:uid="{00000000-0005-0000-0000-000003060000}"/>
    <cellStyle name="1_2003 AOP Deck International" xfId="1546" xr:uid="{00000000-0005-0000-0000-000004060000}"/>
    <cellStyle name="1_2003 Fire Productivity Deck_Gilligan Review" xfId="1547" xr:uid="{00000000-0005-0000-0000-000005060000}"/>
    <cellStyle name="1_2003 Productivity Model v33 (External)" xfId="1548" xr:uid="{00000000-0005-0000-0000-000006060000}"/>
    <cellStyle name="1_2003 SBE Productivity Decks" xfId="1549" xr:uid="{00000000-0005-0000-0000-000007060000}"/>
    <cellStyle name="1_2003 Template Values" xfId="1550" xr:uid="{00000000-0005-0000-0000-000008060000}"/>
    <cellStyle name="1_2003_02 Costs structure" xfId="1551" xr:uid="{00000000-0005-0000-0000-000009060000}"/>
    <cellStyle name="1_2004scorecardna66fcst" xfId="1552" xr:uid="{00000000-0005-0000-0000-00000A060000}"/>
    <cellStyle name="1_2005scorecardwwaop" xfId="1553" xr:uid="{00000000-0005-0000-0000-00000B060000}"/>
    <cellStyle name="1_America Debt Schedule v 21" xfId="1554" xr:uid="{00000000-0005-0000-0000-00000C060000}"/>
    <cellStyle name="1_AOP 2003 Germany MASTER" xfId="1555" xr:uid="{00000000-0005-0000-0000-00000D060000}"/>
    <cellStyle name="1_AOP Productivity" xfId="1556" xr:uid="{00000000-0005-0000-0000-00000E060000}"/>
    <cellStyle name="1_AOP_present_draft1" xfId="1557" xr:uid="{00000000-0005-0000-0000-00000F060000}"/>
    <cellStyle name="1_BASELINEEUROPE" xfId="1558" xr:uid="{00000000-0005-0000-0000-000010060000}"/>
    <cellStyle name="1_CopyOfOI Walks" xfId="1559" xr:uid="{00000000-0005-0000-0000-000011060000}"/>
    <cellStyle name="1_cost category exercise1" xfId="1560" xr:uid="{00000000-0005-0000-0000-000012060000}"/>
    <cellStyle name="1_Cost Structure AOP 2003 US$" xfId="1561" xr:uid="{00000000-0005-0000-0000-000013060000}"/>
    <cellStyle name="1_Cost Structure Benelux USD" xfId="1562" xr:uid="{00000000-0005-0000-0000-000014060000}"/>
    <cellStyle name="1_Cost Structure mars 03" xfId="1563" xr:uid="{00000000-0005-0000-0000-000015060000}"/>
    <cellStyle name="1_Cost Structure Template v" xfId="1564" xr:uid="{00000000-0005-0000-0000-000016060000}"/>
    <cellStyle name="1_Cost Structure Template_sz_2002_2003" xfId="1565" xr:uid="{00000000-0005-0000-0000-000017060000}"/>
    <cellStyle name="1_Cost Structure Template240303" xfId="1566" xr:uid="{00000000-0005-0000-0000-000018060000}"/>
    <cellStyle name="1_Cost Structure Templatev2" xfId="1567" xr:uid="{00000000-0005-0000-0000-000019060000}"/>
    <cellStyle name="1_Dec QOR_productivity chart" xfId="1568" xr:uid="{00000000-0005-0000-0000-00001A060000}"/>
    <cellStyle name="1_December QOR_Dec11" xfId="1569" xr:uid="{00000000-0005-0000-0000-00001B060000}"/>
    <cellStyle name="1_discretionary" xfId="1570" xr:uid="{00000000-0005-0000-0000-00001C060000}"/>
    <cellStyle name="1_discretionary2" xfId="1571" xr:uid="{00000000-0005-0000-0000-00001D060000}"/>
    <cellStyle name="1_Download 11-09 13h" xfId="1572" xr:uid="{00000000-0005-0000-0000-00001E060000}"/>
    <cellStyle name="1_Dynamic Sales 2" xfId="1573" xr:uid="{00000000-0005-0000-0000-00001F060000}"/>
    <cellStyle name="1_ESS COST CATEGORY UPDATED" xfId="1574" xr:uid="{00000000-0005-0000-0000-000020060000}"/>
    <cellStyle name="1_ETrade Model (Updated February 12, 2008) v.4" xfId="1575" xr:uid="{00000000-0005-0000-0000-000021060000}"/>
    <cellStyle name="1_February MOR_Feb11" xfId="1576" xr:uid="{00000000-0005-0000-0000-000022060000}"/>
    <cellStyle name="1_GD_Project_2001.10.22" xfId="1577" xr:uid="{00000000-0005-0000-0000-000023060000}"/>
    <cellStyle name="1_HFM Productivty Model.xls Chart 1" xfId="1578" xr:uid="{00000000-0005-0000-0000-000024060000}"/>
    <cellStyle name="1_HFM Productivty Model.xls Chart 3" xfId="1579" xr:uid="{00000000-0005-0000-0000-000025060000}"/>
    <cellStyle name="1_HFM Productivty Model.xls Chart 6" xfId="1580" xr:uid="{00000000-0005-0000-0000-000026060000}"/>
    <cellStyle name="1_HFM Productivty Model.xls Chart 8" xfId="1581" xr:uid="{00000000-0005-0000-0000-000027060000}"/>
    <cellStyle name="1_hfm200484estscorecardwwhps" xfId="1582" xr:uid="{00000000-0005-0000-0000-000028060000}"/>
    <cellStyle name="1_ISC Productivity Fact Sheet" xfId="1583" xr:uid="{00000000-0005-0000-0000-000029060000}"/>
    <cellStyle name="1_Jan'03 QOR_productivity chart" xfId="1584" xr:uid="{00000000-0005-0000-0000-00002A060000}"/>
    <cellStyle name="1_MFR Regional Template - LAR - August" xfId="1585" xr:uid="{00000000-0005-0000-0000-00002B060000}"/>
    <cellStyle name="1_New Ops 2003.xls Chart 1" xfId="1586" xr:uid="{00000000-0005-0000-0000-00002C060000}"/>
    <cellStyle name="1_New Ops 2003.xls Chart 10" xfId="1587" xr:uid="{00000000-0005-0000-0000-00002D060000}"/>
    <cellStyle name="1_New Ops 2003.xls Chart 11" xfId="1588" xr:uid="{00000000-0005-0000-0000-00002E060000}"/>
    <cellStyle name="1_New Ops 2003.xls Chart 12" xfId="1589" xr:uid="{00000000-0005-0000-0000-00002F060000}"/>
    <cellStyle name="1_New Ops 2003.xls Chart 2" xfId="1590" xr:uid="{00000000-0005-0000-0000-000030060000}"/>
    <cellStyle name="1_New Ops 2003.xls Chart 3" xfId="1591" xr:uid="{00000000-0005-0000-0000-000031060000}"/>
    <cellStyle name="1_New Ops 2003.xls Chart 4" xfId="1592" xr:uid="{00000000-0005-0000-0000-000032060000}"/>
    <cellStyle name="1_New Ops 2003.xls Chart 5" xfId="1593" xr:uid="{00000000-0005-0000-0000-000033060000}"/>
    <cellStyle name="1_New Ops 2003.xls Chart 6" xfId="1594" xr:uid="{00000000-0005-0000-0000-000034060000}"/>
    <cellStyle name="1_New Ops 2003.xls Chart 7" xfId="1595" xr:uid="{00000000-0005-0000-0000-000035060000}"/>
    <cellStyle name="1_New Ops 2003.xls Chart 8" xfId="1596" xr:uid="{00000000-0005-0000-0000-000036060000}"/>
    <cellStyle name="1_New Ops 2003.xls Chart 9" xfId="1597" xr:uid="{00000000-0005-0000-0000-000037060000}"/>
    <cellStyle name="1_orders" xfId="1598" xr:uid="{00000000-0005-0000-0000-000038060000}"/>
    <cellStyle name="1_pace" xfId="1599" xr:uid="{00000000-0005-0000-0000-000039060000}"/>
    <cellStyle name="1_planp&amp;l_revised_24.02" xfId="1600" xr:uid="{00000000-0005-0000-0000-00003A060000}"/>
    <cellStyle name="1_Prod Calc SFS 15 July 2002" xfId="1601" xr:uid="{00000000-0005-0000-0000-00003B060000}"/>
    <cellStyle name="1_Prodcutivity Comparison_101002 Review" xfId="1602" xr:uid="{00000000-0005-0000-0000-00003C060000}"/>
    <cellStyle name="1_Productivity by Quarter Access" xfId="1603" xr:uid="{00000000-0005-0000-0000-00003D060000}"/>
    <cellStyle name="1_Productivity2003AOP" xfId="1604" xr:uid="{00000000-0005-0000-0000-00003E060000}"/>
    <cellStyle name="1_Q1 2003 Actions" xfId="1605" xr:uid="{00000000-0005-0000-0000-00003F060000}"/>
    <cellStyle name="1_Q3 and Q4 Estimate-IS Productivity Staff Mtg" xfId="1606" xr:uid="{00000000-0005-0000-0000-000040060000}"/>
    <cellStyle name="1_qtr3ESTITALYaug" xfId="1607" xr:uid="{00000000-0005-0000-0000-000041060000}"/>
    <cellStyle name="1_revised Revenue Composition" xfId="1608" xr:uid="{00000000-0005-0000-0000-000042060000}"/>
    <cellStyle name="1_September Scorecard - deep dive" xfId="1609" xr:uid="{00000000-0005-0000-0000-000043060000}"/>
    <cellStyle name="1_SFS Project Deck 2003V1" xfId="1610" xr:uid="{00000000-0005-0000-0000-000044060000}"/>
    <cellStyle name="1_sheets_planrev1" xfId="1611" xr:uid="{00000000-0005-0000-0000-000045060000}"/>
    <cellStyle name="1_Training Plan v3" xfId="1612" xr:uid="{00000000-0005-0000-0000-000046060000}"/>
    <cellStyle name="1_Volume Review_11.09" xfId="1613" xr:uid="{00000000-0005-0000-0000-000047060000}"/>
    <cellStyle name="1_WCap" xfId="1614" xr:uid="{00000000-0005-0000-0000-000048060000}"/>
    <cellStyle name="1000s (0)" xfId="1615" xr:uid="{00000000-0005-0000-0000-000049060000}"/>
    <cellStyle name="10Q" xfId="1616" xr:uid="{00000000-0005-0000-0000-00004A060000}"/>
    <cellStyle name="2" xfId="1617" xr:uid="{00000000-0005-0000-0000-00004B060000}"/>
    <cellStyle name="2 Decimal Places" xfId="1618" xr:uid="{00000000-0005-0000-0000-00004C060000}"/>
    <cellStyle name="2_Sheet1" xfId="1619" xr:uid="{00000000-0005-0000-0000-00004D060000}"/>
    <cellStyle name="2_Stress" xfId="1620" xr:uid="{00000000-0005-0000-0000-00004E060000}"/>
    <cellStyle name="20% - Accent1" xfId="21" builtinId="30" customBuiltin="1"/>
    <cellStyle name="20% - Accent1 10" xfId="2979" xr:uid="{00000000-0005-0000-0000-000050060000}"/>
    <cellStyle name="20% - Accent1 10 2" xfId="2980" xr:uid="{00000000-0005-0000-0000-000051060000}"/>
    <cellStyle name="20% - Accent1 11" xfId="2981" xr:uid="{00000000-0005-0000-0000-000052060000}"/>
    <cellStyle name="20% - Accent1 11 2" xfId="2982" xr:uid="{00000000-0005-0000-0000-000053060000}"/>
    <cellStyle name="20% - Accent1 12" xfId="2983" xr:uid="{00000000-0005-0000-0000-000054060000}"/>
    <cellStyle name="20% - Accent1 12 2" xfId="2984" xr:uid="{00000000-0005-0000-0000-000055060000}"/>
    <cellStyle name="20% - Accent1 13" xfId="2985" xr:uid="{00000000-0005-0000-0000-000056060000}"/>
    <cellStyle name="20% - Accent1 13 2" xfId="2986" xr:uid="{00000000-0005-0000-0000-000057060000}"/>
    <cellStyle name="20% - Accent1 14" xfId="2987" xr:uid="{00000000-0005-0000-0000-000058060000}"/>
    <cellStyle name="20% - Accent1 14 2" xfId="2988" xr:uid="{00000000-0005-0000-0000-000059060000}"/>
    <cellStyle name="20% - Accent1 15" xfId="2989" xr:uid="{00000000-0005-0000-0000-00005A060000}"/>
    <cellStyle name="20% - Accent1 15 2" xfId="2990" xr:uid="{00000000-0005-0000-0000-00005B060000}"/>
    <cellStyle name="20% - Accent1 16" xfId="2991" xr:uid="{00000000-0005-0000-0000-00005C060000}"/>
    <cellStyle name="20% - Accent1 16 2" xfId="2992" xr:uid="{00000000-0005-0000-0000-00005D060000}"/>
    <cellStyle name="20% - Accent1 17" xfId="2993" xr:uid="{00000000-0005-0000-0000-00005E060000}"/>
    <cellStyle name="20% - Accent1 17 2" xfId="2994" xr:uid="{00000000-0005-0000-0000-00005F060000}"/>
    <cellStyle name="20% - Accent1 18" xfId="2995" xr:uid="{00000000-0005-0000-0000-000060060000}"/>
    <cellStyle name="20% - Accent1 18 2" xfId="2996" xr:uid="{00000000-0005-0000-0000-000061060000}"/>
    <cellStyle name="20% - Accent1 19" xfId="2997" xr:uid="{00000000-0005-0000-0000-000062060000}"/>
    <cellStyle name="20% - Accent1 19 2" xfId="2998" xr:uid="{00000000-0005-0000-0000-000063060000}"/>
    <cellStyle name="20% - Accent1 2" xfId="1621" xr:uid="{00000000-0005-0000-0000-000064060000}"/>
    <cellStyle name="20% - Accent1 2 2" xfId="2999" xr:uid="{00000000-0005-0000-0000-000065060000}"/>
    <cellStyle name="20% - Accent1 2 3" xfId="3000" xr:uid="{00000000-0005-0000-0000-000066060000}"/>
    <cellStyle name="20% - Accent1 20" xfId="3001" xr:uid="{00000000-0005-0000-0000-000067060000}"/>
    <cellStyle name="20% - Accent1 20 2" xfId="3002" xr:uid="{00000000-0005-0000-0000-000068060000}"/>
    <cellStyle name="20% - Accent1 21" xfId="3003" xr:uid="{00000000-0005-0000-0000-000069060000}"/>
    <cellStyle name="20% - Accent1 21 2" xfId="3004" xr:uid="{00000000-0005-0000-0000-00006A060000}"/>
    <cellStyle name="20% - Accent1 22" xfId="3005" xr:uid="{00000000-0005-0000-0000-00006B060000}"/>
    <cellStyle name="20% - Accent1 23" xfId="3006" xr:uid="{00000000-0005-0000-0000-00006C060000}"/>
    <cellStyle name="20% - Accent1 24" xfId="3007" xr:uid="{00000000-0005-0000-0000-00006D060000}"/>
    <cellStyle name="20% - Accent1 25" xfId="3008" xr:uid="{00000000-0005-0000-0000-00006E060000}"/>
    <cellStyle name="20% - Accent1 26" xfId="3009" xr:uid="{00000000-0005-0000-0000-00006F060000}"/>
    <cellStyle name="20% - Accent1 27" xfId="3010" xr:uid="{00000000-0005-0000-0000-000070060000}"/>
    <cellStyle name="20% - Accent1 28" xfId="3011" xr:uid="{00000000-0005-0000-0000-000071060000}"/>
    <cellStyle name="20% - Accent1 29" xfId="3012" xr:uid="{00000000-0005-0000-0000-000072060000}"/>
    <cellStyle name="20% - Accent1 3" xfId="1622" xr:uid="{00000000-0005-0000-0000-000073060000}"/>
    <cellStyle name="20% - Accent1 3 2" xfId="3013" xr:uid="{00000000-0005-0000-0000-000074060000}"/>
    <cellStyle name="20% - Accent1 30" xfId="3014" xr:uid="{00000000-0005-0000-0000-000075060000}"/>
    <cellStyle name="20% - Accent1 31" xfId="3015" xr:uid="{00000000-0005-0000-0000-000076060000}"/>
    <cellStyle name="20% - Accent1 32" xfId="3016" xr:uid="{00000000-0005-0000-0000-000077060000}"/>
    <cellStyle name="20% - Accent1 33" xfId="3017" xr:uid="{00000000-0005-0000-0000-000078060000}"/>
    <cellStyle name="20% - Accent1 34" xfId="3018" xr:uid="{00000000-0005-0000-0000-000079060000}"/>
    <cellStyle name="20% - Accent1 35" xfId="3019" xr:uid="{00000000-0005-0000-0000-00007A060000}"/>
    <cellStyle name="20% - Accent1 36" xfId="3020" xr:uid="{00000000-0005-0000-0000-00007B060000}"/>
    <cellStyle name="20% - Accent1 4" xfId="1623" xr:uid="{00000000-0005-0000-0000-00007C060000}"/>
    <cellStyle name="20% - Accent1 4 2" xfId="3021" xr:uid="{00000000-0005-0000-0000-00007D060000}"/>
    <cellStyle name="20% - Accent1 5" xfId="3022" xr:uid="{00000000-0005-0000-0000-00007E060000}"/>
    <cellStyle name="20% - Accent1 5 2" xfId="3023" xr:uid="{00000000-0005-0000-0000-00007F060000}"/>
    <cellStyle name="20% - Accent1 6" xfId="3024" xr:uid="{00000000-0005-0000-0000-000080060000}"/>
    <cellStyle name="20% - Accent1 6 2" xfId="3025" xr:uid="{00000000-0005-0000-0000-000081060000}"/>
    <cellStyle name="20% - Accent1 7" xfId="3026" xr:uid="{00000000-0005-0000-0000-000082060000}"/>
    <cellStyle name="20% - Accent1 7 2" xfId="3027" xr:uid="{00000000-0005-0000-0000-000083060000}"/>
    <cellStyle name="20% - Accent1 8" xfId="3028" xr:uid="{00000000-0005-0000-0000-000084060000}"/>
    <cellStyle name="20% - Accent1 8 2" xfId="3029" xr:uid="{00000000-0005-0000-0000-000085060000}"/>
    <cellStyle name="20% - Accent1 9" xfId="3030" xr:uid="{00000000-0005-0000-0000-000086060000}"/>
    <cellStyle name="20% - Accent1 9 2" xfId="3031" xr:uid="{00000000-0005-0000-0000-000087060000}"/>
    <cellStyle name="20% - Accent2" xfId="22" builtinId="34" customBuiltin="1"/>
    <cellStyle name="20% - Accent2 10" xfId="3032" xr:uid="{00000000-0005-0000-0000-000089060000}"/>
    <cellStyle name="20% - Accent2 10 2" xfId="3033" xr:uid="{00000000-0005-0000-0000-00008A060000}"/>
    <cellStyle name="20% - Accent2 11" xfId="3034" xr:uid="{00000000-0005-0000-0000-00008B060000}"/>
    <cellStyle name="20% - Accent2 11 2" xfId="3035" xr:uid="{00000000-0005-0000-0000-00008C060000}"/>
    <cellStyle name="20% - Accent2 12" xfId="3036" xr:uid="{00000000-0005-0000-0000-00008D060000}"/>
    <cellStyle name="20% - Accent2 12 2" xfId="3037" xr:uid="{00000000-0005-0000-0000-00008E060000}"/>
    <cellStyle name="20% - Accent2 13" xfId="3038" xr:uid="{00000000-0005-0000-0000-00008F060000}"/>
    <cellStyle name="20% - Accent2 13 2" xfId="3039" xr:uid="{00000000-0005-0000-0000-000090060000}"/>
    <cellStyle name="20% - Accent2 14" xfId="3040" xr:uid="{00000000-0005-0000-0000-000091060000}"/>
    <cellStyle name="20% - Accent2 14 2" xfId="3041" xr:uid="{00000000-0005-0000-0000-000092060000}"/>
    <cellStyle name="20% - Accent2 15" xfId="3042" xr:uid="{00000000-0005-0000-0000-000093060000}"/>
    <cellStyle name="20% - Accent2 15 2" xfId="3043" xr:uid="{00000000-0005-0000-0000-000094060000}"/>
    <cellStyle name="20% - Accent2 16" xfId="3044" xr:uid="{00000000-0005-0000-0000-000095060000}"/>
    <cellStyle name="20% - Accent2 16 2" xfId="3045" xr:uid="{00000000-0005-0000-0000-000096060000}"/>
    <cellStyle name="20% - Accent2 17" xfId="3046" xr:uid="{00000000-0005-0000-0000-000097060000}"/>
    <cellStyle name="20% - Accent2 17 2" xfId="3047" xr:uid="{00000000-0005-0000-0000-000098060000}"/>
    <cellStyle name="20% - Accent2 18" xfId="3048" xr:uid="{00000000-0005-0000-0000-000099060000}"/>
    <cellStyle name="20% - Accent2 18 2" xfId="3049" xr:uid="{00000000-0005-0000-0000-00009A060000}"/>
    <cellStyle name="20% - Accent2 19" xfId="3050" xr:uid="{00000000-0005-0000-0000-00009B060000}"/>
    <cellStyle name="20% - Accent2 19 2" xfId="3051" xr:uid="{00000000-0005-0000-0000-00009C060000}"/>
    <cellStyle name="20% - Accent2 2" xfId="1624" xr:uid="{00000000-0005-0000-0000-00009D060000}"/>
    <cellStyle name="20% - Accent2 2 2" xfId="3052" xr:uid="{00000000-0005-0000-0000-00009E060000}"/>
    <cellStyle name="20% - Accent2 2 3" xfId="3053" xr:uid="{00000000-0005-0000-0000-00009F060000}"/>
    <cellStyle name="20% - Accent2 20" xfId="3054" xr:uid="{00000000-0005-0000-0000-0000A0060000}"/>
    <cellStyle name="20% - Accent2 20 2" xfId="3055" xr:uid="{00000000-0005-0000-0000-0000A1060000}"/>
    <cellStyle name="20% - Accent2 21" xfId="3056" xr:uid="{00000000-0005-0000-0000-0000A2060000}"/>
    <cellStyle name="20% - Accent2 21 2" xfId="3057" xr:uid="{00000000-0005-0000-0000-0000A3060000}"/>
    <cellStyle name="20% - Accent2 22" xfId="3058" xr:uid="{00000000-0005-0000-0000-0000A4060000}"/>
    <cellStyle name="20% - Accent2 23" xfId="3059" xr:uid="{00000000-0005-0000-0000-0000A5060000}"/>
    <cellStyle name="20% - Accent2 24" xfId="3060" xr:uid="{00000000-0005-0000-0000-0000A6060000}"/>
    <cellStyle name="20% - Accent2 25" xfId="3061" xr:uid="{00000000-0005-0000-0000-0000A7060000}"/>
    <cellStyle name="20% - Accent2 26" xfId="3062" xr:uid="{00000000-0005-0000-0000-0000A8060000}"/>
    <cellStyle name="20% - Accent2 27" xfId="3063" xr:uid="{00000000-0005-0000-0000-0000A9060000}"/>
    <cellStyle name="20% - Accent2 28" xfId="3064" xr:uid="{00000000-0005-0000-0000-0000AA060000}"/>
    <cellStyle name="20% - Accent2 29" xfId="3065" xr:uid="{00000000-0005-0000-0000-0000AB060000}"/>
    <cellStyle name="20% - Accent2 3" xfId="1625" xr:uid="{00000000-0005-0000-0000-0000AC060000}"/>
    <cellStyle name="20% - Accent2 3 2" xfId="3066" xr:uid="{00000000-0005-0000-0000-0000AD060000}"/>
    <cellStyle name="20% - Accent2 30" xfId="3067" xr:uid="{00000000-0005-0000-0000-0000AE060000}"/>
    <cellStyle name="20% - Accent2 31" xfId="3068" xr:uid="{00000000-0005-0000-0000-0000AF060000}"/>
    <cellStyle name="20% - Accent2 32" xfId="3069" xr:uid="{00000000-0005-0000-0000-0000B0060000}"/>
    <cellStyle name="20% - Accent2 33" xfId="3070" xr:uid="{00000000-0005-0000-0000-0000B1060000}"/>
    <cellStyle name="20% - Accent2 34" xfId="3071" xr:uid="{00000000-0005-0000-0000-0000B2060000}"/>
    <cellStyle name="20% - Accent2 35" xfId="3072" xr:uid="{00000000-0005-0000-0000-0000B3060000}"/>
    <cellStyle name="20% - Accent2 36" xfId="3073" xr:uid="{00000000-0005-0000-0000-0000B4060000}"/>
    <cellStyle name="20% - Accent2 4" xfId="1626" xr:uid="{00000000-0005-0000-0000-0000B5060000}"/>
    <cellStyle name="20% - Accent2 4 2" xfId="3074" xr:uid="{00000000-0005-0000-0000-0000B6060000}"/>
    <cellStyle name="20% - Accent2 5" xfId="3075" xr:uid="{00000000-0005-0000-0000-0000B7060000}"/>
    <cellStyle name="20% - Accent2 5 2" xfId="3076" xr:uid="{00000000-0005-0000-0000-0000B8060000}"/>
    <cellStyle name="20% - Accent2 6" xfId="3077" xr:uid="{00000000-0005-0000-0000-0000B9060000}"/>
    <cellStyle name="20% - Accent2 6 2" xfId="3078" xr:uid="{00000000-0005-0000-0000-0000BA060000}"/>
    <cellStyle name="20% - Accent2 7" xfId="3079" xr:uid="{00000000-0005-0000-0000-0000BB060000}"/>
    <cellStyle name="20% - Accent2 7 2" xfId="3080" xr:uid="{00000000-0005-0000-0000-0000BC060000}"/>
    <cellStyle name="20% - Accent2 8" xfId="3081" xr:uid="{00000000-0005-0000-0000-0000BD060000}"/>
    <cellStyle name="20% - Accent2 8 2" xfId="3082" xr:uid="{00000000-0005-0000-0000-0000BE060000}"/>
    <cellStyle name="20% - Accent2 9" xfId="3083" xr:uid="{00000000-0005-0000-0000-0000BF060000}"/>
    <cellStyle name="20% - Accent2 9 2" xfId="3084" xr:uid="{00000000-0005-0000-0000-0000C0060000}"/>
    <cellStyle name="20% - Accent3" xfId="23" builtinId="38" customBuiltin="1"/>
    <cellStyle name="20% - Accent3 10" xfId="3085" xr:uid="{00000000-0005-0000-0000-0000C2060000}"/>
    <cellStyle name="20% - Accent3 10 2" xfId="3086" xr:uid="{00000000-0005-0000-0000-0000C3060000}"/>
    <cellStyle name="20% - Accent3 11" xfId="3087" xr:uid="{00000000-0005-0000-0000-0000C4060000}"/>
    <cellStyle name="20% - Accent3 11 2" xfId="3088" xr:uid="{00000000-0005-0000-0000-0000C5060000}"/>
    <cellStyle name="20% - Accent3 12" xfId="3089" xr:uid="{00000000-0005-0000-0000-0000C6060000}"/>
    <cellStyle name="20% - Accent3 12 2" xfId="3090" xr:uid="{00000000-0005-0000-0000-0000C7060000}"/>
    <cellStyle name="20% - Accent3 13" xfId="3091" xr:uid="{00000000-0005-0000-0000-0000C8060000}"/>
    <cellStyle name="20% - Accent3 13 2" xfId="3092" xr:uid="{00000000-0005-0000-0000-0000C9060000}"/>
    <cellStyle name="20% - Accent3 14" xfId="3093" xr:uid="{00000000-0005-0000-0000-0000CA060000}"/>
    <cellStyle name="20% - Accent3 14 2" xfId="3094" xr:uid="{00000000-0005-0000-0000-0000CB060000}"/>
    <cellStyle name="20% - Accent3 15" xfId="3095" xr:uid="{00000000-0005-0000-0000-0000CC060000}"/>
    <cellStyle name="20% - Accent3 15 2" xfId="3096" xr:uid="{00000000-0005-0000-0000-0000CD060000}"/>
    <cellStyle name="20% - Accent3 16" xfId="3097" xr:uid="{00000000-0005-0000-0000-0000CE060000}"/>
    <cellStyle name="20% - Accent3 16 2" xfId="3098" xr:uid="{00000000-0005-0000-0000-0000CF060000}"/>
    <cellStyle name="20% - Accent3 17" xfId="3099" xr:uid="{00000000-0005-0000-0000-0000D0060000}"/>
    <cellStyle name="20% - Accent3 17 2" xfId="3100" xr:uid="{00000000-0005-0000-0000-0000D1060000}"/>
    <cellStyle name="20% - Accent3 18" xfId="3101" xr:uid="{00000000-0005-0000-0000-0000D2060000}"/>
    <cellStyle name="20% - Accent3 18 2" xfId="3102" xr:uid="{00000000-0005-0000-0000-0000D3060000}"/>
    <cellStyle name="20% - Accent3 19" xfId="3103" xr:uid="{00000000-0005-0000-0000-0000D4060000}"/>
    <cellStyle name="20% - Accent3 19 2" xfId="3104" xr:uid="{00000000-0005-0000-0000-0000D5060000}"/>
    <cellStyle name="20% - Accent3 2" xfId="1627" xr:uid="{00000000-0005-0000-0000-0000D6060000}"/>
    <cellStyle name="20% - Accent3 2 2" xfId="3105" xr:uid="{00000000-0005-0000-0000-0000D7060000}"/>
    <cellStyle name="20% - Accent3 2 3" xfId="3106" xr:uid="{00000000-0005-0000-0000-0000D8060000}"/>
    <cellStyle name="20% - Accent3 20" xfId="3107" xr:uid="{00000000-0005-0000-0000-0000D9060000}"/>
    <cellStyle name="20% - Accent3 20 2" xfId="3108" xr:uid="{00000000-0005-0000-0000-0000DA060000}"/>
    <cellStyle name="20% - Accent3 21" xfId="3109" xr:uid="{00000000-0005-0000-0000-0000DB060000}"/>
    <cellStyle name="20% - Accent3 21 2" xfId="3110" xr:uid="{00000000-0005-0000-0000-0000DC060000}"/>
    <cellStyle name="20% - Accent3 22" xfId="3111" xr:uid="{00000000-0005-0000-0000-0000DD060000}"/>
    <cellStyle name="20% - Accent3 23" xfId="3112" xr:uid="{00000000-0005-0000-0000-0000DE060000}"/>
    <cellStyle name="20% - Accent3 24" xfId="3113" xr:uid="{00000000-0005-0000-0000-0000DF060000}"/>
    <cellStyle name="20% - Accent3 25" xfId="3114" xr:uid="{00000000-0005-0000-0000-0000E0060000}"/>
    <cellStyle name="20% - Accent3 26" xfId="3115" xr:uid="{00000000-0005-0000-0000-0000E1060000}"/>
    <cellStyle name="20% - Accent3 27" xfId="3116" xr:uid="{00000000-0005-0000-0000-0000E2060000}"/>
    <cellStyle name="20% - Accent3 28" xfId="3117" xr:uid="{00000000-0005-0000-0000-0000E3060000}"/>
    <cellStyle name="20% - Accent3 29" xfId="3118" xr:uid="{00000000-0005-0000-0000-0000E4060000}"/>
    <cellStyle name="20% - Accent3 3" xfId="1628" xr:uid="{00000000-0005-0000-0000-0000E5060000}"/>
    <cellStyle name="20% - Accent3 3 2" xfId="3119" xr:uid="{00000000-0005-0000-0000-0000E6060000}"/>
    <cellStyle name="20% - Accent3 30" xfId="3120" xr:uid="{00000000-0005-0000-0000-0000E7060000}"/>
    <cellStyle name="20% - Accent3 31" xfId="3121" xr:uid="{00000000-0005-0000-0000-0000E8060000}"/>
    <cellStyle name="20% - Accent3 32" xfId="3122" xr:uid="{00000000-0005-0000-0000-0000E9060000}"/>
    <cellStyle name="20% - Accent3 33" xfId="3123" xr:uid="{00000000-0005-0000-0000-0000EA060000}"/>
    <cellStyle name="20% - Accent3 34" xfId="3124" xr:uid="{00000000-0005-0000-0000-0000EB060000}"/>
    <cellStyle name="20% - Accent3 35" xfId="3125" xr:uid="{00000000-0005-0000-0000-0000EC060000}"/>
    <cellStyle name="20% - Accent3 36" xfId="3126" xr:uid="{00000000-0005-0000-0000-0000ED060000}"/>
    <cellStyle name="20% - Accent3 4" xfId="1629" xr:uid="{00000000-0005-0000-0000-0000EE060000}"/>
    <cellStyle name="20% - Accent3 4 2" xfId="3127" xr:uid="{00000000-0005-0000-0000-0000EF060000}"/>
    <cellStyle name="20% - Accent3 5" xfId="3128" xr:uid="{00000000-0005-0000-0000-0000F0060000}"/>
    <cellStyle name="20% - Accent3 5 2" xfId="3129" xr:uid="{00000000-0005-0000-0000-0000F1060000}"/>
    <cellStyle name="20% - Accent3 6" xfId="3130" xr:uid="{00000000-0005-0000-0000-0000F2060000}"/>
    <cellStyle name="20% - Accent3 6 2" xfId="3131" xr:uid="{00000000-0005-0000-0000-0000F3060000}"/>
    <cellStyle name="20% - Accent3 7" xfId="3132" xr:uid="{00000000-0005-0000-0000-0000F4060000}"/>
    <cellStyle name="20% - Accent3 7 2" xfId="3133" xr:uid="{00000000-0005-0000-0000-0000F5060000}"/>
    <cellStyle name="20% - Accent3 8" xfId="3134" xr:uid="{00000000-0005-0000-0000-0000F6060000}"/>
    <cellStyle name="20% - Accent3 8 2" xfId="3135" xr:uid="{00000000-0005-0000-0000-0000F7060000}"/>
    <cellStyle name="20% - Accent3 9" xfId="3136" xr:uid="{00000000-0005-0000-0000-0000F8060000}"/>
    <cellStyle name="20% - Accent3 9 2" xfId="3137" xr:uid="{00000000-0005-0000-0000-0000F9060000}"/>
    <cellStyle name="20% - Accent4" xfId="24" builtinId="42" customBuiltin="1"/>
    <cellStyle name="20% - Accent4 10" xfId="3138" xr:uid="{00000000-0005-0000-0000-0000FB060000}"/>
    <cellStyle name="20% - Accent4 10 2" xfId="3139" xr:uid="{00000000-0005-0000-0000-0000FC060000}"/>
    <cellStyle name="20% - Accent4 11" xfId="3140" xr:uid="{00000000-0005-0000-0000-0000FD060000}"/>
    <cellStyle name="20% - Accent4 11 2" xfId="3141" xr:uid="{00000000-0005-0000-0000-0000FE060000}"/>
    <cellStyle name="20% - Accent4 12" xfId="3142" xr:uid="{00000000-0005-0000-0000-0000FF060000}"/>
    <cellStyle name="20% - Accent4 12 2" xfId="3143" xr:uid="{00000000-0005-0000-0000-000000070000}"/>
    <cellStyle name="20% - Accent4 13" xfId="3144" xr:uid="{00000000-0005-0000-0000-000001070000}"/>
    <cellStyle name="20% - Accent4 13 2" xfId="3145" xr:uid="{00000000-0005-0000-0000-000002070000}"/>
    <cellStyle name="20% - Accent4 14" xfId="3146" xr:uid="{00000000-0005-0000-0000-000003070000}"/>
    <cellStyle name="20% - Accent4 14 2" xfId="3147" xr:uid="{00000000-0005-0000-0000-000004070000}"/>
    <cellStyle name="20% - Accent4 15" xfId="3148" xr:uid="{00000000-0005-0000-0000-000005070000}"/>
    <cellStyle name="20% - Accent4 15 2" xfId="3149" xr:uid="{00000000-0005-0000-0000-000006070000}"/>
    <cellStyle name="20% - Accent4 16" xfId="3150" xr:uid="{00000000-0005-0000-0000-000007070000}"/>
    <cellStyle name="20% - Accent4 16 2" xfId="3151" xr:uid="{00000000-0005-0000-0000-000008070000}"/>
    <cellStyle name="20% - Accent4 17" xfId="3152" xr:uid="{00000000-0005-0000-0000-000009070000}"/>
    <cellStyle name="20% - Accent4 17 2" xfId="3153" xr:uid="{00000000-0005-0000-0000-00000A070000}"/>
    <cellStyle name="20% - Accent4 18" xfId="3154" xr:uid="{00000000-0005-0000-0000-00000B070000}"/>
    <cellStyle name="20% - Accent4 18 2" xfId="3155" xr:uid="{00000000-0005-0000-0000-00000C070000}"/>
    <cellStyle name="20% - Accent4 19" xfId="3156" xr:uid="{00000000-0005-0000-0000-00000D070000}"/>
    <cellStyle name="20% - Accent4 19 2" xfId="3157" xr:uid="{00000000-0005-0000-0000-00000E070000}"/>
    <cellStyle name="20% - Accent4 2" xfId="1630" xr:uid="{00000000-0005-0000-0000-00000F070000}"/>
    <cellStyle name="20% - Accent4 2 2" xfId="3158" xr:uid="{00000000-0005-0000-0000-000010070000}"/>
    <cellStyle name="20% - Accent4 2 3" xfId="3159" xr:uid="{00000000-0005-0000-0000-000011070000}"/>
    <cellStyle name="20% - Accent4 20" xfId="3160" xr:uid="{00000000-0005-0000-0000-000012070000}"/>
    <cellStyle name="20% - Accent4 20 2" xfId="3161" xr:uid="{00000000-0005-0000-0000-000013070000}"/>
    <cellStyle name="20% - Accent4 21" xfId="3162" xr:uid="{00000000-0005-0000-0000-000014070000}"/>
    <cellStyle name="20% - Accent4 21 2" xfId="3163" xr:uid="{00000000-0005-0000-0000-000015070000}"/>
    <cellStyle name="20% - Accent4 22" xfId="3164" xr:uid="{00000000-0005-0000-0000-000016070000}"/>
    <cellStyle name="20% - Accent4 23" xfId="3165" xr:uid="{00000000-0005-0000-0000-000017070000}"/>
    <cellStyle name="20% - Accent4 24" xfId="3166" xr:uid="{00000000-0005-0000-0000-000018070000}"/>
    <cellStyle name="20% - Accent4 25" xfId="3167" xr:uid="{00000000-0005-0000-0000-000019070000}"/>
    <cellStyle name="20% - Accent4 26" xfId="3168" xr:uid="{00000000-0005-0000-0000-00001A070000}"/>
    <cellStyle name="20% - Accent4 27" xfId="3169" xr:uid="{00000000-0005-0000-0000-00001B070000}"/>
    <cellStyle name="20% - Accent4 28" xfId="3170" xr:uid="{00000000-0005-0000-0000-00001C070000}"/>
    <cellStyle name="20% - Accent4 29" xfId="3171" xr:uid="{00000000-0005-0000-0000-00001D070000}"/>
    <cellStyle name="20% - Accent4 3" xfId="1631" xr:uid="{00000000-0005-0000-0000-00001E070000}"/>
    <cellStyle name="20% - Accent4 3 2" xfId="3172" xr:uid="{00000000-0005-0000-0000-00001F070000}"/>
    <cellStyle name="20% - Accent4 30" xfId="3173" xr:uid="{00000000-0005-0000-0000-000020070000}"/>
    <cellStyle name="20% - Accent4 31" xfId="3174" xr:uid="{00000000-0005-0000-0000-000021070000}"/>
    <cellStyle name="20% - Accent4 32" xfId="3175" xr:uid="{00000000-0005-0000-0000-000022070000}"/>
    <cellStyle name="20% - Accent4 33" xfId="3176" xr:uid="{00000000-0005-0000-0000-000023070000}"/>
    <cellStyle name="20% - Accent4 34" xfId="3177" xr:uid="{00000000-0005-0000-0000-000024070000}"/>
    <cellStyle name="20% - Accent4 35" xfId="3178" xr:uid="{00000000-0005-0000-0000-000025070000}"/>
    <cellStyle name="20% - Accent4 36" xfId="3179" xr:uid="{00000000-0005-0000-0000-000026070000}"/>
    <cellStyle name="20% - Accent4 4" xfId="1632" xr:uid="{00000000-0005-0000-0000-000027070000}"/>
    <cellStyle name="20% - Accent4 4 2" xfId="3180" xr:uid="{00000000-0005-0000-0000-000028070000}"/>
    <cellStyle name="20% - Accent4 5" xfId="3181" xr:uid="{00000000-0005-0000-0000-000029070000}"/>
    <cellStyle name="20% - Accent4 5 2" xfId="3182" xr:uid="{00000000-0005-0000-0000-00002A070000}"/>
    <cellStyle name="20% - Accent4 6" xfId="3183" xr:uid="{00000000-0005-0000-0000-00002B070000}"/>
    <cellStyle name="20% - Accent4 6 2" xfId="3184" xr:uid="{00000000-0005-0000-0000-00002C070000}"/>
    <cellStyle name="20% - Accent4 7" xfId="3185" xr:uid="{00000000-0005-0000-0000-00002D070000}"/>
    <cellStyle name="20% - Accent4 7 2" xfId="3186" xr:uid="{00000000-0005-0000-0000-00002E070000}"/>
    <cellStyle name="20% - Accent4 8" xfId="3187" xr:uid="{00000000-0005-0000-0000-00002F070000}"/>
    <cellStyle name="20% - Accent4 8 2" xfId="3188" xr:uid="{00000000-0005-0000-0000-000030070000}"/>
    <cellStyle name="20% - Accent4 9" xfId="3189" xr:uid="{00000000-0005-0000-0000-000031070000}"/>
    <cellStyle name="20% - Accent4 9 2" xfId="3190" xr:uid="{00000000-0005-0000-0000-000032070000}"/>
    <cellStyle name="20% - Accent5" xfId="25" builtinId="46" customBuiltin="1"/>
    <cellStyle name="20% - Accent5 10" xfId="3191" xr:uid="{00000000-0005-0000-0000-000034070000}"/>
    <cellStyle name="20% - Accent5 10 2" xfId="3192" xr:uid="{00000000-0005-0000-0000-000035070000}"/>
    <cellStyle name="20% - Accent5 11" xfId="3193" xr:uid="{00000000-0005-0000-0000-000036070000}"/>
    <cellStyle name="20% - Accent5 11 2" xfId="3194" xr:uid="{00000000-0005-0000-0000-000037070000}"/>
    <cellStyle name="20% - Accent5 12" xfId="3195" xr:uid="{00000000-0005-0000-0000-000038070000}"/>
    <cellStyle name="20% - Accent5 12 2" xfId="3196" xr:uid="{00000000-0005-0000-0000-000039070000}"/>
    <cellStyle name="20% - Accent5 13" xfId="3197" xr:uid="{00000000-0005-0000-0000-00003A070000}"/>
    <cellStyle name="20% - Accent5 13 2" xfId="3198" xr:uid="{00000000-0005-0000-0000-00003B070000}"/>
    <cellStyle name="20% - Accent5 14" xfId="3199" xr:uid="{00000000-0005-0000-0000-00003C070000}"/>
    <cellStyle name="20% - Accent5 14 2" xfId="3200" xr:uid="{00000000-0005-0000-0000-00003D070000}"/>
    <cellStyle name="20% - Accent5 15" xfId="3201" xr:uid="{00000000-0005-0000-0000-00003E070000}"/>
    <cellStyle name="20% - Accent5 15 2" xfId="3202" xr:uid="{00000000-0005-0000-0000-00003F070000}"/>
    <cellStyle name="20% - Accent5 16" xfId="3203" xr:uid="{00000000-0005-0000-0000-000040070000}"/>
    <cellStyle name="20% - Accent5 16 2" xfId="3204" xr:uid="{00000000-0005-0000-0000-000041070000}"/>
    <cellStyle name="20% - Accent5 17" xfId="3205" xr:uid="{00000000-0005-0000-0000-000042070000}"/>
    <cellStyle name="20% - Accent5 17 2" xfId="3206" xr:uid="{00000000-0005-0000-0000-000043070000}"/>
    <cellStyle name="20% - Accent5 18" xfId="3207" xr:uid="{00000000-0005-0000-0000-000044070000}"/>
    <cellStyle name="20% - Accent5 18 2" xfId="3208" xr:uid="{00000000-0005-0000-0000-000045070000}"/>
    <cellStyle name="20% - Accent5 19" xfId="3209" xr:uid="{00000000-0005-0000-0000-000046070000}"/>
    <cellStyle name="20% - Accent5 19 2" xfId="3210" xr:uid="{00000000-0005-0000-0000-000047070000}"/>
    <cellStyle name="20% - Accent5 2" xfId="1633" xr:uid="{00000000-0005-0000-0000-000048070000}"/>
    <cellStyle name="20% - Accent5 2 2" xfId="3211" xr:uid="{00000000-0005-0000-0000-000049070000}"/>
    <cellStyle name="20% - Accent5 2 3" xfId="3212" xr:uid="{00000000-0005-0000-0000-00004A070000}"/>
    <cellStyle name="20% - Accent5 20" xfId="3213" xr:uid="{00000000-0005-0000-0000-00004B070000}"/>
    <cellStyle name="20% - Accent5 20 2" xfId="3214" xr:uid="{00000000-0005-0000-0000-00004C070000}"/>
    <cellStyle name="20% - Accent5 21" xfId="3215" xr:uid="{00000000-0005-0000-0000-00004D070000}"/>
    <cellStyle name="20% - Accent5 21 2" xfId="3216" xr:uid="{00000000-0005-0000-0000-00004E070000}"/>
    <cellStyle name="20% - Accent5 22" xfId="3217" xr:uid="{00000000-0005-0000-0000-00004F070000}"/>
    <cellStyle name="20% - Accent5 23" xfId="3218" xr:uid="{00000000-0005-0000-0000-000050070000}"/>
    <cellStyle name="20% - Accent5 24" xfId="3219" xr:uid="{00000000-0005-0000-0000-000051070000}"/>
    <cellStyle name="20% - Accent5 25" xfId="3220" xr:uid="{00000000-0005-0000-0000-000052070000}"/>
    <cellStyle name="20% - Accent5 26" xfId="3221" xr:uid="{00000000-0005-0000-0000-000053070000}"/>
    <cellStyle name="20% - Accent5 27" xfId="3222" xr:uid="{00000000-0005-0000-0000-000054070000}"/>
    <cellStyle name="20% - Accent5 28" xfId="3223" xr:uid="{00000000-0005-0000-0000-000055070000}"/>
    <cellStyle name="20% - Accent5 29" xfId="3224" xr:uid="{00000000-0005-0000-0000-000056070000}"/>
    <cellStyle name="20% - Accent5 3" xfId="1634" xr:uid="{00000000-0005-0000-0000-000057070000}"/>
    <cellStyle name="20% - Accent5 3 2" xfId="3225" xr:uid="{00000000-0005-0000-0000-000058070000}"/>
    <cellStyle name="20% - Accent5 30" xfId="3226" xr:uid="{00000000-0005-0000-0000-000059070000}"/>
    <cellStyle name="20% - Accent5 31" xfId="3227" xr:uid="{00000000-0005-0000-0000-00005A070000}"/>
    <cellStyle name="20% - Accent5 32" xfId="3228" xr:uid="{00000000-0005-0000-0000-00005B070000}"/>
    <cellStyle name="20% - Accent5 33" xfId="3229" xr:uid="{00000000-0005-0000-0000-00005C070000}"/>
    <cellStyle name="20% - Accent5 34" xfId="3230" xr:uid="{00000000-0005-0000-0000-00005D070000}"/>
    <cellStyle name="20% - Accent5 35" xfId="3231" xr:uid="{00000000-0005-0000-0000-00005E070000}"/>
    <cellStyle name="20% - Accent5 36" xfId="3232" xr:uid="{00000000-0005-0000-0000-00005F070000}"/>
    <cellStyle name="20% - Accent5 4" xfId="1635" xr:uid="{00000000-0005-0000-0000-000060070000}"/>
    <cellStyle name="20% - Accent5 4 2" xfId="3233" xr:uid="{00000000-0005-0000-0000-000061070000}"/>
    <cellStyle name="20% - Accent5 5" xfId="3234" xr:uid="{00000000-0005-0000-0000-000062070000}"/>
    <cellStyle name="20% - Accent5 5 2" xfId="3235" xr:uid="{00000000-0005-0000-0000-000063070000}"/>
    <cellStyle name="20% - Accent5 6" xfId="3236" xr:uid="{00000000-0005-0000-0000-000064070000}"/>
    <cellStyle name="20% - Accent5 6 2" xfId="3237" xr:uid="{00000000-0005-0000-0000-000065070000}"/>
    <cellStyle name="20% - Accent5 7" xfId="3238" xr:uid="{00000000-0005-0000-0000-000066070000}"/>
    <cellStyle name="20% - Accent5 7 2" xfId="3239" xr:uid="{00000000-0005-0000-0000-000067070000}"/>
    <cellStyle name="20% - Accent5 8" xfId="3240" xr:uid="{00000000-0005-0000-0000-000068070000}"/>
    <cellStyle name="20% - Accent5 8 2" xfId="3241" xr:uid="{00000000-0005-0000-0000-000069070000}"/>
    <cellStyle name="20% - Accent5 9" xfId="3242" xr:uid="{00000000-0005-0000-0000-00006A070000}"/>
    <cellStyle name="20% - Accent5 9 2" xfId="3243" xr:uid="{00000000-0005-0000-0000-00006B070000}"/>
    <cellStyle name="20% - Accent6" xfId="26" builtinId="50" customBuiltin="1"/>
    <cellStyle name="20% - Accent6 10" xfId="3244" xr:uid="{00000000-0005-0000-0000-00006D070000}"/>
    <cellStyle name="20% - Accent6 10 2" xfId="3245" xr:uid="{00000000-0005-0000-0000-00006E070000}"/>
    <cellStyle name="20% - Accent6 11" xfId="3246" xr:uid="{00000000-0005-0000-0000-00006F070000}"/>
    <cellStyle name="20% - Accent6 11 2" xfId="3247" xr:uid="{00000000-0005-0000-0000-000070070000}"/>
    <cellStyle name="20% - Accent6 12" xfId="3248" xr:uid="{00000000-0005-0000-0000-000071070000}"/>
    <cellStyle name="20% - Accent6 12 2" xfId="3249" xr:uid="{00000000-0005-0000-0000-000072070000}"/>
    <cellStyle name="20% - Accent6 13" xfId="3250" xr:uid="{00000000-0005-0000-0000-000073070000}"/>
    <cellStyle name="20% - Accent6 13 2" xfId="3251" xr:uid="{00000000-0005-0000-0000-000074070000}"/>
    <cellStyle name="20% - Accent6 14" xfId="3252" xr:uid="{00000000-0005-0000-0000-000075070000}"/>
    <cellStyle name="20% - Accent6 14 2" xfId="3253" xr:uid="{00000000-0005-0000-0000-000076070000}"/>
    <cellStyle name="20% - Accent6 15" xfId="3254" xr:uid="{00000000-0005-0000-0000-000077070000}"/>
    <cellStyle name="20% - Accent6 15 2" xfId="3255" xr:uid="{00000000-0005-0000-0000-000078070000}"/>
    <cellStyle name="20% - Accent6 16" xfId="3256" xr:uid="{00000000-0005-0000-0000-000079070000}"/>
    <cellStyle name="20% - Accent6 16 2" xfId="3257" xr:uid="{00000000-0005-0000-0000-00007A070000}"/>
    <cellStyle name="20% - Accent6 17" xfId="3258" xr:uid="{00000000-0005-0000-0000-00007B070000}"/>
    <cellStyle name="20% - Accent6 17 2" xfId="3259" xr:uid="{00000000-0005-0000-0000-00007C070000}"/>
    <cellStyle name="20% - Accent6 18" xfId="3260" xr:uid="{00000000-0005-0000-0000-00007D070000}"/>
    <cellStyle name="20% - Accent6 18 2" xfId="3261" xr:uid="{00000000-0005-0000-0000-00007E070000}"/>
    <cellStyle name="20% - Accent6 19" xfId="3262" xr:uid="{00000000-0005-0000-0000-00007F070000}"/>
    <cellStyle name="20% - Accent6 19 2" xfId="3263" xr:uid="{00000000-0005-0000-0000-000080070000}"/>
    <cellStyle name="20% - Accent6 2" xfId="1636" xr:uid="{00000000-0005-0000-0000-000081070000}"/>
    <cellStyle name="20% - Accent6 2 2" xfId="3264" xr:uid="{00000000-0005-0000-0000-000082070000}"/>
    <cellStyle name="20% - Accent6 2 3" xfId="3265" xr:uid="{00000000-0005-0000-0000-000083070000}"/>
    <cellStyle name="20% - Accent6 20" xfId="3266" xr:uid="{00000000-0005-0000-0000-000084070000}"/>
    <cellStyle name="20% - Accent6 20 2" xfId="3267" xr:uid="{00000000-0005-0000-0000-000085070000}"/>
    <cellStyle name="20% - Accent6 21" xfId="3268" xr:uid="{00000000-0005-0000-0000-000086070000}"/>
    <cellStyle name="20% - Accent6 21 2" xfId="3269" xr:uid="{00000000-0005-0000-0000-000087070000}"/>
    <cellStyle name="20% - Accent6 22" xfId="3270" xr:uid="{00000000-0005-0000-0000-000088070000}"/>
    <cellStyle name="20% - Accent6 23" xfId="3271" xr:uid="{00000000-0005-0000-0000-000089070000}"/>
    <cellStyle name="20% - Accent6 24" xfId="3272" xr:uid="{00000000-0005-0000-0000-00008A070000}"/>
    <cellStyle name="20% - Accent6 25" xfId="3273" xr:uid="{00000000-0005-0000-0000-00008B070000}"/>
    <cellStyle name="20% - Accent6 26" xfId="3274" xr:uid="{00000000-0005-0000-0000-00008C070000}"/>
    <cellStyle name="20% - Accent6 27" xfId="3275" xr:uid="{00000000-0005-0000-0000-00008D070000}"/>
    <cellStyle name="20% - Accent6 28" xfId="3276" xr:uid="{00000000-0005-0000-0000-00008E070000}"/>
    <cellStyle name="20% - Accent6 29" xfId="3277" xr:uid="{00000000-0005-0000-0000-00008F070000}"/>
    <cellStyle name="20% - Accent6 3" xfId="1637" xr:uid="{00000000-0005-0000-0000-000090070000}"/>
    <cellStyle name="20% - Accent6 3 2" xfId="3278" xr:uid="{00000000-0005-0000-0000-000091070000}"/>
    <cellStyle name="20% - Accent6 30" xfId="3279" xr:uid="{00000000-0005-0000-0000-000092070000}"/>
    <cellStyle name="20% - Accent6 31" xfId="3280" xr:uid="{00000000-0005-0000-0000-000093070000}"/>
    <cellStyle name="20% - Accent6 32" xfId="3281" xr:uid="{00000000-0005-0000-0000-000094070000}"/>
    <cellStyle name="20% - Accent6 33" xfId="3282" xr:uid="{00000000-0005-0000-0000-000095070000}"/>
    <cellStyle name="20% - Accent6 34" xfId="3283" xr:uid="{00000000-0005-0000-0000-000096070000}"/>
    <cellStyle name="20% - Accent6 35" xfId="3284" xr:uid="{00000000-0005-0000-0000-000097070000}"/>
    <cellStyle name="20% - Accent6 36" xfId="3285" xr:uid="{00000000-0005-0000-0000-000098070000}"/>
    <cellStyle name="20% - Accent6 4" xfId="1638" xr:uid="{00000000-0005-0000-0000-000099070000}"/>
    <cellStyle name="20% - Accent6 4 2" xfId="3286" xr:uid="{00000000-0005-0000-0000-00009A070000}"/>
    <cellStyle name="20% - Accent6 5" xfId="3287" xr:uid="{00000000-0005-0000-0000-00009B070000}"/>
    <cellStyle name="20% - Accent6 5 2" xfId="3288" xr:uid="{00000000-0005-0000-0000-00009C070000}"/>
    <cellStyle name="20% - Accent6 6" xfId="3289" xr:uid="{00000000-0005-0000-0000-00009D070000}"/>
    <cellStyle name="20% - Accent6 6 2" xfId="3290" xr:uid="{00000000-0005-0000-0000-00009E070000}"/>
    <cellStyle name="20% - Accent6 7" xfId="3291" xr:uid="{00000000-0005-0000-0000-00009F070000}"/>
    <cellStyle name="20% - Accent6 7 2" xfId="3292" xr:uid="{00000000-0005-0000-0000-0000A0070000}"/>
    <cellStyle name="20% - Accent6 8" xfId="3293" xr:uid="{00000000-0005-0000-0000-0000A1070000}"/>
    <cellStyle name="20% - Accent6 8 2" xfId="3294" xr:uid="{00000000-0005-0000-0000-0000A2070000}"/>
    <cellStyle name="20% - Accent6 9" xfId="3295" xr:uid="{00000000-0005-0000-0000-0000A3070000}"/>
    <cellStyle name="20% - Accent6 9 2" xfId="3296" xr:uid="{00000000-0005-0000-0000-0000A4070000}"/>
    <cellStyle name="3 V1.00 CORE IMAGE (5200MM3.100 08/01/97)_x000d__x000a__x000d__x000a_[windows]_x000d__x000a_;spooler=yes_x000d__x000a_load=nw" xfId="1639" xr:uid="{00000000-0005-0000-0000-0000A5070000}"/>
    <cellStyle name="3 V1.00 CORE IMAGE (5200MM3.100 08/01/97)_x000d__x000a__x000d__x000a_[windows]_x000d__x000a_;spooler=yes_x000d__x000a_load=nw 2" xfId="3297" xr:uid="{00000000-0005-0000-0000-0000A6070000}"/>
    <cellStyle name="3 V1.00 CORE IMAGE (5200MM3.100 08/01/97)_x000d__x000a__x000d__x000a_[windows]_x000d__x000a_;spooler=yes_x000d__x000a_load=nw 3" xfId="3298" xr:uid="{00000000-0005-0000-0000-0000A7070000}"/>
    <cellStyle name="3 V1.00 CORE IMAGE (5200MM3.100 08/01/97)_x000d__x000a__x000d__x000a_[windows]_x000d__x000a_;spooler=yes_x000d__x000a_load=nw 4" xfId="3299" xr:uid="{00000000-0005-0000-0000-0000A8070000}"/>
    <cellStyle name="3 V1.00 CORE IMAGE (5200MM3.100 08/01/97)_x000d__x000a__x000d__x000a_[windows]_x000d__x000a_;spooler=yes_x000d__x000a_load=nw 5" xfId="3300" xr:uid="{00000000-0005-0000-0000-0000A9070000}"/>
    <cellStyle name="40% - Accent1" xfId="27" builtinId="31" customBuiltin="1"/>
    <cellStyle name="40% - Accent1 10" xfId="3301" xr:uid="{00000000-0005-0000-0000-0000AB070000}"/>
    <cellStyle name="40% - Accent1 10 2" xfId="3302" xr:uid="{00000000-0005-0000-0000-0000AC070000}"/>
    <cellStyle name="40% - Accent1 11" xfId="3303" xr:uid="{00000000-0005-0000-0000-0000AD070000}"/>
    <cellStyle name="40% - Accent1 11 2" xfId="3304" xr:uid="{00000000-0005-0000-0000-0000AE070000}"/>
    <cellStyle name="40% - Accent1 12" xfId="3305" xr:uid="{00000000-0005-0000-0000-0000AF070000}"/>
    <cellStyle name="40% - Accent1 12 2" xfId="3306" xr:uid="{00000000-0005-0000-0000-0000B0070000}"/>
    <cellStyle name="40% - Accent1 13" xfId="3307" xr:uid="{00000000-0005-0000-0000-0000B1070000}"/>
    <cellStyle name="40% - Accent1 13 2" xfId="3308" xr:uid="{00000000-0005-0000-0000-0000B2070000}"/>
    <cellStyle name="40% - Accent1 14" xfId="3309" xr:uid="{00000000-0005-0000-0000-0000B3070000}"/>
    <cellStyle name="40% - Accent1 14 2" xfId="3310" xr:uid="{00000000-0005-0000-0000-0000B4070000}"/>
    <cellStyle name="40% - Accent1 15" xfId="3311" xr:uid="{00000000-0005-0000-0000-0000B5070000}"/>
    <cellStyle name="40% - Accent1 15 2" xfId="3312" xr:uid="{00000000-0005-0000-0000-0000B6070000}"/>
    <cellStyle name="40% - Accent1 16" xfId="3313" xr:uid="{00000000-0005-0000-0000-0000B7070000}"/>
    <cellStyle name="40% - Accent1 16 2" xfId="3314" xr:uid="{00000000-0005-0000-0000-0000B8070000}"/>
    <cellStyle name="40% - Accent1 17" xfId="3315" xr:uid="{00000000-0005-0000-0000-0000B9070000}"/>
    <cellStyle name="40% - Accent1 17 2" xfId="3316" xr:uid="{00000000-0005-0000-0000-0000BA070000}"/>
    <cellStyle name="40% - Accent1 18" xfId="3317" xr:uid="{00000000-0005-0000-0000-0000BB070000}"/>
    <cellStyle name="40% - Accent1 18 2" xfId="3318" xr:uid="{00000000-0005-0000-0000-0000BC070000}"/>
    <cellStyle name="40% - Accent1 19" xfId="3319" xr:uid="{00000000-0005-0000-0000-0000BD070000}"/>
    <cellStyle name="40% - Accent1 19 2" xfId="3320" xr:uid="{00000000-0005-0000-0000-0000BE070000}"/>
    <cellStyle name="40% - Accent1 2" xfId="1640" xr:uid="{00000000-0005-0000-0000-0000BF070000}"/>
    <cellStyle name="40% - Accent1 2 2" xfId="3321" xr:uid="{00000000-0005-0000-0000-0000C0070000}"/>
    <cellStyle name="40% - Accent1 2 3" xfId="3322" xr:uid="{00000000-0005-0000-0000-0000C1070000}"/>
    <cellStyle name="40% - Accent1 20" xfId="3323" xr:uid="{00000000-0005-0000-0000-0000C2070000}"/>
    <cellStyle name="40% - Accent1 20 2" xfId="3324" xr:uid="{00000000-0005-0000-0000-0000C3070000}"/>
    <cellStyle name="40% - Accent1 21" xfId="3325" xr:uid="{00000000-0005-0000-0000-0000C4070000}"/>
    <cellStyle name="40% - Accent1 21 2" xfId="3326" xr:uid="{00000000-0005-0000-0000-0000C5070000}"/>
    <cellStyle name="40% - Accent1 22" xfId="3327" xr:uid="{00000000-0005-0000-0000-0000C6070000}"/>
    <cellStyle name="40% - Accent1 23" xfId="3328" xr:uid="{00000000-0005-0000-0000-0000C7070000}"/>
    <cellStyle name="40% - Accent1 24" xfId="3329" xr:uid="{00000000-0005-0000-0000-0000C8070000}"/>
    <cellStyle name="40% - Accent1 25" xfId="3330" xr:uid="{00000000-0005-0000-0000-0000C9070000}"/>
    <cellStyle name="40% - Accent1 26" xfId="3331" xr:uid="{00000000-0005-0000-0000-0000CA070000}"/>
    <cellStyle name="40% - Accent1 27" xfId="3332" xr:uid="{00000000-0005-0000-0000-0000CB070000}"/>
    <cellStyle name="40% - Accent1 28" xfId="3333" xr:uid="{00000000-0005-0000-0000-0000CC070000}"/>
    <cellStyle name="40% - Accent1 29" xfId="3334" xr:uid="{00000000-0005-0000-0000-0000CD070000}"/>
    <cellStyle name="40% - Accent1 3" xfId="1641" xr:uid="{00000000-0005-0000-0000-0000CE070000}"/>
    <cellStyle name="40% - Accent1 3 2" xfId="3335" xr:uid="{00000000-0005-0000-0000-0000CF070000}"/>
    <cellStyle name="40% - Accent1 30" xfId="3336" xr:uid="{00000000-0005-0000-0000-0000D0070000}"/>
    <cellStyle name="40% - Accent1 31" xfId="3337" xr:uid="{00000000-0005-0000-0000-0000D1070000}"/>
    <cellStyle name="40% - Accent1 32" xfId="3338" xr:uid="{00000000-0005-0000-0000-0000D2070000}"/>
    <cellStyle name="40% - Accent1 33" xfId="3339" xr:uid="{00000000-0005-0000-0000-0000D3070000}"/>
    <cellStyle name="40% - Accent1 34" xfId="3340" xr:uid="{00000000-0005-0000-0000-0000D4070000}"/>
    <cellStyle name="40% - Accent1 35" xfId="3341" xr:uid="{00000000-0005-0000-0000-0000D5070000}"/>
    <cellStyle name="40% - Accent1 36" xfId="3342" xr:uid="{00000000-0005-0000-0000-0000D6070000}"/>
    <cellStyle name="40% - Accent1 4" xfId="1642" xr:uid="{00000000-0005-0000-0000-0000D7070000}"/>
    <cellStyle name="40% - Accent1 4 2" xfId="3343" xr:uid="{00000000-0005-0000-0000-0000D8070000}"/>
    <cellStyle name="40% - Accent1 5" xfId="3344" xr:uid="{00000000-0005-0000-0000-0000D9070000}"/>
    <cellStyle name="40% - Accent1 5 2" xfId="3345" xr:uid="{00000000-0005-0000-0000-0000DA070000}"/>
    <cellStyle name="40% - Accent1 6" xfId="3346" xr:uid="{00000000-0005-0000-0000-0000DB070000}"/>
    <cellStyle name="40% - Accent1 6 2" xfId="3347" xr:uid="{00000000-0005-0000-0000-0000DC070000}"/>
    <cellStyle name="40% - Accent1 7" xfId="3348" xr:uid="{00000000-0005-0000-0000-0000DD070000}"/>
    <cellStyle name="40% - Accent1 7 2" xfId="3349" xr:uid="{00000000-0005-0000-0000-0000DE070000}"/>
    <cellStyle name="40% - Accent1 8" xfId="3350" xr:uid="{00000000-0005-0000-0000-0000DF070000}"/>
    <cellStyle name="40% - Accent1 8 2" xfId="3351" xr:uid="{00000000-0005-0000-0000-0000E0070000}"/>
    <cellStyle name="40% - Accent1 9" xfId="3352" xr:uid="{00000000-0005-0000-0000-0000E1070000}"/>
    <cellStyle name="40% - Accent1 9 2" xfId="3353" xr:uid="{00000000-0005-0000-0000-0000E2070000}"/>
    <cellStyle name="40% - Accent2" xfId="28" builtinId="35" customBuiltin="1"/>
    <cellStyle name="40% - Accent2 10" xfId="3354" xr:uid="{00000000-0005-0000-0000-0000E4070000}"/>
    <cellStyle name="40% - Accent2 10 2" xfId="3355" xr:uid="{00000000-0005-0000-0000-0000E5070000}"/>
    <cellStyle name="40% - Accent2 11" xfId="3356" xr:uid="{00000000-0005-0000-0000-0000E6070000}"/>
    <cellStyle name="40% - Accent2 11 2" xfId="3357" xr:uid="{00000000-0005-0000-0000-0000E7070000}"/>
    <cellStyle name="40% - Accent2 12" xfId="3358" xr:uid="{00000000-0005-0000-0000-0000E8070000}"/>
    <cellStyle name="40% - Accent2 12 2" xfId="3359" xr:uid="{00000000-0005-0000-0000-0000E9070000}"/>
    <cellStyle name="40% - Accent2 13" xfId="3360" xr:uid="{00000000-0005-0000-0000-0000EA070000}"/>
    <cellStyle name="40% - Accent2 13 2" xfId="3361" xr:uid="{00000000-0005-0000-0000-0000EB070000}"/>
    <cellStyle name="40% - Accent2 14" xfId="3362" xr:uid="{00000000-0005-0000-0000-0000EC070000}"/>
    <cellStyle name="40% - Accent2 14 2" xfId="3363" xr:uid="{00000000-0005-0000-0000-0000ED070000}"/>
    <cellStyle name="40% - Accent2 15" xfId="3364" xr:uid="{00000000-0005-0000-0000-0000EE070000}"/>
    <cellStyle name="40% - Accent2 15 2" xfId="3365" xr:uid="{00000000-0005-0000-0000-0000EF070000}"/>
    <cellStyle name="40% - Accent2 16" xfId="3366" xr:uid="{00000000-0005-0000-0000-0000F0070000}"/>
    <cellStyle name="40% - Accent2 16 2" xfId="3367" xr:uid="{00000000-0005-0000-0000-0000F1070000}"/>
    <cellStyle name="40% - Accent2 17" xfId="3368" xr:uid="{00000000-0005-0000-0000-0000F2070000}"/>
    <cellStyle name="40% - Accent2 17 2" xfId="3369" xr:uid="{00000000-0005-0000-0000-0000F3070000}"/>
    <cellStyle name="40% - Accent2 18" xfId="3370" xr:uid="{00000000-0005-0000-0000-0000F4070000}"/>
    <cellStyle name="40% - Accent2 18 2" xfId="3371" xr:uid="{00000000-0005-0000-0000-0000F5070000}"/>
    <cellStyle name="40% - Accent2 19" xfId="3372" xr:uid="{00000000-0005-0000-0000-0000F6070000}"/>
    <cellStyle name="40% - Accent2 19 2" xfId="3373" xr:uid="{00000000-0005-0000-0000-0000F7070000}"/>
    <cellStyle name="40% - Accent2 2" xfId="1643" xr:uid="{00000000-0005-0000-0000-0000F8070000}"/>
    <cellStyle name="40% - Accent2 2 2" xfId="3374" xr:uid="{00000000-0005-0000-0000-0000F9070000}"/>
    <cellStyle name="40% - Accent2 2 3" xfId="3375" xr:uid="{00000000-0005-0000-0000-0000FA070000}"/>
    <cellStyle name="40% - Accent2 20" xfId="3376" xr:uid="{00000000-0005-0000-0000-0000FB070000}"/>
    <cellStyle name="40% - Accent2 20 2" xfId="3377" xr:uid="{00000000-0005-0000-0000-0000FC070000}"/>
    <cellStyle name="40% - Accent2 21" xfId="3378" xr:uid="{00000000-0005-0000-0000-0000FD070000}"/>
    <cellStyle name="40% - Accent2 21 2" xfId="3379" xr:uid="{00000000-0005-0000-0000-0000FE070000}"/>
    <cellStyle name="40% - Accent2 22" xfId="3380" xr:uid="{00000000-0005-0000-0000-0000FF070000}"/>
    <cellStyle name="40% - Accent2 23" xfId="3381" xr:uid="{00000000-0005-0000-0000-000000080000}"/>
    <cellStyle name="40% - Accent2 24" xfId="3382" xr:uid="{00000000-0005-0000-0000-000001080000}"/>
    <cellStyle name="40% - Accent2 25" xfId="3383" xr:uid="{00000000-0005-0000-0000-000002080000}"/>
    <cellStyle name="40% - Accent2 26" xfId="3384" xr:uid="{00000000-0005-0000-0000-000003080000}"/>
    <cellStyle name="40% - Accent2 27" xfId="3385" xr:uid="{00000000-0005-0000-0000-000004080000}"/>
    <cellStyle name="40% - Accent2 28" xfId="3386" xr:uid="{00000000-0005-0000-0000-000005080000}"/>
    <cellStyle name="40% - Accent2 29" xfId="3387" xr:uid="{00000000-0005-0000-0000-000006080000}"/>
    <cellStyle name="40% - Accent2 3" xfId="1644" xr:uid="{00000000-0005-0000-0000-000007080000}"/>
    <cellStyle name="40% - Accent2 3 2" xfId="3388" xr:uid="{00000000-0005-0000-0000-000008080000}"/>
    <cellStyle name="40% - Accent2 30" xfId="3389" xr:uid="{00000000-0005-0000-0000-000009080000}"/>
    <cellStyle name="40% - Accent2 31" xfId="3390" xr:uid="{00000000-0005-0000-0000-00000A080000}"/>
    <cellStyle name="40% - Accent2 32" xfId="3391" xr:uid="{00000000-0005-0000-0000-00000B080000}"/>
    <cellStyle name="40% - Accent2 33" xfId="3392" xr:uid="{00000000-0005-0000-0000-00000C080000}"/>
    <cellStyle name="40% - Accent2 34" xfId="3393" xr:uid="{00000000-0005-0000-0000-00000D080000}"/>
    <cellStyle name="40% - Accent2 35" xfId="3394" xr:uid="{00000000-0005-0000-0000-00000E080000}"/>
    <cellStyle name="40% - Accent2 36" xfId="3395" xr:uid="{00000000-0005-0000-0000-00000F080000}"/>
    <cellStyle name="40% - Accent2 4" xfId="1645" xr:uid="{00000000-0005-0000-0000-000010080000}"/>
    <cellStyle name="40% - Accent2 4 2" xfId="3396" xr:uid="{00000000-0005-0000-0000-000011080000}"/>
    <cellStyle name="40% - Accent2 5" xfId="3397" xr:uid="{00000000-0005-0000-0000-000012080000}"/>
    <cellStyle name="40% - Accent2 5 2" xfId="3398" xr:uid="{00000000-0005-0000-0000-000013080000}"/>
    <cellStyle name="40% - Accent2 6" xfId="3399" xr:uid="{00000000-0005-0000-0000-000014080000}"/>
    <cellStyle name="40% - Accent2 6 2" xfId="3400" xr:uid="{00000000-0005-0000-0000-000015080000}"/>
    <cellStyle name="40% - Accent2 7" xfId="3401" xr:uid="{00000000-0005-0000-0000-000016080000}"/>
    <cellStyle name="40% - Accent2 7 2" xfId="3402" xr:uid="{00000000-0005-0000-0000-000017080000}"/>
    <cellStyle name="40% - Accent2 8" xfId="3403" xr:uid="{00000000-0005-0000-0000-000018080000}"/>
    <cellStyle name="40% - Accent2 8 2" xfId="3404" xr:uid="{00000000-0005-0000-0000-000019080000}"/>
    <cellStyle name="40% - Accent2 9" xfId="3405" xr:uid="{00000000-0005-0000-0000-00001A080000}"/>
    <cellStyle name="40% - Accent2 9 2" xfId="3406" xr:uid="{00000000-0005-0000-0000-00001B080000}"/>
    <cellStyle name="40% - Accent3" xfId="29" builtinId="39" customBuiltin="1"/>
    <cellStyle name="40% - Accent3 10" xfId="3407" xr:uid="{00000000-0005-0000-0000-00001D080000}"/>
    <cellStyle name="40% - Accent3 10 2" xfId="3408" xr:uid="{00000000-0005-0000-0000-00001E080000}"/>
    <cellStyle name="40% - Accent3 11" xfId="3409" xr:uid="{00000000-0005-0000-0000-00001F080000}"/>
    <cellStyle name="40% - Accent3 11 2" xfId="3410" xr:uid="{00000000-0005-0000-0000-000020080000}"/>
    <cellStyle name="40% - Accent3 12" xfId="3411" xr:uid="{00000000-0005-0000-0000-000021080000}"/>
    <cellStyle name="40% - Accent3 12 2" xfId="3412" xr:uid="{00000000-0005-0000-0000-000022080000}"/>
    <cellStyle name="40% - Accent3 13" xfId="3413" xr:uid="{00000000-0005-0000-0000-000023080000}"/>
    <cellStyle name="40% - Accent3 13 2" xfId="3414" xr:uid="{00000000-0005-0000-0000-000024080000}"/>
    <cellStyle name="40% - Accent3 14" xfId="3415" xr:uid="{00000000-0005-0000-0000-000025080000}"/>
    <cellStyle name="40% - Accent3 14 2" xfId="3416" xr:uid="{00000000-0005-0000-0000-000026080000}"/>
    <cellStyle name="40% - Accent3 15" xfId="3417" xr:uid="{00000000-0005-0000-0000-000027080000}"/>
    <cellStyle name="40% - Accent3 15 2" xfId="3418" xr:uid="{00000000-0005-0000-0000-000028080000}"/>
    <cellStyle name="40% - Accent3 16" xfId="3419" xr:uid="{00000000-0005-0000-0000-000029080000}"/>
    <cellStyle name="40% - Accent3 16 2" xfId="3420" xr:uid="{00000000-0005-0000-0000-00002A080000}"/>
    <cellStyle name="40% - Accent3 17" xfId="3421" xr:uid="{00000000-0005-0000-0000-00002B080000}"/>
    <cellStyle name="40% - Accent3 17 2" xfId="3422" xr:uid="{00000000-0005-0000-0000-00002C080000}"/>
    <cellStyle name="40% - Accent3 18" xfId="3423" xr:uid="{00000000-0005-0000-0000-00002D080000}"/>
    <cellStyle name="40% - Accent3 18 2" xfId="3424" xr:uid="{00000000-0005-0000-0000-00002E080000}"/>
    <cellStyle name="40% - Accent3 19" xfId="3425" xr:uid="{00000000-0005-0000-0000-00002F080000}"/>
    <cellStyle name="40% - Accent3 19 2" xfId="3426" xr:uid="{00000000-0005-0000-0000-000030080000}"/>
    <cellStyle name="40% - Accent3 2" xfId="1646" xr:uid="{00000000-0005-0000-0000-000031080000}"/>
    <cellStyle name="40% - Accent3 2 2" xfId="3427" xr:uid="{00000000-0005-0000-0000-000032080000}"/>
    <cellStyle name="40% - Accent3 2 3" xfId="3428" xr:uid="{00000000-0005-0000-0000-000033080000}"/>
    <cellStyle name="40% - Accent3 20" xfId="3429" xr:uid="{00000000-0005-0000-0000-000034080000}"/>
    <cellStyle name="40% - Accent3 20 2" xfId="3430" xr:uid="{00000000-0005-0000-0000-000035080000}"/>
    <cellStyle name="40% - Accent3 21" xfId="3431" xr:uid="{00000000-0005-0000-0000-000036080000}"/>
    <cellStyle name="40% - Accent3 21 2" xfId="3432" xr:uid="{00000000-0005-0000-0000-000037080000}"/>
    <cellStyle name="40% - Accent3 22" xfId="3433" xr:uid="{00000000-0005-0000-0000-000038080000}"/>
    <cellStyle name="40% - Accent3 23" xfId="3434" xr:uid="{00000000-0005-0000-0000-000039080000}"/>
    <cellStyle name="40% - Accent3 24" xfId="3435" xr:uid="{00000000-0005-0000-0000-00003A080000}"/>
    <cellStyle name="40% - Accent3 25" xfId="3436" xr:uid="{00000000-0005-0000-0000-00003B080000}"/>
    <cellStyle name="40% - Accent3 26" xfId="3437" xr:uid="{00000000-0005-0000-0000-00003C080000}"/>
    <cellStyle name="40% - Accent3 27" xfId="3438" xr:uid="{00000000-0005-0000-0000-00003D080000}"/>
    <cellStyle name="40% - Accent3 28" xfId="3439" xr:uid="{00000000-0005-0000-0000-00003E080000}"/>
    <cellStyle name="40% - Accent3 29" xfId="3440" xr:uid="{00000000-0005-0000-0000-00003F080000}"/>
    <cellStyle name="40% - Accent3 3" xfId="1647" xr:uid="{00000000-0005-0000-0000-000040080000}"/>
    <cellStyle name="40% - Accent3 3 2" xfId="3441" xr:uid="{00000000-0005-0000-0000-000041080000}"/>
    <cellStyle name="40% - Accent3 30" xfId="3442" xr:uid="{00000000-0005-0000-0000-000042080000}"/>
    <cellStyle name="40% - Accent3 31" xfId="3443" xr:uid="{00000000-0005-0000-0000-000043080000}"/>
    <cellStyle name="40% - Accent3 32" xfId="3444" xr:uid="{00000000-0005-0000-0000-000044080000}"/>
    <cellStyle name="40% - Accent3 33" xfId="3445" xr:uid="{00000000-0005-0000-0000-000045080000}"/>
    <cellStyle name="40% - Accent3 34" xfId="3446" xr:uid="{00000000-0005-0000-0000-000046080000}"/>
    <cellStyle name="40% - Accent3 35" xfId="3447" xr:uid="{00000000-0005-0000-0000-000047080000}"/>
    <cellStyle name="40% - Accent3 36" xfId="3448" xr:uid="{00000000-0005-0000-0000-000048080000}"/>
    <cellStyle name="40% - Accent3 4" xfId="1648" xr:uid="{00000000-0005-0000-0000-000049080000}"/>
    <cellStyle name="40% - Accent3 4 2" xfId="3449" xr:uid="{00000000-0005-0000-0000-00004A080000}"/>
    <cellStyle name="40% - Accent3 5" xfId="3450" xr:uid="{00000000-0005-0000-0000-00004B080000}"/>
    <cellStyle name="40% - Accent3 5 2" xfId="3451" xr:uid="{00000000-0005-0000-0000-00004C080000}"/>
    <cellStyle name="40% - Accent3 6" xfId="3452" xr:uid="{00000000-0005-0000-0000-00004D080000}"/>
    <cellStyle name="40% - Accent3 6 2" xfId="3453" xr:uid="{00000000-0005-0000-0000-00004E080000}"/>
    <cellStyle name="40% - Accent3 7" xfId="3454" xr:uid="{00000000-0005-0000-0000-00004F080000}"/>
    <cellStyle name="40% - Accent3 7 2" xfId="3455" xr:uid="{00000000-0005-0000-0000-000050080000}"/>
    <cellStyle name="40% - Accent3 8" xfId="3456" xr:uid="{00000000-0005-0000-0000-000051080000}"/>
    <cellStyle name="40% - Accent3 8 2" xfId="3457" xr:uid="{00000000-0005-0000-0000-000052080000}"/>
    <cellStyle name="40% - Accent3 9" xfId="3458" xr:uid="{00000000-0005-0000-0000-000053080000}"/>
    <cellStyle name="40% - Accent3 9 2" xfId="3459" xr:uid="{00000000-0005-0000-0000-000054080000}"/>
    <cellStyle name="40% - Accent4" xfId="30" builtinId="43" customBuiltin="1"/>
    <cellStyle name="40% - Accent4 10" xfId="3460" xr:uid="{00000000-0005-0000-0000-000056080000}"/>
    <cellStyle name="40% - Accent4 10 2" xfId="3461" xr:uid="{00000000-0005-0000-0000-000057080000}"/>
    <cellStyle name="40% - Accent4 11" xfId="3462" xr:uid="{00000000-0005-0000-0000-000058080000}"/>
    <cellStyle name="40% - Accent4 11 2" xfId="3463" xr:uid="{00000000-0005-0000-0000-000059080000}"/>
    <cellStyle name="40% - Accent4 12" xfId="3464" xr:uid="{00000000-0005-0000-0000-00005A080000}"/>
    <cellStyle name="40% - Accent4 12 2" xfId="3465" xr:uid="{00000000-0005-0000-0000-00005B080000}"/>
    <cellStyle name="40% - Accent4 13" xfId="3466" xr:uid="{00000000-0005-0000-0000-00005C080000}"/>
    <cellStyle name="40% - Accent4 13 2" xfId="3467" xr:uid="{00000000-0005-0000-0000-00005D080000}"/>
    <cellStyle name="40% - Accent4 14" xfId="3468" xr:uid="{00000000-0005-0000-0000-00005E080000}"/>
    <cellStyle name="40% - Accent4 14 2" xfId="3469" xr:uid="{00000000-0005-0000-0000-00005F080000}"/>
    <cellStyle name="40% - Accent4 15" xfId="3470" xr:uid="{00000000-0005-0000-0000-000060080000}"/>
    <cellStyle name="40% - Accent4 15 2" xfId="3471" xr:uid="{00000000-0005-0000-0000-000061080000}"/>
    <cellStyle name="40% - Accent4 16" xfId="3472" xr:uid="{00000000-0005-0000-0000-000062080000}"/>
    <cellStyle name="40% - Accent4 16 2" xfId="3473" xr:uid="{00000000-0005-0000-0000-000063080000}"/>
    <cellStyle name="40% - Accent4 17" xfId="3474" xr:uid="{00000000-0005-0000-0000-000064080000}"/>
    <cellStyle name="40% - Accent4 17 2" xfId="3475" xr:uid="{00000000-0005-0000-0000-000065080000}"/>
    <cellStyle name="40% - Accent4 18" xfId="3476" xr:uid="{00000000-0005-0000-0000-000066080000}"/>
    <cellStyle name="40% - Accent4 18 2" xfId="3477" xr:uid="{00000000-0005-0000-0000-000067080000}"/>
    <cellStyle name="40% - Accent4 19" xfId="3478" xr:uid="{00000000-0005-0000-0000-000068080000}"/>
    <cellStyle name="40% - Accent4 19 2" xfId="3479" xr:uid="{00000000-0005-0000-0000-000069080000}"/>
    <cellStyle name="40% - Accent4 2" xfId="1649" xr:uid="{00000000-0005-0000-0000-00006A080000}"/>
    <cellStyle name="40% - Accent4 2 2" xfId="3480" xr:uid="{00000000-0005-0000-0000-00006B080000}"/>
    <cellStyle name="40% - Accent4 2 3" xfId="3481" xr:uid="{00000000-0005-0000-0000-00006C080000}"/>
    <cellStyle name="40% - Accent4 20" xfId="3482" xr:uid="{00000000-0005-0000-0000-00006D080000}"/>
    <cellStyle name="40% - Accent4 20 2" xfId="3483" xr:uid="{00000000-0005-0000-0000-00006E080000}"/>
    <cellStyle name="40% - Accent4 21" xfId="3484" xr:uid="{00000000-0005-0000-0000-00006F080000}"/>
    <cellStyle name="40% - Accent4 21 2" xfId="3485" xr:uid="{00000000-0005-0000-0000-000070080000}"/>
    <cellStyle name="40% - Accent4 22" xfId="3486" xr:uid="{00000000-0005-0000-0000-000071080000}"/>
    <cellStyle name="40% - Accent4 23" xfId="3487" xr:uid="{00000000-0005-0000-0000-000072080000}"/>
    <cellStyle name="40% - Accent4 24" xfId="3488" xr:uid="{00000000-0005-0000-0000-000073080000}"/>
    <cellStyle name="40% - Accent4 25" xfId="3489" xr:uid="{00000000-0005-0000-0000-000074080000}"/>
    <cellStyle name="40% - Accent4 26" xfId="3490" xr:uid="{00000000-0005-0000-0000-000075080000}"/>
    <cellStyle name="40% - Accent4 27" xfId="3491" xr:uid="{00000000-0005-0000-0000-000076080000}"/>
    <cellStyle name="40% - Accent4 28" xfId="3492" xr:uid="{00000000-0005-0000-0000-000077080000}"/>
    <cellStyle name="40% - Accent4 29" xfId="3493" xr:uid="{00000000-0005-0000-0000-000078080000}"/>
    <cellStyle name="40% - Accent4 3" xfId="1650" xr:uid="{00000000-0005-0000-0000-000079080000}"/>
    <cellStyle name="40% - Accent4 3 2" xfId="3494" xr:uid="{00000000-0005-0000-0000-00007A080000}"/>
    <cellStyle name="40% - Accent4 30" xfId="3495" xr:uid="{00000000-0005-0000-0000-00007B080000}"/>
    <cellStyle name="40% - Accent4 31" xfId="3496" xr:uid="{00000000-0005-0000-0000-00007C080000}"/>
    <cellStyle name="40% - Accent4 32" xfId="3497" xr:uid="{00000000-0005-0000-0000-00007D080000}"/>
    <cellStyle name="40% - Accent4 33" xfId="3498" xr:uid="{00000000-0005-0000-0000-00007E080000}"/>
    <cellStyle name="40% - Accent4 34" xfId="3499" xr:uid="{00000000-0005-0000-0000-00007F080000}"/>
    <cellStyle name="40% - Accent4 35" xfId="3500" xr:uid="{00000000-0005-0000-0000-000080080000}"/>
    <cellStyle name="40% - Accent4 36" xfId="3501" xr:uid="{00000000-0005-0000-0000-000081080000}"/>
    <cellStyle name="40% - Accent4 4" xfId="1651" xr:uid="{00000000-0005-0000-0000-000082080000}"/>
    <cellStyle name="40% - Accent4 4 2" xfId="3502" xr:uid="{00000000-0005-0000-0000-000083080000}"/>
    <cellStyle name="40% - Accent4 5" xfId="3503" xr:uid="{00000000-0005-0000-0000-000084080000}"/>
    <cellStyle name="40% - Accent4 5 2" xfId="3504" xr:uid="{00000000-0005-0000-0000-000085080000}"/>
    <cellStyle name="40% - Accent4 6" xfId="3505" xr:uid="{00000000-0005-0000-0000-000086080000}"/>
    <cellStyle name="40% - Accent4 6 2" xfId="3506" xr:uid="{00000000-0005-0000-0000-000087080000}"/>
    <cellStyle name="40% - Accent4 7" xfId="3507" xr:uid="{00000000-0005-0000-0000-000088080000}"/>
    <cellStyle name="40% - Accent4 7 2" xfId="3508" xr:uid="{00000000-0005-0000-0000-000089080000}"/>
    <cellStyle name="40% - Accent4 8" xfId="3509" xr:uid="{00000000-0005-0000-0000-00008A080000}"/>
    <cellStyle name="40% - Accent4 8 2" xfId="3510" xr:uid="{00000000-0005-0000-0000-00008B080000}"/>
    <cellStyle name="40% - Accent4 9" xfId="3511" xr:uid="{00000000-0005-0000-0000-00008C080000}"/>
    <cellStyle name="40% - Accent4 9 2" xfId="3512" xr:uid="{00000000-0005-0000-0000-00008D080000}"/>
    <cellStyle name="40% - Accent5" xfId="31" builtinId="47" customBuiltin="1"/>
    <cellStyle name="40% - Accent5 10" xfId="3513" xr:uid="{00000000-0005-0000-0000-00008F080000}"/>
    <cellStyle name="40% - Accent5 10 2" xfId="3514" xr:uid="{00000000-0005-0000-0000-000090080000}"/>
    <cellStyle name="40% - Accent5 11" xfId="3515" xr:uid="{00000000-0005-0000-0000-000091080000}"/>
    <cellStyle name="40% - Accent5 11 2" xfId="3516" xr:uid="{00000000-0005-0000-0000-000092080000}"/>
    <cellStyle name="40% - Accent5 12" xfId="3517" xr:uid="{00000000-0005-0000-0000-000093080000}"/>
    <cellStyle name="40% - Accent5 12 2" xfId="3518" xr:uid="{00000000-0005-0000-0000-000094080000}"/>
    <cellStyle name="40% - Accent5 13" xfId="3519" xr:uid="{00000000-0005-0000-0000-000095080000}"/>
    <cellStyle name="40% - Accent5 13 2" xfId="3520" xr:uid="{00000000-0005-0000-0000-000096080000}"/>
    <cellStyle name="40% - Accent5 14" xfId="3521" xr:uid="{00000000-0005-0000-0000-000097080000}"/>
    <cellStyle name="40% - Accent5 14 2" xfId="3522" xr:uid="{00000000-0005-0000-0000-000098080000}"/>
    <cellStyle name="40% - Accent5 15" xfId="3523" xr:uid="{00000000-0005-0000-0000-000099080000}"/>
    <cellStyle name="40% - Accent5 15 2" xfId="3524" xr:uid="{00000000-0005-0000-0000-00009A080000}"/>
    <cellStyle name="40% - Accent5 16" xfId="3525" xr:uid="{00000000-0005-0000-0000-00009B080000}"/>
    <cellStyle name="40% - Accent5 16 2" xfId="3526" xr:uid="{00000000-0005-0000-0000-00009C080000}"/>
    <cellStyle name="40% - Accent5 17" xfId="3527" xr:uid="{00000000-0005-0000-0000-00009D080000}"/>
    <cellStyle name="40% - Accent5 17 2" xfId="3528" xr:uid="{00000000-0005-0000-0000-00009E080000}"/>
    <cellStyle name="40% - Accent5 18" xfId="3529" xr:uid="{00000000-0005-0000-0000-00009F080000}"/>
    <cellStyle name="40% - Accent5 18 2" xfId="3530" xr:uid="{00000000-0005-0000-0000-0000A0080000}"/>
    <cellStyle name="40% - Accent5 19" xfId="3531" xr:uid="{00000000-0005-0000-0000-0000A1080000}"/>
    <cellStyle name="40% - Accent5 19 2" xfId="3532" xr:uid="{00000000-0005-0000-0000-0000A2080000}"/>
    <cellStyle name="40% - Accent5 2" xfId="1652" xr:uid="{00000000-0005-0000-0000-0000A3080000}"/>
    <cellStyle name="40% - Accent5 2 2" xfId="3533" xr:uid="{00000000-0005-0000-0000-0000A4080000}"/>
    <cellStyle name="40% - Accent5 2 3" xfId="3534" xr:uid="{00000000-0005-0000-0000-0000A5080000}"/>
    <cellStyle name="40% - Accent5 20" xfId="3535" xr:uid="{00000000-0005-0000-0000-0000A6080000}"/>
    <cellStyle name="40% - Accent5 20 2" xfId="3536" xr:uid="{00000000-0005-0000-0000-0000A7080000}"/>
    <cellStyle name="40% - Accent5 21" xfId="3537" xr:uid="{00000000-0005-0000-0000-0000A8080000}"/>
    <cellStyle name="40% - Accent5 21 2" xfId="3538" xr:uid="{00000000-0005-0000-0000-0000A9080000}"/>
    <cellStyle name="40% - Accent5 22" xfId="3539" xr:uid="{00000000-0005-0000-0000-0000AA080000}"/>
    <cellStyle name="40% - Accent5 23" xfId="3540" xr:uid="{00000000-0005-0000-0000-0000AB080000}"/>
    <cellStyle name="40% - Accent5 24" xfId="3541" xr:uid="{00000000-0005-0000-0000-0000AC080000}"/>
    <cellStyle name="40% - Accent5 25" xfId="3542" xr:uid="{00000000-0005-0000-0000-0000AD080000}"/>
    <cellStyle name="40% - Accent5 26" xfId="3543" xr:uid="{00000000-0005-0000-0000-0000AE080000}"/>
    <cellStyle name="40% - Accent5 27" xfId="3544" xr:uid="{00000000-0005-0000-0000-0000AF080000}"/>
    <cellStyle name="40% - Accent5 28" xfId="3545" xr:uid="{00000000-0005-0000-0000-0000B0080000}"/>
    <cellStyle name="40% - Accent5 29" xfId="3546" xr:uid="{00000000-0005-0000-0000-0000B1080000}"/>
    <cellStyle name="40% - Accent5 3" xfId="1653" xr:uid="{00000000-0005-0000-0000-0000B2080000}"/>
    <cellStyle name="40% - Accent5 3 2" xfId="3547" xr:uid="{00000000-0005-0000-0000-0000B3080000}"/>
    <cellStyle name="40% - Accent5 30" xfId="3548" xr:uid="{00000000-0005-0000-0000-0000B4080000}"/>
    <cellStyle name="40% - Accent5 31" xfId="3549" xr:uid="{00000000-0005-0000-0000-0000B5080000}"/>
    <cellStyle name="40% - Accent5 32" xfId="3550" xr:uid="{00000000-0005-0000-0000-0000B6080000}"/>
    <cellStyle name="40% - Accent5 33" xfId="3551" xr:uid="{00000000-0005-0000-0000-0000B7080000}"/>
    <cellStyle name="40% - Accent5 34" xfId="3552" xr:uid="{00000000-0005-0000-0000-0000B8080000}"/>
    <cellStyle name="40% - Accent5 35" xfId="3553" xr:uid="{00000000-0005-0000-0000-0000B9080000}"/>
    <cellStyle name="40% - Accent5 36" xfId="3554" xr:uid="{00000000-0005-0000-0000-0000BA080000}"/>
    <cellStyle name="40% - Accent5 4" xfId="1654" xr:uid="{00000000-0005-0000-0000-0000BB080000}"/>
    <cellStyle name="40% - Accent5 4 2" xfId="3555" xr:uid="{00000000-0005-0000-0000-0000BC080000}"/>
    <cellStyle name="40% - Accent5 5" xfId="3556" xr:uid="{00000000-0005-0000-0000-0000BD080000}"/>
    <cellStyle name="40% - Accent5 5 2" xfId="3557" xr:uid="{00000000-0005-0000-0000-0000BE080000}"/>
    <cellStyle name="40% - Accent5 6" xfId="3558" xr:uid="{00000000-0005-0000-0000-0000BF080000}"/>
    <cellStyle name="40% - Accent5 6 2" xfId="3559" xr:uid="{00000000-0005-0000-0000-0000C0080000}"/>
    <cellStyle name="40% - Accent5 7" xfId="3560" xr:uid="{00000000-0005-0000-0000-0000C1080000}"/>
    <cellStyle name="40% - Accent5 7 2" xfId="3561" xr:uid="{00000000-0005-0000-0000-0000C2080000}"/>
    <cellStyle name="40% - Accent5 8" xfId="3562" xr:uid="{00000000-0005-0000-0000-0000C3080000}"/>
    <cellStyle name="40% - Accent5 8 2" xfId="3563" xr:uid="{00000000-0005-0000-0000-0000C4080000}"/>
    <cellStyle name="40% - Accent5 9" xfId="3564" xr:uid="{00000000-0005-0000-0000-0000C5080000}"/>
    <cellStyle name="40% - Accent5 9 2" xfId="3565" xr:uid="{00000000-0005-0000-0000-0000C6080000}"/>
    <cellStyle name="40% - Accent6" xfId="32" builtinId="51" customBuiltin="1"/>
    <cellStyle name="40% - Accent6 10" xfId="3566" xr:uid="{00000000-0005-0000-0000-0000C8080000}"/>
    <cellStyle name="40% - Accent6 10 2" xfId="3567" xr:uid="{00000000-0005-0000-0000-0000C9080000}"/>
    <cellStyle name="40% - Accent6 11" xfId="3568" xr:uid="{00000000-0005-0000-0000-0000CA080000}"/>
    <cellStyle name="40% - Accent6 11 2" xfId="3569" xr:uid="{00000000-0005-0000-0000-0000CB080000}"/>
    <cellStyle name="40% - Accent6 12" xfId="3570" xr:uid="{00000000-0005-0000-0000-0000CC080000}"/>
    <cellStyle name="40% - Accent6 12 2" xfId="3571" xr:uid="{00000000-0005-0000-0000-0000CD080000}"/>
    <cellStyle name="40% - Accent6 13" xfId="3572" xr:uid="{00000000-0005-0000-0000-0000CE080000}"/>
    <cellStyle name="40% - Accent6 13 2" xfId="3573" xr:uid="{00000000-0005-0000-0000-0000CF080000}"/>
    <cellStyle name="40% - Accent6 14" xfId="3574" xr:uid="{00000000-0005-0000-0000-0000D0080000}"/>
    <cellStyle name="40% - Accent6 14 2" xfId="3575" xr:uid="{00000000-0005-0000-0000-0000D1080000}"/>
    <cellStyle name="40% - Accent6 15" xfId="3576" xr:uid="{00000000-0005-0000-0000-0000D2080000}"/>
    <cellStyle name="40% - Accent6 15 2" xfId="3577" xr:uid="{00000000-0005-0000-0000-0000D3080000}"/>
    <cellStyle name="40% - Accent6 16" xfId="3578" xr:uid="{00000000-0005-0000-0000-0000D4080000}"/>
    <cellStyle name="40% - Accent6 16 2" xfId="3579" xr:uid="{00000000-0005-0000-0000-0000D5080000}"/>
    <cellStyle name="40% - Accent6 17" xfId="3580" xr:uid="{00000000-0005-0000-0000-0000D6080000}"/>
    <cellStyle name="40% - Accent6 17 2" xfId="3581" xr:uid="{00000000-0005-0000-0000-0000D7080000}"/>
    <cellStyle name="40% - Accent6 18" xfId="3582" xr:uid="{00000000-0005-0000-0000-0000D8080000}"/>
    <cellStyle name="40% - Accent6 18 2" xfId="3583" xr:uid="{00000000-0005-0000-0000-0000D9080000}"/>
    <cellStyle name="40% - Accent6 19" xfId="3584" xr:uid="{00000000-0005-0000-0000-0000DA080000}"/>
    <cellStyle name="40% - Accent6 19 2" xfId="3585" xr:uid="{00000000-0005-0000-0000-0000DB080000}"/>
    <cellStyle name="40% - Accent6 2" xfId="1655" xr:uid="{00000000-0005-0000-0000-0000DC080000}"/>
    <cellStyle name="40% - Accent6 2 2" xfId="3586" xr:uid="{00000000-0005-0000-0000-0000DD080000}"/>
    <cellStyle name="40% - Accent6 2 3" xfId="3587" xr:uid="{00000000-0005-0000-0000-0000DE080000}"/>
    <cellStyle name="40% - Accent6 20" xfId="3588" xr:uid="{00000000-0005-0000-0000-0000DF080000}"/>
    <cellStyle name="40% - Accent6 20 2" xfId="3589" xr:uid="{00000000-0005-0000-0000-0000E0080000}"/>
    <cellStyle name="40% - Accent6 21" xfId="3590" xr:uid="{00000000-0005-0000-0000-0000E1080000}"/>
    <cellStyle name="40% - Accent6 21 2" xfId="3591" xr:uid="{00000000-0005-0000-0000-0000E2080000}"/>
    <cellStyle name="40% - Accent6 22" xfId="3592" xr:uid="{00000000-0005-0000-0000-0000E3080000}"/>
    <cellStyle name="40% - Accent6 23" xfId="3593" xr:uid="{00000000-0005-0000-0000-0000E4080000}"/>
    <cellStyle name="40% - Accent6 24" xfId="3594" xr:uid="{00000000-0005-0000-0000-0000E5080000}"/>
    <cellStyle name="40% - Accent6 25" xfId="3595" xr:uid="{00000000-0005-0000-0000-0000E6080000}"/>
    <cellStyle name="40% - Accent6 26" xfId="3596" xr:uid="{00000000-0005-0000-0000-0000E7080000}"/>
    <cellStyle name="40% - Accent6 27" xfId="3597" xr:uid="{00000000-0005-0000-0000-0000E8080000}"/>
    <cellStyle name="40% - Accent6 28" xfId="3598" xr:uid="{00000000-0005-0000-0000-0000E9080000}"/>
    <cellStyle name="40% - Accent6 29" xfId="3599" xr:uid="{00000000-0005-0000-0000-0000EA080000}"/>
    <cellStyle name="40% - Accent6 3" xfId="1656" xr:uid="{00000000-0005-0000-0000-0000EB080000}"/>
    <cellStyle name="40% - Accent6 3 2" xfId="3600" xr:uid="{00000000-0005-0000-0000-0000EC080000}"/>
    <cellStyle name="40% - Accent6 30" xfId="3601" xr:uid="{00000000-0005-0000-0000-0000ED080000}"/>
    <cellStyle name="40% - Accent6 31" xfId="3602" xr:uid="{00000000-0005-0000-0000-0000EE080000}"/>
    <cellStyle name="40% - Accent6 32" xfId="3603" xr:uid="{00000000-0005-0000-0000-0000EF080000}"/>
    <cellStyle name="40% - Accent6 33" xfId="3604" xr:uid="{00000000-0005-0000-0000-0000F0080000}"/>
    <cellStyle name="40% - Accent6 34" xfId="3605" xr:uid="{00000000-0005-0000-0000-0000F1080000}"/>
    <cellStyle name="40% - Accent6 35" xfId="3606" xr:uid="{00000000-0005-0000-0000-0000F2080000}"/>
    <cellStyle name="40% - Accent6 36" xfId="3607" xr:uid="{00000000-0005-0000-0000-0000F3080000}"/>
    <cellStyle name="40% - Accent6 4" xfId="1657" xr:uid="{00000000-0005-0000-0000-0000F4080000}"/>
    <cellStyle name="40% - Accent6 4 2" xfId="3608" xr:uid="{00000000-0005-0000-0000-0000F5080000}"/>
    <cellStyle name="40% - Accent6 5" xfId="3609" xr:uid="{00000000-0005-0000-0000-0000F6080000}"/>
    <cellStyle name="40% - Accent6 5 2" xfId="3610" xr:uid="{00000000-0005-0000-0000-0000F7080000}"/>
    <cellStyle name="40% - Accent6 6" xfId="3611" xr:uid="{00000000-0005-0000-0000-0000F8080000}"/>
    <cellStyle name="40% - Accent6 6 2" xfId="3612" xr:uid="{00000000-0005-0000-0000-0000F9080000}"/>
    <cellStyle name="40% - Accent6 7" xfId="3613" xr:uid="{00000000-0005-0000-0000-0000FA080000}"/>
    <cellStyle name="40% - Accent6 7 2" xfId="3614" xr:uid="{00000000-0005-0000-0000-0000FB080000}"/>
    <cellStyle name="40% - Accent6 8" xfId="3615" xr:uid="{00000000-0005-0000-0000-0000FC080000}"/>
    <cellStyle name="40% - Accent6 8 2" xfId="3616" xr:uid="{00000000-0005-0000-0000-0000FD080000}"/>
    <cellStyle name="40% - Accent6 9" xfId="3617" xr:uid="{00000000-0005-0000-0000-0000FE080000}"/>
    <cellStyle name="40% - Accent6 9 2" xfId="3618" xr:uid="{00000000-0005-0000-0000-0000FF080000}"/>
    <cellStyle name="572737" xfId="1658" xr:uid="{00000000-0005-0000-0000-000000090000}"/>
    <cellStyle name="60% - Accent1" xfId="33" builtinId="32" customBuiltin="1"/>
    <cellStyle name="60% - Accent1 10" xfId="3619" xr:uid="{00000000-0005-0000-0000-000002090000}"/>
    <cellStyle name="60% - Accent1 10 2" xfId="3620" xr:uid="{00000000-0005-0000-0000-000003090000}"/>
    <cellStyle name="60% - Accent1 11" xfId="3621" xr:uid="{00000000-0005-0000-0000-000004090000}"/>
    <cellStyle name="60% - Accent1 11 2" xfId="3622" xr:uid="{00000000-0005-0000-0000-000005090000}"/>
    <cellStyle name="60% - Accent1 12" xfId="3623" xr:uid="{00000000-0005-0000-0000-000006090000}"/>
    <cellStyle name="60% - Accent1 12 2" xfId="3624" xr:uid="{00000000-0005-0000-0000-000007090000}"/>
    <cellStyle name="60% - Accent1 13" xfId="3625" xr:uid="{00000000-0005-0000-0000-000008090000}"/>
    <cellStyle name="60% - Accent1 13 2" xfId="3626" xr:uid="{00000000-0005-0000-0000-000009090000}"/>
    <cellStyle name="60% - Accent1 14" xfId="3627" xr:uid="{00000000-0005-0000-0000-00000A090000}"/>
    <cellStyle name="60% - Accent1 14 2" xfId="3628" xr:uid="{00000000-0005-0000-0000-00000B090000}"/>
    <cellStyle name="60% - Accent1 15" xfId="3629" xr:uid="{00000000-0005-0000-0000-00000C090000}"/>
    <cellStyle name="60% - Accent1 15 2" xfId="3630" xr:uid="{00000000-0005-0000-0000-00000D090000}"/>
    <cellStyle name="60% - Accent1 16" xfId="3631" xr:uid="{00000000-0005-0000-0000-00000E090000}"/>
    <cellStyle name="60% - Accent1 16 2" xfId="3632" xr:uid="{00000000-0005-0000-0000-00000F090000}"/>
    <cellStyle name="60% - Accent1 17" xfId="3633" xr:uid="{00000000-0005-0000-0000-000010090000}"/>
    <cellStyle name="60% - Accent1 17 2" xfId="3634" xr:uid="{00000000-0005-0000-0000-000011090000}"/>
    <cellStyle name="60% - Accent1 18" xfId="3635" xr:uid="{00000000-0005-0000-0000-000012090000}"/>
    <cellStyle name="60% - Accent1 18 2" xfId="3636" xr:uid="{00000000-0005-0000-0000-000013090000}"/>
    <cellStyle name="60% - Accent1 19" xfId="3637" xr:uid="{00000000-0005-0000-0000-000014090000}"/>
    <cellStyle name="60% - Accent1 19 2" xfId="3638" xr:uid="{00000000-0005-0000-0000-000015090000}"/>
    <cellStyle name="60% - Accent1 2" xfId="3639" xr:uid="{00000000-0005-0000-0000-000016090000}"/>
    <cellStyle name="60% - Accent1 2 2" xfId="3640" xr:uid="{00000000-0005-0000-0000-000017090000}"/>
    <cellStyle name="60% - Accent1 20" xfId="3641" xr:uid="{00000000-0005-0000-0000-000018090000}"/>
    <cellStyle name="60% - Accent1 20 2" xfId="3642" xr:uid="{00000000-0005-0000-0000-000019090000}"/>
    <cellStyle name="60% - Accent1 21" xfId="3643" xr:uid="{00000000-0005-0000-0000-00001A090000}"/>
    <cellStyle name="60% - Accent1 21 2" xfId="3644" xr:uid="{00000000-0005-0000-0000-00001B090000}"/>
    <cellStyle name="60% - Accent1 22" xfId="3645" xr:uid="{00000000-0005-0000-0000-00001C090000}"/>
    <cellStyle name="60% - Accent1 23" xfId="3646" xr:uid="{00000000-0005-0000-0000-00001D090000}"/>
    <cellStyle name="60% - Accent1 24" xfId="3647" xr:uid="{00000000-0005-0000-0000-00001E090000}"/>
    <cellStyle name="60% - Accent1 25" xfId="3648" xr:uid="{00000000-0005-0000-0000-00001F090000}"/>
    <cellStyle name="60% - Accent1 26" xfId="3649" xr:uid="{00000000-0005-0000-0000-000020090000}"/>
    <cellStyle name="60% - Accent1 27" xfId="3650" xr:uid="{00000000-0005-0000-0000-000021090000}"/>
    <cellStyle name="60% - Accent1 28" xfId="3651" xr:uid="{00000000-0005-0000-0000-000022090000}"/>
    <cellStyle name="60% - Accent1 29" xfId="3652" xr:uid="{00000000-0005-0000-0000-000023090000}"/>
    <cellStyle name="60% - Accent1 3" xfId="3653" xr:uid="{00000000-0005-0000-0000-000024090000}"/>
    <cellStyle name="60% - Accent1 3 2" xfId="3654" xr:uid="{00000000-0005-0000-0000-000025090000}"/>
    <cellStyle name="60% - Accent1 30" xfId="3655" xr:uid="{00000000-0005-0000-0000-000026090000}"/>
    <cellStyle name="60% - Accent1 31" xfId="3656" xr:uid="{00000000-0005-0000-0000-000027090000}"/>
    <cellStyle name="60% - Accent1 32" xfId="3657" xr:uid="{00000000-0005-0000-0000-000028090000}"/>
    <cellStyle name="60% - Accent1 33" xfId="3658" xr:uid="{00000000-0005-0000-0000-000029090000}"/>
    <cellStyle name="60% - Accent1 34" xfId="3659" xr:uid="{00000000-0005-0000-0000-00002A090000}"/>
    <cellStyle name="60% - Accent1 35" xfId="3660" xr:uid="{00000000-0005-0000-0000-00002B090000}"/>
    <cellStyle name="60% - Accent1 36" xfId="3661" xr:uid="{00000000-0005-0000-0000-00002C090000}"/>
    <cellStyle name="60% - Accent1 4" xfId="3662" xr:uid="{00000000-0005-0000-0000-00002D090000}"/>
    <cellStyle name="60% - Accent1 4 2" xfId="3663" xr:uid="{00000000-0005-0000-0000-00002E090000}"/>
    <cellStyle name="60% - Accent1 5" xfId="3664" xr:uid="{00000000-0005-0000-0000-00002F090000}"/>
    <cellStyle name="60% - Accent1 5 2" xfId="3665" xr:uid="{00000000-0005-0000-0000-000030090000}"/>
    <cellStyle name="60% - Accent1 6" xfId="3666" xr:uid="{00000000-0005-0000-0000-000031090000}"/>
    <cellStyle name="60% - Accent1 6 2" xfId="3667" xr:uid="{00000000-0005-0000-0000-000032090000}"/>
    <cellStyle name="60% - Accent1 7" xfId="3668" xr:uid="{00000000-0005-0000-0000-000033090000}"/>
    <cellStyle name="60% - Accent1 7 2" xfId="3669" xr:uid="{00000000-0005-0000-0000-000034090000}"/>
    <cellStyle name="60% - Accent1 8" xfId="3670" xr:uid="{00000000-0005-0000-0000-000035090000}"/>
    <cellStyle name="60% - Accent1 8 2" xfId="3671" xr:uid="{00000000-0005-0000-0000-000036090000}"/>
    <cellStyle name="60% - Accent1 9" xfId="3672" xr:uid="{00000000-0005-0000-0000-000037090000}"/>
    <cellStyle name="60% - Accent1 9 2" xfId="3673" xr:uid="{00000000-0005-0000-0000-000038090000}"/>
    <cellStyle name="60% - Accent2" xfId="34" builtinId="36" customBuiltin="1"/>
    <cellStyle name="60% - Accent2 10" xfId="3674" xr:uid="{00000000-0005-0000-0000-00003A090000}"/>
    <cellStyle name="60% - Accent2 10 2" xfId="3675" xr:uid="{00000000-0005-0000-0000-00003B090000}"/>
    <cellStyle name="60% - Accent2 11" xfId="3676" xr:uid="{00000000-0005-0000-0000-00003C090000}"/>
    <cellStyle name="60% - Accent2 11 2" xfId="3677" xr:uid="{00000000-0005-0000-0000-00003D090000}"/>
    <cellStyle name="60% - Accent2 12" xfId="3678" xr:uid="{00000000-0005-0000-0000-00003E090000}"/>
    <cellStyle name="60% - Accent2 12 2" xfId="3679" xr:uid="{00000000-0005-0000-0000-00003F090000}"/>
    <cellStyle name="60% - Accent2 13" xfId="3680" xr:uid="{00000000-0005-0000-0000-000040090000}"/>
    <cellStyle name="60% - Accent2 13 2" xfId="3681" xr:uid="{00000000-0005-0000-0000-000041090000}"/>
    <cellStyle name="60% - Accent2 14" xfId="3682" xr:uid="{00000000-0005-0000-0000-000042090000}"/>
    <cellStyle name="60% - Accent2 14 2" xfId="3683" xr:uid="{00000000-0005-0000-0000-000043090000}"/>
    <cellStyle name="60% - Accent2 15" xfId="3684" xr:uid="{00000000-0005-0000-0000-000044090000}"/>
    <cellStyle name="60% - Accent2 15 2" xfId="3685" xr:uid="{00000000-0005-0000-0000-000045090000}"/>
    <cellStyle name="60% - Accent2 16" xfId="3686" xr:uid="{00000000-0005-0000-0000-000046090000}"/>
    <cellStyle name="60% - Accent2 16 2" xfId="3687" xr:uid="{00000000-0005-0000-0000-000047090000}"/>
    <cellStyle name="60% - Accent2 17" xfId="3688" xr:uid="{00000000-0005-0000-0000-000048090000}"/>
    <cellStyle name="60% - Accent2 17 2" xfId="3689" xr:uid="{00000000-0005-0000-0000-000049090000}"/>
    <cellStyle name="60% - Accent2 18" xfId="3690" xr:uid="{00000000-0005-0000-0000-00004A090000}"/>
    <cellStyle name="60% - Accent2 18 2" xfId="3691" xr:uid="{00000000-0005-0000-0000-00004B090000}"/>
    <cellStyle name="60% - Accent2 19" xfId="3692" xr:uid="{00000000-0005-0000-0000-00004C090000}"/>
    <cellStyle name="60% - Accent2 19 2" xfId="3693" xr:uid="{00000000-0005-0000-0000-00004D090000}"/>
    <cellStyle name="60% - Accent2 2" xfId="3694" xr:uid="{00000000-0005-0000-0000-00004E090000}"/>
    <cellStyle name="60% - Accent2 2 2" xfId="3695" xr:uid="{00000000-0005-0000-0000-00004F090000}"/>
    <cellStyle name="60% - Accent2 20" xfId="3696" xr:uid="{00000000-0005-0000-0000-000050090000}"/>
    <cellStyle name="60% - Accent2 20 2" xfId="3697" xr:uid="{00000000-0005-0000-0000-000051090000}"/>
    <cellStyle name="60% - Accent2 21" xfId="3698" xr:uid="{00000000-0005-0000-0000-000052090000}"/>
    <cellStyle name="60% - Accent2 21 2" xfId="3699" xr:uid="{00000000-0005-0000-0000-000053090000}"/>
    <cellStyle name="60% - Accent2 22" xfId="3700" xr:uid="{00000000-0005-0000-0000-000054090000}"/>
    <cellStyle name="60% - Accent2 23" xfId="3701" xr:uid="{00000000-0005-0000-0000-000055090000}"/>
    <cellStyle name="60% - Accent2 24" xfId="3702" xr:uid="{00000000-0005-0000-0000-000056090000}"/>
    <cellStyle name="60% - Accent2 25" xfId="3703" xr:uid="{00000000-0005-0000-0000-000057090000}"/>
    <cellStyle name="60% - Accent2 26" xfId="3704" xr:uid="{00000000-0005-0000-0000-000058090000}"/>
    <cellStyle name="60% - Accent2 27" xfId="3705" xr:uid="{00000000-0005-0000-0000-000059090000}"/>
    <cellStyle name="60% - Accent2 28" xfId="3706" xr:uid="{00000000-0005-0000-0000-00005A090000}"/>
    <cellStyle name="60% - Accent2 29" xfId="3707" xr:uid="{00000000-0005-0000-0000-00005B090000}"/>
    <cellStyle name="60% - Accent2 3" xfId="3708" xr:uid="{00000000-0005-0000-0000-00005C090000}"/>
    <cellStyle name="60% - Accent2 3 2" xfId="3709" xr:uid="{00000000-0005-0000-0000-00005D090000}"/>
    <cellStyle name="60% - Accent2 30" xfId="3710" xr:uid="{00000000-0005-0000-0000-00005E090000}"/>
    <cellStyle name="60% - Accent2 31" xfId="3711" xr:uid="{00000000-0005-0000-0000-00005F090000}"/>
    <cellStyle name="60% - Accent2 32" xfId="3712" xr:uid="{00000000-0005-0000-0000-000060090000}"/>
    <cellStyle name="60% - Accent2 33" xfId="3713" xr:uid="{00000000-0005-0000-0000-000061090000}"/>
    <cellStyle name="60% - Accent2 34" xfId="3714" xr:uid="{00000000-0005-0000-0000-000062090000}"/>
    <cellStyle name="60% - Accent2 35" xfId="3715" xr:uid="{00000000-0005-0000-0000-000063090000}"/>
    <cellStyle name="60% - Accent2 36" xfId="3716" xr:uid="{00000000-0005-0000-0000-000064090000}"/>
    <cellStyle name="60% - Accent2 4" xfId="3717" xr:uid="{00000000-0005-0000-0000-000065090000}"/>
    <cellStyle name="60% - Accent2 4 2" xfId="3718" xr:uid="{00000000-0005-0000-0000-000066090000}"/>
    <cellStyle name="60% - Accent2 5" xfId="3719" xr:uid="{00000000-0005-0000-0000-000067090000}"/>
    <cellStyle name="60% - Accent2 5 2" xfId="3720" xr:uid="{00000000-0005-0000-0000-000068090000}"/>
    <cellStyle name="60% - Accent2 6" xfId="3721" xr:uid="{00000000-0005-0000-0000-000069090000}"/>
    <cellStyle name="60% - Accent2 6 2" xfId="3722" xr:uid="{00000000-0005-0000-0000-00006A090000}"/>
    <cellStyle name="60% - Accent2 7" xfId="3723" xr:uid="{00000000-0005-0000-0000-00006B090000}"/>
    <cellStyle name="60% - Accent2 7 2" xfId="3724" xr:uid="{00000000-0005-0000-0000-00006C090000}"/>
    <cellStyle name="60% - Accent2 8" xfId="3725" xr:uid="{00000000-0005-0000-0000-00006D090000}"/>
    <cellStyle name="60% - Accent2 8 2" xfId="3726" xr:uid="{00000000-0005-0000-0000-00006E090000}"/>
    <cellStyle name="60% - Accent2 9" xfId="3727" xr:uid="{00000000-0005-0000-0000-00006F090000}"/>
    <cellStyle name="60% - Accent2 9 2" xfId="3728" xr:uid="{00000000-0005-0000-0000-000070090000}"/>
    <cellStyle name="60% - Accent3" xfId="35" builtinId="40" customBuiltin="1"/>
    <cellStyle name="60% - Accent3 10" xfId="3729" xr:uid="{00000000-0005-0000-0000-000072090000}"/>
    <cellStyle name="60% - Accent3 10 2" xfId="3730" xr:uid="{00000000-0005-0000-0000-000073090000}"/>
    <cellStyle name="60% - Accent3 11" xfId="3731" xr:uid="{00000000-0005-0000-0000-000074090000}"/>
    <cellStyle name="60% - Accent3 11 2" xfId="3732" xr:uid="{00000000-0005-0000-0000-000075090000}"/>
    <cellStyle name="60% - Accent3 12" xfId="3733" xr:uid="{00000000-0005-0000-0000-000076090000}"/>
    <cellStyle name="60% - Accent3 12 2" xfId="3734" xr:uid="{00000000-0005-0000-0000-000077090000}"/>
    <cellStyle name="60% - Accent3 13" xfId="3735" xr:uid="{00000000-0005-0000-0000-000078090000}"/>
    <cellStyle name="60% - Accent3 13 2" xfId="3736" xr:uid="{00000000-0005-0000-0000-000079090000}"/>
    <cellStyle name="60% - Accent3 14" xfId="3737" xr:uid="{00000000-0005-0000-0000-00007A090000}"/>
    <cellStyle name="60% - Accent3 14 2" xfId="3738" xr:uid="{00000000-0005-0000-0000-00007B090000}"/>
    <cellStyle name="60% - Accent3 15" xfId="3739" xr:uid="{00000000-0005-0000-0000-00007C090000}"/>
    <cellStyle name="60% - Accent3 15 2" xfId="3740" xr:uid="{00000000-0005-0000-0000-00007D090000}"/>
    <cellStyle name="60% - Accent3 16" xfId="3741" xr:uid="{00000000-0005-0000-0000-00007E090000}"/>
    <cellStyle name="60% - Accent3 16 2" xfId="3742" xr:uid="{00000000-0005-0000-0000-00007F090000}"/>
    <cellStyle name="60% - Accent3 17" xfId="3743" xr:uid="{00000000-0005-0000-0000-000080090000}"/>
    <cellStyle name="60% - Accent3 17 2" xfId="3744" xr:uid="{00000000-0005-0000-0000-000081090000}"/>
    <cellStyle name="60% - Accent3 18" xfId="3745" xr:uid="{00000000-0005-0000-0000-000082090000}"/>
    <cellStyle name="60% - Accent3 18 2" xfId="3746" xr:uid="{00000000-0005-0000-0000-000083090000}"/>
    <cellStyle name="60% - Accent3 19" xfId="3747" xr:uid="{00000000-0005-0000-0000-000084090000}"/>
    <cellStyle name="60% - Accent3 19 2" xfId="3748" xr:uid="{00000000-0005-0000-0000-000085090000}"/>
    <cellStyle name="60% - Accent3 2" xfId="3749" xr:uid="{00000000-0005-0000-0000-000086090000}"/>
    <cellStyle name="60% - Accent3 2 2" xfId="3750" xr:uid="{00000000-0005-0000-0000-000087090000}"/>
    <cellStyle name="60% - Accent3 20" xfId="3751" xr:uid="{00000000-0005-0000-0000-000088090000}"/>
    <cellStyle name="60% - Accent3 20 2" xfId="3752" xr:uid="{00000000-0005-0000-0000-000089090000}"/>
    <cellStyle name="60% - Accent3 21" xfId="3753" xr:uid="{00000000-0005-0000-0000-00008A090000}"/>
    <cellStyle name="60% - Accent3 21 2" xfId="3754" xr:uid="{00000000-0005-0000-0000-00008B090000}"/>
    <cellStyle name="60% - Accent3 22" xfId="3755" xr:uid="{00000000-0005-0000-0000-00008C090000}"/>
    <cellStyle name="60% - Accent3 23" xfId="3756" xr:uid="{00000000-0005-0000-0000-00008D090000}"/>
    <cellStyle name="60% - Accent3 24" xfId="3757" xr:uid="{00000000-0005-0000-0000-00008E090000}"/>
    <cellStyle name="60% - Accent3 25" xfId="3758" xr:uid="{00000000-0005-0000-0000-00008F090000}"/>
    <cellStyle name="60% - Accent3 26" xfId="3759" xr:uid="{00000000-0005-0000-0000-000090090000}"/>
    <cellStyle name="60% - Accent3 27" xfId="3760" xr:uid="{00000000-0005-0000-0000-000091090000}"/>
    <cellStyle name="60% - Accent3 28" xfId="3761" xr:uid="{00000000-0005-0000-0000-000092090000}"/>
    <cellStyle name="60% - Accent3 29" xfId="3762" xr:uid="{00000000-0005-0000-0000-000093090000}"/>
    <cellStyle name="60% - Accent3 3" xfId="3763" xr:uid="{00000000-0005-0000-0000-000094090000}"/>
    <cellStyle name="60% - Accent3 3 2" xfId="3764" xr:uid="{00000000-0005-0000-0000-000095090000}"/>
    <cellStyle name="60% - Accent3 30" xfId="3765" xr:uid="{00000000-0005-0000-0000-000096090000}"/>
    <cellStyle name="60% - Accent3 31" xfId="3766" xr:uid="{00000000-0005-0000-0000-000097090000}"/>
    <cellStyle name="60% - Accent3 32" xfId="3767" xr:uid="{00000000-0005-0000-0000-000098090000}"/>
    <cellStyle name="60% - Accent3 33" xfId="3768" xr:uid="{00000000-0005-0000-0000-000099090000}"/>
    <cellStyle name="60% - Accent3 34" xfId="3769" xr:uid="{00000000-0005-0000-0000-00009A090000}"/>
    <cellStyle name="60% - Accent3 35" xfId="3770" xr:uid="{00000000-0005-0000-0000-00009B090000}"/>
    <cellStyle name="60% - Accent3 36" xfId="3771" xr:uid="{00000000-0005-0000-0000-00009C090000}"/>
    <cellStyle name="60% - Accent3 4" xfId="3772" xr:uid="{00000000-0005-0000-0000-00009D090000}"/>
    <cellStyle name="60% - Accent3 4 2" xfId="3773" xr:uid="{00000000-0005-0000-0000-00009E090000}"/>
    <cellStyle name="60% - Accent3 5" xfId="3774" xr:uid="{00000000-0005-0000-0000-00009F090000}"/>
    <cellStyle name="60% - Accent3 5 2" xfId="3775" xr:uid="{00000000-0005-0000-0000-0000A0090000}"/>
    <cellStyle name="60% - Accent3 6" xfId="3776" xr:uid="{00000000-0005-0000-0000-0000A1090000}"/>
    <cellStyle name="60% - Accent3 6 2" xfId="3777" xr:uid="{00000000-0005-0000-0000-0000A2090000}"/>
    <cellStyle name="60% - Accent3 7" xfId="3778" xr:uid="{00000000-0005-0000-0000-0000A3090000}"/>
    <cellStyle name="60% - Accent3 7 2" xfId="3779" xr:uid="{00000000-0005-0000-0000-0000A4090000}"/>
    <cellStyle name="60% - Accent3 8" xfId="3780" xr:uid="{00000000-0005-0000-0000-0000A5090000}"/>
    <cellStyle name="60% - Accent3 8 2" xfId="3781" xr:uid="{00000000-0005-0000-0000-0000A6090000}"/>
    <cellStyle name="60% - Accent3 9" xfId="3782" xr:uid="{00000000-0005-0000-0000-0000A7090000}"/>
    <cellStyle name="60% - Accent3 9 2" xfId="3783" xr:uid="{00000000-0005-0000-0000-0000A8090000}"/>
    <cellStyle name="60% - Accent4" xfId="36" builtinId="44" customBuiltin="1"/>
    <cellStyle name="60% - Accent4 10" xfId="3784" xr:uid="{00000000-0005-0000-0000-0000AA090000}"/>
    <cellStyle name="60% - Accent4 10 2" xfId="3785" xr:uid="{00000000-0005-0000-0000-0000AB090000}"/>
    <cellStyle name="60% - Accent4 11" xfId="3786" xr:uid="{00000000-0005-0000-0000-0000AC090000}"/>
    <cellStyle name="60% - Accent4 11 2" xfId="3787" xr:uid="{00000000-0005-0000-0000-0000AD090000}"/>
    <cellStyle name="60% - Accent4 12" xfId="3788" xr:uid="{00000000-0005-0000-0000-0000AE090000}"/>
    <cellStyle name="60% - Accent4 12 2" xfId="3789" xr:uid="{00000000-0005-0000-0000-0000AF090000}"/>
    <cellStyle name="60% - Accent4 13" xfId="3790" xr:uid="{00000000-0005-0000-0000-0000B0090000}"/>
    <cellStyle name="60% - Accent4 13 2" xfId="3791" xr:uid="{00000000-0005-0000-0000-0000B1090000}"/>
    <cellStyle name="60% - Accent4 14" xfId="3792" xr:uid="{00000000-0005-0000-0000-0000B2090000}"/>
    <cellStyle name="60% - Accent4 14 2" xfId="3793" xr:uid="{00000000-0005-0000-0000-0000B3090000}"/>
    <cellStyle name="60% - Accent4 15" xfId="3794" xr:uid="{00000000-0005-0000-0000-0000B4090000}"/>
    <cellStyle name="60% - Accent4 15 2" xfId="3795" xr:uid="{00000000-0005-0000-0000-0000B5090000}"/>
    <cellStyle name="60% - Accent4 16" xfId="3796" xr:uid="{00000000-0005-0000-0000-0000B6090000}"/>
    <cellStyle name="60% - Accent4 16 2" xfId="3797" xr:uid="{00000000-0005-0000-0000-0000B7090000}"/>
    <cellStyle name="60% - Accent4 17" xfId="3798" xr:uid="{00000000-0005-0000-0000-0000B8090000}"/>
    <cellStyle name="60% - Accent4 17 2" xfId="3799" xr:uid="{00000000-0005-0000-0000-0000B9090000}"/>
    <cellStyle name="60% - Accent4 18" xfId="3800" xr:uid="{00000000-0005-0000-0000-0000BA090000}"/>
    <cellStyle name="60% - Accent4 18 2" xfId="3801" xr:uid="{00000000-0005-0000-0000-0000BB090000}"/>
    <cellStyle name="60% - Accent4 19" xfId="3802" xr:uid="{00000000-0005-0000-0000-0000BC090000}"/>
    <cellStyle name="60% - Accent4 19 2" xfId="3803" xr:uid="{00000000-0005-0000-0000-0000BD090000}"/>
    <cellStyle name="60% - Accent4 2" xfId="3804" xr:uid="{00000000-0005-0000-0000-0000BE090000}"/>
    <cellStyle name="60% - Accent4 2 2" xfId="3805" xr:uid="{00000000-0005-0000-0000-0000BF090000}"/>
    <cellStyle name="60% - Accent4 20" xfId="3806" xr:uid="{00000000-0005-0000-0000-0000C0090000}"/>
    <cellStyle name="60% - Accent4 20 2" xfId="3807" xr:uid="{00000000-0005-0000-0000-0000C1090000}"/>
    <cellStyle name="60% - Accent4 21" xfId="3808" xr:uid="{00000000-0005-0000-0000-0000C2090000}"/>
    <cellStyle name="60% - Accent4 21 2" xfId="3809" xr:uid="{00000000-0005-0000-0000-0000C3090000}"/>
    <cellStyle name="60% - Accent4 22" xfId="3810" xr:uid="{00000000-0005-0000-0000-0000C4090000}"/>
    <cellStyle name="60% - Accent4 23" xfId="3811" xr:uid="{00000000-0005-0000-0000-0000C5090000}"/>
    <cellStyle name="60% - Accent4 24" xfId="3812" xr:uid="{00000000-0005-0000-0000-0000C6090000}"/>
    <cellStyle name="60% - Accent4 25" xfId="3813" xr:uid="{00000000-0005-0000-0000-0000C7090000}"/>
    <cellStyle name="60% - Accent4 26" xfId="3814" xr:uid="{00000000-0005-0000-0000-0000C8090000}"/>
    <cellStyle name="60% - Accent4 27" xfId="3815" xr:uid="{00000000-0005-0000-0000-0000C9090000}"/>
    <cellStyle name="60% - Accent4 28" xfId="3816" xr:uid="{00000000-0005-0000-0000-0000CA090000}"/>
    <cellStyle name="60% - Accent4 29" xfId="3817" xr:uid="{00000000-0005-0000-0000-0000CB090000}"/>
    <cellStyle name="60% - Accent4 3" xfId="3818" xr:uid="{00000000-0005-0000-0000-0000CC090000}"/>
    <cellStyle name="60% - Accent4 3 2" xfId="3819" xr:uid="{00000000-0005-0000-0000-0000CD090000}"/>
    <cellStyle name="60% - Accent4 30" xfId="3820" xr:uid="{00000000-0005-0000-0000-0000CE090000}"/>
    <cellStyle name="60% - Accent4 31" xfId="3821" xr:uid="{00000000-0005-0000-0000-0000CF090000}"/>
    <cellStyle name="60% - Accent4 32" xfId="3822" xr:uid="{00000000-0005-0000-0000-0000D0090000}"/>
    <cellStyle name="60% - Accent4 33" xfId="3823" xr:uid="{00000000-0005-0000-0000-0000D1090000}"/>
    <cellStyle name="60% - Accent4 34" xfId="3824" xr:uid="{00000000-0005-0000-0000-0000D2090000}"/>
    <cellStyle name="60% - Accent4 35" xfId="3825" xr:uid="{00000000-0005-0000-0000-0000D3090000}"/>
    <cellStyle name="60% - Accent4 36" xfId="3826" xr:uid="{00000000-0005-0000-0000-0000D4090000}"/>
    <cellStyle name="60% - Accent4 4" xfId="3827" xr:uid="{00000000-0005-0000-0000-0000D5090000}"/>
    <cellStyle name="60% - Accent4 4 2" xfId="3828" xr:uid="{00000000-0005-0000-0000-0000D6090000}"/>
    <cellStyle name="60% - Accent4 5" xfId="3829" xr:uid="{00000000-0005-0000-0000-0000D7090000}"/>
    <cellStyle name="60% - Accent4 5 2" xfId="3830" xr:uid="{00000000-0005-0000-0000-0000D8090000}"/>
    <cellStyle name="60% - Accent4 6" xfId="3831" xr:uid="{00000000-0005-0000-0000-0000D9090000}"/>
    <cellStyle name="60% - Accent4 6 2" xfId="3832" xr:uid="{00000000-0005-0000-0000-0000DA090000}"/>
    <cellStyle name="60% - Accent4 7" xfId="3833" xr:uid="{00000000-0005-0000-0000-0000DB090000}"/>
    <cellStyle name="60% - Accent4 7 2" xfId="3834" xr:uid="{00000000-0005-0000-0000-0000DC090000}"/>
    <cellStyle name="60% - Accent4 8" xfId="3835" xr:uid="{00000000-0005-0000-0000-0000DD090000}"/>
    <cellStyle name="60% - Accent4 8 2" xfId="3836" xr:uid="{00000000-0005-0000-0000-0000DE090000}"/>
    <cellStyle name="60% - Accent4 9" xfId="3837" xr:uid="{00000000-0005-0000-0000-0000DF090000}"/>
    <cellStyle name="60% - Accent4 9 2" xfId="3838" xr:uid="{00000000-0005-0000-0000-0000E0090000}"/>
    <cellStyle name="60% - Accent5" xfId="37" builtinId="48" customBuiltin="1"/>
    <cellStyle name="60% - Accent5 10" xfId="3839" xr:uid="{00000000-0005-0000-0000-0000E2090000}"/>
    <cellStyle name="60% - Accent5 10 2" xfId="3840" xr:uid="{00000000-0005-0000-0000-0000E3090000}"/>
    <cellStyle name="60% - Accent5 11" xfId="3841" xr:uid="{00000000-0005-0000-0000-0000E4090000}"/>
    <cellStyle name="60% - Accent5 11 2" xfId="3842" xr:uid="{00000000-0005-0000-0000-0000E5090000}"/>
    <cellStyle name="60% - Accent5 12" xfId="3843" xr:uid="{00000000-0005-0000-0000-0000E6090000}"/>
    <cellStyle name="60% - Accent5 12 2" xfId="3844" xr:uid="{00000000-0005-0000-0000-0000E7090000}"/>
    <cellStyle name="60% - Accent5 13" xfId="3845" xr:uid="{00000000-0005-0000-0000-0000E8090000}"/>
    <cellStyle name="60% - Accent5 13 2" xfId="3846" xr:uid="{00000000-0005-0000-0000-0000E9090000}"/>
    <cellStyle name="60% - Accent5 14" xfId="3847" xr:uid="{00000000-0005-0000-0000-0000EA090000}"/>
    <cellStyle name="60% - Accent5 14 2" xfId="3848" xr:uid="{00000000-0005-0000-0000-0000EB090000}"/>
    <cellStyle name="60% - Accent5 15" xfId="3849" xr:uid="{00000000-0005-0000-0000-0000EC090000}"/>
    <cellStyle name="60% - Accent5 15 2" xfId="3850" xr:uid="{00000000-0005-0000-0000-0000ED090000}"/>
    <cellStyle name="60% - Accent5 16" xfId="3851" xr:uid="{00000000-0005-0000-0000-0000EE090000}"/>
    <cellStyle name="60% - Accent5 16 2" xfId="3852" xr:uid="{00000000-0005-0000-0000-0000EF090000}"/>
    <cellStyle name="60% - Accent5 17" xfId="3853" xr:uid="{00000000-0005-0000-0000-0000F0090000}"/>
    <cellStyle name="60% - Accent5 17 2" xfId="3854" xr:uid="{00000000-0005-0000-0000-0000F1090000}"/>
    <cellStyle name="60% - Accent5 18" xfId="3855" xr:uid="{00000000-0005-0000-0000-0000F2090000}"/>
    <cellStyle name="60% - Accent5 18 2" xfId="3856" xr:uid="{00000000-0005-0000-0000-0000F3090000}"/>
    <cellStyle name="60% - Accent5 19" xfId="3857" xr:uid="{00000000-0005-0000-0000-0000F4090000}"/>
    <cellStyle name="60% - Accent5 19 2" xfId="3858" xr:uid="{00000000-0005-0000-0000-0000F5090000}"/>
    <cellStyle name="60% - Accent5 2" xfId="3859" xr:uid="{00000000-0005-0000-0000-0000F6090000}"/>
    <cellStyle name="60% - Accent5 2 2" xfId="3860" xr:uid="{00000000-0005-0000-0000-0000F7090000}"/>
    <cellStyle name="60% - Accent5 20" xfId="3861" xr:uid="{00000000-0005-0000-0000-0000F8090000}"/>
    <cellStyle name="60% - Accent5 20 2" xfId="3862" xr:uid="{00000000-0005-0000-0000-0000F9090000}"/>
    <cellStyle name="60% - Accent5 21" xfId="3863" xr:uid="{00000000-0005-0000-0000-0000FA090000}"/>
    <cellStyle name="60% - Accent5 21 2" xfId="3864" xr:uid="{00000000-0005-0000-0000-0000FB090000}"/>
    <cellStyle name="60% - Accent5 22" xfId="3865" xr:uid="{00000000-0005-0000-0000-0000FC090000}"/>
    <cellStyle name="60% - Accent5 23" xfId="3866" xr:uid="{00000000-0005-0000-0000-0000FD090000}"/>
    <cellStyle name="60% - Accent5 24" xfId="3867" xr:uid="{00000000-0005-0000-0000-0000FE090000}"/>
    <cellStyle name="60% - Accent5 25" xfId="3868" xr:uid="{00000000-0005-0000-0000-0000FF090000}"/>
    <cellStyle name="60% - Accent5 26" xfId="3869" xr:uid="{00000000-0005-0000-0000-0000000A0000}"/>
    <cellStyle name="60% - Accent5 27" xfId="3870" xr:uid="{00000000-0005-0000-0000-0000010A0000}"/>
    <cellStyle name="60% - Accent5 28" xfId="3871" xr:uid="{00000000-0005-0000-0000-0000020A0000}"/>
    <cellStyle name="60% - Accent5 29" xfId="3872" xr:uid="{00000000-0005-0000-0000-0000030A0000}"/>
    <cellStyle name="60% - Accent5 3" xfId="3873" xr:uid="{00000000-0005-0000-0000-0000040A0000}"/>
    <cellStyle name="60% - Accent5 3 2" xfId="3874" xr:uid="{00000000-0005-0000-0000-0000050A0000}"/>
    <cellStyle name="60% - Accent5 30" xfId="3875" xr:uid="{00000000-0005-0000-0000-0000060A0000}"/>
    <cellStyle name="60% - Accent5 31" xfId="3876" xr:uid="{00000000-0005-0000-0000-0000070A0000}"/>
    <cellStyle name="60% - Accent5 32" xfId="3877" xr:uid="{00000000-0005-0000-0000-0000080A0000}"/>
    <cellStyle name="60% - Accent5 33" xfId="3878" xr:uid="{00000000-0005-0000-0000-0000090A0000}"/>
    <cellStyle name="60% - Accent5 34" xfId="3879" xr:uid="{00000000-0005-0000-0000-00000A0A0000}"/>
    <cellStyle name="60% - Accent5 35" xfId="3880" xr:uid="{00000000-0005-0000-0000-00000B0A0000}"/>
    <cellStyle name="60% - Accent5 36" xfId="3881" xr:uid="{00000000-0005-0000-0000-00000C0A0000}"/>
    <cellStyle name="60% - Accent5 4" xfId="3882" xr:uid="{00000000-0005-0000-0000-00000D0A0000}"/>
    <cellStyle name="60% - Accent5 4 2" xfId="3883" xr:uid="{00000000-0005-0000-0000-00000E0A0000}"/>
    <cellStyle name="60% - Accent5 5" xfId="3884" xr:uid="{00000000-0005-0000-0000-00000F0A0000}"/>
    <cellStyle name="60% - Accent5 5 2" xfId="3885" xr:uid="{00000000-0005-0000-0000-0000100A0000}"/>
    <cellStyle name="60% - Accent5 6" xfId="3886" xr:uid="{00000000-0005-0000-0000-0000110A0000}"/>
    <cellStyle name="60% - Accent5 6 2" xfId="3887" xr:uid="{00000000-0005-0000-0000-0000120A0000}"/>
    <cellStyle name="60% - Accent5 7" xfId="3888" xr:uid="{00000000-0005-0000-0000-0000130A0000}"/>
    <cellStyle name="60% - Accent5 7 2" xfId="3889" xr:uid="{00000000-0005-0000-0000-0000140A0000}"/>
    <cellStyle name="60% - Accent5 8" xfId="3890" xr:uid="{00000000-0005-0000-0000-0000150A0000}"/>
    <cellStyle name="60% - Accent5 8 2" xfId="3891" xr:uid="{00000000-0005-0000-0000-0000160A0000}"/>
    <cellStyle name="60% - Accent5 9" xfId="3892" xr:uid="{00000000-0005-0000-0000-0000170A0000}"/>
    <cellStyle name="60% - Accent5 9 2" xfId="3893" xr:uid="{00000000-0005-0000-0000-0000180A0000}"/>
    <cellStyle name="60% - Accent6" xfId="38" builtinId="52" customBuiltin="1"/>
    <cellStyle name="60% - Accent6 10" xfId="3894" xr:uid="{00000000-0005-0000-0000-00001A0A0000}"/>
    <cellStyle name="60% - Accent6 10 2" xfId="3895" xr:uid="{00000000-0005-0000-0000-00001B0A0000}"/>
    <cellStyle name="60% - Accent6 11" xfId="3896" xr:uid="{00000000-0005-0000-0000-00001C0A0000}"/>
    <cellStyle name="60% - Accent6 11 2" xfId="3897" xr:uid="{00000000-0005-0000-0000-00001D0A0000}"/>
    <cellStyle name="60% - Accent6 12" xfId="3898" xr:uid="{00000000-0005-0000-0000-00001E0A0000}"/>
    <cellStyle name="60% - Accent6 12 2" xfId="3899" xr:uid="{00000000-0005-0000-0000-00001F0A0000}"/>
    <cellStyle name="60% - Accent6 13" xfId="3900" xr:uid="{00000000-0005-0000-0000-0000200A0000}"/>
    <cellStyle name="60% - Accent6 13 2" xfId="3901" xr:uid="{00000000-0005-0000-0000-0000210A0000}"/>
    <cellStyle name="60% - Accent6 14" xfId="3902" xr:uid="{00000000-0005-0000-0000-0000220A0000}"/>
    <cellStyle name="60% - Accent6 14 2" xfId="3903" xr:uid="{00000000-0005-0000-0000-0000230A0000}"/>
    <cellStyle name="60% - Accent6 15" xfId="3904" xr:uid="{00000000-0005-0000-0000-0000240A0000}"/>
    <cellStyle name="60% - Accent6 15 2" xfId="3905" xr:uid="{00000000-0005-0000-0000-0000250A0000}"/>
    <cellStyle name="60% - Accent6 16" xfId="3906" xr:uid="{00000000-0005-0000-0000-0000260A0000}"/>
    <cellStyle name="60% - Accent6 16 2" xfId="3907" xr:uid="{00000000-0005-0000-0000-0000270A0000}"/>
    <cellStyle name="60% - Accent6 17" xfId="3908" xr:uid="{00000000-0005-0000-0000-0000280A0000}"/>
    <cellStyle name="60% - Accent6 17 2" xfId="3909" xr:uid="{00000000-0005-0000-0000-0000290A0000}"/>
    <cellStyle name="60% - Accent6 18" xfId="3910" xr:uid="{00000000-0005-0000-0000-00002A0A0000}"/>
    <cellStyle name="60% - Accent6 18 2" xfId="3911" xr:uid="{00000000-0005-0000-0000-00002B0A0000}"/>
    <cellStyle name="60% - Accent6 19" xfId="3912" xr:uid="{00000000-0005-0000-0000-00002C0A0000}"/>
    <cellStyle name="60% - Accent6 19 2" xfId="3913" xr:uid="{00000000-0005-0000-0000-00002D0A0000}"/>
    <cellStyle name="60% - Accent6 2" xfId="3914" xr:uid="{00000000-0005-0000-0000-00002E0A0000}"/>
    <cellStyle name="60% - Accent6 2 2" xfId="3915" xr:uid="{00000000-0005-0000-0000-00002F0A0000}"/>
    <cellStyle name="60% - Accent6 20" xfId="3916" xr:uid="{00000000-0005-0000-0000-0000300A0000}"/>
    <cellStyle name="60% - Accent6 20 2" xfId="3917" xr:uid="{00000000-0005-0000-0000-0000310A0000}"/>
    <cellStyle name="60% - Accent6 21" xfId="3918" xr:uid="{00000000-0005-0000-0000-0000320A0000}"/>
    <cellStyle name="60% - Accent6 21 2" xfId="3919" xr:uid="{00000000-0005-0000-0000-0000330A0000}"/>
    <cellStyle name="60% - Accent6 22" xfId="3920" xr:uid="{00000000-0005-0000-0000-0000340A0000}"/>
    <cellStyle name="60% - Accent6 23" xfId="3921" xr:uid="{00000000-0005-0000-0000-0000350A0000}"/>
    <cellStyle name="60% - Accent6 24" xfId="3922" xr:uid="{00000000-0005-0000-0000-0000360A0000}"/>
    <cellStyle name="60% - Accent6 25" xfId="3923" xr:uid="{00000000-0005-0000-0000-0000370A0000}"/>
    <cellStyle name="60% - Accent6 26" xfId="3924" xr:uid="{00000000-0005-0000-0000-0000380A0000}"/>
    <cellStyle name="60% - Accent6 27" xfId="3925" xr:uid="{00000000-0005-0000-0000-0000390A0000}"/>
    <cellStyle name="60% - Accent6 28" xfId="3926" xr:uid="{00000000-0005-0000-0000-00003A0A0000}"/>
    <cellStyle name="60% - Accent6 29" xfId="3927" xr:uid="{00000000-0005-0000-0000-00003B0A0000}"/>
    <cellStyle name="60% - Accent6 3" xfId="3928" xr:uid="{00000000-0005-0000-0000-00003C0A0000}"/>
    <cellStyle name="60% - Accent6 3 2" xfId="3929" xr:uid="{00000000-0005-0000-0000-00003D0A0000}"/>
    <cellStyle name="60% - Accent6 30" xfId="3930" xr:uid="{00000000-0005-0000-0000-00003E0A0000}"/>
    <cellStyle name="60% - Accent6 31" xfId="3931" xr:uid="{00000000-0005-0000-0000-00003F0A0000}"/>
    <cellStyle name="60% - Accent6 32" xfId="3932" xr:uid="{00000000-0005-0000-0000-0000400A0000}"/>
    <cellStyle name="60% - Accent6 33" xfId="3933" xr:uid="{00000000-0005-0000-0000-0000410A0000}"/>
    <cellStyle name="60% - Accent6 34" xfId="3934" xr:uid="{00000000-0005-0000-0000-0000420A0000}"/>
    <cellStyle name="60% - Accent6 35" xfId="3935" xr:uid="{00000000-0005-0000-0000-0000430A0000}"/>
    <cellStyle name="60% - Accent6 36" xfId="3936" xr:uid="{00000000-0005-0000-0000-0000440A0000}"/>
    <cellStyle name="60% - Accent6 4" xfId="3937" xr:uid="{00000000-0005-0000-0000-0000450A0000}"/>
    <cellStyle name="60% - Accent6 4 2" xfId="3938" xr:uid="{00000000-0005-0000-0000-0000460A0000}"/>
    <cellStyle name="60% - Accent6 5" xfId="3939" xr:uid="{00000000-0005-0000-0000-0000470A0000}"/>
    <cellStyle name="60% - Accent6 5 2" xfId="3940" xr:uid="{00000000-0005-0000-0000-0000480A0000}"/>
    <cellStyle name="60% - Accent6 6" xfId="3941" xr:uid="{00000000-0005-0000-0000-0000490A0000}"/>
    <cellStyle name="60% - Accent6 6 2" xfId="3942" xr:uid="{00000000-0005-0000-0000-00004A0A0000}"/>
    <cellStyle name="60% - Accent6 7" xfId="3943" xr:uid="{00000000-0005-0000-0000-00004B0A0000}"/>
    <cellStyle name="60% - Accent6 7 2" xfId="3944" xr:uid="{00000000-0005-0000-0000-00004C0A0000}"/>
    <cellStyle name="60% - Accent6 8" xfId="3945" xr:uid="{00000000-0005-0000-0000-00004D0A0000}"/>
    <cellStyle name="60% - Accent6 8 2" xfId="3946" xr:uid="{00000000-0005-0000-0000-00004E0A0000}"/>
    <cellStyle name="60% - Accent6 9" xfId="3947" xr:uid="{00000000-0005-0000-0000-00004F0A0000}"/>
    <cellStyle name="60% - Accent6 9 2" xfId="3948" xr:uid="{00000000-0005-0000-0000-0000500A0000}"/>
    <cellStyle name="6mal" xfId="3949" xr:uid="{00000000-0005-0000-0000-0000510A0000}"/>
    <cellStyle name="752131" xfId="1659" xr:uid="{00000000-0005-0000-0000-0000520A0000}"/>
    <cellStyle name="7978" xfId="1660" xr:uid="{00000000-0005-0000-0000-0000530A0000}"/>
    <cellStyle name="7978 2" xfId="5727" xr:uid="{00000000-0005-0000-0000-0000540A0000}"/>
    <cellStyle name="7978 3" xfId="5817" xr:uid="{00000000-0005-0000-0000-0000550A0000}"/>
    <cellStyle name="7978 4" xfId="6126" xr:uid="{00000000-0005-0000-0000-0000560A0000}"/>
    <cellStyle name="85" xfId="1661" xr:uid="{00000000-0005-0000-0000-0000570A0000}"/>
    <cellStyle name="90" xfId="1662" xr:uid="{00000000-0005-0000-0000-0000580A0000}"/>
    <cellStyle name="A satisfied Microsoft Office user" xfId="1663" xr:uid="{00000000-0005-0000-0000-0000590A0000}"/>
    <cellStyle name="ac" xfId="1664" xr:uid="{00000000-0005-0000-0000-00005A0A0000}"/>
    <cellStyle name="Accent1" xfId="39" builtinId="29" customBuiltin="1"/>
    <cellStyle name="Accent1 - 20%" xfId="3950" xr:uid="{00000000-0005-0000-0000-00005C0A0000}"/>
    <cellStyle name="Accent1 - 40%" xfId="3951" xr:uid="{00000000-0005-0000-0000-00005D0A0000}"/>
    <cellStyle name="Accent1 - 60%" xfId="3952" xr:uid="{00000000-0005-0000-0000-00005E0A0000}"/>
    <cellStyle name="Accent1 10" xfId="3953" xr:uid="{00000000-0005-0000-0000-00005F0A0000}"/>
    <cellStyle name="Accent1 10 2" xfId="3954" xr:uid="{00000000-0005-0000-0000-0000600A0000}"/>
    <cellStyle name="Accent1 11" xfId="3955" xr:uid="{00000000-0005-0000-0000-0000610A0000}"/>
    <cellStyle name="Accent1 11 2" xfId="3956" xr:uid="{00000000-0005-0000-0000-0000620A0000}"/>
    <cellStyle name="Accent1 12" xfId="3957" xr:uid="{00000000-0005-0000-0000-0000630A0000}"/>
    <cellStyle name="Accent1 12 2" xfId="3958" xr:uid="{00000000-0005-0000-0000-0000640A0000}"/>
    <cellStyle name="Accent1 13" xfId="3959" xr:uid="{00000000-0005-0000-0000-0000650A0000}"/>
    <cellStyle name="Accent1 13 2" xfId="3960" xr:uid="{00000000-0005-0000-0000-0000660A0000}"/>
    <cellStyle name="Accent1 14" xfId="3961" xr:uid="{00000000-0005-0000-0000-0000670A0000}"/>
    <cellStyle name="Accent1 14 2" xfId="3962" xr:uid="{00000000-0005-0000-0000-0000680A0000}"/>
    <cellStyle name="Accent1 15" xfId="3963" xr:uid="{00000000-0005-0000-0000-0000690A0000}"/>
    <cellStyle name="Accent1 15 2" xfId="3964" xr:uid="{00000000-0005-0000-0000-00006A0A0000}"/>
    <cellStyle name="Accent1 16" xfId="3965" xr:uid="{00000000-0005-0000-0000-00006B0A0000}"/>
    <cellStyle name="Accent1 16 2" xfId="3966" xr:uid="{00000000-0005-0000-0000-00006C0A0000}"/>
    <cellStyle name="Accent1 17" xfId="3967" xr:uid="{00000000-0005-0000-0000-00006D0A0000}"/>
    <cellStyle name="Accent1 17 2" xfId="3968" xr:uid="{00000000-0005-0000-0000-00006E0A0000}"/>
    <cellStyle name="Accent1 18" xfId="3969" xr:uid="{00000000-0005-0000-0000-00006F0A0000}"/>
    <cellStyle name="Accent1 18 2" xfId="3970" xr:uid="{00000000-0005-0000-0000-0000700A0000}"/>
    <cellStyle name="Accent1 19" xfId="3971" xr:uid="{00000000-0005-0000-0000-0000710A0000}"/>
    <cellStyle name="Accent1 19 2" xfId="3972" xr:uid="{00000000-0005-0000-0000-0000720A0000}"/>
    <cellStyle name="Accent1 2" xfId="3973" xr:uid="{00000000-0005-0000-0000-0000730A0000}"/>
    <cellStyle name="Accent1 2 2" xfId="3974" xr:uid="{00000000-0005-0000-0000-0000740A0000}"/>
    <cellStyle name="Accent1 20" xfId="3975" xr:uid="{00000000-0005-0000-0000-0000750A0000}"/>
    <cellStyle name="Accent1 20 2" xfId="3976" xr:uid="{00000000-0005-0000-0000-0000760A0000}"/>
    <cellStyle name="Accent1 21" xfId="3977" xr:uid="{00000000-0005-0000-0000-0000770A0000}"/>
    <cellStyle name="Accent1 21 2" xfId="3978" xr:uid="{00000000-0005-0000-0000-0000780A0000}"/>
    <cellStyle name="Accent1 22" xfId="3979" xr:uid="{00000000-0005-0000-0000-0000790A0000}"/>
    <cellStyle name="Accent1 23" xfId="3980" xr:uid="{00000000-0005-0000-0000-00007A0A0000}"/>
    <cellStyle name="Accent1 24" xfId="3981" xr:uid="{00000000-0005-0000-0000-00007B0A0000}"/>
    <cellStyle name="Accent1 25" xfId="3982" xr:uid="{00000000-0005-0000-0000-00007C0A0000}"/>
    <cellStyle name="Accent1 26" xfId="3983" xr:uid="{00000000-0005-0000-0000-00007D0A0000}"/>
    <cellStyle name="Accent1 27" xfId="3984" xr:uid="{00000000-0005-0000-0000-00007E0A0000}"/>
    <cellStyle name="Accent1 28" xfId="3985" xr:uid="{00000000-0005-0000-0000-00007F0A0000}"/>
    <cellStyle name="Accent1 29" xfId="3986" xr:uid="{00000000-0005-0000-0000-0000800A0000}"/>
    <cellStyle name="Accent1 3" xfId="3987" xr:uid="{00000000-0005-0000-0000-0000810A0000}"/>
    <cellStyle name="Accent1 3 2" xfId="3988" xr:uid="{00000000-0005-0000-0000-0000820A0000}"/>
    <cellStyle name="Accent1 30" xfId="3989" xr:uid="{00000000-0005-0000-0000-0000830A0000}"/>
    <cellStyle name="Accent1 31" xfId="3990" xr:uid="{00000000-0005-0000-0000-0000840A0000}"/>
    <cellStyle name="Accent1 32" xfId="3991" xr:uid="{00000000-0005-0000-0000-0000850A0000}"/>
    <cellStyle name="Accent1 33" xfId="3992" xr:uid="{00000000-0005-0000-0000-0000860A0000}"/>
    <cellStyle name="Accent1 34" xfId="3993" xr:uid="{00000000-0005-0000-0000-0000870A0000}"/>
    <cellStyle name="Accent1 35" xfId="3994" xr:uid="{00000000-0005-0000-0000-0000880A0000}"/>
    <cellStyle name="Accent1 36" xfId="3995" xr:uid="{00000000-0005-0000-0000-0000890A0000}"/>
    <cellStyle name="Accent1 4" xfId="3996" xr:uid="{00000000-0005-0000-0000-00008A0A0000}"/>
    <cellStyle name="Accent1 4 2" xfId="3997" xr:uid="{00000000-0005-0000-0000-00008B0A0000}"/>
    <cellStyle name="Accent1 5" xfId="3998" xr:uid="{00000000-0005-0000-0000-00008C0A0000}"/>
    <cellStyle name="Accent1 5 2" xfId="3999" xr:uid="{00000000-0005-0000-0000-00008D0A0000}"/>
    <cellStyle name="Accent1 6" xfId="4000" xr:uid="{00000000-0005-0000-0000-00008E0A0000}"/>
    <cellStyle name="Accent1 6 2" xfId="4001" xr:uid="{00000000-0005-0000-0000-00008F0A0000}"/>
    <cellStyle name="Accent1 7" xfId="4002" xr:uid="{00000000-0005-0000-0000-0000900A0000}"/>
    <cellStyle name="Accent1 7 2" xfId="4003" xr:uid="{00000000-0005-0000-0000-0000910A0000}"/>
    <cellStyle name="Accent1 8" xfId="4004" xr:uid="{00000000-0005-0000-0000-0000920A0000}"/>
    <cellStyle name="Accent1 8 2" xfId="4005" xr:uid="{00000000-0005-0000-0000-0000930A0000}"/>
    <cellStyle name="Accent1 9" xfId="4006" xr:uid="{00000000-0005-0000-0000-0000940A0000}"/>
    <cellStyle name="Accent1 9 2" xfId="4007" xr:uid="{00000000-0005-0000-0000-0000950A0000}"/>
    <cellStyle name="Accent2" xfId="40" builtinId="33" customBuiltin="1"/>
    <cellStyle name="Accent2 - 20%" xfId="4008" xr:uid="{00000000-0005-0000-0000-0000970A0000}"/>
    <cellStyle name="Accent2 - 40%" xfId="4009" xr:uid="{00000000-0005-0000-0000-0000980A0000}"/>
    <cellStyle name="Accent2 - 60%" xfId="4010" xr:uid="{00000000-0005-0000-0000-0000990A0000}"/>
    <cellStyle name="Accent2 10" xfId="4011" xr:uid="{00000000-0005-0000-0000-00009A0A0000}"/>
    <cellStyle name="Accent2 10 2" xfId="4012" xr:uid="{00000000-0005-0000-0000-00009B0A0000}"/>
    <cellStyle name="Accent2 11" xfId="4013" xr:uid="{00000000-0005-0000-0000-00009C0A0000}"/>
    <cellStyle name="Accent2 11 2" xfId="4014" xr:uid="{00000000-0005-0000-0000-00009D0A0000}"/>
    <cellStyle name="Accent2 12" xfId="4015" xr:uid="{00000000-0005-0000-0000-00009E0A0000}"/>
    <cellStyle name="Accent2 12 2" xfId="4016" xr:uid="{00000000-0005-0000-0000-00009F0A0000}"/>
    <cellStyle name="Accent2 13" xfId="4017" xr:uid="{00000000-0005-0000-0000-0000A00A0000}"/>
    <cellStyle name="Accent2 13 2" xfId="4018" xr:uid="{00000000-0005-0000-0000-0000A10A0000}"/>
    <cellStyle name="Accent2 14" xfId="4019" xr:uid="{00000000-0005-0000-0000-0000A20A0000}"/>
    <cellStyle name="Accent2 14 2" xfId="4020" xr:uid="{00000000-0005-0000-0000-0000A30A0000}"/>
    <cellStyle name="Accent2 15" xfId="4021" xr:uid="{00000000-0005-0000-0000-0000A40A0000}"/>
    <cellStyle name="Accent2 15 2" xfId="4022" xr:uid="{00000000-0005-0000-0000-0000A50A0000}"/>
    <cellStyle name="Accent2 16" xfId="4023" xr:uid="{00000000-0005-0000-0000-0000A60A0000}"/>
    <cellStyle name="Accent2 16 2" xfId="4024" xr:uid="{00000000-0005-0000-0000-0000A70A0000}"/>
    <cellStyle name="Accent2 17" xfId="4025" xr:uid="{00000000-0005-0000-0000-0000A80A0000}"/>
    <cellStyle name="Accent2 17 2" xfId="4026" xr:uid="{00000000-0005-0000-0000-0000A90A0000}"/>
    <cellStyle name="Accent2 18" xfId="4027" xr:uid="{00000000-0005-0000-0000-0000AA0A0000}"/>
    <cellStyle name="Accent2 18 2" xfId="4028" xr:uid="{00000000-0005-0000-0000-0000AB0A0000}"/>
    <cellStyle name="Accent2 19" xfId="4029" xr:uid="{00000000-0005-0000-0000-0000AC0A0000}"/>
    <cellStyle name="Accent2 19 2" xfId="4030" xr:uid="{00000000-0005-0000-0000-0000AD0A0000}"/>
    <cellStyle name="Accent2 2" xfId="4031" xr:uid="{00000000-0005-0000-0000-0000AE0A0000}"/>
    <cellStyle name="Accent2 2 2" xfId="4032" xr:uid="{00000000-0005-0000-0000-0000AF0A0000}"/>
    <cellStyle name="Accent2 20" xfId="4033" xr:uid="{00000000-0005-0000-0000-0000B00A0000}"/>
    <cellStyle name="Accent2 20 2" xfId="4034" xr:uid="{00000000-0005-0000-0000-0000B10A0000}"/>
    <cellStyle name="Accent2 21" xfId="4035" xr:uid="{00000000-0005-0000-0000-0000B20A0000}"/>
    <cellStyle name="Accent2 21 2" xfId="4036" xr:uid="{00000000-0005-0000-0000-0000B30A0000}"/>
    <cellStyle name="Accent2 22" xfId="4037" xr:uid="{00000000-0005-0000-0000-0000B40A0000}"/>
    <cellStyle name="Accent2 23" xfId="4038" xr:uid="{00000000-0005-0000-0000-0000B50A0000}"/>
    <cellStyle name="Accent2 24" xfId="4039" xr:uid="{00000000-0005-0000-0000-0000B60A0000}"/>
    <cellStyle name="Accent2 25" xfId="4040" xr:uid="{00000000-0005-0000-0000-0000B70A0000}"/>
    <cellStyle name="Accent2 26" xfId="4041" xr:uid="{00000000-0005-0000-0000-0000B80A0000}"/>
    <cellStyle name="Accent2 27" xfId="4042" xr:uid="{00000000-0005-0000-0000-0000B90A0000}"/>
    <cellStyle name="Accent2 28" xfId="4043" xr:uid="{00000000-0005-0000-0000-0000BA0A0000}"/>
    <cellStyle name="Accent2 29" xfId="4044" xr:uid="{00000000-0005-0000-0000-0000BB0A0000}"/>
    <cellStyle name="Accent2 3" xfId="4045" xr:uid="{00000000-0005-0000-0000-0000BC0A0000}"/>
    <cellStyle name="Accent2 3 2" xfId="4046" xr:uid="{00000000-0005-0000-0000-0000BD0A0000}"/>
    <cellStyle name="Accent2 30" xfId="4047" xr:uid="{00000000-0005-0000-0000-0000BE0A0000}"/>
    <cellStyle name="Accent2 31" xfId="4048" xr:uid="{00000000-0005-0000-0000-0000BF0A0000}"/>
    <cellStyle name="Accent2 32" xfId="4049" xr:uid="{00000000-0005-0000-0000-0000C00A0000}"/>
    <cellStyle name="Accent2 33" xfId="4050" xr:uid="{00000000-0005-0000-0000-0000C10A0000}"/>
    <cellStyle name="Accent2 34" xfId="4051" xr:uid="{00000000-0005-0000-0000-0000C20A0000}"/>
    <cellStyle name="Accent2 35" xfId="4052" xr:uid="{00000000-0005-0000-0000-0000C30A0000}"/>
    <cellStyle name="Accent2 36" xfId="4053" xr:uid="{00000000-0005-0000-0000-0000C40A0000}"/>
    <cellStyle name="Accent2 4" xfId="4054" xr:uid="{00000000-0005-0000-0000-0000C50A0000}"/>
    <cellStyle name="Accent2 4 2" xfId="4055" xr:uid="{00000000-0005-0000-0000-0000C60A0000}"/>
    <cellStyle name="Accent2 5" xfId="4056" xr:uid="{00000000-0005-0000-0000-0000C70A0000}"/>
    <cellStyle name="Accent2 5 2" xfId="4057" xr:uid="{00000000-0005-0000-0000-0000C80A0000}"/>
    <cellStyle name="Accent2 6" xfId="4058" xr:uid="{00000000-0005-0000-0000-0000C90A0000}"/>
    <cellStyle name="Accent2 6 2" xfId="4059" xr:uid="{00000000-0005-0000-0000-0000CA0A0000}"/>
    <cellStyle name="Accent2 7" xfId="4060" xr:uid="{00000000-0005-0000-0000-0000CB0A0000}"/>
    <cellStyle name="Accent2 7 2" xfId="4061" xr:uid="{00000000-0005-0000-0000-0000CC0A0000}"/>
    <cellStyle name="Accent2 8" xfId="4062" xr:uid="{00000000-0005-0000-0000-0000CD0A0000}"/>
    <cellStyle name="Accent2 8 2" xfId="4063" xr:uid="{00000000-0005-0000-0000-0000CE0A0000}"/>
    <cellStyle name="Accent2 9" xfId="4064" xr:uid="{00000000-0005-0000-0000-0000CF0A0000}"/>
    <cellStyle name="Accent2 9 2" xfId="4065" xr:uid="{00000000-0005-0000-0000-0000D00A0000}"/>
    <cellStyle name="Accent3" xfId="41" builtinId="37" customBuiltin="1"/>
    <cellStyle name="Accent3 - 20%" xfId="4066" xr:uid="{00000000-0005-0000-0000-0000D20A0000}"/>
    <cellStyle name="Accent3 - 40%" xfId="4067" xr:uid="{00000000-0005-0000-0000-0000D30A0000}"/>
    <cellStyle name="Accent3 - 60%" xfId="4068" xr:uid="{00000000-0005-0000-0000-0000D40A0000}"/>
    <cellStyle name="Accent3 10" xfId="4069" xr:uid="{00000000-0005-0000-0000-0000D50A0000}"/>
    <cellStyle name="Accent3 10 2" xfId="4070" xr:uid="{00000000-0005-0000-0000-0000D60A0000}"/>
    <cellStyle name="Accent3 11" xfId="4071" xr:uid="{00000000-0005-0000-0000-0000D70A0000}"/>
    <cellStyle name="Accent3 11 2" xfId="4072" xr:uid="{00000000-0005-0000-0000-0000D80A0000}"/>
    <cellStyle name="Accent3 12" xfId="4073" xr:uid="{00000000-0005-0000-0000-0000D90A0000}"/>
    <cellStyle name="Accent3 12 2" xfId="4074" xr:uid="{00000000-0005-0000-0000-0000DA0A0000}"/>
    <cellStyle name="Accent3 13" xfId="4075" xr:uid="{00000000-0005-0000-0000-0000DB0A0000}"/>
    <cellStyle name="Accent3 13 2" xfId="4076" xr:uid="{00000000-0005-0000-0000-0000DC0A0000}"/>
    <cellStyle name="Accent3 14" xfId="4077" xr:uid="{00000000-0005-0000-0000-0000DD0A0000}"/>
    <cellStyle name="Accent3 14 2" xfId="4078" xr:uid="{00000000-0005-0000-0000-0000DE0A0000}"/>
    <cellStyle name="Accent3 15" xfId="4079" xr:uid="{00000000-0005-0000-0000-0000DF0A0000}"/>
    <cellStyle name="Accent3 15 2" xfId="4080" xr:uid="{00000000-0005-0000-0000-0000E00A0000}"/>
    <cellStyle name="Accent3 16" xfId="4081" xr:uid="{00000000-0005-0000-0000-0000E10A0000}"/>
    <cellStyle name="Accent3 16 2" xfId="4082" xr:uid="{00000000-0005-0000-0000-0000E20A0000}"/>
    <cellStyle name="Accent3 17" xfId="4083" xr:uid="{00000000-0005-0000-0000-0000E30A0000}"/>
    <cellStyle name="Accent3 17 2" xfId="4084" xr:uid="{00000000-0005-0000-0000-0000E40A0000}"/>
    <cellStyle name="Accent3 18" xfId="4085" xr:uid="{00000000-0005-0000-0000-0000E50A0000}"/>
    <cellStyle name="Accent3 18 2" xfId="4086" xr:uid="{00000000-0005-0000-0000-0000E60A0000}"/>
    <cellStyle name="Accent3 19" xfId="4087" xr:uid="{00000000-0005-0000-0000-0000E70A0000}"/>
    <cellStyle name="Accent3 19 2" xfId="4088" xr:uid="{00000000-0005-0000-0000-0000E80A0000}"/>
    <cellStyle name="Accent3 2" xfId="4089" xr:uid="{00000000-0005-0000-0000-0000E90A0000}"/>
    <cellStyle name="Accent3 2 2" xfId="4090" xr:uid="{00000000-0005-0000-0000-0000EA0A0000}"/>
    <cellStyle name="Accent3 20" xfId="4091" xr:uid="{00000000-0005-0000-0000-0000EB0A0000}"/>
    <cellStyle name="Accent3 20 2" xfId="4092" xr:uid="{00000000-0005-0000-0000-0000EC0A0000}"/>
    <cellStyle name="Accent3 21" xfId="4093" xr:uid="{00000000-0005-0000-0000-0000ED0A0000}"/>
    <cellStyle name="Accent3 21 2" xfId="4094" xr:uid="{00000000-0005-0000-0000-0000EE0A0000}"/>
    <cellStyle name="Accent3 22" xfId="4095" xr:uid="{00000000-0005-0000-0000-0000EF0A0000}"/>
    <cellStyle name="Accent3 23" xfId="4096" xr:uid="{00000000-0005-0000-0000-0000F00A0000}"/>
    <cellStyle name="Accent3 24" xfId="4097" xr:uid="{00000000-0005-0000-0000-0000F10A0000}"/>
    <cellStyle name="Accent3 25" xfId="4098" xr:uid="{00000000-0005-0000-0000-0000F20A0000}"/>
    <cellStyle name="Accent3 26" xfId="4099" xr:uid="{00000000-0005-0000-0000-0000F30A0000}"/>
    <cellStyle name="Accent3 27" xfId="4100" xr:uid="{00000000-0005-0000-0000-0000F40A0000}"/>
    <cellStyle name="Accent3 28" xfId="4101" xr:uid="{00000000-0005-0000-0000-0000F50A0000}"/>
    <cellStyle name="Accent3 29" xfId="4102" xr:uid="{00000000-0005-0000-0000-0000F60A0000}"/>
    <cellStyle name="Accent3 3" xfId="4103" xr:uid="{00000000-0005-0000-0000-0000F70A0000}"/>
    <cellStyle name="Accent3 3 2" xfId="4104" xr:uid="{00000000-0005-0000-0000-0000F80A0000}"/>
    <cellStyle name="Accent3 30" xfId="4105" xr:uid="{00000000-0005-0000-0000-0000F90A0000}"/>
    <cellStyle name="Accent3 31" xfId="4106" xr:uid="{00000000-0005-0000-0000-0000FA0A0000}"/>
    <cellStyle name="Accent3 32" xfId="4107" xr:uid="{00000000-0005-0000-0000-0000FB0A0000}"/>
    <cellStyle name="Accent3 33" xfId="4108" xr:uid="{00000000-0005-0000-0000-0000FC0A0000}"/>
    <cellStyle name="Accent3 34" xfId="4109" xr:uid="{00000000-0005-0000-0000-0000FD0A0000}"/>
    <cellStyle name="Accent3 35" xfId="4110" xr:uid="{00000000-0005-0000-0000-0000FE0A0000}"/>
    <cellStyle name="Accent3 36" xfId="4111" xr:uid="{00000000-0005-0000-0000-0000FF0A0000}"/>
    <cellStyle name="Accent3 4" xfId="4112" xr:uid="{00000000-0005-0000-0000-0000000B0000}"/>
    <cellStyle name="Accent3 4 2" xfId="4113" xr:uid="{00000000-0005-0000-0000-0000010B0000}"/>
    <cellStyle name="Accent3 5" xfId="4114" xr:uid="{00000000-0005-0000-0000-0000020B0000}"/>
    <cellStyle name="Accent3 5 2" xfId="4115" xr:uid="{00000000-0005-0000-0000-0000030B0000}"/>
    <cellStyle name="Accent3 6" xfId="4116" xr:uid="{00000000-0005-0000-0000-0000040B0000}"/>
    <cellStyle name="Accent3 6 2" xfId="4117" xr:uid="{00000000-0005-0000-0000-0000050B0000}"/>
    <cellStyle name="Accent3 7" xfId="4118" xr:uid="{00000000-0005-0000-0000-0000060B0000}"/>
    <cellStyle name="Accent3 7 2" xfId="4119" xr:uid="{00000000-0005-0000-0000-0000070B0000}"/>
    <cellStyle name="Accent3 8" xfId="4120" xr:uid="{00000000-0005-0000-0000-0000080B0000}"/>
    <cellStyle name="Accent3 8 2" xfId="4121" xr:uid="{00000000-0005-0000-0000-0000090B0000}"/>
    <cellStyle name="Accent3 9" xfId="4122" xr:uid="{00000000-0005-0000-0000-00000A0B0000}"/>
    <cellStyle name="Accent3 9 2" xfId="4123" xr:uid="{00000000-0005-0000-0000-00000B0B0000}"/>
    <cellStyle name="Accent4" xfId="42" builtinId="41" customBuiltin="1"/>
    <cellStyle name="Accent4 - 20%" xfId="4124" xr:uid="{00000000-0005-0000-0000-00000D0B0000}"/>
    <cellStyle name="Accent4 - 40%" xfId="4125" xr:uid="{00000000-0005-0000-0000-00000E0B0000}"/>
    <cellStyle name="Accent4 - 60%" xfId="4126" xr:uid="{00000000-0005-0000-0000-00000F0B0000}"/>
    <cellStyle name="Accent4 10" xfId="4127" xr:uid="{00000000-0005-0000-0000-0000100B0000}"/>
    <cellStyle name="Accent4 10 2" xfId="4128" xr:uid="{00000000-0005-0000-0000-0000110B0000}"/>
    <cellStyle name="Accent4 11" xfId="4129" xr:uid="{00000000-0005-0000-0000-0000120B0000}"/>
    <cellStyle name="Accent4 11 2" xfId="4130" xr:uid="{00000000-0005-0000-0000-0000130B0000}"/>
    <cellStyle name="Accent4 12" xfId="4131" xr:uid="{00000000-0005-0000-0000-0000140B0000}"/>
    <cellStyle name="Accent4 12 2" xfId="4132" xr:uid="{00000000-0005-0000-0000-0000150B0000}"/>
    <cellStyle name="Accent4 13" xfId="4133" xr:uid="{00000000-0005-0000-0000-0000160B0000}"/>
    <cellStyle name="Accent4 13 2" xfId="4134" xr:uid="{00000000-0005-0000-0000-0000170B0000}"/>
    <cellStyle name="Accent4 14" xfId="4135" xr:uid="{00000000-0005-0000-0000-0000180B0000}"/>
    <cellStyle name="Accent4 14 2" xfId="4136" xr:uid="{00000000-0005-0000-0000-0000190B0000}"/>
    <cellStyle name="Accent4 15" xfId="4137" xr:uid="{00000000-0005-0000-0000-00001A0B0000}"/>
    <cellStyle name="Accent4 15 2" xfId="4138" xr:uid="{00000000-0005-0000-0000-00001B0B0000}"/>
    <cellStyle name="Accent4 16" xfId="4139" xr:uid="{00000000-0005-0000-0000-00001C0B0000}"/>
    <cellStyle name="Accent4 16 2" xfId="4140" xr:uid="{00000000-0005-0000-0000-00001D0B0000}"/>
    <cellStyle name="Accent4 17" xfId="4141" xr:uid="{00000000-0005-0000-0000-00001E0B0000}"/>
    <cellStyle name="Accent4 17 2" xfId="4142" xr:uid="{00000000-0005-0000-0000-00001F0B0000}"/>
    <cellStyle name="Accent4 18" xfId="4143" xr:uid="{00000000-0005-0000-0000-0000200B0000}"/>
    <cellStyle name="Accent4 18 2" xfId="4144" xr:uid="{00000000-0005-0000-0000-0000210B0000}"/>
    <cellStyle name="Accent4 19" xfId="4145" xr:uid="{00000000-0005-0000-0000-0000220B0000}"/>
    <cellStyle name="Accent4 19 2" xfId="4146" xr:uid="{00000000-0005-0000-0000-0000230B0000}"/>
    <cellStyle name="Accent4 2" xfId="4147" xr:uid="{00000000-0005-0000-0000-0000240B0000}"/>
    <cellStyle name="Accent4 2 2" xfId="4148" xr:uid="{00000000-0005-0000-0000-0000250B0000}"/>
    <cellStyle name="Accent4 20" xfId="4149" xr:uid="{00000000-0005-0000-0000-0000260B0000}"/>
    <cellStyle name="Accent4 20 2" xfId="4150" xr:uid="{00000000-0005-0000-0000-0000270B0000}"/>
    <cellStyle name="Accent4 21" xfId="4151" xr:uid="{00000000-0005-0000-0000-0000280B0000}"/>
    <cellStyle name="Accent4 21 2" xfId="4152" xr:uid="{00000000-0005-0000-0000-0000290B0000}"/>
    <cellStyle name="Accent4 22" xfId="4153" xr:uid="{00000000-0005-0000-0000-00002A0B0000}"/>
    <cellStyle name="Accent4 23" xfId="4154" xr:uid="{00000000-0005-0000-0000-00002B0B0000}"/>
    <cellStyle name="Accent4 24" xfId="4155" xr:uid="{00000000-0005-0000-0000-00002C0B0000}"/>
    <cellStyle name="Accent4 25" xfId="4156" xr:uid="{00000000-0005-0000-0000-00002D0B0000}"/>
    <cellStyle name="Accent4 26" xfId="4157" xr:uid="{00000000-0005-0000-0000-00002E0B0000}"/>
    <cellStyle name="Accent4 27" xfId="4158" xr:uid="{00000000-0005-0000-0000-00002F0B0000}"/>
    <cellStyle name="Accent4 28" xfId="4159" xr:uid="{00000000-0005-0000-0000-0000300B0000}"/>
    <cellStyle name="Accent4 29" xfId="4160" xr:uid="{00000000-0005-0000-0000-0000310B0000}"/>
    <cellStyle name="Accent4 3" xfId="4161" xr:uid="{00000000-0005-0000-0000-0000320B0000}"/>
    <cellStyle name="Accent4 3 2" xfId="4162" xr:uid="{00000000-0005-0000-0000-0000330B0000}"/>
    <cellStyle name="Accent4 30" xfId="4163" xr:uid="{00000000-0005-0000-0000-0000340B0000}"/>
    <cellStyle name="Accent4 31" xfId="4164" xr:uid="{00000000-0005-0000-0000-0000350B0000}"/>
    <cellStyle name="Accent4 32" xfId="4165" xr:uid="{00000000-0005-0000-0000-0000360B0000}"/>
    <cellStyle name="Accent4 33" xfId="4166" xr:uid="{00000000-0005-0000-0000-0000370B0000}"/>
    <cellStyle name="Accent4 34" xfId="4167" xr:uid="{00000000-0005-0000-0000-0000380B0000}"/>
    <cellStyle name="Accent4 35" xfId="4168" xr:uid="{00000000-0005-0000-0000-0000390B0000}"/>
    <cellStyle name="Accent4 36" xfId="4169" xr:uid="{00000000-0005-0000-0000-00003A0B0000}"/>
    <cellStyle name="Accent4 4" xfId="4170" xr:uid="{00000000-0005-0000-0000-00003B0B0000}"/>
    <cellStyle name="Accent4 4 2" xfId="4171" xr:uid="{00000000-0005-0000-0000-00003C0B0000}"/>
    <cellStyle name="Accent4 5" xfId="4172" xr:uid="{00000000-0005-0000-0000-00003D0B0000}"/>
    <cellStyle name="Accent4 5 2" xfId="4173" xr:uid="{00000000-0005-0000-0000-00003E0B0000}"/>
    <cellStyle name="Accent4 6" xfId="4174" xr:uid="{00000000-0005-0000-0000-00003F0B0000}"/>
    <cellStyle name="Accent4 6 2" xfId="4175" xr:uid="{00000000-0005-0000-0000-0000400B0000}"/>
    <cellStyle name="Accent4 7" xfId="4176" xr:uid="{00000000-0005-0000-0000-0000410B0000}"/>
    <cellStyle name="Accent4 7 2" xfId="4177" xr:uid="{00000000-0005-0000-0000-0000420B0000}"/>
    <cellStyle name="Accent4 8" xfId="4178" xr:uid="{00000000-0005-0000-0000-0000430B0000}"/>
    <cellStyle name="Accent4 8 2" xfId="4179" xr:uid="{00000000-0005-0000-0000-0000440B0000}"/>
    <cellStyle name="Accent4 9" xfId="4180" xr:uid="{00000000-0005-0000-0000-0000450B0000}"/>
    <cellStyle name="Accent4 9 2" xfId="4181" xr:uid="{00000000-0005-0000-0000-0000460B0000}"/>
    <cellStyle name="Accent5" xfId="43" builtinId="45" customBuiltin="1"/>
    <cellStyle name="Accent5 - 20%" xfId="4182" xr:uid="{00000000-0005-0000-0000-0000480B0000}"/>
    <cellStyle name="Accent5 - 40%" xfId="4183" xr:uid="{00000000-0005-0000-0000-0000490B0000}"/>
    <cellStyle name="Accent5 - 60%" xfId="4184" xr:uid="{00000000-0005-0000-0000-00004A0B0000}"/>
    <cellStyle name="Accent5 10" xfId="4185" xr:uid="{00000000-0005-0000-0000-00004B0B0000}"/>
    <cellStyle name="Accent5 10 2" xfId="4186" xr:uid="{00000000-0005-0000-0000-00004C0B0000}"/>
    <cellStyle name="Accent5 11" xfId="4187" xr:uid="{00000000-0005-0000-0000-00004D0B0000}"/>
    <cellStyle name="Accent5 11 2" xfId="4188" xr:uid="{00000000-0005-0000-0000-00004E0B0000}"/>
    <cellStyle name="Accent5 12" xfId="4189" xr:uid="{00000000-0005-0000-0000-00004F0B0000}"/>
    <cellStyle name="Accent5 12 2" xfId="4190" xr:uid="{00000000-0005-0000-0000-0000500B0000}"/>
    <cellStyle name="Accent5 13" xfId="4191" xr:uid="{00000000-0005-0000-0000-0000510B0000}"/>
    <cellStyle name="Accent5 13 2" xfId="4192" xr:uid="{00000000-0005-0000-0000-0000520B0000}"/>
    <cellStyle name="Accent5 14" xfId="4193" xr:uid="{00000000-0005-0000-0000-0000530B0000}"/>
    <cellStyle name="Accent5 14 2" xfId="4194" xr:uid="{00000000-0005-0000-0000-0000540B0000}"/>
    <cellStyle name="Accent5 15" xfId="4195" xr:uid="{00000000-0005-0000-0000-0000550B0000}"/>
    <cellStyle name="Accent5 15 2" xfId="4196" xr:uid="{00000000-0005-0000-0000-0000560B0000}"/>
    <cellStyle name="Accent5 16" xfId="4197" xr:uid="{00000000-0005-0000-0000-0000570B0000}"/>
    <cellStyle name="Accent5 16 2" xfId="4198" xr:uid="{00000000-0005-0000-0000-0000580B0000}"/>
    <cellStyle name="Accent5 17" xfId="4199" xr:uid="{00000000-0005-0000-0000-0000590B0000}"/>
    <cellStyle name="Accent5 17 2" xfId="4200" xr:uid="{00000000-0005-0000-0000-00005A0B0000}"/>
    <cellStyle name="Accent5 18" xfId="4201" xr:uid="{00000000-0005-0000-0000-00005B0B0000}"/>
    <cellStyle name="Accent5 18 2" xfId="4202" xr:uid="{00000000-0005-0000-0000-00005C0B0000}"/>
    <cellStyle name="Accent5 19" xfId="4203" xr:uid="{00000000-0005-0000-0000-00005D0B0000}"/>
    <cellStyle name="Accent5 19 2" xfId="4204" xr:uid="{00000000-0005-0000-0000-00005E0B0000}"/>
    <cellStyle name="Accent5 2" xfId="4205" xr:uid="{00000000-0005-0000-0000-00005F0B0000}"/>
    <cellStyle name="Accent5 2 2" xfId="4206" xr:uid="{00000000-0005-0000-0000-0000600B0000}"/>
    <cellStyle name="Accent5 20" xfId="4207" xr:uid="{00000000-0005-0000-0000-0000610B0000}"/>
    <cellStyle name="Accent5 20 2" xfId="4208" xr:uid="{00000000-0005-0000-0000-0000620B0000}"/>
    <cellStyle name="Accent5 21" xfId="4209" xr:uid="{00000000-0005-0000-0000-0000630B0000}"/>
    <cellStyle name="Accent5 21 2" xfId="4210" xr:uid="{00000000-0005-0000-0000-0000640B0000}"/>
    <cellStyle name="Accent5 22" xfId="4211" xr:uid="{00000000-0005-0000-0000-0000650B0000}"/>
    <cellStyle name="Accent5 23" xfId="4212" xr:uid="{00000000-0005-0000-0000-0000660B0000}"/>
    <cellStyle name="Accent5 24" xfId="4213" xr:uid="{00000000-0005-0000-0000-0000670B0000}"/>
    <cellStyle name="Accent5 25" xfId="4214" xr:uid="{00000000-0005-0000-0000-0000680B0000}"/>
    <cellStyle name="Accent5 26" xfId="4215" xr:uid="{00000000-0005-0000-0000-0000690B0000}"/>
    <cellStyle name="Accent5 27" xfId="4216" xr:uid="{00000000-0005-0000-0000-00006A0B0000}"/>
    <cellStyle name="Accent5 28" xfId="4217" xr:uid="{00000000-0005-0000-0000-00006B0B0000}"/>
    <cellStyle name="Accent5 29" xfId="4218" xr:uid="{00000000-0005-0000-0000-00006C0B0000}"/>
    <cellStyle name="Accent5 3" xfId="4219" xr:uid="{00000000-0005-0000-0000-00006D0B0000}"/>
    <cellStyle name="Accent5 3 2" xfId="4220" xr:uid="{00000000-0005-0000-0000-00006E0B0000}"/>
    <cellStyle name="Accent5 30" xfId="4221" xr:uid="{00000000-0005-0000-0000-00006F0B0000}"/>
    <cellStyle name="Accent5 31" xfId="4222" xr:uid="{00000000-0005-0000-0000-0000700B0000}"/>
    <cellStyle name="Accent5 32" xfId="4223" xr:uid="{00000000-0005-0000-0000-0000710B0000}"/>
    <cellStyle name="Accent5 33" xfId="4224" xr:uid="{00000000-0005-0000-0000-0000720B0000}"/>
    <cellStyle name="Accent5 34" xfId="4225" xr:uid="{00000000-0005-0000-0000-0000730B0000}"/>
    <cellStyle name="Accent5 35" xfId="4226" xr:uid="{00000000-0005-0000-0000-0000740B0000}"/>
    <cellStyle name="Accent5 36" xfId="4227" xr:uid="{00000000-0005-0000-0000-0000750B0000}"/>
    <cellStyle name="Accent5 4" xfId="4228" xr:uid="{00000000-0005-0000-0000-0000760B0000}"/>
    <cellStyle name="Accent5 4 2" xfId="4229" xr:uid="{00000000-0005-0000-0000-0000770B0000}"/>
    <cellStyle name="Accent5 5" xfId="4230" xr:uid="{00000000-0005-0000-0000-0000780B0000}"/>
    <cellStyle name="Accent5 5 2" xfId="4231" xr:uid="{00000000-0005-0000-0000-0000790B0000}"/>
    <cellStyle name="Accent5 6" xfId="4232" xr:uid="{00000000-0005-0000-0000-00007A0B0000}"/>
    <cellStyle name="Accent5 6 2" xfId="4233" xr:uid="{00000000-0005-0000-0000-00007B0B0000}"/>
    <cellStyle name="Accent5 7" xfId="4234" xr:uid="{00000000-0005-0000-0000-00007C0B0000}"/>
    <cellStyle name="Accent5 7 2" xfId="4235" xr:uid="{00000000-0005-0000-0000-00007D0B0000}"/>
    <cellStyle name="Accent5 8" xfId="4236" xr:uid="{00000000-0005-0000-0000-00007E0B0000}"/>
    <cellStyle name="Accent5 8 2" xfId="4237" xr:uid="{00000000-0005-0000-0000-00007F0B0000}"/>
    <cellStyle name="Accent5 9" xfId="4238" xr:uid="{00000000-0005-0000-0000-0000800B0000}"/>
    <cellStyle name="Accent5 9 2" xfId="4239" xr:uid="{00000000-0005-0000-0000-0000810B0000}"/>
    <cellStyle name="Accent6" xfId="44" builtinId="49" customBuiltin="1"/>
    <cellStyle name="Accent6 - 20%" xfId="4240" xr:uid="{00000000-0005-0000-0000-0000830B0000}"/>
    <cellStyle name="Accent6 - 40%" xfId="4241" xr:uid="{00000000-0005-0000-0000-0000840B0000}"/>
    <cellStyle name="Accent6 - 60%" xfId="4242" xr:uid="{00000000-0005-0000-0000-0000850B0000}"/>
    <cellStyle name="Accent6 10" xfId="4243" xr:uid="{00000000-0005-0000-0000-0000860B0000}"/>
    <cellStyle name="Accent6 10 2" xfId="4244" xr:uid="{00000000-0005-0000-0000-0000870B0000}"/>
    <cellStyle name="Accent6 11" xfId="4245" xr:uid="{00000000-0005-0000-0000-0000880B0000}"/>
    <cellStyle name="Accent6 11 2" xfId="4246" xr:uid="{00000000-0005-0000-0000-0000890B0000}"/>
    <cellStyle name="Accent6 12" xfId="4247" xr:uid="{00000000-0005-0000-0000-00008A0B0000}"/>
    <cellStyle name="Accent6 12 2" xfId="4248" xr:uid="{00000000-0005-0000-0000-00008B0B0000}"/>
    <cellStyle name="Accent6 13" xfId="4249" xr:uid="{00000000-0005-0000-0000-00008C0B0000}"/>
    <cellStyle name="Accent6 13 2" xfId="4250" xr:uid="{00000000-0005-0000-0000-00008D0B0000}"/>
    <cellStyle name="Accent6 14" xfId="4251" xr:uid="{00000000-0005-0000-0000-00008E0B0000}"/>
    <cellStyle name="Accent6 14 2" xfId="4252" xr:uid="{00000000-0005-0000-0000-00008F0B0000}"/>
    <cellStyle name="Accent6 15" xfId="4253" xr:uid="{00000000-0005-0000-0000-0000900B0000}"/>
    <cellStyle name="Accent6 15 2" xfId="4254" xr:uid="{00000000-0005-0000-0000-0000910B0000}"/>
    <cellStyle name="Accent6 16" xfId="4255" xr:uid="{00000000-0005-0000-0000-0000920B0000}"/>
    <cellStyle name="Accent6 16 2" xfId="4256" xr:uid="{00000000-0005-0000-0000-0000930B0000}"/>
    <cellStyle name="Accent6 17" xfId="4257" xr:uid="{00000000-0005-0000-0000-0000940B0000}"/>
    <cellStyle name="Accent6 17 2" xfId="4258" xr:uid="{00000000-0005-0000-0000-0000950B0000}"/>
    <cellStyle name="Accent6 18" xfId="4259" xr:uid="{00000000-0005-0000-0000-0000960B0000}"/>
    <cellStyle name="Accent6 18 2" xfId="4260" xr:uid="{00000000-0005-0000-0000-0000970B0000}"/>
    <cellStyle name="Accent6 19" xfId="4261" xr:uid="{00000000-0005-0000-0000-0000980B0000}"/>
    <cellStyle name="Accent6 19 2" xfId="4262" xr:uid="{00000000-0005-0000-0000-0000990B0000}"/>
    <cellStyle name="Accent6 2" xfId="4263" xr:uid="{00000000-0005-0000-0000-00009A0B0000}"/>
    <cellStyle name="Accent6 2 2" xfId="4264" xr:uid="{00000000-0005-0000-0000-00009B0B0000}"/>
    <cellStyle name="Accent6 20" xfId="4265" xr:uid="{00000000-0005-0000-0000-00009C0B0000}"/>
    <cellStyle name="Accent6 20 2" xfId="4266" xr:uid="{00000000-0005-0000-0000-00009D0B0000}"/>
    <cellStyle name="Accent6 21" xfId="4267" xr:uid="{00000000-0005-0000-0000-00009E0B0000}"/>
    <cellStyle name="Accent6 21 2" xfId="4268" xr:uid="{00000000-0005-0000-0000-00009F0B0000}"/>
    <cellStyle name="Accent6 22" xfId="4269" xr:uid="{00000000-0005-0000-0000-0000A00B0000}"/>
    <cellStyle name="Accent6 23" xfId="4270" xr:uid="{00000000-0005-0000-0000-0000A10B0000}"/>
    <cellStyle name="Accent6 24" xfId="4271" xr:uid="{00000000-0005-0000-0000-0000A20B0000}"/>
    <cellStyle name="Accent6 25" xfId="4272" xr:uid="{00000000-0005-0000-0000-0000A30B0000}"/>
    <cellStyle name="Accent6 26" xfId="4273" xr:uid="{00000000-0005-0000-0000-0000A40B0000}"/>
    <cellStyle name="Accent6 27" xfId="4274" xr:uid="{00000000-0005-0000-0000-0000A50B0000}"/>
    <cellStyle name="Accent6 28" xfId="4275" xr:uid="{00000000-0005-0000-0000-0000A60B0000}"/>
    <cellStyle name="Accent6 29" xfId="4276" xr:uid="{00000000-0005-0000-0000-0000A70B0000}"/>
    <cellStyle name="Accent6 3" xfId="4277" xr:uid="{00000000-0005-0000-0000-0000A80B0000}"/>
    <cellStyle name="Accent6 3 2" xfId="4278" xr:uid="{00000000-0005-0000-0000-0000A90B0000}"/>
    <cellStyle name="Accent6 30" xfId="4279" xr:uid="{00000000-0005-0000-0000-0000AA0B0000}"/>
    <cellStyle name="Accent6 31" xfId="4280" xr:uid="{00000000-0005-0000-0000-0000AB0B0000}"/>
    <cellStyle name="Accent6 32" xfId="4281" xr:uid="{00000000-0005-0000-0000-0000AC0B0000}"/>
    <cellStyle name="Accent6 33" xfId="4282" xr:uid="{00000000-0005-0000-0000-0000AD0B0000}"/>
    <cellStyle name="Accent6 34" xfId="4283" xr:uid="{00000000-0005-0000-0000-0000AE0B0000}"/>
    <cellStyle name="Accent6 35" xfId="4284" xr:uid="{00000000-0005-0000-0000-0000AF0B0000}"/>
    <cellStyle name="Accent6 36" xfId="4285" xr:uid="{00000000-0005-0000-0000-0000B00B0000}"/>
    <cellStyle name="Accent6 4" xfId="4286" xr:uid="{00000000-0005-0000-0000-0000B10B0000}"/>
    <cellStyle name="Accent6 4 2" xfId="4287" xr:uid="{00000000-0005-0000-0000-0000B20B0000}"/>
    <cellStyle name="Accent6 5" xfId="4288" xr:uid="{00000000-0005-0000-0000-0000B30B0000}"/>
    <cellStyle name="Accent6 5 2" xfId="4289" xr:uid="{00000000-0005-0000-0000-0000B40B0000}"/>
    <cellStyle name="Accent6 6" xfId="4290" xr:uid="{00000000-0005-0000-0000-0000B50B0000}"/>
    <cellStyle name="Accent6 6 2" xfId="4291" xr:uid="{00000000-0005-0000-0000-0000B60B0000}"/>
    <cellStyle name="Accent6 7" xfId="4292" xr:uid="{00000000-0005-0000-0000-0000B70B0000}"/>
    <cellStyle name="Accent6 7 2" xfId="4293" xr:uid="{00000000-0005-0000-0000-0000B80B0000}"/>
    <cellStyle name="Accent6 8" xfId="4294" xr:uid="{00000000-0005-0000-0000-0000B90B0000}"/>
    <cellStyle name="Accent6 8 2" xfId="4295" xr:uid="{00000000-0005-0000-0000-0000BA0B0000}"/>
    <cellStyle name="Accent6 9" xfId="4296" xr:uid="{00000000-0005-0000-0000-0000BB0B0000}"/>
    <cellStyle name="Accent6 9 2" xfId="4297" xr:uid="{00000000-0005-0000-0000-0000BC0B0000}"/>
    <cellStyle name="accounting" xfId="1665" xr:uid="{00000000-0005-0000-0000-0000BD0B0000}"/>
    <cellStyle name="accounting 2" xfId="1666" xr:uid="{00000000-0005-0000-0000-0000BE0B0000}"/>
    <cellStyle name="accounting 3" xfId="1667" xr:uid="{00000000-0005-0000-0000-0000BF0B0000}"/>
    <cellStyle name="Acct Level 2" xfId="1668" xr:uid="{00000000-0005-0000-0000-0000C00B0000}"/>
    <cellStyle name="Accy [0]" xfId="1669" xr:uid="{00000000-0005-0000-0000-0000C10B0000}"/>
    <cellStyle name="Accy [1]" xfId="1670" xr:uid="{00000000-0005-0000-0000-0000C20B0000}"/>
    <cellStyle name="Accy [2]" xfId="1671" xr:uid="{00000000-0005-0000-0000-0000C30B0000}"/>
    <cellStyle name="Accy$ [0]" xfId="1672" xr:uid="{00000000-0005-0000-0000-0000C40B0000}"/>
    <cellStyle name="Accy$ [1]" xfId="1673" xr:uid="{00000000-0005-0000-0000-0000C50B0000}"/>
    <cellStyle name="Accy$ [2]" xfId="1674" xr:uid="{00000000-0005-0000-0000-0000C60B0000}"/>
    <cellStyle name="aCDSDev" xfId="1675" xr:uid="{00000000-0005-0000-0000-0000C70B0000}"/>
    <cellStyle name="aCDSDev 2" xfId="5694" xr:uid="{00000000-0005-0000-0000-0000C80B0000}"/>
    <cellStyle name="aCDSDev 3" xfId="6073" xr:uid="{00000000-0005-0000-0000-0000C90B0000}"/>
    <cellStyle name="aCDSDev 4" xfId="6117" xr:uid="{00000000-0005-0000-0000-0000CA0B0000}"/>
    <cellStyle name="acomma" xfId="1676" xr:uid="{00000000-0005-0000-0000-0000CB0B0000}"/>
    <cellStyle name="Activity" xfId="4298" xr:uid="{00000000-0005-0000-0000-0000CC0B0000}"/>
    <cellStyle name="Actual Date" xfId="1677" xr:uid="{00000000-0005-0000-0000-0000CD0B0000}"/>
    <cellStyle name="Actual Date 2" xfId="1678" xr:uid="{00000000-0005-0000-0000-0000CE0B0000}"/>
    <cellStyle name="Add" xfId="1679" xr:uid="{00000000-0005-0000-0000-0000CF0B0000}"/>
    <cellStyle name="AFE" xfId="1680" xr:uid="{00000000-0005-0000-0000-0000D00B0000}"/>
    <cellStyle name="aFXDev" xfId="1681" xr:uid="{00000000-0005-0000-0000-0000D10B0000}"/>
    <cellStyle name="aFXDev 2" xfId="5882" xr:uid="{00000000-0005-0000-0000-0000D20B0000}"/>
    <cellStyle name="aFXDev 3" xfId="5969" xr:uid="{00000000-0005-0000-0000-0000D30B0000}"/>
    <cellStyle name="aFXDev 4" xfId="6303" xr:uid="{00000000-0005-0000-0000-0000D40B0000}"/>
    <cellStyle name="aGreeks" xfId="1682" xr:uid="{00000000-0005-0000-0000-0000D50B0000}"/>
    <cellStyle name="ALPercent" xfId="1683" xr:uid="{00000000-0005-0000-0000-0000D60B0000}"/>
    <cellStyle name="Amounts" xfId="4299" xr:uid="{00000000-0005-0000-0000-0000D70B0000}"/>
    <cellStyle name="Amounts 2" xfId="5695" xr:uid="{00000000-0005-0000-0000-0000D80B0000}"/>
    <cellStyle name="Amounts 3" xfId="5750" xr:uid="{00000000-0005-0000-0000-0000D90B0000}"/>
    <cellStyle name="Amounts 4" xfId="6181" xr:uid="{00000000-0005-0000-0000-0000DA0B0000}"/>
    <cellStyle name="Application Name" xfId="4300" xr:uid="{00000000-0005-0000-0000-0000DB0B0000}"/>
    <cellStyle name="args.style" xfId="1684" xr:uid="{00000000-0005-0000-0000-0000DC0B0000}"/>
    <cellStyle name="args.style 2" xfId="4301" xr:uid="{00000000-0005-0000-0000-0000DD0B0000}"/>
    <cellStyle name="args.style 3" xfId="4302" xr:uid="{00000000-0005-0000-0000-0000DE0B0000}"/>
    <cellStyle name="args.style 4" xfId="4303" xr:uid="{00000000-0005-0000-0000-0000DF0B0000}"/>
    <cellStyle name="args.style 5" xfId="4304" xr:uid="{00000000-0005-0000-0000-0000E00B0000}"/>
    <cellStyle name="Assumptions" xfId="1685" xr:uid="{00000000-0005-0000-0000-0000E10B0000}"/>
    <cellStyle name="Assumptions 2" xfId="5870" xr:uid="{00000000-0005-0000-0000-0000E20B0000}"/>
    <cellStyle name="Assumptions 3" xfId="6084" xr:uid="{00000000-0005-0000-0000-0000E30B0000}"/>
    <cellStyle name="Assumptions 4" xfId="6106" xr:uid="{00000000-0005-0000-0000-0000E40B0000}"/>
    <cellStyle name="aSTRIRDEV" xfId="1686" xr:uid="{00000000-0005-0000-0000-0000E50B0000}"/>
    <cellStyle name="aSTRIRDEV 2" xfId="5809" xr:uid="{00000000-0005-0000-0000-0000E60B0000}"/>
    <cellStyle name="aSTRIRDEV 3" xfId="5980" xr:uid="{00000000-0005-0000-0000-0000E70B0000}"/>
    <cellStyle name="aSTRIRDEV 4" xfId="6298" xr:uid="{00000000-0005-0000-0000-0000E80B0000}"/>
    <cellStyle name="Auto_OpenAuto_CloseExtractD_Sheet1" xfId="4305" xr:uid="{00000000-0005-0000-0000-0000E90B0000}"/>
    <cellStyle name="AutoFormat Options" xfId="1687" xr:uid="{00000000-0005-0000-0000-0000EA0B0000}"/>
    <cellStyle name="Availability" xfId="1688" xr:uid="{00000000-0005-0000-0000-0000EB0B0000}"/>
    <cellStyle name="Background" xfId="1689" xr:uid="{00000000-0005-0000-0000-0000EC0B0000}"/>
    <cellStyle name="Bad" xfId="45" builtinId="27" customBuiltin="1"/>
    <cellStyle name="Bad 10" xfId="4306" xr:uid="{00000000-0005-0000-0000-0000EE0B0000}"/>
    <cellStyle name="Bad 10 2" xfId="4307" xr:uid="{00000000-0005-0000-0000-0000EF0B0000}"/>
    <cellStyle name="Bad 11" xfId="4308" xr:uid="{00000000-0005-0000-0000-0000F00B0000}"/>
    <cellStyle name="Bad 11 2" xfId="4309" xr:uid="{00000000-0005-0000-0000-0000F10B0000}"/>
    <cellStyle name="Bad 12" xfId="4310" xr:uid="{00000000-0005-0000-0000-0000F20B0000}"/>
    <cellStyle name="Bad 12 2" xfId="4311" xr:uid="{00000000-0005-0000-0000-0000F30B0000}"/>
    <cellStyle name="Bad 13" xfId="4312" xr:uid="{00000000-0005-0000-0000-0000F40B0000}"/>
    <cellStyle name="Bad 13 2" xfId="4313" xr:uid="{00000000-0005-0000-0000-0000F50B0000}"/>
    <cellStyle name="Bad 14" xfId="4314" xr:uid="{00000000-0005-0000-0000-0000F60B0000}"/>
    <cellStyle name="Bad 14 2" xfId="4315" xr:uid="{00000000-0005-0000-0000-0000F70B0000}"/>
    <cellStyle name="Bad 15" xfId="4316" xr:uid="{00000000-0005-0000-0000-0000F80B0000}"/>
    <cellStyle name="Bad 15 2" xfId="4317" xr:uid="{00000000-0005-0000-0000-0000F90B0000}"/>
    <cellStyle name="Bad 16" xfId="4318" xr:uid="{00000000-0005-0000-0000-0000FA0B0000}"/>
    <cellStyle name="Bad 16 2" xfId="4319" xr:uid="{00000000-0005-0000-0000-0000FB0B0000}"/>
    <cellStyle name="Bad 17" xfId="4320" xr:uid="{00000000-0005-0000-0000-0000FC0B0000}"/>
    <cellStyle name="Bad 17 2" xfId="4321" xr:uid="{00000000-0005-0000-0000-0000FD0B0000}"/>
    <cellStyle name="Bad 18" xfId="4322" xr:uid="{00000000-0005-0000-0000-0000FE0B0000}"/>
    <cellStyle name="Bad 18 2" xfId="4323" xr:uid="{00000000-0005-0000-0000-0000FF0B0000}"/>
    <cellStyle name="Bad 19" xfId="4324" xr:uid="{00000000-0005-0000-0000-0000000C0000}"/>
    <cellStyle name="Bad 19 2" xfId="4325" xr:uid="{00000000-0005-0000-0000-0000010C0000}"/>
    <cellStyle name="Bad 2" xfId="4326" xr:uid="{00000000-0005-0000-0000-0000020C0000}"/>
    <cellStyle name="Bad 2 2" xfId="4327" xr:uid="{00000000-0005-0000-0000-0000030C0000}"/>
    <cellStyle name="Bad 20" xfId="4328" xr:uid="{00000000-0005-0000-0000-0000040C0000}"/>
    <cellStyle name="Bad 20 2" xfId="4329" xr:uid="{00000000-0005-0000-0000-0000050C0000}"/>
    <cellStyle name="Bad 21" xfId="4330" xr:uid="{00000000-0005-0000-0000-0000060C0000}"/>
    <cellStyle name="Bad 21 2" xfId="4331" xr:uid="{00000000-0005-0000-0000-0000070C0000}"/>
    <cellStyle name="Bad 22" xfId="4332" xr:uid="{00000000-0005-0000-0000-0000080C0000}"/>
    <cellStyle name="Bad 23" xfId="4333" xr:uid="{00000000-0005-0000-0000-0000090C0000}"/>
    <cellStyle name="Bad 24" xfId="4334" xr:uid="{00000000-0005-0000-0000-00000A0C0000}"/>
    <cellStyle name="Bad 25" xfId="4335" xr:uid="{00000000-0005-0000-0000-00000B0C0000}"/>
    <cellStyle name="Bad 26" xfId="4336" xr:uid="{00000000-0005-0000-0000-00000C0C0000}"/>
    <cellStyle name="Bad 27" xfId="4337" xr:uid="{00000000-0005-0000-0000-00000D0C0000}"/>
    <cellStyle name="Bad 28" xfId="4338" xr:uid="{00000000-0005-0000-0000-00000E0C0000}"/>
    <cellStyle name="Bad 29" xfId="4339" xr:uid="{00000000-0005-0000-0000-00000F0C0000}"/>
    <cellStyle name="Bad 3" xfId="4340" xr:uid="{00000000-0005-0000-0000-0000100C0000}"/>
    <cellStyle name="Bad 3 2" xfId="4341" xr:uid="{00000000-0005-0000-0000-0000110C0000}"/>
    <cellStyle name="Bad 30" xfId="4342" xr:uid="{00000000-0005-0000-0000-0000120C0000}"/>
    <cellStyle name="Bad 31" xfId="4343" xr:uid="{00000000-0005-0000-0000-0000130C0000}"/>
    <cellStyle name="Bad 32" xfId="4344" xr:uid="{00000000-0005-0000-0000-0000140C0000}"/>
    <cellStyle name="Bad 33" xfId="4345" xr:uid="{00000000-0005-0000-0000-0000150C0000}"/>
    <cellStyle name="Bad 34" xfId="4346" xr:uid="{00000000-0005-0000-0000-0000160C0000}"/>
    <cellStyle name="Bad 35" xfId="4347" xr:uid="{00000000-0005-0000-0000-0000170C0000}"/>
    <cellStyle name="Bad 36" xfId="4348" xr:uid="{00000000-0005-0000-0000-0000180C0000}"/>
    <cellStyle name="Bad 4" xfId="4349" xr:uid="{00000000-0005-0000-0000-0000190C0000}"/>
    <cellStyle name="Bad 4 2" xfId="4350" xr:uid="{00000000-0005-0000-0000-00001A0C0000}"/>
    <cellStyle name="Bad 5" xfId="4351" xr:uid="{00000000-0005-0000-0000-00001B0C0000}"/>
    <cellStyle name="Bad 5 2" xfId="4352" xr:uid="{00000000-0005-0000-0000-00001C0C0000}"/>
    <cellStyle name="Bad 6" xfId="4353" xr:uid="{00000000-0005-0000-0000-00001D0C0000}"/>
    <cellStyle name="Bad 6 2" xfId="4354" xr:uid="{00000000-0005-0000-0000-00001E0C0000}"/>
    <cellStyle name="Bad 7" xfId="4355" xr:uid="{00000000-0005-0000-0000-00001F0C0000}"/>
    <cellStyle name="Bad 7 2" xfId="4356" xr:uid="{00000000-0005-0000-0000-0000200C0000}"/>
    <cellStyle name="Bad 8" xfId="4357" xr:uid="{00000000-0005-0000-0000-0000210C0000}"/>
    <cellStyle name="Bad 8 2" xfId="4358" xr:uid="{00000000-0005-0000-0000-0000220C0000}"/>
    <cellStyle name="Bad 9" xfId="4359" xr:uid="{00000000-0005-0000-0000-0000230C0000}"/>
    <cellStyle name="Bad 9 2" xfId="4360" xr:uid="{00000000-0005-0000-0000-0000240C0000}"/>
    <cellStyle name="Balances" xfId="1690" xr:uid="{00000000-0005-0000-0000-0000250C0000}"/>
    <cellStyle name="Balances 2" xfId="6038" xr:uid="{00000000-0005-0000-0000-0000260C0000}"/>
    <cellStyle name="Balances 3" xfId="5965" xr:uid="{00000000-0005-0000-0000-0000270C0000}"/>
    <cellStyle name="Balances 4" xfId="6253" xr:uid="{00000000-0005-0000-0000-0000280C0000}"/>
    <cellStyle name="BalanceSheet" xfId="1691" xr:uid="{00000000-0005-0000-0000-0000290C0000}"/>
    <cellStyle name="BalcSht" xfId="1692" xr:uid="{00000000-0005-0000-0000-00002A0C0000}"/>
    <cellStyle name="BalcSht 2" xfId="1693" xr:uid="{00000000-0005-0000-0000-00002B0C0000}"/>
    <cellStyle name="BalcSht 3" xfId="1694" xr:uid="{00000000-0005-0000-0000-00002C0C0000}"/>
    <cellStyle name="BGT" xfId="1695" xr:uid="{00000000-0005-0000-0000-00002D0C0000}"/>
    <cellStyle name="Black" xfId="1696" xr:uid="{00000000-0005-0000-0000-00002E0C0000}"/>
    <cellStyle name="Black 2" xfId="5726" xr:uid="{00000000-0005-0000-0000-00002F0C0000}"/>
    <cellStyle name="Black 3" xfId="5681" xr:uid="{00000000-0005-0000-0000-0000300C0000}"/>
    <cellStyle name="Black 4" xfId="6243" xr:uid="{00000000-0005-0000-0000-0000310C0000}"/>
    <cellStyle name="Black bold" xfId="1697" xr:uid="{00000000-0005-0000-0000-0000320C0000}"/>
    <cellStyle name="Black_ALLOWANCES" xfId="1698" xr:uid="{00000000-0005-0000-0000-0000330C0000}"/>
    <cellStyle name="Blank_Percentage" xfId="4361" xr:uid="{00000000-0005-0000-0000-0000340C0000}"/>
    <cellStyle name="BlotterComment" xfId="1699" xr:uid="{00000000-0005-0000-0000-0000350C0000}"/>
    <cellStyle name="BlotterComment 2" xfId="5808" xr:uid="{00000000-0005-0000-0000-0000360C0000}"/>
    <cellStyle name="BlotterComment 3" xfId="5888" xr:uid="{00000000-0005-0000-0000-0000370C0000}"/>
    <cellStyle name="BlotterComment 4" xfId="6244" xr:uid="{00000000-0005-0000-0000-0000380C0000}"/>
    <cellStyle name="Blue" xfId="1700" xr:uid="{00000000-0005-0000-0000-0000390C0000}"/>
    <cellStyle name="Blue bold" xfId="1701" xr:uid="{00000000-0005-0000-0000-00003A0C0000}"/>
    <cellStyle name="Blue bold 2" xfId="1702" xr:uid="{00000000-0005-0000-0000-00003B0C0000}"/>
    <cellStyle name="Blue bold 3" xfId="1703" xr:uid="{00000000-0005-0000-0000-00003C0C0000}"/>
    <cellStyle name="Blue_1Q10 ERF Supplement 3-15-10 Check" xfId="1704" xr:uid="{00000000-0005-0000-0000-00003D0C0000}"/>
    <cellStyle name="Body" xfId="1705" xr:uid="{00000000-0005-0000-0000-00003E0C0000}"/>
    <cellStyle name="BOLD - Style1" xfId="1706" xr:uid="{00000000-0005-0000-0000-00003F0C0000}"/>
    <cellStyle name="Bold/Border" xfId="1707" xr:uid="{00000000-0005-0000-0000-0000400C0000}"/>
    <cellStyle name="BoldCoverHyperlink" xfId="4362" xr:uid="{00000000-0005-0000-0000-0000410C0000}"/>
    <cellStyle name="BoldLineDescription" xfId="1708" xr:uid="{00000000-0005-0000-0000-0000420C0000}"/>
    <cellStyle name="BoldUnderline" xfId="1709" xr:uid="{00000000-0005-0000-0000-0000430C0000}"/>
    <cellStyle name="bookman top border" xfId="1710" xr:uid="{00000000-0005-0000-0000-0000440C0000}"/>
    <cellStyle name="Border" xfId="1711" xr:uid="{00000000-0005-0000-0000-0000450C0000}"/>
    <cellStyle name="Border - Style1" xfId="1712" xr:uid="{00000000-0005-0000-0000-0000460C0000}"/>
    <cellStyle name="Border - Style1 2" xfId="5725" xr:uid="{00000000-0005-0000-0000-0000470C0000}"/>
    <cellStyle name="Border - Style1 3" xfId="6053" xr:uid="{00000000-0005-0000-0000-0000480C0000}"/>
    <cellStyle name="Border - Style1 4" xfId="6265" xr:uid="{00000000-0005-0000-0000-0000490C0000}"/>
    <cellStyle name="Border - Style2" xfId="1713" xr:uid="{00000000-0005-0000-0000-00004A0C0000}"/>
    <cellStyle name="Border 2" xfId="1714" xr:uid="{00000000-0005-0000-0000-00004B0C0000}"/>
    <cellStyle name="Border 3" xfId="1715" xr:uid="{00000000-0005-0000-0000-00004C0C0000}"/>
    <cellStyle name="Border 4" xfId="1716" xr:uid="{00000000-0005-0000-0000-00004D0C0000}"/>
    <cellStyle name="Border Heavy" xfId="1717" xr:uid="{00000000-0005-0000-0000-00004E0C0000}"/>
    <cellStyle name="Border Thin" xfId="1718" xr:uid="{00000000-0005-0000-0000-00004F0C0000}"/>
    <cellStyle name="Border_1Q10 ERF Supplement 3-15-10 Check" xfId="1719" xr:uid="{00000000-0005-0000-0000-0000500C0000}"/>
    <cellStyle name="BorderAreas" xfId="1720" xr:uid="{00000000-0005-0000-0000-0000510C0000}"/>
    <cellStyle name="BorderBoth" xfId="1721" xr:uid="{00000000-0005-0000-0000-0000520C0000}"/>
    <cellStyle name="BorderBoth 2" xfId="5702" xr:uid="{00000000-0005-0000-0000-0000530C0000}"/>
    <cellStyle name="BorderBoth 3" xfId="5763" xr:uid="{00000000-0005-0000-0000-0000540C0000}"/>
    <cellStyle name="BorderBoth 4" xfId="6300" xr:uid="{00000000-0005-0000-0000-0000550C0000}"/>
    <cellStyle name="BorderBottom" xfId="1722" xr:uid="{00000000-0005-0000-0000-0000560C0000}"/>
    <cellStyle name="BorderTop" xfId="1723" xr:uid="{00000000-0005-0000-0000-0000570C0000}"/>
    <cellStyle name="BorderTop 2" xfId="5777" xr:uid="{00000000-0005-0000-0000-0000580C0000}"/>
    <cellStyle name="BorderTop 3" xfId="5707" xr:uid="{00000000-0005-0000-0000-0000590C0000}"/>
    <cellStyle name="BorderTop 4" xfId="6197" xr:uid="{00000000-0005-0000-0000-00005A0C0000}"/>
    <cellStyle name="Bot2" xfId="1724" xr:uid="{00000000-0005-0000-0000-00005B0C0000}"/>
    <cellStyle name="both - Style2" xfId="1725" xr:uid="{00000000-0005-0000-0000-00005C0C0000}"/>
    <cellStyle name="both - Style2 2" xfId="5724" xr:uid="{00000000-0005-0000-0000-00005D0C0000}"/>
    <cellStyle name="both - Style2 3" xfId="5771" xr:uid="{00000000-0005-0000-0000-00005E0C0000}"/>
    <cellStyle name="both - Style2 4" xfId="6182" xr:uid="{00000000-0005-0000-0000-00005F0C0000}"/>
    <cellStyle name="Bottom Edge" xfId="1726" xr:uid="{00000000-0005-0000-0000-0000600C0000}"/>
    <cellStyle name="Bottom Edge 2" xfId="5723" xr:uid="{00000000-0005-0000-0000-0000610C0000}"/>
    <cellStyle name="Bottom Edge 3" xfId="6077" xr:uid="{00000000-0005-0000-0000-0000620C0000}"/>
    <cellStyle name="Bottom Edge 4" xfId="6187" xr:uid="{00000000-0005-0000-0000-0000630C0000}"/>
    <cellStyle name="Bottom Line" xfId="4363" xr:uid="{00000000-0005-0000-0000-0000640C0000}"/>
    <cellStyle name="box2" xfId="4364" xr:uid="{00000000-0005-0000-0000-0000650C0000}"/>
    <cellStyle name="box2 2" xfId="6027" xr:uid="{00000000-0005-0000-0000-0000660C0000}"/>
    <cellStyle name="box2 3" xfId="5770" xr:uid="{00000000-0005-0000-0000-0000670C0000}"/>
    <cellStyle name="box2 4" xfId="6131" xr:uid="{00000000-0005-0000-0000-0000680C0000}"/>
    <cellStyle name="box3" xfId="4365" xr:uid="{00000000-0005-0000-0000-0000690C0000}"/>
    <cellStyle name="box3 2" xfId="5931" xr:uid="{00000000-0005-0000-0000-00006A0C0000}"/>
    <cellStyle name="box3 3" xfId="6018" xr:uid="{00000000-0005-0000-0000-00006B0C0000}"/>
    <cellStyle name="box3 4" xfId="6292" xr:uid="{00000000-0005-0000-0000-00006C0C0000}"/>
    <cellStyle name="bp--" xfId="1727" xr:uid="{00000000-0005-0000-0000-00006D0C0000}"/>
    <cellStyle name="Bullet" xfId="1728" xr:uid="{00000000-0005-0000-0000-00006E0C0000}"/>
    <cellStyle name="C_Blue - Style3" xfId="1729" xr:uid="{00000000-0005-0000-0000-00006F0C0000}"/>
    <cellStyle name="C_Brow - Style4" xfId="1730" xr:uid="{00000000-0005-0000-0000-0000700C0000}"/>
    <cellStyle name="c_HardInc " xfId="46" xr:uid="{00000000-0005-0000-0000-0000710C0000}"/>
    <cellStyle name="c_HardInc _Sheet1" xfId="1731" xr:uid="{00000000-0005-0000-0000-0000720C0000}"/>
    <cellStyle name="c_HardInc _Stress" xfId="1732" xr:uid="{00000000-0005-0000-0000-0000730C0000}"/>
    <cellStyle name="C_Red - Style5" xfId="1733" xr:uid="{00000000-0005-0000-0000-0000740C0000}"/>
    <cellStyle name="C00A" xfId="1734" xr:uid="{00000000-0005-0000-0000-0000750C0000}"/>
    <cellStyle name="C00B" xfId="1735" xr:uid="{00000000-0005-0000-0000-0000760C0000}"/>
    <cellStyle name="C00L" xfId="1736" xr:uid="{00000000-0005-0000-0000-0000770C0000}"/>
    <cellStyle name="C01A" xfId="1737" xr:uid="{00000000-0005-0000-0000-0000780C0000}"/>
    <cellStyle name="C01B" xfId="1738" xr:uid="{00000000-0005-0000-0000-0000790C0000}"/>
    <cellStyle name="C01H" xfId="1739" xr:uid="{00000000-0005-0000-0000-00007A0C0000}"/>
    <cellStyle name="C01L" xfId="1740" xr:uid="{00000000-0005-0000-0000-00007B0C0000}"/>
    <cellStyle name="C02A" xfId="1741" xr:uid="{00000000-0005-0000-0000-00007C0C0000}"/>
    <cellStyle name="C02A 2" xfId="5650" xr:uid="{00000000-0005-0000-0000-00007D0C0000}"/>
    <cellStyle name="C02A 2 2" xfId="6052" xr:uid="{00000000-0005-0000-0000-00007E0C0000}"/>
    <cellStyle name="C02A 2 3" xfId="5810" xr:uid="{00000000-0005-0000-0000-00007F0C0000}"/>
    <cellStyle name="C02A 2 4" xfId="6240" xr:uid="{00000000-0005-0000-0000-0000800C0000}"/>
    <cellStyle name="C02A 3" xfId="5701" xr:uid="{00000000-0005-0000-0000-0000810C0000}"/>
    <cellStyle name="C02A 4" xfId="5899" xr:uid="{00000000-0005-0000-0000-0000820C0000}"/>
    <cellStyle name="C02A 5" xfId="6251" xr:uid="{00000000-0005-0000-0000-0000830C0000}"/>
    <cellStyle name="C02B" xfId="1742" xr:uid="{00000000-0005-0000-0000-0000840C0000}"/>
    <cellStyle name="C02H" xfId="1743" xr:uid="{00000000-0005-0000-0000-0000850C0000}"/>
    <cellStyle name="C02L" xfId="1744" xr:uid="{00000000-0005-0000-0000-0000860C0000}"/>
    <cellStyle name="C03A" xfId="1745" xr:uid="{00000000-0005-0000-0000-0000870C0000}"/>
    <cellStyle name="C03B" xfId="1746" xr:uid="{00000000-0005-0000-0000-0000880C0000}"/>
    <cellStyle name="C03H" xfId="1747" xr:uid="{00000000-0005-0000-0000-0000890C0000}"/>
    <cellStyle name="C03L" xfId="1748" xr:uid="{00000000-0005-0000-0000-00008A0C0000}"/>
    <cellStyle name="C04A" xfId="1749" xr:uid="{00000000-0005-0000-0000-00008B0C0000}"/>
    <cellStyle name="C04B" xfId="1750" xr:uid="{00000000-0005-0000-0000-00008C0C0000}"/>
    <cellStyle name="C04H" xfId="1751" xr:uid="{00000000-0005-0000-0000-00008D0C0000}"/>
    <cellStyle name="C04L" xfId="1752" xr:uid="{00000000-0005-0000-0000-00008E0C0000}"/>
    <cellStyle name="C05A" xfId="1753" xr:uid="{00000000-0005-0000-0000-00008F0C0000}"/>
    <cellStyle name="C05B" xfId="1754" xr:uid="{00000000-0005-0000-0000-0000900C0000}"/>
    <cellStyle name="C05H" xfId="1755" xr:uid="{00000000-0005-0000-0000-0000910C0000}"/>
    <cellStyle name="C05L" xfId="1756" xr:uid="{00000000-0005-0000-0000-0000920C0000}"/>
    <cellStyle name="C06A" xfId="1757" xr:uid="{00000000-0005-0000-0000-0000930C0000}"/>
    <cellStyle name="C06B" xfId="1758" xr:uid="{00000000-0005-0000-0000-0000940C0000}"/>
    <cellStyle name="C06H" xfId="1759" xr:uid="{00000000-0005-0000-0000-0000950C0000}"/>
    <cellStyle name="C06L" xfId="1760" xr:uid="{00000000-0005-0000-0000-0000960C0000}"/>
    <cellStyle name="C07A" xfId="1761" xr:uid="{00000000-0005-0000-0000-0000970C0000}"/>
    <cellStyle name="C07B" xfId="1762" xr:uid="{00000000-0005-0000-0000-0000980C0000}"/>
    <cellStyle name="C07H" xfId="1763" xr:uid="{00000000-0005-0000-0000-0000990C0000}"/>
    <cellStyle name="C07L" xfId="1764" xr:uid="{00000000-0005-0000-0000-00009A0C0000}"/>
    <cellStyle name="CAD" xfId="1765" xr:uid="{00000000-0005-0000-0000-00009B0C0000}"/>
    <cellStyle name="Calc Currency (0)" xfId="1766" xr:uid="{00000000-0005-0000-0000-00009C0C0000}"/>
    <cellStyle name="Calc Currency (0) 2" xfId="4366" xr:uid="{00000000-0005-0000-0000-00009D0C0000}"/>
    <cellStyle name="Calc Currency (0) 3" xfId="4367" xr:uid="{00000000-0005-0000-0000-00009E0C0000}"/>
    <cellStyle name="Calc Currency (0) 4" xfId="4368" xr:uid="{00000000-0005-0000-0000-00009F0C0000}"/>
    <cellStyle name="Calc Currency (0) 5" xfId="4369" xr:uid="{00000000-0005-0000-0000-0000A00C0000}"/>
    <cellStyle name="Calc Currency (2)" xfId="1767" xr:uid="{00000000-0005-0000-0000-0000A10C0000}"/>
    <cellStyle name="Calc Percent (0)" xfId="1768" xr:uid="{00000000-0005-0000-0000-0000A20C0000}"/>
    <cellStyle name="Calc Percent (1)" xfId="1769" xr:uid="{00000000-0005-0000-0000-0000A30C0000}"/>
    <cellStyle name="Calc Percent (2)" xfId="1770" xr:uid="{00000000-0005-0000-0000-0000A40C0000}"/>
    <cellStyle name="Calc Units (0)" xfId="1771" xr:uid="{00000000-0005-0000-0000-0000A50C0000}"/>
    <cellStyle name="Calc Units (1)" xfId="1772" xr:uid="{00000000-0005-0000-0000-0000A60C0000}"/>
    <cellStyle name="Calc Units (2)" xfId="1773" xr:uid="{00000000-0005-0000-0000-0000A70C0000}"/>
    <cellStyle name="CalcComma0" xfId="1774" xr:uid="{00000000-0005-0000-0000-0000A80C0000}"/>
    <cellStyle name="CalcComma0 2" xfId="5983" xr:uid="{00000000-0005-0000-0000-0000A90C0000}"/>
    <cellStyle name="CalcComma0 3" xfId="5696" xr:uid="{00000000-0005-0000-0000-0000AA0C0000}"/>
    <cellStyle name="CalcComma0 4" xfId="6269" xr:uid="{00000000-0005-0000-0000-0000AB0C0000}"/>
    <cellStyle name="CalcComma1" xfId="1775" xr:uid="{00000000-0005-0000-0000-0000AC0C0000}"/>
    <cellStyle name="CalcComma2" xfId="1776" xr:uid="{00000000-0005-0000-0000-0000AD0C0000}"/>
    <cellStyle name="CalcComma3" xfId="1777" xr:uid="{00000000-0005-0000-0000-0000AE0C0000}"/>
    <cellStyle name="CalcComma4" xfId="1778" xr:uid="{00000000-0005-0000-0000-0000AF0C0000}"/>
    <cellStyle name="CalcCurr0" xfId="1779" xr:uid="{00000000-0005-0000-0000-0000B00C0000}"/>
    <cellStyle name="CalcCurr1" xfId="1780" xr:uid="{00000000-0005-0000-0000-0000B10C0000}"/>
    <cellStyle name="CalcCurr2" xfId="1781" xr:uid="{00000000-0005-0000-0000-0000B20C0000}"/>
    <cellStyle name="CalcCurr3" xfId="1782" xr:uid="{00000000-0005-0000-0000-0000B30C0000}"/>
    <cellStyle name="CalcCurr4" xfId="1783" xr:uid="{00000000-0005-0000-0000-0000B40C0000}"/>
    <cellStyle name="CalcPercent0" xfId="1784" xr:uid="{00000000-0005-0000-0000-0000B50C0000}"/>
    <cellStyle name="CalcPercent1" xfId="1785" xr:uid="{00000000-0005-0000-0000-0000B60C0000}"/>
    <cellStyle name="CalcPercent2" xfId="1786" xr:uid="{00000000-0005-0000-0000-0000B70C0000}"/>
    <cellStyle name="Calculation" xfId="47" builtinId="22" customBuiltin="1"/>
    <cellStyle name="Calculation 10" xfId="4370" xr:uid="{00000000-0005-0000-0000-0000B90C0000}"/>
    <cellStyle name="Calculation 10 2" xfId="4371" xr:uid="{00000000-0005-0000-0000-0000BA0C0000}"/>
    <cellStyle name="Calculation 10 3" xfId="5946" xr:uid="{00000000-0005-0000-0000-0000BB0C0000}"/>
    <cellStyle name="Calculation 10 4" xfId="5784" xr:uid="{00000000-0005-0000-0000-0000BC0C0000}"/>
    <cellStyle name="Calculation 10 5" xfId="6301" xr:uid="{00000000-0005-0000-0000-0000BD0C0000}"/>
    <cellStyle name="Calculation 11" xfId="4372" xr:uid="{00000000-0005-0000-0000-0000BE0C0000}"/>
    <cellStyle name="Calculation 11 2" xfId="4373" xr:uid="{00000000-0005-0000-0000-0000BF0C0000}"/>
    <cellStyle name="Calculation 11 3" xfId="5945" xr:uid="{00000000-0005-0000-0000-0000C00C0000}"/>
    <cellStyle name="Calculation 11 4" xfId="5953" xr:uid="{00000000-0005-0000-0000-0000C10C0000}"/>
    <cellStyle name="Calculation 11 5" xfId="6306" xr:uid="{00000000-0005-0000-0000-0000C20C0000}"/>
    <cellStyle name="Calculation 12" xfId="4374" xr:uid="{00000000-0005-0000-0000-0000C30C0000}"/>
    <cellStyle name="Calculation 12 2" xfId="4375" xr:uid="{00000000-0005-0000-0000-0000C40C0000}"/>
    <cellStyle name="Calculation 12 3" xfId="6025" xr:uid="{00000000-0005-0000-0000-0000C50C0000}"/>
    <cellStyle name="Calculation 12 4" xfId="5912" xr:uid="{00000000-0005-0000-0000-0000C60C0000}"/>
    <cellStyle name="Calculation 12 5" xfId="6234" xr:uid="{00000000-0005-0000-0000-0000C70C0000}"/>
    <cellStyle name="Calculation 13" xfId="4376" xr:uid="{00000000-0005-0000-0000-0000C80C0000}"/>
    <cellStyle name="Calculation 13 2" xfId="4377" xr:uid="{00000000-0005-0000-0000-0000C90C0000}"/>
    <cellStyle name="Calculation 13 3" xfId="6024" xr:uid="{00000000-0005-0000-0000-0000CA0C0000}"/>
    <cellStyle name="Calculation 13 4" xfId="6003" xr:uid="{00000000-0005-0000-0000-0000CB0C0000}"/>
    <cellStyle name="Calculation 13 5" xfId="6304" xr:uid="{00000000-0005-0000-0000-0000CC0C0000}"/>
    <cellStyle name="Calculation 14" xfId="4378" xr:uid="{00000000-0005-0000-0000-0000CD0C0000}"/>
    <cellStyle name="Calculation 14 2" xfId="4379" xr:uid="{00000000-0005-0000-0000-0000CE0C0000}"/>
    <cellStyle name="Calculation 14 3" xfId="5937" xr:uid="{00000000-0005-0000-0000-0000CF0C0000}"/>
    <cellStyle name="Calculation 14 4" xfId="5762" xr:uid="{00000000-0005-0000-0000-0000D00C0000}"/>
    <cellStyle name="Calculation 14 5" xfId="6288" xr:uid="{00000000-0005-0000-0000-0000D10C0000}"/>
    <cellStyle name="Calculation 15" xfId="4380" xr:uid="{00000000-0005-0000-0000-0000D20C0000}"/>
    <cellStyle name="Calculation 15 2" xfId="4381" xr:uid="{00000000-0005-0000-0000-0000D30C0000}"/>
    <cellStyle name="Calculation 15 3" xfId="6035" xr:uid="{00000000-0005-0000-0000-0000D40C0000}"/>
    <cellStyle name="Calculation 15 4" xfId="6047" xr:uid="{00000000-0005-0000-0000-0000D50C0000}"/>
    <cellStyle name="Calculation 15 5" xfId="6124" xr:uid="{00000000-0005-0000-0000-0000D60C0000}"/>
    <cellStyle name="Calculation 16" xfId="4382" xr:uid="{00000000-0005-0000-0000-0000D70C0000}"/>
    <cellStyle name="Calculation 16 2" xfId="4383" xr:uid="{00000000-0005-0000-0000-0000D80C0000}"/>
    <cellStyle name="Calculation 17" xfId="4384" xr:uid="{00000000-0005-0000-0000-0000D90C0000}"/>
    <cellStyle name="Calculation 17 2" xfId="4385" xr:uid="{00000000-0005-0000-0000-0000DA0C0000}"/>
    <cellStyle name="Calculation 18" xfId="4386" xr:uid="{00000000-0005-0000-0000-0000DB0C0000}"/>
    <cellStyle name="Calculation 18 2" xfId="4387" xr:uid="{00000000-0005-0000-0000-0000DC0C0000}"/>
    <cellStyle name="Calculation 19" xfId="4388" xr:uid="{00000000-0005-0000-0000-0000DD0C0000}"/>
    <cellStyle name="Calculation 19 2" xfId="4389" xr:uid="{00000000-0005-0000-0000-0000DE0C0000}"/>
    <cellStyle name="Calculation 2" xfId="4390" xr:uid="{00000000-0005-0000-0000-0000DF0C0000}"/>
    <cellStyle name="Calculation 2 2" xfId="4391" xr:uid="{00000000-0005-0000-0000-0000E00C0000}"/>
    <cellStyle name="Calculation 2 2 2" xfId="6033" xr:uid="{00000000-0005-0000-0000-0000E10C0000}"/>
    <cellStyle name="Calculation 2 2 3" xfId="5790" xr:uid="{00000000-0005-0000-0000-0000E20C0000}"/>
    <cellStyle name="Calculation 2 2 4" xfId="6171" xr:uid="{00000000-0005-0000-0000-0000E30C0000}"/>
    <cellStyle name="Calculation 2 3" xfId="6034" xr:uid="{00000000-0005-0000-0000-0000E40C0000}"/>
    <cellStyle name="Calculation 2 4" xfId="5916" xr:uid="{00000000-0005-0000-0000-0000E50C0000}"/>
    <cellStyle name="Calculation 2 5" xfId="6152" xr:uid="{00000000-0005-0000-0000-0000E60C0000}"/>
    <cellStyle name="Calculation 20" xfId="4392" xr:uid="{00000000-0005-0000-0000-0000E70C0000}"/>
    <cellStyle name="Calculation 20 2" xfId="4393" xr:uid="{00000000-0005-0000-0000-0000E80C0000}"/>
    <cellStyle name="Calculation 21" xfId="4394" xr:uid="{00000000-0005-0000-0000-0000E90C0000}"/>
    <cellStyle name="Calculation 21 2" xfId="4395" xr:uid="{00000000-0005-0000-0000-0000EA0C0000}"/>
    <cellStyle name="Calculation 22" xfId="4396" xr:uid="{00000000-0005-0000-0000-0000EB0C0000}"/>
    <cellStyle name="Calculation 23" xfId="4397" xr:uid="{00000000-0005-0000-0000-0000EC0C0000}"/>
    <cellStyle name="Calculation 24" xfId="4398" xr:uid="{00000000-0005-0000-0000-0000ED0C0000}"/>
    <cellStyle name="Calculation 25" xfId="4399" xr:uid="{00000000-0005-0000-0000-0000EE0C0000}"/>
    <cellStyle name="Calculation 26" xfId="4400" xr:uid="{00000000-0005-0000-0000-0000EF0C0000}"/>
    <cellStyle name="Calculation 27" xfId="4401" xr:uid="{00000000-0005-0000-0000-0000F00C0000}"/>
    <cellStyle name="Calculation 28" xfId="4402" xr:uid="{00000000-0005-0000-0000-0000F10C0000}"/>
    <cellStyle name="Calculation 29" xfId="4403" xr:uid="{00000000-0005-0000-0000-0000F20C0000}"/>
    <cellStyle name="Calculation 3" xfId="4404" xr:uid="{00000000-0005-0000-0000-0000F30C0000}"/>
    <cellStyle name="Calculation 3 2" xfId="4405" xr:uid="{00000000-0005-0000-0000-0000F40C0000}"/>
    <cellStyle name="Calculation 3 2 2" xfId="6045" xr:uid="{00000000-0005-0000-0000-0000F50C0000}"/>
    <cellStyle name="Calculation 3 2 3" xfId="5715" xr:uid="{00000000-0005-0000-0000-0000F60C0000}"/>
    <cellStyle name="Calculation 3 2 4" xfId="6321" xr:uid="{00000000-0005-0000-0000-0000F70C0000}"/>
    <cellStyle name="Calculation 3 3" xfId="5818" xr:uid="{00000000-0005-0000-0000-0000F80C0000}"/>
    <cellStyle name="Calculation 3 4" xfId="5798" xr:uid="{00000000-0005-0000-0000-0000F90C0000}"/>
    <cellStyle name="Calculation 3 5" xfId="6320" xr:uid="{00000000-0005-0000-0000-0000FA0C0000}"/>
    <cellStyle name="Calculation 30" xfId="4406" xr:uid="{00000000-0005-0000-0000-0000FB0C0000}"/>
    <cellStyle name="Calculation 31" xfId="4407" xr:uid="{00000000-0005-0000-0000-0000FC0C0000}"/>
    <cellStyle name="Calculation 32" xfId="4408" xr:uid="{00000000-0005-0000-0000-0000FD0C0000}"/>
    <cellStyle name="Calculation 33" xfId="4409" xr:uid="{00000000-0005-0000-0000-0000FE0C0000}"/>
    <cellStyle name="Calculation 34" xfId="4410" xr:uid="{00000000-0005-0000-0000-0000FF0C0000}"/>
    <cellStyle name="Calculation 35" xfId="4411" xr:uid="{00000000-0005-0000-0000-0000000D0000}"/>
    <cellStyle name="Calculation 36" xfId="4412" xr:uid="{00000000-0005-0000-0000-0000010D0000}"/>
    <cellStyle name="Calculation 4" xfId="4413" xr:uid="{00000000-0005-0000-0000-0000020D0000}"/>
    <cellStyle name="Calculation 4 2" xfId="4414" xr:uid="{00000000-0005-0000-0000-0000030D0000}"/>
    <cellStyle name="Calculation 4 2 2" xfId="5781" xr:uid="{00000000-0005-0000-0000-0000040D0000}"/>
    <cellStyle name="Calculation 4 2 3" xfId="5807" xr:uid="{00000000-0005-0000-0000-0000050D0000}"/>
    <cellStyle name="Calculation 4 2 4" xfId="6143" xr:uid="{00000000-0005-0000-0000-0000060D0000}"/>
    <cellStyle name="Calculation 4 3" xfId="5782" xr:uid="{00000000-0005-0000-0000-0000070D0000}"/>
    <cellStyle name="Calculation 4 4" xfId="5687" xr:uid="{00000000-0005-0000-0000-0000080D0000}"/>
    <cellStyle name="Calculation 4 5" xfId="6289" xr:uid="{00000000-0005-0000-0000-0000090D0000}"/>
    <cellStyle name="Calculation 5" xfId="4415" xr:uid="{00000000-0005-0000-0000-00000A0D0000}"/>
    <cellStyle name="Calculation 5 2" xfId="4416" xr:uid="{00000000-0005-0000-0000-00000B0D0000}"/>
    <cellStyle name="Calculation 5 2 2" xfId="5779" xr:uid="{00000000-0005-0000-0000-00000C0D0000}"/>
    <cellStyle name="Calculation 5 2 3" xfId="6043" xr:uid="{00000000-0005-0000-0000-00000D0D0000}"/>
    <cellStyle name="Calculation 5 2 4" xfId="6309" xr:uid="{00000000-0005-0000-0000-00000E0D0000}"/>
    <cellStyle name="Calculation 5 3" xfId="5780" xr:uid="{00000000-0005-0000-0000-00000F0D0000}"/>
    <cellStyle name="Calculation 5 4" xfId="5783" xr:uid="{00000000-0005-0000-0000-0000100D0000}"/>
    <cellStyle name="Calculation 5 5" xfId="6186" xr:uid="{00000000-0005-0000-0000-0000110D0000}"/>
    <cellStyle name="Calculation 6" xfId="4417" xr:uid="{00000000-0005-0000-0000-0000120D0000}"/>
    <cellStyle name="Calculation 6 2" xfId="4418" xr:uid="{00000000-0005-0000-0000-0000130D0000}"/>
    <cellStyle name="Calculation 6 3" xfId="6023" xr:uid="{00000000-0005-0000-0000-0000140D0000}"/>
    <cellStyle name="Calculation 6 4" xfId="5958" xr:uid="{00000000-0005-0000-0000-0000150D0000}"/>
    <cellStyle name="Calculation 6 5" xfId="6125" xr:uid="{00000000-0005-0000-0000-0000160D0000}"/>
    <cellStyle name="Calculation 7" xfId="4419" xr:uid="{00000000-0005-0000-0000-0000170D0000}"/>
    <cellStyle name="Calculation 7 2" xfId="4420" xr:uid="{00000000-0005-0000-0000-0000180D0000}"/>
    <cellStyle name="Calculation 7 3" xfId="5778" xr:uid="{00000000-0005-0000-0000-0000190D0000}"/>
    <cellStyle name="Calculation 7 4" xfId="5765" xr:uid="{00000000-0005-0000-0000-00001A0D0000}"/>
    <cellStyle name="Calculation 7 5" xfId="6273" xr:uid="{00000000-0005-0000-0000-00001B0D0000}"/>
    <cellStyle name="Calculation 8" xfId="4421" xr:uid="{00000000-0005-0000-0000-00001C0D0000}"/>
    <cellStyle name="Calculation 8 2" xfId="4422" xr:uid="{00000000-0005-0000-0000-00001D0D0000}"/>
    <cellStyle name="Calculation 8 3" xfId="5963" xr:uid="{00000000-0005-0000-0000-00001E0D0000}"/>
    <cellStyle name="Calculation 8 4" xfId="6089" xr:uid="{00000000-0005-0000-0000-00001F0D0000}"/>
    <cellStyle name="Calculation 8 5" xfId="6135" xr:uid="{00000000-0005-0000-0000-0000200D0000}"/>
    <cellStyle name="Calculation 9" xfId="4423" xr:uid="{00000000-0005-0000-0000-0000210D0000}"/>
    <cellStyle name="Calculation 9 2" xfId="4424" xr:uid="{00000000-0005-0000-0000-0000220D0000}"/>
    <cellStyle name="Calculation 9 3" xfId="5962" xr:uid="{00000000-0005-0000-0000-0000230D0000}"/>
    <cellStyle name="Calculation 9 4" xfId="5685" xr:uid="{00000000-0005-0000-0000-0000240D0000}"/>
    <cellStyle name="Calculation 9 5" xfId="6136" xr:uid="{00000000-0005-0000-0000-0000250D0000}"/>
    <cellStyle name="Calculations" xfId="1787" xr:uid="{00000000-0005-0000-0000-0000260D0000}"/>
    <cellStyle name="Call Time" xfId="4425" xr:uid="{00000000-0005-0000-0000-0000270D0000}"/>
    <cellStyle name="CashFlow" xfId="1788" xr:uid="{00000000-0005-0000-0000-0000280D0000}"/>
    <cellStyle name="CategoryBodyBorders" xfId="1789" xr:uid="{00000000-0005-0000-0000-0000290D0000}"/>
    <cellStyle name="CategoryBodyBorders 2" xfId="1790" xr:uid="{00000000-0005-0000-0000-00002A0D0000}"/>
    <cellStyle name="CategoryBodyBorders 2 2" xfId="6036" xr:uid="{00000000-0005-0000-0000-00002B0D0000}"/>
    <cellStyle name="CategoryBodyBorders 2 3" xfId="5772" xr:uid="{00000000-0005-0000-0000-00002C0D0000}"/>
    <cellStyle name="CategoryBodyBorders 2 4" xfId="6272" xr:uid="{00000000-0005-0000-0000-00002D0D0000}"/>
    <cellStyle name="CategoryBodyBorders 3" xfId="1791" xr:uid="{00000000-0005-0000-0000-00002E0D0000}"/>
    <cellStyle name="CategoryBodyBorders 3 2" xfId="6070" xr:uid="{00000000-0005-0000-0000-00002F0D0000}"/>
    <cellStyle name="CategoryBodyBorders 3 3" xfId="5773" xr:uid="{00000000-0005-0000-0000-0000300D0000}"/>
    <cellStyle name="CategoryBodyBorders 3 4" xfId="6254" xr:uid="{00000000-0005-0000-0000-0000310D0000}"/>
    <cellStyle name="CategoryBodyBorders 4" xfId="6037" xr:uid="{00000000-0005-0000-0000-0000320D0000}"/>
    <cellStyle name="CategoryBodyBorders 5" xfId="5786" xr:uid="{00000000-0005-0000-0000-0000330D0000}"/>
    <cellStyle name="CategoryBodyBorders 6" xfId="6270" xr:uid="{00000000-0005-0000-0000-0000340D0000}"/>
    <cellStyle name="CategoryBodyText" xfId="1792" xr:uid="{00000000-0005-0000-0000-0000350D0000}"/>
    <cellStyle name="CategoryBodyText 2" xfId="1793" xr:uid="{00000000-0005-0000-0000-0000360D0000}"/>
    <cellStyle name="CB Helv Cond Bld 16" xfId="1794" xr:uid="{00000000-0005-0000-0000-0000370D0000}"/>
    <cellStyle name="CB Helv Cond Bld 16 2" xfId="1795" xr:uid="{00000000-0005-0000-0000-0000380D0000}"/>
    <cellStyle name="CB Helv Cond Bld 16 3" xfId="1796" xr:uid="{00000000-0005-0000-0000-0000390D0000}"/>
    <cellStyle name="Center" xfId="1797" xr:uid="{00000000-0005-0000-0000-00003A0D0000}"/>
    <cellStyle name="Center2" xfId="1798" xr:uid="{00000000-0005-0000-0000-00003B0D0000}"/>
    <cellStyle name="Centered Heading" xfId="1799" xr:uid="{00000000-0005-0000-0000-00003C0D0000}"/>
    <cellStyle name="Cents" xfId="1800" xr:uid="{00000000-0005-0000-0000-00003D0D0000}"/>
    <cellStyle name="Cents (0.0)" xfId="1801" xr:uid="{00000000-0005-0000-0000-00003E0D0000}"/>
    <cellStyle name="Cents_ETrade Model (Updated February 12, 2008) v.4" xfId="1802" xr:uid="{00000000-0005-0000-0000-00003F0D0000}"/>
    <cellStyle name="Change" xfId="1803" xr:uid="{00000000-0005-0000-0000-0000400D0000}"/>
    <cellStyle name="Changeable" xfId="1804" xr:uid="{00000000-0005-0000-0000-0000410D0000}"/>
    <cellStyle name="Check Cell" xfId="48" builtinId="23" customBuiltin="1"/>
    <cellStyle name="Check Cell 10" xfId="4426" xr:uid="{00000000-0005-0000-0000-0000430D0000}"/>
    <cellStyle name="Check Cell 10 2" xfId="4427" xr:uid="{00000000-0005-0000-0000-0000440D0000}"/>
    <cellStyle name="Check Cell 11" xfId="4428" xr:uid="{00000000-0005-0000-0000-0000450D0000}"/>
    <cellStyle name="Check Cell 11 2" xfId="4429" xr:uid="{00000000-0005-0000-0000-0000460D0000}"/>
    <cellStyle name="Check Cell 12" xfId="4430" xr:uid="{00000000-0005-0000-0000-0000470D0000}"/>
    <cellStyle name="Check Cell 12 2" xfId="4431" xr:uid="{00000000-0005-0000-0000-0000480D0000}"/>
    <cellStyle name="Check Cell 13" xfId="4432" xr:uid="{00000000-0005-0000-0000-0000490D0000}"/>
    <cellStyle name="Check Cell 13 2" xfId="4433" xr:uid="{00000000-0005-0000-0000-00004A0D0000}"/>
    <cellStyle name="Check Cell 14" xfId="4434" xr:uid="{00000000-0005-0000-0000-00004B0D0000}"/>
    <cellStyle name="Check Cell 14 2" xfId="4435" xr:uid="{00000000-0005-0000-0000-00004C0D0000}"/>
    <cellStyle name="Check Cell 15" xfId="4436" xr:uid="{00000000-0005-0000-0000-00004D0D0000}"/>
    <cellStyle name="Check Cell 15 2" xfId="4437" xr:uid="{00000000-0005-0000-0000-00004E0D0000}"/>
    <cellStyle name="Check Cell 16" xfId="4438" xr:uid="{00000000-0005-0000-0000-00004F0D0000}"/>
    <cellStyle name="Check Cell 16 2" xfId="4439" xr:uid="{00000000-0005-0000-0000-0000500D0000}"/>
    <cellStyle name="Check Cell 17" xfId="4440" xr:uid="{00000000-0005-0000-0000-0000510D0000}"/>
    <cellStyle name="Check Cell 17 2" xfId="4441" xr:uid="{00000000-0005-0000-0000-0000520D0000}"/>
    <cellStyle name="Check Cell 18" xfId="4442" xr:uid="{00000000-0005-0000-0000-0000530D0000}"/>
    <cellStyle name="Check Cell 18 2" xfId="4443" xr:uid="{00000000-0005-0000-0000-0000540D0000}"/>
    <cellStyle name="Check Cell 19" xfId="4444" xr:uid="{00000000-0005-0000-0000-0000550D0000}"/>
    <cellStyle name="Check Cell 19 2" xfId="4445" xr:uid="{00000000-0005-0000-0000-0000560D0000}"/>
    <cellStyle name="Check Cell 2" xfId="4446" xr:uid="{00000000-0005-0000-0000-0000570D0000}"/>
    <cellStyle name="Check Cell 2 2" xfId="4447" xr:uid="{00000000-0005-0000-0000-0000580D0000}"/>
    <cellStyle name="Check Cell 20" xfId="4448" xr:uid="{00000000-0005-0000-0000-0000590D0000}"/>
    <cellStyle name="Check Cell 20 2" xfId="4449" xr:uid="{00000000-0005-0000-0000-00005A0D0000}"/>
    <cellStyle name="Check Cell 21" xfId="4450" xr:uid="{00000000-0005-0000-0000-00005B0D0000}"/>
    <cellStyle name="Check Cell 21 2" xfId="4451" xr:uid="{00000000-0005-0000-0000-00005C0D0000}"/>
    <cellStyle name="Check Cell 22" xfId="4452" xr:uid="{00000000-0005-0000-0000-00005D0D0000}"/>
    <cellStyle name="Check Cell 23" xfId="4453" xr:uid="{00000000-0005-0000-0000-00005E0D0000}"/>
    <cellStyle name="Check Cell 24" xfId="4454" xr:uid="{00000000-0005-0000-0000-00005F0D0000}"/>
    <cellStyle name="Check Cell 25" xfId="4455" xr:uid="{00000000-0005-0000-0000-0000600D0000}"/>
    <cellStyle name="Check Cell 26" xfId="4456" xr:uid="{00000000-0005-0000-0000-0000610D0000}"/>
    <cellStyle name="Check Cell 27" xfId="4457" xr:uid="{00000000-0005-0000-0000-0000620D0000}"/>
    <cellStyle name="Check Cell 28" xfId="4458" xr:uid="{00000000-0005-0000-0000-0000630D0000}"/>
    <cellStyle name="Check Cell 29" xfId="4459" xr:uid="{00000000-0005-0000-0000-0000640D0000}"/>
    <cellStyle name="Check Cell 3" xfId="4460" xr:uid="{00000000-0005-0000-0000-0000650D0000}"/>
    <cellStyle name="Check Cell 3 2" xfId="4461" xr:uid="{00000000-0005-0000-0000-0000660D0000}"/>
    <cellStyle name="Check Cell 30" xfId="4462" xr:uid="{00000000-0005-0000-0000-0000670D0000}"/>
    <cellStyle name="Check Cell 31" xfId="4463" xr:uid="{00000000-0005-0000-0000-0000680D0000}"/>
    <cellStyle name="Check Cell 32" xfId="4464" xr:uid="{00000000-0005-0000-0000-0000690D0000}"/>
    <cellStyle name="Check Cell 33" xfId="4465" xr:uid="{00000000-0005-0000-0000-00006A0D0000}"/>
    <cellStyle name="Check Cell 34" xfId="4466" xr:uid="{00000000-0005-0000-0000-00006B0D0000}"/>
    <cellStyle name="Check Cell 35" xfId="4467" xr:uid="{00000000-0005-0000-0000-00006C0D0000}"/>
    <cellStyle name="Check Cell 36" xfId="4468" xr:uid="{00000000-0005-0000-0000-00006D0D0000}"/>
    <cellStyle name="Check Cell 4" xfId="4469" xr:uid="{00000000-0005-0000-0000-00006E0D0000}"/>
    <cellStyle name="Check Cell 4 2" xfId="4470" xr:uid="{00000000-0005-0000-0000-00006F0D0000}"/>
    <cellStyle name="Check Cell 5" xfId="4471" xr:uid="{00000000-0005-0000-0000-0000700D0000}"/>
    <cellStyle name="Check Cell 5 2" xfId="4472" xr:uid="{00000000-0005-0000-0000-0000710D0000}"/>
    <cellStyle name="Check Cell 6" xfId="4473" xr:uid="{00000000-0005-0000-0000-0000720D0000}"/>
    <cellStyle name="Check Cell 6 2" xfId="4474" xr:uid="{00000000-0005-0000-0000-0000730D0000}"/>
    <cellStyle name="Check Cell 7" xfId="4475" xr:uid="{00000000-0005-0000-0000-0000740D0000}"/>
    <cellStyle name="Check Cell 7 2" xfId="4476" xr:uid="{00000000-0005-0000-0000-0000750D0000}"/>
    <cellStyle name="Check Cell 8" xfId="4477" xr:uid="{00000000-0005-0000-0000-0000760D0000}"/>
    <cellStyle name="Check Cell 8 2" xfId="4478" xr:uid="{00000000-0005-0000-0000-0000770D0000}"/>
    <cellStyle name="Check Cell 9" xfId="4479" xr:uid="{00000000-0005-0000-0000-0000780D0000}"/>
    <cellStyle name="Check Cell 9 2" xfId="4480" xr:uid="{00000000-0005-0000-0000-0000790D0000}"/>
    <cellStyle name="checkExposure" xfId="4481" xr:uid="{00000000-0005-0000-0000-00007A0D0000}"/>
    <cellStyle name="checkExposure 2" xfId="4482" xr:uid="{00000000-0005-0000-0000-00007B0D0000}"/>
    <cellStyle name="checkExposure 2 2" xfId="5992" xr:uid="{00000000-0005-0000-0000-00007C0D0000}"/>
    <cellStyle name="checkExposure 2 3" xfId="5904" xr:uid="{00000000-0005-0000-0000-00007D0D0000}"/>
    <cellStyle name="checkExposure 2 4" xfId="6112" xr:uid="{00000000-0005-0000-0000-00007E0D0000}"/>
    <cellStyle name="checkExposure 3" xfId="4483" xr:uid="{00000000-0005-0000-0000-00007F0D0000}"/>
    <cellStyle name="checkExposure 3 2" xfId="5991" xr:uid="{00000000-0005-0000-0000-0000800D0000}"/>
    <cellStyle name="checkExposure 3 3" xfId="5979" xr:uid="{00000000-0005-0000-0000-0000810D0000}"/>
    <cellStyle name="checkExposure 3 4" xfId="6137" xr:uid="{00000000-0005-0000-0000-0000820D0000}"/>
    <cellStyle name="checkExposure 4" xfId="5993" xr:uid="{00000000-0005-0000-0000-0000830D0000}"/>
    <cellStyle name="checkExposure 5" xfId="5813" xr:uid="{00000000-0005-0000-0000-0000840D0000}"/>
    <cellStyle name="checkExposure 6" xfId="6111" xr:uid="{00000000-0005-0000-0000-0000850D0000}"/>
    <cellStyle name="CLear" xfId="1805" xr:uid="{00000000-0005-0000-0000-0000860D0000}"/>
    <cellStyle name="CLear 2" xfId="1806" xr:uid="{00000000-0005-0000-0000-0000870D0000}"/>
    <cellStyle name="CLear 3" xfId="1807" xr:uid="{00000000-0005-0000-0000-0000880D0000}"/>
    <cellStyle name="ClearInput" xfId="1808" xr:uid="{00000000-0005-0000-0000-0000890D0000}"/>
    <cellStyle name="ClearInput 2" xfId="5982" xr:uid="{00000000-0005-0000-0000-00008A0D0000}"/>
    <cellStyle name="ClearInput 3" xfId="5861" xr:uid="{00000000-0005-0000-0000-00008B0D0000}"/>
    <cellStyle name="ClearInput 4" xfId="6110" xr:uid="{00000000-0005-0000-0000-00008C0D0000}"/>
    <cellStyle name="Client" xfId="1809" xr:uid="{00000000-0005-0000-0000-00008D0D0000}"/>
    <cellStyle name="Co. Names" xfId="1810" xr:uid="{00000000-0005-0000-0000-00008E0D0000}"/>
    <cellStyle name="Co. Names - Bold" xfId="1811" xr:uid="{00000000-0005-0000-0000-00008F0D0000}"/>
    <cellStyle name="Co. Names 10" xfId="1812" xr:uid="{00000000-0005-0000-0000-0000900D0000}"/>
    <cellStyle name="Co. Names 2" xfId="1813" xr:uid="{00000000-0005-0000-0000-0000910D0000}"/>
    <cellStyle name="Co. Names 3" xfId="1814" xr:uid="{00000000-0005-0000-0000-0000920D0000}"/>
    <cellStyle name="Co. Names 4" xfId="1815" xr:uid="{00000000-0005-0000-0000-0000930D0000}"/>
    <cellStyle name="Co. Names 5" xfId="1816" xr:uid="{00000000-0005-0000-0000-0000940D0000}"/>
    <cellStyle name="Co. Names 6" xfId="1817" xr:uid="{00000000-0005-0000-0000-0000950D0000}"/>
    <cellStyle name="Co. Names 7" xfId="1818" xr:uid="{00000000-0005-0000-0000-0000960D0000}"/>
    <cellStyle name="Co. Names 8" xfId="1819" xr:uid="{00000000-0005-0000-0000-0000970D0000}"/>
    <cellStyle name="Co. Names 9" xfId="1820" xr:uid="{00000000-0005-0000-0000-0000980D0000}"/>
    <cellStyle name="Co. Names_3Q09 ERF Supplement 9-17-09 revised 10022009" xfId="1821" xr:uid="{00000000-0005-0000-0000-0000990D0000}"/>
    <cellStyle name="COB" xfId="1822" xr:uid="{00000000-0005-0000-0000-00009A0D0000}"/>
    <cellStyle name="Code" xfId="1823" xr:uid="{00000000-0005-0000-0000-00009B0D0000}"/>
    <cellStyle name="Code Section" xfId="1824" xr:uid="{00000000-0005-0000-0000-00009C0D0000}"/>
    <cellStyle name="COL HEADINGS" xfId="1825" xr:uid="{00000000-0005-0000-0000-00009D0D0000}"/>
    <cellStyle name="col1" xfId="1826" xr:uid="{00000000-0005-0000-0000-00009E0D0000}"/>
    <cellStyle name="col1 2" xfId="5700" xr:uid="{00000000-0005-0000-0000-00009F0D0000}"/>
    <cellStyle name="col1 3" xfId="5733" xr:uid="{00000000-0005-0000-0000-0000A00D0000}"/>
    <cellStyle name="col1 4" xfId="6148" xr:uid="{00000000-0005-0000-0000-0000A10D0000}"/>
    <cellStyle name="ColBlue" xfId="1827" xr:uid="{00000000-0005-0000-0000-0000A20D0000}"/>
    <cellStyle name="Cold" xfId="4484" xr:uid="{00000000-0005-0000-0000-0000A30D0000}"/>
    <cellStyle name="ColGreen" xfId="1828" xr:uid="{00000000-0005-0000-0000-0000A40D0000}"/>
    <cellStyle name="ColHead" xfId="1829" xr:uid="{00000000-0005-0000-0000-0000A50D0000}"/>
    <cellStyle name="ColHeading" xfId="1830" xr:uid="{00000000-0005-0000-0000-0000A60D0000}"/>
    <cellStyle name="ColRed" xfId="1831" xr:uid="{00000000-0005-0000-0000-0000A70D0000}"/>
    <cellStyle name="Column Headers" xfId="1832" xr:uid="{00000000-0005-0000-0000-0000A80D0000}"/>
    <cellStyle name="ColumnAttributeAbovePrompt" xfId="4485" xr:uid="{00000000-0005-0000-0000-0000A90D0000}"/>
    <cellStyle name="ColumnAttributePrompt" xfId="4486" xr:uid="{00000000-0005-0000-0000-0000AA0D0000}"/>
    <cellStyle name="ColumnAttributeValue" xfId="4487" xr:uid="{00000000-0005-0000-0000-0000AB0D0000}"/>
    <cellStyle name="ColumnHdrs" xfId="1833" xr:uid="{00000000-0005-0000-0000-0000AC0D0000}"/>
    <cellStyle name="ColumnHdrs 2" xfId="1834" xr:uid="{00000000-0005-0000-0000-0000AD0D0000}"/>
    <cellStyle name="ColumnHdrs 3" xfId="1835" xr:uid="{00000000-0005-0000-0000-0000AE0D0000}"/>
    <cellStyle name="ColumnHeading" xfId="4488" xr:uid="{00000000-0005-0000-0000-0000AF0D0000}"/>
    <cellStyle name="ColumnHeading 2" xfId="5673" xr:uid="{00000000-0005-0000-0000-0000B00D0000}"/>
    <cellStyle name="ColumnHeading 3" xfId="5865" xr:uid="{00000000-0005-0000-0000-0000B10D0000}"/>
    <cellStyle name="ColumnHeading 4" xfId="6132" xr:uid="{00000000-0005-0000-0000-0000B20D0000}"/>
    <cellStyle name="ColumnHeadingPrompt" xfId="4489" xr:uid="{00000000-0005-0000-0000-0000B30D0000}"/>
    <cellStyle name="ColumnHeadingValue" xfId="4490" xr:uid="{00000000-0005-0000-0000-0000B40D0000}"/>
    <cellStyle name="Com¶" xfId="1836" xr:uid="{00000000-0005-0000-0000-0000B50D0000}"/>
    <cellStyle name="Comma" xfId="49" builtinId="3"/>
    <cellStyle name="Comma  - Style1" xfId="1837" xr:uid="{00000000-0005-0000-0000-0000B70D0000}"/>
    <cellStyle name="Comma  - Style2" xfId="1838" xr:uid="{00000000-0005-0000-0000-0000B80D0000}"/>
    <cellStyle name="Comma  - Style3" xfId="1839" xr:uid="{00000000-0005-0000-0000-0000B90D0000}"/>
    <cellStyle name="Comma  - Style4" xfId="1840" xr:uid="{00000000-0005-0000-0000-0000BA0D0000}"/>
    <cellStyle name="Comma  - Style5" xfId="1841" xr:uid="{00000000-0005-0000-0000-0000BB0D0000}"/>
    <cellStyle name="Comma  - Style6" xfId="1842" xr:uid="{00000000-0005-0000-0000-0000BC0D0000}"/>
    <cellStyle name="Comma  - Style7" xfId="1843" xr:uid="{00000000-0005-0000-0000-0000BD0D0000}"/>
    <cellStyle name="Comma  - Style8" xfId="1844" xr:uid="{00000000-0005-0000-0000-0000BE0D0000}"/>
    <cellStyle name="Comma (1)" xfId="1845" xr:uid="{00000000-0005-0000-0000-0000BF0D0000}"/>
    <cellStyle name="Comma (2)" xfId="1846" xr:uid="{00000000-0005-0000-0000-0000C00D0000}"/>
    <cellStyle name="Comma [0] - Credits" xfId="1847" xr:uid="{00000000-0005-0000-0000-0000C10D0000}"/>
    <cellStyle name="Comma [0] - Debits" xfId="1848" xr:uid="{00000000-0005-0000-0000-0000C20D0000}"/>
    <cellStyle name="Comma [0] 2" xfId="1849" xr:uid="{00000000-0005-0000-0000-0000C30D0000}"/>
    <cellStyle name="Comma [00]" xfId="1850" xr:uid="{00000000-0005-0000-0000-0000C40D0000}"/>
    <cellStyle name="Comma [1]" xfId="1851" xr:uid="{00000000-0005-0000-0000-0000C50D0000}"/>
    <cellStyle name="Comma [2]" xfId="1852" xr:uid="{00000000-0005-0000-0000-0000C60D0000}"/>
    <cellStyle name="Comma 0" xfId="1853" xr:uid="{00000000-0005-0000-0000-0000C70D0000}"/>
    <cellStyle name="Comma 0.0" xfId="1854" xr:uid="{00000000-0005-0000-0000-0000C80D0000}"/>
    <cellStyle name="Comma 0.00" xfId="1855" xr:uid="{00000000-0005-0000-0000-0000C90D0000}"/>
    <cellStyle name="Comma 0.000" xfId="1856" xr:uid="{00000000-0005-0000-0000-0000CA0D0000}"/>
    <cellStyle name="Comma 0.0000" xfId="1857" xr:uid="{00000000-0005-0000-0000-0000CB0D0000}"/>
    <cellStyle name="Comma 0_Chrysler v.2" xfId="1858" xr:uid="{00000000-0005-0000-0000-0000CC0D0000}"/>
    <cellStyle name="Comma 10" xfId="1859" xr:uid="{00000000-0005-0000-0000-0000CD0D0000}"/>
    <cellStyle name="Comma 10 2" xfId="4491" xr:uid="{00000000-0005-0000-0000-0000CE0D0000}"/>
    <cellStyle name="Comma 11" xfId="1860" xr:uid="{00000000-0005-0000-0000-0000CF0D0000}"/>
    <cellStyle name="Comma 12" xfId="1861" xr:uid="{00000000-0005-0000-0000-0000D00D0000}"/>
    <cellStyle name="Comma 13" xfId="1862" xr:uid="{00000000-0005-0000-0000-0000D10D0000}"/>
    <cellStyle name="Comma 14" xfId="1863" xr:uid="{00000000-0005-0000-0000-0000D20D0000}"/>
    <cellStyle name="Comma 15" xfId="1864" xr:uid="{00000000-0005-0000-0000-0000D30D0000}"/>
    <cellStyle name="Comma 16" xfId="1865" xr:uid="{00000000-0005-0000-0000-0000D40D0000}"/>
    <cellStyle name="Comma 16 2" xfId="4492" xr:uid="{00000000-0005-0000-0000-0000D50D0000}"/>
    <cellStyle name="Comma 16 3" xfId="4493" xr:uid="{00000000-0005-0000-0000-0000D60D0000}"/>
    <cellStyle name="Comma 17" xfId="1866" xr:uid="{00000000-0005-0000-0000-0000D70D0000}"/>
    <cellStyle name="Comma 18" xfId="1867" xr:uid="{00000000-0005-0000-0000-0000D80D0000}"/>
    <cellStyle name="Comma 19" xfId="1868" xr:uid="{00000000-0005-0000-0000-0000D90D0000}"/>
    <cellStyle name="Comma 19 2" xfId="1869" xr:uid="{00000000-0005-0000-0000-0000DA0D0000}"/>
    <cellStyle name="Comma 2" xfId="1870" xr:uid="{00000000-0005-0000-0000-0000DB0D0000}"/>
    <cellStyle name="Comma 2 12" xfId="4494" xr:uid="{00000000-0005-0000-0000-0000DC0D0000}"/>
    <cellStyle name="Comma 2 2" xfId="1871" xr:uid="{00000000-0005-0000-0000-0000DD0D0000}"/>
    <cellStyle name="Comma 2 2 2" xfId="4495" xr:uid="{00000000-0005-0000-0000-0000DE0D0000}"/>
    <cellStyle name="Comma 2 2 2 2" xfId="4496" xr:uid="{00000000-0005-0000-0000-0000DF0D0000}"/>
    <cellStyle name="Comma 2 2 2 3" xfId="4497" xr:uid="{00000000-0005-0000-0000-0000E00D0000}"/>
    <cellStyle name="Comma 2 2 2 4" xfId="4498" xr:uid="{00000000-0005-0000-0000-0000E10D0000}"/>
    <cellStyle name="Comma 2 2 3" xfId="4499" xr:uid="{00000000-0005-0000-0000-0000E20D0000}"/>
    <cellStyle name="Comma 2 3" xfId="4500" xr:uid="{00000000-0005-0000-0000-0000E30D0000}"/>
    <cellStyle name="Comma 2 4" xfId="4501" xr:uid="{00000000-0005-0000-0000-0000E40D0000}"/>
    <cellStyle name="Comma 2 4 4" xfId="4502" xr:uid="{00000000-0005-0000-0000-0000E50D0000}"/>
    <cellStyle name="Comma 2 5" xfId="4503" xr:uid="{00000000-0005-0000-0000-0000E60D0000}"/>
    <cellStyle name="Comma 2 6" xfId="4504" xr:uid="{00000000-0005-0000-0000-0000E70D0000}"/>
    <cellStyle name="Comma 2 7" xfId="4505" xr:uid="{00000000-0005-0000-0000-0000E80D0000}"/>
    <cellStyle name="Comma 2 8" xfId="4506" xr:uid="{00000000-0005-0000-0000-0000E90D0000}"/>
    <cellStyle name="Comma 2 9" xfId="4507" xr:uid="{00000000-0005-0000-0000-0000EA0D0000}"/>
    <cellStyle name="Comma 2_Copy of Copy of IRP - WL Slides Q1 09_Final (2)" xfId="4508" xr:uid="{00000000-0005-0000-0000-0000EB0D0000}"/>
    <cellStyle name="Comma 20" xfId="1872" xr:uid="{00000000-0005-0000-0000-0000EC0D0000}"/>
    <cellStyle name="Comma 21" xfId="1873" xr:uid="{00000000-0005-0000-0000-0000ED0D0000}"/>
    <cellStyle name="Comma 22" xfId="1874" xr:uid="{00000000-0005-0000-0000-0000EE0D0000}"/>
    <cellStyle name="Comma 23" xfId="1875" xr:uid="{00000000-0005-0000-0000-0000EF0D0000}"/>
    <cellStyle name="Comma 24" xfId="1876" xr:uid="{00000000-0005-0000-0000-0000F00D0000}"/>
    <cellStyle name="Comma 25" xfId="1877" xr:uid="{00000000-0005-0000-0000-0000F10D0000}"/>
    <cellStyle name="Comma 26" xfId="1878" xr:uid="{00000000-0005-0000-0000-0000F20D0000}"/>
    <cellStyle name="Comma 27" xfId="1879" xr:uid="{00000000-0005-0000-0000-0000F30D0000}"/>
    <cellStyle name="Comma 28" xfId="1880" xr:uid="{00000000-0005-0000-0000-0000F40D0000}"/>
    <cellStyle name="Comma 29" xfId="1881" xr:uid="{00000000-0005-0000-0000-0000F50D0000}"/>
    <cellStyle name="Comma 3" xfId="1882" xr:uid="{00000000-0005-0000-0000-0000F60D0000}"/>
    <cellStyle name="Comma 3 10" xfId="4509" xr:uid="{00000000-0005-0000-0000-0000F70D0000}"/>
    <cellStyle name="Comma 3 2" xfId="1883" xr:uid="{00000000-0005-0000-0000-0000F80D0000}"/>
    <cellStyle name="Comma 3 2 2" xfId="1884" xr:uid="{00000000-0005-0000-0000-0000F90D0000}"/>
    <cellStyle name="Comma 3 2 2 2" xfId="1885" xr:uid="{00000000-0005-0000-0000-0000FA0D0000}"/>
    <cellStyle name="Comma 3 2 3" xfId="1886" xr:uid="{00000000-0005-0000-0000-0000FB0D0000}"/>
    <cellStyle name="Comma 3 2 4" xfId="1887" xr:uid="{00000000-0005-0000-0000-0000FC0D0000}"/>
    <cellStyle name="Comma 3 3" xfId="1888" xr:uid="{00000000-0005-0000-0000-0000FD0D0000}"/>
    <cellStyle name="Comma 3 3 2" xfId="1889" xr:uid="{00000000-0005-0000-0000-0000FE0D0000}"/>
    <cellStyle name="Comma 3 3 3" xfId="1890" xr:uid="{00000000-0005-0000-0000-0000FF0D0000}"/>
    <cellStyle name="Comma 3 3 4" xfId="1891" xr:uid="{00000000-0005-0000-0000-0000000E0000}"/>
    <cellStyle name="Comma 3 4" xfId="1892" xr:uid="{00000000-0005-0000-0000-0000010E0000}"/>
    <cellStyle name="Comma 3 4 2" xfId="4510" xr:uid="{00000000-0005-0000-0000-0000020E0000}"/>
    <cellStyle name="Comma 3 5" xfId="1893" xr:uid="{00000000-0005-0000-0000-0000030E0000}"/>
    <cellStyle name="Comma 3 5 2" xfId="1894" xr:uid="{00000000-0005-0000-0000-0000040E0000}"/>
    <cellStyle name="Comma 3 6" xfId="1895" xr:uid="{00000000-0005-0000-0000-0000050E0000}"/>
    <cellStyle name="Comma 3 7" xfId="1896" xr:uid="{00000000-0005-0000-0000-0000060E0000}"/>
    <cellStyle name="Comma 3 8" xfId="4511" xr:uid="{00000000-0005-0000-0000-0000070E0000}"/>
    <cellStyle name="Comma 3 9" xfId="4512" xr:uid="{00000000-0005-0000-0000-0000080E0000}"/>
    <cellStyle name="Comma 30" xfId="1897" xr:uid="{00000000-0005-0000-0000-0000090E0000}"/>
    <cellStyle name="Comma 31" xfId="1898" xr:uid="{00000000-0005-0000-0000-00000A0E0000}"/>
    <cellStyle name="Comma 32" xfId="1899" xr:uid="{00000000-0005-0000-0000-00000B0E0000}"/>
    <cellStyle name="Comma 33" xfId="1900" xr:uid="{00000000-0005-0000-0000-00000C0E0000}"/>
    <cellStyle name="Comma 34" xfId="1901" xr:uid="{00000000-0005-0000-0000-00000D0E0000}"/>
    <cellStyle name="Comma 35" xfId="1902" xr:uid="{00000000-0005-0000-0000-00000E0E0000}"/>
    <cellStyle name="Comma 36" xfId="1903" xr:uid="{00000000-0005-0000-0000-00000F0E0000}"/>
    <cellStyle name="Comma 37" xfId="1904" xr:uid="{00000000-0005-0000-0000-0000100E0000}"/>
    <cellStyle name="Comma 38" xfId="1905" xr:uid="{00000000-0005-0000-0000-0000110E0000}"/>
    <cellStyle name="Comma 39" xfId="1906" xr:uid="{00000000-0005-0000-0000-0000120E0000}"/>
    <cellStyle name="Comma 4" xfId="1907" xr:uid="{00000000-0005-0000-0000-0000130E0000}"/>
    <cellStyle name="Comma 4 2" xfId="1908" xr:uid="{00000000-0005-0000-0000-0000140E0000}"/>
    <cellStyle name="Comma 4 2 2" xfId="1909" xr:uid="{00000000-0005-0000-0000-0000150E0000}"/>
    <cellStyle name="Comma 4 2 2 2" xfId="1910" xr:uid="{00000000-0005-0000-0000-0000160E0000}"/>
    <cellStyle name="Comma 4 2 2 3" xfId="1911" xr:uid="{00000000-0005-0000-0000-0000170E0000}"/>
    <cellStyle name="Comma 4 2 2 4" xfId="1912" xr:uid="{00000000-0005-0000-0000-0000180E0000}"/>
    <cellStyle name="Comma 4 3" xfId="1913" xr:uid="{00000000-0005-0000-0000-0000190E0000}"/>
    <cellStyle name="Comma 4 4" xfId="1914" xr:uid="{00000000-0005-0000-0000-00001A0E0000}"/>
    <cellStyle name="Comma 4 5" xfId="4513" xr:uid="{00000000-0005-0000-0000-00001B0E0000}"/>
    <cellStyle name="Comma 40" xfId="1915" xr:uid="{00000000-0005-0000-0000-00001C0E0000}"/>
    <cellStyle name="Comma 41" xfId="1916" xr:uid="{00000000-0005-0000-0000-00001D0E0000}"/>
    <cellStyle name="Comma 42" xfId="1917" xr:uid="{00000000-0005-0000-0000-00001E0E0000}"/>
    <cellStyle name="Comma 43" xfId="1918" xr:uid="{00000000-0005-0000-0000-00001F0E0000}"/>
    <cellStyle name="Comma 43 2" xfId="1919" xr:uid="{00000000-0005-0000-0000-0000200E0000}"/>
    <cellStyle name="Comma 43 3" xfId="1920" xr:uid="{00000000-0005-0000-0000-0000210E0000}"/>
    <cellStyle name="Comma 43 3 2" xfId="1921" xr:uid="{00000000-0005-0000-0000-0000220E0000}"/>
    <cellStyle name="Comma 44" xfId="1922" xr:uid="{00000000-0005-0000-0000-0000230E0000}"/>
    <cellStyle name="Comma 45" xfId="1923" xr:uid="{00000000-0005-0000-0000-0000240E0000}"/>
    <cellStyle name="Comma 46" xfId="1924" xr:uid="{00000000-0005-0000-0000-0000250E0000}"/>
    <cellStyle name="Comma 47" xfId="1925" xr:uid="{00000000-0005-0000-0000-0000260E0000}"/>
    <cellStyle name="Comma 48" xfId="1926" xr:uid="{00000000-0005-0000-0000-0000270E0000}"/>
    <cellStyle name="Comma 49" xfId="1927" xr:uid="{00000000-0005-0000-0000-0000280E0000}"/>
    <cellStyle name="Comma 5" xfId="1928" xr:uid="{00000000-0005-0000-0000-0000290E0000}"/>
    <cellStyle name="Comma 5 2" xfId="4514" xr:uid="{00000000-0005-0000-0000-00002A0E0000}"/>
    <cellStyle name="Comma 5 2 2" xfId="4515" xr:uid="{00000000-0005-0000-0000-00002B0E0000}"/>
    <cellStyle name="Comma 5 2 3" xfId="4516" xr:uid="{00000000-0005-0000-0000-00002C0E0000}"/>
    <cellStyle name="Comma 5 3" xfId="4517" xr:uid="{00000000-0005-0000-0000-00002D0E0000}"/>
    <cellStyle name="Comma 5 4" xfId="4518" xr:uid="{00000000-0005-0000-0000-00002E0E0000}"/>
    <cellStyle name="Comma 5 5" xfId="4519" xr:uid="{00000000-0005-0000-0000-00002F0E0000}"/>
    <cellStyle name="Comma 5 6" xfId="4520" xr:uid="{00000000-0005-0000-0000-0000300E0000}"/>
    <cellStyle name="Comma 5 7" xfId="4521" xr:uid="{00000000-0005-0000-0000-0000310E0000}"/>
    <cellStyle name="Comma 50" xfId="1929" xr:uid="{00000000-0005-0000-0000-0000320E0000}"/>
    <cellStyle name="Comma 51" xfId="1930" xr:uid="{00000000-0005-0000-0000-0000330E0000}"/>
    <cellStyle name="Comma 52" xfId="1931" xr:uid="{00000000-0005-0000-0000-0000340E0000}"/>
    <cellStyle name="Comma 53" xfId="1932" xr:uid="{00000000-0005-0000-0000-0000350E0000}"/>
    <cellStyle name="Comma 54" xfId="1933" xr:uid="{00000000-0005-0000-0000-0000360E0000}"/>
    <cellStyle name="Comma 55" xfId="1934" xr:uid="{00000000-0005-0000-0000-0000370E0000}"/>
    <cellStyle name="Comma 56" xfId="1935" xr:uid="{00000000-0005-0000-0000-0000380E0000}"/>
    <cellStyle name="Comma 57" xfId="1936" xr:uid="{00000000-0005-0000-0000-0000390E0000}"/>
    <cellStyle name="Comma 58" xfId="1937" xr:uid="{00000000-0005-0000-0000-00003A0E0000}"/>
    <cellStyle name="Comma 59" xfId="1938" xr:uid="{00000000-0005-0000-0000-00003B0E0000}"/>
    <cellStyle name="Comma 6" xfId="1939" xr:uid="{00000000-0005-0000-0000-00003C0E0000}"/>
    <cellStyle name="Comma 6 2" xfId="1940" xr:uid="{00000000-0005-0000-0000-00003D0E0000}"/>
    <cellStyle name="Comma 6 2 2" xfId="1941" xr:uid="{00000000-0005-0000-0000-00003E0E0000}"/>
    <cellStyle name="Comma 6 3" xfId="1942" xr:uid="{00000000-0005-0000-0000-00003F0E0000}"/>
    <cellStyle name="Comma 6 4" xfId="1943" xr:uid="{00000000-0005-0000-0000-0000400E0000}"/>
    <cellStyle name="Comma 6 5" xfId="1944" xr:uid="{00000000-0005-0000-0000-0000410E0000}"/>
    <cellStyle name="Comma 6 6" xfId="4522" xr:uid="{00000000-0005-0000-0000-0000420E0000}"/>
    <cellStyle name="Comma 60" xfId="1945" xr:uid="{00000000-0005-0000-0000-0000430E0000}"/>
    <cellStyle name="Comma 61" xfId="1946" xr:uid="{00000000-0005-0000-0000-0000440E0000}"/>
    <cellStyle name="Comma 62" xfId="1947" xr:uid="{00000000-0005-0000-0000-0000450E0000}"/>
    <cellStyle name="Comma 63" xfId="1948" xr:uid="{00000000-0005-0000-0000-0000460E0000}"/>
    <cellStyle name="Comma 64" xfId="1949" xr:uid="{00000000-0005-0000-0000-0000470E0000}"/>
    <cellStyle name="Comma 65" xfId="1950" xr:uid="{00000000-0005-0000-0000-0000480E0000}"/>
    <cellStyle name="Comma 66" xfId="1951" xr:uid="{00000000-0005-0000-0000-0000490E0000}"/>
    <cellStyle name="Comma 67" xfId="1952" xr:uid="{00000000-0005-0000-0000-00004A0E0000}"/>
    <cellStyle name="Comma 68" xfId="1953" xr:uid="{00000000-0005-0000-0000-00004B0E0000}"/>
    <cellStyle name="Comma 69" xfId="1954" xr:uid="{00000000-0005-0000-0000-00004C0E0000}"/>
    <cellStyle name="Comma 7" xfId="1955" xr:uid="{00000000-0005-0000-0000-00004D0E0000}"/>
    <cellStyle name="Comma 7 2" xfId="4523" xr:uid="{00000000-0005-0000-0000-00004E0E0000}"/>
    <cellStyle name="Comma 7 3" xfId="4524" xr:uid="{00000000-0005-0000-0000-00004F0E0000}"/>
    <cellStyle name="Comma 7 4" xfId="4525" xr:uid="{00000000-0005-0000-0000-0000500E0000}"/>
    <cellStyle name="Comma 70" xfId="1956" xr:uid="{00000000-0005-0000-0000-0000510E0000}"/>
    <cellStyle name="Comma 71" xfId="1957" xr:uid="{00000000-0005-0000-0000-0000520E0000}"/>
    <cellStyle name="Comma 8" xfId="1958" xr:uid="{00000000-0005-0000-0000-0000530E0000}"/>
    <cellStyle name="Comma 8 2" xfId="1959" xr:uid="{00000000-0005-0000-0000-0000540E0000}"/>
    <cellStyle name="Comma 8 3" xfId="1960" xr:uid="{00000000-0005-0000-0000-0000550E0000}"/>
    <cellStyle name="Comma 8 3 2" xfId="1961" xr:uid="{00000000-0005-0000-0000-0000560E0000}"/>
    <cellStyle name="Comma 9" xfId="1962" xr:uid="{00000000-0005-0000-0000-0000570E0000}"/>
    <cellStyle name="Comma 9 2" xfId="4526" xr:uid="{00000000-0005-0000-0000-0000580E0000}"/>
    <cellStyle name="Comma Cents" xfId="1963" xr:uid="{00000000-0005-0000-0000-0000590E0000}"/>
    <cellStyle name="Comma no decimal" xfId="1964" xr:uid="{00000000-0005-0000-0000-00005A0E0000}"/>
    <cellStyle name="Comma one decimal" xfId="1965" xr:uid="{00000000-0005-0000-0000-00005B0E0000}"/>
    <cellStyle name="comma zerodec" xfId="1966" xr:uid="{00000000-0005-0000-0000-00005C0E0000}"/>
    <cellStyle name="Comma*" xfId="1967" xr:uid="{00000000-0005-0000-0000-00005D0E0000}"/>
    <cellStyle name="COMMA, 0" xfId="1968" xr:uid="{00000000-0005-0000-0000-00005E0E0000}"/>
    <cellStyle name="COMMA, 0 2" xfId="1969" xr:uid="{00000000-0005-0000-0000-00005F0E0000}"/>
    <cellStyle name="Comma0" xfId="1970" xr:uid="{00000000-0005-0000-0000-0000600E0000}"/>
    <cellStyle name="Comma0 - Modelo1" xfId="1971" xr:uid="{00000000-0005-0000-0000-0000610E0000}"/>
    <cellStyle name="Comma0 - Style1" xfId="1972" xr:uid="{00000000-0005-0000-0000-0000620E0000}"/>
    <cellStyle name="Comma0 - Style2" xfId="1973" xr:uid="{00000000-0005-0000-0000-0000630E0000}"/>
    <cellStyle name="Comma0 10" xfId="1974" xr:uid="{00000000-0005-0000-0000-0000640E0000}"/>
    <cellStyle name="Comma0 2" xfId="1975" xr:uid="{00000000-0005-0000-0000-0000650E0000}"/>
    <cellStyle name="Comma0 3" xfId="1976" xr:uid="{00000000-0005-0000-0000-0000660E0000}"/>
    <cellStyle name="Comma0 4" xfId="1977" xr:uid="{00000000-0005-0000-0000-0000670E0000}"/>
    <cellStyle name="Comma0 4 2" xfId="4527" xr:uid="{00000000-0005-0000-0000-0000680E0000}"/>
    <cellStyle name="Comma0 4 3" xfId="4528" xr:uid="{00000000-0005-0000-0000-0000690E0000}"/>
    <cellStyle name="Comma0 4 4" xfId="4529" xr:uid="{00000000-0005-0000-0000-00006A0E0000}"/>
    <cellStyle name="Comma0 5" xfId="1978" xr:uid="{00000000-0005-0000-0000-00006B0E0000}"/>
    <cellStyle name="Comma0 5 2" xfId="4530" xr:uid="{00000000-0005-0000-0000-00006C0E0000}"/>
    <cellStyle name="Comma0 5 3" xfId="4531" xr:uid="{00000000-0005-0000-0000-00006D0E0000}"/>
    <cellStyle name="Comma0 5 4" xfId="4532" xr:uid="{00000000-0005-0000-0000-00006E0E0000}"/>
    <cellStyle name="Comma0 6" xfId="1979" xr:uid="{00000000-0005-0000-0000-00006F0E0000}"/>
    <cellStyle name="Comma0 7" xfId="1980" xr:uid="{00000000-0005-0000-0000-0000700E0000}"/>
    <cellStyle name="Comma0 8" xfId="1981" xr:uid="{00000000-0005-0000-0000-0000710E0000}"/>
    <cellStyle name="Comma0 9" xfId="1982" xr:uid="{00000000-0005-0000-0000-0000720E0000}"/>
    <cellStyle name="Comma0_{12.01.06.01.02} IBG_Liquidity_Forecast_03_03_08" xfId="1983" xr:uid="{00000000-0005-0000-0000-0000730E0000}"/>
    <cellStyle name="Comma1" xfId="1984" xr:uid="{00000000-0005-0000-0000-0000740E0000}"/>
    <cellStyle name="Comma1 - Modelo2" xfId="1985" xr:uid="{00000000-0005-0000-0000-0000750E0000}"/>
    <cellStyle name="Comma1 - Style1" xfId="1986" xr:uid="{00000000-0005-0000-0000-0000760E0000}"/>
    <cellStyle name="Comma1 - Style2" xfId="1987" xr:uid="{00000000-0005-0000-0000-0000770E0000}"/>
    <cellStyle name="Comma1 2" xfId="1988" xr:uid="{00000000-0005-0000-0000-0000780E0000}"/>
    <cellStyle name="Comma1 3" xfId="1989" xr:uid="{00000000-0005-0000-0000-0000790E0000}"/>
    <cellStyle name="Comma1 unp" xfId="1990" xr:uid="{00000000-0005-0000-0000-00007A0E0000}"/>
    <cellStyle name="Comma1 unp 2" xfId="1991" xr:uid="{00000000-0005-0000-0000-00007B0E0000}"/>
    <cellStyle name="Comma1 unp 3" xfId="1992" xr:uid="{00000000-0005-0000-0000-00007C0E0000}"/>
    <cellStyle name="Comma1_~0009617" xfId="1993" xr:uid="{00000000-0005-0000-0000-00007D0E0000}"/>
    <cellStyle name="Comma2" xfId="1994" xr:uid="{00000000-0005-0000-0000-00007E0E0000}"/>
    <cellStyle name="Comma2 2" xfId="1995" xr:uid="{00000000-0005-0000-0000-00007F0E0000}"/>
    <cellStyle name="Comma2 3" xfId="1996" xr:uid="{00000000-0005-0000-0000-0000800E0000}"/>
    <cellStyle name="Comma3" xfId="1997" xr:uid="{00000000-0005-0000-0000-0000810E0000}"/>
    <cellStyle name="Comma4" xfId="1998" xr:uid="{00000000-0005-0000-0000-0000820E0000}"/>
    <cellStyle name="Comment" xfId="1999" xr:uid="{00000000-0005-0000-0000-0000830E0000}"/>
    <cellStyle name="comments" xfId="4533" xr:uid="{00000000-0005-0000-0000-0000840E0000}"/>
    <cellStyle name="comments 2" xfId="5735" xr:uid="{00000000-0005-0000-0000-0000850E0000}"/>
    <cellStyle name="comments 3" xfId="6100" xr:uid="{00000000-0005-0000-0000-0000860E0000}"/>
    <cellStyle name="comments 4" xfId="6220" xr:uid="{00000000-0005-0000-0000-0000870E0000}"/>
    <cellStyle name="Company" xfId="2000" xr:uid="{00000000-0005-0000-0000-0000880E0000}"/>
    <cellStyle name="Company Name" xfId="2001" xr:uid="{00000000-0005-0000-0000-0000890E0000}"/>
    <cellStyle name="Company_Sheet1" xfId="2002" xr:uid="{00000000-0005-0000-0000-00008A0E0000}"/>
    <cellStyle name="CompanyName" xfId="2003" xr:uid="{00000000-0005-0000-0000-00008B0E0000}"/>
    <cellStyle name="ContentsHyperlink" xfId="4534" xr:uid="{00000000-0005-0000-0000-00008C0E0000}"/>
    <cellStyle name="Convergence" xfId="2004" xr:uid="{00000000-0005-0000-0000-00008D0E0000}"/>
    <cellStyle name="Copied" xfId="2005" xr:uid="{00000000-0005-0000-0000-00008E0E0000}"/>
    <cellStyle name="Copied 2" xfId="4535" xr:uid="{00000000-0005-0000-0000-00008F0E0000}"/>
    <cellStyle name="Copied 3" xfId="4536" xr:uid="{00000000-0005-0000-0000-0000900E0000}"/>
    <cellStyle name="Copied 4" xfId="4537" xr:uid="{00000000-0005-0000-0000-0000910E0000}"/>
    <cellStyle name="Copied 5" xfId="4538" xr:uid="{00000000-0005-0000-0000-0000920E0000}"/>
    <cellStyle name="COST1" xfId="2006" xr:uid="{00000000-0005-0000-0000-0000930E0000}"/>
    <cellStyle name="ctkdata" xfId="2007" xr:uid="{00000000-0005-0000-0000-0000940E0000}"/>
    <cellStyle name="ctkdata 2" xfId="6050" xr:uid="{00000000-0005-0000-0000-0000950E0000}"/>
    <cellStyle name="ctkdata 3" xfId="5956" xr:uid="{00000000-0005-0000-0000-0000960E0000}"/>
    <cellStyle name="ctkdata 4" xfId="6105" xr:uid="{00000000-0005-0000-0000-0000970E0000}"/>
    <cellStyle name="ctkheading" xfId="2008" xr:uid="{00000000-0005-0000-0000-0000980E0000}"/>
    <cellStyle name="CurRatio" xfId="2009" xr:uid="{00000000-0005-0000-0000-0000990E0000}"/>
    <cellStyle name="Currdate" xfId="2010" xr:uid="{00000000-0005-0000-0000-00009A0E0000}"/>
    <cellStyle name="Curre΅cy" xfId="2011" xr:uid="{00000000-0005-0000-0000-00009B0E0000}"/>
    <cellStyle name="Curre΅cy 2" xfId="2012" xr:uid="{00000000-0005-0000-0000-00009C0E0000}"/>
    <cellStyle name="Curre΅cy 3" xfId="2013" xr:uid="{00000000-0005-0000-0000-00009D0E0000}"/>
    <cellStyle name="Curren - Style7" xfId="2014" xr:uid="{00000000-0005-0000-0000-00009E0E0000}"/>
    <cellStyle name="Curren - Style8" xfId="2015" xr:uid="{00000000-0005-0000-0000-00009F0E0000}"/>
    <cellStyle name="Currency" xfId="50" builtinId="4"/>
    <cellStyle name="Currency--" xfId="2016" xr:uid="{00000000-0005-0000-0000-0000A10E0000}"/>
    <cellStyle name="Currency (0)" xfId="2017" xr:uid="{00000000-0005-0000-0000-0000A20E0000}"/>
    <cellStyle name="Currency (2)" xfId="2018" xr:uid="{00000000-0005-0000-0000-0000A30E0000}"/>
    <cellStyle name="Currency [0] - Credits" xfId="2019" xr:uid="{00000000-0005-0000-0000-0000A40E0000}"/>
    <cellStyle name="Currency [0] - Debits" xfId="2020" xr:uid="{00000000-0005-0000-0000-0000A50E0000}"/>
    <cellStyle name="Currency [0]Center" xfId="2021" xr:uid="{00000000-0005-0000-0000-0000A60E0000}"/>
    <cellStyle name="Currency [00]" xfId="2022" xr:uid="{00000000-0005-0000-0000-0000A70E0000}"/>
    <cellStyle name="Currency [1]" xfId="2023" xr:uid="{00000000-0005-0000-0000-0000A80E0000}"/>
    <cellStyle name="Currency [2]" xfId="2024" xr:uid="{00000000-0005-0000-0000-0000A90E0000}"/>
    <cellStyle name="Currency [2] 2" xfId="6040" xr:uid="{00000000-0005-0000-0000-0000AA0E0000}"/>
    <cellStyle name="Currency [2] 3" xfId="5748" xr:uid="{00000000-0005-0000-0000-0000AB0E0000}"/>
    <cellStyle name="Currency [2] 4" xfId="6196" xr:uid="{00000000-0005-0000-0000-0000AC0E0000}"/>
    <cellStyle name="Currency 0" xfId="2025" xr:uid="{00000000-0005-0000-0000-0000AD0E0000}"/>
    <cellStyle name="Currency 0.0" xfId="2026" xr:uid="{00000000-0005-0000-0000-0000AE0E0000}"/>
    <cellStyle name="Currency 0.00" xfId="2027" xr:uid="{00000000-0005-0000-0000-0000AF0E0000}"/>
    <cellStyle name="Currency 0.000" xfId="2028" xr:uid="{00000000-0005-0000-0000-0000B00E0000}"/>
    <cellStyle name="Currency 0.0000" xfId="2029" xr:uid="{00000000-0005-0000-0000-0000B10E0000}"/>
    <cellStyle name="Currency 0_Chrysler v.2" xfId="2030" xr:uid="{00000000-0005-0000-0000-0000B20E0000}"/>
    <cellStyle name="Currency 10" xfId="2031" xr:uid="{00000000-0005-0000-0000-0000B30E0000}"/>
    <cellStyle name="Currency 11" xfId="2032" xr:uid="{00000000-0005-0000-0000-0000B40E0000}"/>
    <cellStyle name="Currency 12" xfId="2033" xr:uid="{00000000-0005-0000-0000-0000B50E0000}"/>
    <cellStyle name="Currency 16 2" xfId="4539" xr:uid="{00000000-0005-0000-0000-0000B60E0000}"/>
    <cellStyle name="Currency 2" xfId="2034" xr:uid="{00000000-0005-0000-0000-0000B70E0000}"/>
    <cellStyle name="Currency 2 2" xfId="2035" xr:uid="{00000000-0005-0000-0000-0000B80E0000}"/>
    <cellStyle name="Currency 2 2 2" xfId="4540" xr:uid="{00000000-0005-0000-0000-0000B90E0000}"/>
    <cellStyle name="Currency 2 2 3" xfId="4541" xr:uid="{00000000-0005-0000-0000-0000BA0E0000}"/>
    <cellStyle name="Currency 2 2 4" xfId="4542" xr:uid="{00000000-0005-0000-0000-0000BB0E0000}"/>
    <cellStyle name="Currency 2 3" xfId="4543" xr:uid="{00000000-0005-0000-0000-0000BC0E0000}"/>
    <cellStyle name="Currency 3" xfId="2036" xr:uid="{00000000-0005-0000-0000-0000BD0E0000}"/>
    <cellStyle name="Currency 3 2" xfId="2037" xr:uid="{00000000-0005-0000-0000-0000BE0E0000}"/>
    <cellStyle name="Currency 3 2 2" xfId="2038" xr:uid="{00000000-0005-0000-0000-0000BF0E0000}"/>
    <cellStyle name="Currency 3 3" xfId="2039" xr:uid="{00000000-0005-0000-0000-0000C00E0000}"/>
    <cellStyle name="Currency 3 4" xfId="2040" xr:uid="{00000000-0005-0000-0000-0000C10E0000}"/>
    <cellStyle name="Currency 3 5" xfId="2041" xr:uid="{00000000-0005-0000-0000-0000C20E0000}"/>
    <cellStyle name="Currency 4" xfId="2042" xr:uid="{00000000-0005-0000-0000-0000C30E0000}"/>
    <cellStyle name="Currency 4 2" xfId="2043" xr:uid="{00000000-0005-0000-0000-0000C40E0000}"/>
    <cellStyle name="Currency 4 3" xfId="2044" xr:uid="{00000000-0005-0000-0000-0000C50E0000}"/>
    <cellStyle name="Currency 5" xfId="2045" xr:uid="{00000000-0005-0000-0000-0000C60E0000}"/>
    <cellStyle name="Currency 6" xfId="2046" xr:uid="{00000000-0005-0000-0000-0000C70E0000}"/>
    <cellStyle name="Currency 7" xfId="2047" xr:uid="{00000000-0005-0000-0000-0000C80E0000}"/>
    <cellStyle name="Currency 8" xfId="2048" xr:uid="{00000000-0005-0000-0000-0000C90E0000}"/>
    <cellStyle name="Currency 9" xfId="2049" xr:uid="{00000000-0005-0000-0000-0000CA0E0000}"/>
    <cellStyle name="Currency$" xfId="2050" xr:uid="{00000000-0005-0000-0000-0000CB0E0000}"/>
    <cellStyle name="Currency$ 2" xfId="2051" xr:uid="{00000000-0005-0000-0000-0000CC0E0000}"/>
    <cellStyle name="Currency(1)" xfId="2052" xr:uid="{00000000-0005-0000-0000-0000CD0E0000}"/>
    <cellStyle name="Currency*" xfId="2053" xr:uid="{00000000-0005-0000-0000-0000CE0E0000}"/>
    <cellStyle name="Currency--_ARM Roof_Val v7" xfId="2054" xr:uid="{00000000-0005-0000-0000-0000CF0E0000}"/>
    <cellStyle name="Currency0" xfId="2055" xr:uid="{00000000-0005-0000-0000-0000D00E0000}"/>
    <cellStyle name="Currency0 2" xfId="4544" xr:uid="{00000000-0005-0000-0000-0000D10E0000}"/>
    <cellStyle name="Currency0 3" xfId="4545" xr:uid="{00000000-0005-0000-0000-0000D20E0000}"/>
    <cellStyle name="Currency0 4" xfId="4546" xr:uid="{00000000-0005-0000-0000-0000D30E0000}"/>
    <cellStyle name="Currency0 4 2" xfId="4547" xr:uid="{00000000-0005-0000-0000-0000D40E0000}"/>
    <cellStyle name="Currency0 4 3" xfId="4548" xr:uid="{00000000-0005-0000-0000-0000D50E0000}"/>
    <cellStyle name="Currency0 4 4" xfId="4549" xr:uid="{00000000-0005-0000-0000-0000D60E0000}"/>
    <cellStyle name="Currency0 5" xfId="4550" xr:uid="{00000000-0005-0000-0000-0000D70E0000}"/>
    <cellStyle name="Currency0 5 2" xfId="4551" xr:uid="{00000000-0005-0000-0000-0000D80E0000}"/>
    <cellStyle name="Currency0 5 3" xfId="4552" xr:uid="{00000000-0005-0000-0000-0000D90E0000}"/>
    <cellStyle name="Currency0 5 4" xfId="4553" xr:uid="{00000000-0005-0000-0000-0000DA0E0000}"/>
    <cellStyle name="Currency0 6" xfId="4554" xr:uid="{00000000-0005-0000-0000-0000DB0E0000}"/>
    <cellStyle name="Currency0 7" xfId="4555" xr:uid="{00000000-0005-0000-0000-0000DC0E0000}"/>
    <cellStyle name="Currency0 8" xfId="4556" xr:uid="{00000000-0005-0000-0000-0000DD0E0000}"/>
    <cellStyle name="Currency1" xfId="2056" xr:uid="{00000000-0005-0000-0000-0000DE0E0000}"/>
    <cellStyle name="Currency1 2" xfId="2057" xr:uid="{00000000-0005-0000-0000-0000DF0E0000}"/>
    <cellStyle name="Currency1 3" xfId="2058" xr:uid="{00000000-0005-0000-0000-0000E00E0000}"/>
    <cellStyle name="Currency2" xfId="2059" xr:uid="{00000000-0005-0000-0000-0000E10E0000}"/>
    <cellStyle name="Currency3" xfId="2060" xr:uid="{00000000-0005-0000-0000-0000E20E0000}"/>
    <cellStyle name="Custom" xfId="2061" xr:uid="{00000000-0005-0000-0000-0000E30E0000}"/>
    <cellStyle name="Cyan bold" xfId="2062" xr:uid="{00000000-0005-0000-0000-0000E40E0000}"/>
    <cellStyle name="Cyan bold underlined" xfId="2063" xr:uid="{00000000-0005-0000-0000-0000E50E0000}"/>
    <cellStyle name="Cyan bold_ALLOWANCES" xfId="2064" xr:uid="{00000000-0005-0000-0000-0000E60E0000}"/>
    <cellStyle name="Cyan italic" xfId="2065" xr:uid="{00000000-0005-0000-0000-0000E70E0000}"/>
    <cellStyle name="C㯵rrency_㳔PC Data" xfId="2066" xr:uid="{00000000-0005-0000-0000-0000E80E0000}"/>
    <cellStyle name="D1" xfId="2067" xr:uid="{00000000-0005-0000-0000-0000E90E0000}"/>
    <cellStyle name="D2" xfId="2068" xr:uid="{00000000-0005-0000-0000-0000EA0E0000}"/>
    <cellStyle name="Dash" xfId="2069" xr:uid="{00000000-0005-0000-0000-0000EB0E0000}"/>
    <cellStyle name="data" xfId="2070" xr:uid="{00000000-0005-0000-0000-0000EC0E0000}"/>
    <cellStyle name="data1" xfId="2071" xr:uid="{00000000-0005-0000-0000-0000ED0E0000}"/>
    <cellStyle name="data1 2" xfId="5776" xr:uid="{00000000-0005-0000-0000-0000EE0E0000}"/>
    <cellStyle name="data1 3" xfId="5679" xr:uid="{00000000-0005-0000-0000-0000EF0E0000}"/>
    <cellStyle name="data1 4" xfId="6184" xr:uid="{00000000-0005-0000-0000-0000F00E0000}"/>
    <cellStyle name="data2" xfId="2072" xr:uid="{00000000-0005-0000-0000-0000F10E0000}"/>
    <cellStyle name="data2 2" xfId="5796" xr:uid="{00000000-0005-0000-0000-0000F20E0000}"/>
    <cellStyle name="data2 3" xfId="6093" xr:uid="{00000000-0005-0000-0000-0000F30E0000}"/>
    <cellStyle name="data2 4" xfId="6127" xr:uid="{00000000-0005-0000-0000-0000F40E0000}"/>
    <cellStyle name="DataFeed" xfId="4557" xr:uid="{00000000-0005-0000-0000-0000F50E0000}"/>
    <cellStyle name="DataOneDigit" xfId="2073" xr:uid="{00000000-0005-0000-0000-0000F60E0000}"/>
    <cellStyle name="DataOneDigit 2" xfId="2074" xr:uid="{00000000-0005-0000-0000-0000F70E0000}"/>
    <cellStyle name="DataOneDigit 3" xfId="2075" xr:uid="{00000000-0005-0000-0000-0000F80E0000}"/>
    <cellStyle name="Date" xfId="2076" xr:uid="{00000000-0005-0000-0000-0000F90E0000}"/>
    <cellStyle name="Date - Style3" xfId="2077" xr:uid="{00000000-0005-0000-0000-0000FA0E0000}"/>
    <cellStyle name="Date [d-mmm-yy]" xfId="2078" xr:uid="{00000000-0005-0000-0000-0000FB0E0000}"/>
    <cellStyle name="Date [mm-d-yy]" xfId="2079" xr:uid="{00000000-0005-0000-0000-0000FC0E0000}"/>
    <cellStyle name="Date [mm-d-yyyy]" xfId="2080" xr:uid="{00000000-0005-0000-0000-0000FD0E0000}"/>
    <cellStyle name="Date [mmm-d-yyyy]" xfId="2081" xr:uid="{00000000-0005-0000-0000-0000FE0E0000}"/>
    <cellStyle name="Date [mmm-yy]" xfId="2082" xr:uid="{00000000-0005-0000-0000-0000FF0E0000}"/>
    <cellStyle name="Date [mmm-yyyy]" xfId="2083" xr:uid="{00000000-0005-0000-0000-0000000F0000}"/>
    <cellStyle name="Date 1" xfId="2084" xr:uid="{00000000-0005-0000-0000-0000010F0000}"/>
    <cellStyle name="Date 10" xfId="2085" xr:uid="{00000000-0005-0000-0000-0000020F0000}"/>
    <cellStyle name="Date 2" xfId="2086" xr:uid="{00000000-0005-0000-0000-0000030F0000}"/>
    <cellStyle name="Date 3" xfId="2087" xr:uid="{00000000-0005-0000-0000-0000040F0000}"/>
    <cellStyle name="Date 4" xfId="2088" xr:uid="{00000000-0005-0000-0000-0000050F0000}"/>
    <cellStyle name="Date 4 2" xfId="4558" xr:uid="{00000000-0005-0000-0000-0000060F0000}"/>
    <cellStyle name="Date 4 3" xfId="4559" xr:uid="{00000000-0005-0000-0000-0000070F0000}"/>
    <cellStyle name="Date 4 4" xfId="4560" xr:uid="{00000000-0005-0000-0000-0000080F0000}"/>
    <cellStyle name="Date 5" xfId="2089" xr:uid="{00000000-0005-0000-0000-0000090F0000}"/>
    <cellStyle name="Date 5 2" xfId="4561" xr:uid="{00000000-0005-0000-0000-00000A0F0000}"/>
    <cellStyle name="Date 5 3" xfId="4562" xr:uid="{00000000-0005-0000-0000-00000B0F0000}"/>
    <cellStyle name="Date 5 4" xfId="4563" xr:uid="{00000000-0005-0000-0000-00000C0F0000}"/>
    <cellStyle name="Date 6" xfId="2090" xr:uid="{00000000-0005-0000-0000-00000D0F0000}"/>
    <cellStyle name="Date 7" xfId="2091" xr:uid="{00000000-0005-0000-0000-00000E0F0000}"/>
    <cellStyle name="Date 8" xfId="2092" xr:uid="{00000000-0005-0000-0000-00000F0F0000}"/>
    <cellStyle name="Date 9" xfId="2093" xr:uid="{00000000-0005-0000-0000-0000100F0000}"/>
    <cellStyle name="Date Aligned" xfId="2094" xr:uid="{00000000-0005-0000-0000-0000110F0000}"/>
    <cellStyle name="Date m/d/yy" xfId="2095" xr:uid="{00000000-0005-0000-0000-0000120F0000}"/>
    <cellStyle name="Date Short" xfId="2096" xr:uid="{00000000-0005-0000-0000-0000130F0000}"/>
    <cellStyle name="date_~2593847" xfId="2097" xr:uid="{00000000-0005-0000-0000-0000140F0000}"/>
    <cellStyle name="Date1" xfId="2098" xr:uid="{00000000-0005-0000-0000-0000150F0000}"/>
    <cellStyle name="Date2" xfId="2099" xr:uid="{00000000-0005-0000-0000-0000160F0000}"/>
    <cellStyle name="DateFull" xfId="2100" xr:uid="{00000000-0005-0000-0000-0000170F0000}"/>
    <cellStyle name="DateInput" xfId="2101" xr:uid="{00000000-0005-0000-0000-0000180F0000}"/>
    <cellStyle name="DateNoYear" xfId="2102" xr:uid="{00000000-0005-0000-0000-0000190F0000}"/>
    <cellStyle name="DateNoYear 2" xfId="2103" xr:uid="{00000000-0005-0000-0000-00001A0F0000}"/>
    <cellStyle name="Dates" xfId="2104" xr:uid="{00000000-0005-0000-0000-00001B0F0000}"/>
    <cellStyle name="DateYear" xfId="2105" xr:uid="{00000000-0005-0000-0000-00001C0F0000}"/>
    <cellStyle name="DBL - Style1" xfId="2106" xr:uid="{00000000-0005-0000-0000-00001D0F0000}"/>
    <cellStyle name="DealTicketAddress" xfId="2107" xr:uid="{00000000-0005-0000-0000-00001E0F0000}"/>
    <cellStyle name="DealTicketAddress 2" xfId="5678" xr:uid="{00000000-0005-0000-0000-00001F0F0000}"/>
    <cellStyle name="DealTicketAddress 3" xfId="5668" xr:uid="{00000000-0005-0000-0000-0000200F0000}"/>
    <cellStyle name="DealTicketAddress 4" xfId="6155" xr:uid="{00000000-0005-0000-0000-0000210F0000}"/>
    <cellStyle name="DealTicketData" xfId="2108" xr:uid="{00000000-0005-0000-0000-0000220F0000}"/>
    <cellStyle name="DealTicketData 2" xfId="5677" xr:uid="{00000000-0005-0000-0000-0000230F0000}"/>
    <cellStyle name="DealTicketData 3" xfId="5787" xr:uid="{00000000-0005-0000-0000-0000240F0000}"/>
    <cellStyle name="DealTicketData 4" xfId="6156" xr:uid="{00000000-0005-0000-0000-0000250F0000}"/>
    <cellStyle name="December 1994" xfId="2109" xr:uid="{00000000-0005-0000-0000-0000260F0000}"/>
    <cellStyle name="Decimal" xfId="2110" xr:uid="{00000000-0005-0000-0000-0000270F0000}"/>
    <cellStyle name="Default_Formula" xfId="2111" xr:uid="{00000000-0005-0000-0000-0000280F0000}"/>
    <cellStyle name="Del" xfId="2112" xr:uid="{00000000-0005-0000-0000-0000290F0000}"/>
    <cellStyle name="DELTA" xfId="2113" xr:uid="{00000000-0005-0000-0000-00002A0F0000}"/>
    <cellStyle name="DeltaData" xfId="4564" xr:uid="{00000000-0005-0000-0000-00002B0F0000}"/>
    <cellStyle name="Dezimal [0]_092003" xfId="2114" xr:uid="{00000000-0005-0000-0000-00002C0F0000}"/>
    <cellStyle name="Dezimal_092003" xfId="2115" xr:uid="{00000000-0005-0000-0000-00002D0F0000}"/>
    <cellStyle name="dft.Optional" xfId="2116" xr:uid="{00000000-0005-0000-0000-00002E0F0000}"/>
    <cellStyle name="dft.Required" xfId="2117" xr:uid="{00000000-0005-0000-0000-00002F0F0000}"/>
    <cellStyle name="Dia" xfId="2118" xr:uid="{00000000-0005-0000-0000-0000300F0000}"/>
    <cellStyle name="Dimension" xfId="2119" xr:uid="{00000000-0005-0000-0000-0000310F0000}"/>
    <cellStyle name="Dollar" xfId="2120" xr:uid="{00000000-0005-0000-0000-0000320F0000}"/>
    <cellStyle name="Dollar (zero dec)" xfId="2121" xr:uid="{00000000-0005-0000-0000-0000330F0000}"/>
    <cellStyle name="Dollar Display" xfId="2122" xr:uid="{00000000-0005-0000-0000-0000340F0000}"/>
    <cellStyle name="Dollar Input" xfId="2123" xr:uid="{00000000-0005-0000-0000-0000350F0000}"/>
    <cellStyle name="Dollar(0)" xfId="2124" xr:uid="{00000000-0005-0000-0000-0000360F0000}"/>
    <cellStyle name="Dollar(1)" xfId="2125" xr:uid="{00000000-0005-0000-0000-0000370F0000}"/>
    <cellStyle name="Dollar(2)" xfId="2126" xr:uid="{00000000-0005-0000-0000-0000380F0000}"/>
    <cellStyle name="Dollar_Data" xfId="2127" xr:uid="{00000000-0005-0000-0000-0000390F0000}"/>
    <cellStyle name="DollarFraction" xfId="2128" xr:uid="{00000000-0005-0000-0000-00003A0F0000}"/>
    <cellStyle name="DollarFraction 2" xfId="2129" xr:uid="{00000000-0005-0000-0000-00003B0F0000}"/>
    <cellStyle name="DollarFraction 3" xfId="2130" xr:uid="{00000000-0005-0000-0000-00003C0F0000}"/>
    <cellStyle name="Dollars" xfId="2131" xr:uid="{00000000-0005-0000-0000-00003D0F0000}"/>
    <cellStyle name="DollarWhole" xfId="2132" xr:uid="{00000000-0005-0000-0000-00003E0F0000}"/>
    <cellStyle name="Dotted Line" xfId="2133" xr:uid="{00000000-0005-0000-0000-00003F0F0000}"/>
    <cellStyle name="DOUBLE - Style1" xfId="2134" xr:uid="{00000000-0005-0000-0000-0000400F0000}"/>
    <cellStyle name="Download" xfId="2135" xr:uid="{00000000-0005-0000-0000-0000410F0000}"/>
    <cellStyle name="Download 2" xfId="5651" xr:uid="{00000000-0005-0000-0000-0000420F0000}"/>
    <cellStyle name="Download 2 2" xfId="5924" xr:uid="{00000000-0005-0000-0000-0000430F0000}"/>
    <cellStyle name="Download 2 3" xfId="6041" xr:uid="{00000000-0005-0000-0000-0000440F0000}"/>
    <cellStyle name="Download 2 4" xfId="6208" xr:uid="{00000000-0005-0000-0000-0000450F0000}"/>
    <cellStyle name="Download 3" xfId="5676" xr:uid="{00000000-0005-0000-0000-0000460F0000}"/>
    <cellStyle name="Download 4" xfId="5957" xr:uid="{00000000-0005-0000-0000-0000470F0000}"/>
    <cellStyle name="Download 5" xfId="6170" xr:uid="{00000000-0005-0000-0000-0000480F0000}"/>
    <cellStyle name="Driver" xfId="2136" xr:uid="{00000000-0005-0000-0000-0000490F0000}"/>
    <cellStyle name="DS 0" xfId="4565" xr:uid="{00000000-0005-0000-0000-00004A0F0000}"/>
    <cellStyle name="DS 1" xfId="4566" xr:uid="{00000000-0005-0000-0000-00004B0F0000}"/>
    <cellStyle name="DS 2" xfId="4567" xr:uid="{00000000-0005-0000-0000-00004C0F0000}"/>
    <cellStyle name="DS 3" xfId="4568" xr:uid="{00000000-0005-0000-0000-00004D0F0000}"/>
    <cellStyle name="DS 4" xfId="4569" xr:uid="{00000000-0005-0000-0000-00004E0F0000}"/>
    <cellStyle name="DS 5" xfId="4570" xr:uid="{00000000-0005-0000-0000-00004F0F0000}"/>
    <cellStyle name="DS 6" xfId="4571" xr:uid="{00000000-0005-0000-0000-0000500F0000}"/>
    <cellStyle name="e" xfId="2137" xr:uid="{00000000-0005-0000-0000-0000510F0000}"/>
    <cellStyle name="e 2" xfId="5692" xr:uid="{00000000-0005-0000-0000-0000520F0000}"/>
    <cellStyle name="e 3" xfId="6022" xr:uid="{00000000-0005-0000-0000-0000530F0000}"/>
    <cellStyle name="e 4" xfId="6267" xr:uid="{00000000-0005-0000-0000-0000540F0000}"/>
    <cellStyle name="Eingabefeld" xfId="2138" xr:uid="{00000000-0005-0000-0000-0000550F0000}"/>
    <cellStyle name="Eingabefeld 2" xfId="5691" xr:uid="{00000000-0005-0000-0000-0000560F0000}"/>
    <cellStyle name="Eingabefeld 3" xfId="5948" xr:uid="{00000000-0005-0000-0000-0000570F0000}"/>
    <cellStyle name="Eingabefeld 4" xfId="6274" xr:uid="{00000000-0005-0000-0000-0000580F0000}"/>
    <cellStyle name="Eingabewert Dat" xfId="2139" xr:uid="{00000000-0005-0000-0000-0000590F0000}"/>
    <cellStyle name="Emphasis 1" xfId="4572" xr:uid="{00000000-0005-0000-0000-00005A0F0000}"/>
    <cellStyle name="Emphasis 2" xfId="4573" xr:uid="{00000000-0005-0000-0000-00005B0F0000}"/>
    <cellStyle name="Emphasis 3" xfId="4574" xr:uid="{00000000-0005-0000-0000-00005C0F0000}"/>
    <cellStyle name="EMR" xfId="2140" xr:uid="{00000000-0005-0000-0000-00005D0F0000}"/>
    <cellStyle name="Encabez1" xfId="2141" xr:uid="{00000000-0005-0000-0000-00005E0F0000}"/>
    <cellStyle name="Encabez2" xfId="2142" xr:uid="{00000000-0005-0000-0000-00005F0F0000}"/>
    <cellStyle name="Enter Currency (0)" xfId="2143" xr:uid="{00000000-0005-0000-0000-0000600F0000}"/>
    <cellStyle name="Enter Currency (2)" xfId="2144" xr:uid="{00000000-0005-0000-0000-0000610F0000}"/>
    <cellStyle name="Enter Units (0)" xfId="2145" xr:uid="{00000000-0005-0000-0000-0000620F0000}"/>
    <cellStyle name="Enter Units (1)" xfId="2146" xr:uid="{00000000-0005-0000-0000-0000630F0000}"/>
    <cellStyle name="Enter Units (2)" xfId="2147" xr:uid="{00000000-0005-0000-0000-0000640F0000}"/>
    <cellStyle name="Entered" xfId="2148" xr:uid="{00000000-0005-0000-0000-0000650F0000}"/>
    <cellStyle name="Entered 2" xfId="4575" xr:uid="{00000000-0005-0000-0000-0000660F0000}"/>
    <cellStyle name="Entered 3" xfId="4576" xr:uid="{00000000-0005-0000-0000-0000670F0000}"/>
    <cellStyle name="Entered 4" xfId="4577" xr:uid="{00000000-0005-0000-0000-0000680F0000}"/>
    <cellStyle name="Entered 5" xfId="4578" xr:uid="{00000000-0005-0000-0000-0000690F0000}"/>
    <cellStyle name="En-tête" xfId="2149" xr:uid="{00000000-0005-0000-0000-00006A0F0000}"/>
    <cellStyle name="Entries" xfId="4579" xr:uid="{00000000-0005-0000-0000-00006B0F0000}"/>
    <cellStyle name="Entries 2" xfId="6021" xr:uid="{00000000-0005-0000-0000-00006C0F0000}"/>
    <cellStyle name="Entries 3" xfId="5741" xr:uid="{00000000-0005-0000-0000-00006D0F0000}"/>
    <cellStyle name="Entries 4" xfId="6261" xr:uid="{00000000-0005-0000-0000-00006E0F0000}"/>
    <cellStyle name="Equinox Automatic" xfId="2150" xr:uid="{00000000-0005-0000-0000-00006F0F0000}"/>
    <cellStyle name="Equinox Blue Text" xfId="2151" xr:uid="{00000000-0005-0000-0000-0000700F0000}"/>
    <cellStyle name="Equinox DkRed Text" xfId="2152" xr:uid="{00000000-0005-0000-0000-0000710F0000}"/>
    <cellStyle name="Equinox Grey Text" xfId="2153" xr:uid="{00000000-0005-0000-0000-0000720F0000}"/>
    <cellStyle name="Equinox Greyout" xfId="2154" xr:uid="{00000000-0005-0000-0000-0000730F0000}"/>
    <cellStyle name="Equinox Inactive" xfId="2155" xr:uid="{00000000-0005-0000-0000-0000740F0000}"/>
    <cellStyle name="Equinox Red Text" xfId="2156" xr:uid="{00000000-0005-0000-0000-0000750F0000}"/>
    <cellStyle name="Ergebnisfeld" xfId="2157" xr:uid="{00000000-0005-0000-0000-0000760F0000}"/>
    <cellStyle name="Ergebnisfeld 2" xfId="5690" xr:uid="{00000000-0005-0000-0000-0000770F0000}"/>
    <cellStyle name="Ergebnisfeld 3" xfId="5802" xr:uid="{00000000-0005-0000-0000-0000780F0000}"/>
    <cellStyle name="Ergebnisfeld 4" xfId="6154" xr:uid="{00000000-0005-0000-0000-0000790F0000}"/>
    <cellStyle name="Error" xfId="2158" xr:uid="{00000000-0005-0000-0000-00007A0F0000}"/>
    <cellStyle name="Error 2" xfId="5689" xr:uid="{00000000-0005-0000-0000-00007B0F0000}"/>
    <cellStyle name="Error 3" xfId="5903" xr:uid="{00000000-0005-0000-0000-00007C0F0000}"/>
    <cellStyle name="Error 4" xfId="6299" xr:uid="{00000000-0005-0000-0000-00007D0F0000}"/>
    <cellStyle name="Euro" xfId="2159" xr:uid="{00000000-0005-0000-0000-00007E0F0000}"/>
    <cellStyle name="Euro 2" xfId="2160" xr:uid="{00000000-0005-0000-0000-00007F0F0000}"/>
    <cellStyle name="Euro 3" xfId="2161" xr:uid="{00000000-0005-0000-0000-0000800F0000}"/>
    <cellStyle name="Euro 4" xfId="4580" xr:uid="{00000000-0005-0000-0000-0000810F0000}"/>
    <cellStyle name="Euro 5" xfId="4581" xr:uid="{00000000-0005-0000-0000-0000820F0000}"/>
    <cellStyle name="Euro 6" xfId="4582" xr:uid="{00000000-0005-0000-0000-0000830F0000}"/>
    <cellStyle name="Euro Display" xfId="2162" xr:uid="{00000000-0005-0000-0000-0000840F0000}"/>
    <cellStyle name="Euro Input" xfId="2163" xr:uid="{00000000-0005-0000-0000-0000850F0000}"/>
    <cellStyle name="Euro_ Agenda" xfId="2164" xr:uid="{00000000-0005-0000-0000-0000860F0000}"/>
    <cellStyle name="Excession" xfId="2165" xr:uid="{00000000-0005-0000-0000-0000870F0000}"/>
    <cellStyle name="Explanatory Text" xfId="51" builtinId="53" customBuiltin="1"/>
    <cellStyle name="Explanatory Text 10" xfId="4583" xr:uid="{00000000-0005-0000-0000-0000890F0000}"/>
    <cellStyle name="Explanatory Text 10 2" xfId="4584" xr:uid="{00000000-0005-0000-0000-00008A0F0000}"/>
    <cellStyle name="Explanatory Text 11" xfId="4585" xr:uid="{00000000-0005-0000-0000-00008B0F0000}"/>
    <cellStyle name="Explanatory Text 11 2" xfId="4586" xr:uid="{00000000-0005-0000-0000-00008C0F0000}"/>
    <cellStyle name="Explanatory Text 12" xfId="4587" xr:uid="{00000000-0005-0000-0000-00008D0F0000}"/>
    <cellStyle name="Explanatory Text 12 2" xfId="4588" xr:uid="{00000000-0005-0000-0000-00008E0F0000}"/>
    <cellStyle name="Explanatory Text 13" xfId="4589" xr:uid="{00000000-0005-0000-0000-00008F0F0000}"/>
    <cellStyle name="Explanatory Text 13 2" xfId="4590" xr:uid="{00000000-0005-0000-0000-0000900F0000}"/>
    <cellStyle name="Explanatory Text 14" xfId="4591" xr:uid="{00000000-0005-0000-0000-0000910F0000}"/>
    <cellStyle name="Explanatory Text 14 2" xfId="4592" xr:uid="{00000000-0005-0000-0000-0000920F0000}"/>
    <cellStyle name="Explanatory Text 15" xfId="4593" xr:uid="{00000000-0005-0000-0000-0000930F0000}"/>
    <cellStyle name="Explanatory Text 15 2" xfId="4594" xr:uid="{00000000-0005-0000-0000-0000940F0000}"/>
    <cellStyle name="Explanatory Text 16" xfId="4595" xr:uid="{00000000-0005-0000-0000-0000950F0000}"/>
    <cellStyle name="Explanatory Text 16 2" xfId="4596" xr:uid="{00000000-0005-0000-0000-0000960F0000}"/>
    <cellStyle name="Explanatory Text 17" xfId="4597" xr:uid="{00000000-0005-0000-0000-0000970F0000}"/>
    <cellStyle name="Explanatory Text 17 2" xfId="4598" xr:uid="{00000000-0005-0000-0000-0000980F0000}"/>
    <cellStyle name="Explanatory Text 18" xfId="4599" xr:uid="{00000000-0005-0000-0000-0000990F0000}"/>
    <cellStyle name="Explanatory Text 18 2" xfId="4600" xr:uid="{00000000-0005-0000-0000-00009A0F0000}"/>
    <cellStyle name="Explanatory Text 19" xfId="4601" xr:uid="{00000000-0005-0000-0000-00009B0F0000}"/>
    <cellStyle name="Explanatory Text 19 2" xfId="4602" xr:uid="{00000000-0005-0000-0000-00009C0F0000}"/>
    <cellStyle name="Explanatory Text 2" xfId="4603" xr:uid="{00000000-0005-0000-0000-00009D0F0000}"/>
    <cellStyle name="Explanatory Text 2 2" xfId="4604" xr:uid="{00000000-0005-0000-0000-00009E0F0000}"/>
    <cellStyle name="Explanatory Text 20" xfId="4605" xr:uid="{00000000-0005-0000-0000-00009F0F0000}"/>
    <cellStyle name="Explanatory Text 20 2" xfId="4606" xr:uid="{00000000-0005-0000-0000-0000A00F0000}"/>
    <cellStyle name="Explanatory Text 21" xfId="4607" xr:uid="{00000000-0005-0000-0000-0000A10F0000}"/>
    <cellStyle name="Explanatory Text 21 2" xfId="4608" xr:uid="{00000000-0005-0000-0000-0000A20F0000}"/>
    <cellStyle name="Explanatory Text 22" xfId="4609" xr:uid="{00000000-0005-0000-0000-0000A30F0000}"/>
    <cellStyle name="Explanatory Text 23" xfId="4610" xr:uid="{00000000-0005-0000-0000-0000A40F0000}"/>
    <cellStyle name="Explanatory Text 24" xfId="4611" xr:uid="{00000000-0005-0000-0000-0000A50F0000}"/>
    <cellStyle name="Explanatory Text 25" xfId="4612" xr:uid="{00000000-0005-0000-0000-0000A60F0000}"/>
    <cellStyle name="Explanatory Text 26" xfId="4613" xr:uid="{00000000-0005-0000-0000-0000A70F0000}"/>
    <cellStyle name="Explanatory Text 27" xfId="4614" xr:uid="{00000000-0005-0000-0000-0000A80F0000}"/>
    <cellStyle name="Explanatory Text 28" xfId="4615" xr:uid="{00000000-0005-0000-0000-0000A90F0000}"/>
    <cellStyle name="Explanatory Text 29" xfId="4616" xr:uid="{00000000-0005-0000-0000-0000AA0F0000}"/>
    <cellStyle name="Explanatory Text 3" xfId="4617" xr:uid="{00000000-0005-0000-0000-0000AB0F0000}"/>
    <cellStyle name="Explanatory Text 3 2" xfId="4618" xr:uid="{00000000-0005-0000-0000-0000AC0F0000}"/>
    <cellStyle name="Explanatory Text 30" xfId="4619" xr:uid="{00000000-0005-0000-0000-0000AD0F0000}"/>
    <cellStyle name="Explanatory Text 31" xfId="4620" xr:uid="{00000000-0005-0000-0000-0000AE0F0000}"/>
    <cellStyle name="Explanatory Text 32" xfId="4621" xr:uid="{00000000-0005-0000-0000-0000AF0F0000}"/>
    <cellStyle name="Explanatory Text 33" xfId="4622" xr:uid="{00000000-0005-0000-0000-0000B00F0000}"/>
    <cellStyle name="Explanatory Text 34" xfId="4623" xr:uid="{00000000-0005-0000-0000-0000B10F0000}"/>
    <cellStyle name="Explanatory Text 35" xfId="4624" xr:uid="{00000000-0005-0000-0000-0000B20F0000}"/>
    <cellStyle name="Explanatory Text 36" xfId="4625" xr:uid="{00000000-0005-0000-0000-0000B30F0000}"/>
    <cellStyle name="Explanatory Text 4" xfId="4626" xr:uid="{00000000-0005-0000-0000-0000B40F0000}"/>
    <cellStyle name="Explanatory Text 4 2" xfId="4627" xr:uid="{00000000-0005-0000-0000-0000B50F0000}"/>
    <cellStyle name="Explanatory Text 5" xfId="4628" xr:uid="{00000000-0005-0000-0000-0000B60F0000}"/>
    <cellStyle name="Explanatory Text 5 2" xfId="4629" xr:uid="{00000000-0005-0000-0000-0000B70F0000}"/>
    <cellStyle name="Explanatory Text 6" xfId="4630" xr:uid="{00000000-0005-0000-0000-0000B80F0000}"/>
    <cellStyle name="Explanatory Text 6 2" xfId="4631" xr:uid="{00000000-0005-0000-0000-0000B90F0000}"/>
    <cellStyle name="Explanatory Text 7" xfId="4632" xr:uid="{00000000-0005-0000-0000-0000BA0F0000}"/>
    <cellStyle name="Explanatory Text 7 2" xfId="4633" xr:uid="{00000000-0005-0000-0000-0000BB0F0000}"/>
    <cellStyle name="Explanatory Text 8" xfId="4634" xr:uid="{00000000-0005-0000-0000-0000BC0F0000}"/>
    <cellStyle name="Explanatory Text 8 2" xfId="4635" xr:uid="{00000000-0005-0000-0000-0000BD0F0000}"/>
    <cellStyle name="Explanatory Text 9" xfId="4636" xr:uid="{00000000-0005-0000-0000-0000BE0F0000}"/>
    <cellStyle name="Explanatory Text 9 2" xfId="4637" xr:uid="{00000000-0005-0000-0000-0000BF0F0000}"/>
    <cellStyle name="f" xfId="2166" xr:uid="{00000000-0005-0000-0000-0000C00F0000}"/>
    <cellStyle name="F2" xfId="2167" xr:uid="{00000000-0005-0000-0000-0000C10F0000}"/>
    <cellStyle name="F3" xfId="2168" xr:uid="{00000000-0005-0000-0000-0000C20F0000}"/>
    <cellStyle name="F4" xfId="2169" xr:uid="{00000000-0005-0000-0000-0000C30F0000}"/>
    <cellStyle name="F5" xfId="2170" xr:uid="{00000000-0005-0000-0000-0000C40F0000}"/>
    <cellStyle name="F6" xfId="2171" xr:uid="{00000000-0005-0000-0000-0000C50F0000}"/>
    <cellStyle name="F7" xfId="2172" xr:uid="{00000000-0005-0000-0000-0000C60F0000}"/>
    <cellStyle name="F8" xfId="2173" xr:uid="{00000000-0005-0000-0000-0000C70F0000}"/>
    <cellStyle name="FakePercent(0)" xfId="2174" xr:uid="{00000000-0005-0000-0000-0000C80F0000}"/>
    <cellStyle name="FakePercent(1)" xfId="2175" xr:uid="{00000000-0005-0000-0000-0000C90F0000}"/>
    <cellStyle name="FakePercent(2)" xfId="2176" xr:uid="{00000000-0005-0000-0000-0000CA0F0000}"/>
    <cellStyle name="Fijo" xfId="2177" xr:uid="{00000000-0005-0000-0000-0000CB0F0000}"/>
    <cellStyle name="Financiero" xfId="2178" xr:uid="{00000000-0005-0000-0000-0000CC0F0000}"/>
    <cellStyle name="first line" xfId="2179" xr:uid="{00000000-0005-0000-0000-0000CD0F0000}"/>
    <cellStyle name="FirstNumbers" xfId="2180" xr:uid="{00000000-0005-0000-0000-0000CE0F0000}"/>
    <cellStyle name="FirstNumbers 2" xfId="2181" xr:uid="{00000000-0005-0000-0000-0000CF0F0000}"/>
    <cellStyle name="FirstNumbers 3" xfId="2182" xr:uid="{00000000-0005-0000-0000-0000D00F0000}"/>
    <cellStyle name="Fixed" xfId="2183" xr:uid="{00000000-0005-0000-0000-0000D10F0000}"/>
    <cellStyle name="Fixed (1)" xfId="2184" xr:uid="{00000000-0005-0000-0000-0000D20F0000}"/>
    <cellStyle name="Fixed [0]" xfId="2185" xr:uid="{00000000-0005-0000-0000-0000D30F0000}"/>
    <cellStyle name="Fixed [2]" xfId="2186" xr:uid="{00000000-0005-0000-0000-0000D40F0000}"/>
    <cellStyle name="Fixed 2" xfId="4638" xr:uid="{00000000-0005-0000-0000-0000D50F0000}"/>
    <cellStyle name="Fixed 3" xfId="4639" xr:uid="{00000000-0005-0000-0000-0000D60F0000}"/>
    <cellStyle name="Fixed 4" xfId="4640" xr:uid="{00000000-0005-0000-0000-0000D70F0000}"/>
    <cellStyle name="Fixed 4 2" xfId="4641" xr:uid="{00000000-0005-0000-0000-0000D80F0000}"/>
    <cellStyle name="Fixed 4 3" xfId="4642" xr:uid="{00000000-0005-0000-0000-0000D90F0000}"/>
    <cellStyle name="Fixed 4 4" xfId="4643" xr:uid="{00000000-0005-0000-0000-0000DA0F0000}"/>
    <cellStyle name="Fixed 5" xfId="4644" xr:uid="{00000000-0005-0000-0000-0000DB0F0000}"/>
    <cellStyle name="Fixed 5 2" xfId="4645" xr:uid="{00000000-0005-0000-0000-0000DC0F0000}"/>
    <cellStyle name="Fixed 5 3" xfId="4646" xr:uid="{00000000-0005-0000-0000-0000DD0F0000}"/>
    <cellStyle name="Fixed 5 4" xfId="4647" xr:uid="{00000000-0005-0000-0000-0000DE0F0000}"/>
    <cellStyle name="Fixed 6" xfId="4648" xr:uid="{00000000-0005-0000-0000-0000DF0F0000}"/>
    <cellStyle name="Fixed 7" xfId="4649" xr:uid="{00000000-0005-0000-0000-0000E00F0000}"/>
    <cellStyle name="Fixed 8" xfId="4650" xr:uid="{00000000-0005-0000-0000-0000E10F0000}"/>
    <cellStyle name="Fixed_1" xfId="2187" xr:uid="{00000000-0005-0000-0000-0000E20F0000}"/>
    <cellStyle name="Fixed2 - Style2" xfId="2188" xr:uid="{00000000-0005-0000-0000-0000E30F0000}"/>
    <cellStyle name="Följde hyperlänken_COLLECTIONS REVIEW0603" xfId="2189" xr:uid="{00000000-0005-0000-0000-0000E40F0000}"/>
    <cellStyle name="Followed Hyperlink 2" xfId="4651" xr:uid="{00000000-0005-0000-0000-0000E50F0000}"/>
    <cellStyle name="Followed Hyperlink 3" xfId="4652" xr:uid="{00000000-0005-0000-0000-0000E60F0000}"/>
    <cellStyle name="Followed Hyperlink 4" xfId="4653" xr:uid="{00000000-0005-0000-0000-0000E70F0000}"/>
    <cellStyle name="Footnote" xfId="2190" xr:uid="{00000000-0005-0000-0000-0000E80F0000}"/>
    <cellStyle name="Footnotes" xfId="2191" xr:uid="{00000000-0005-0000-0000-0000E90F0000}"/>
    <cellStyle name="form" xfId="2192" xr:uid="{00000000-0005-0000-0000-0000EA0F0000}"/>
    <cellStyle name="formulae" xfId="4654" xr:uid="{00000000-0005-0000-0000-0000EB0F0000}"/>
    <cellStyle name="Formulas" xfId="2193" xr:uid="{00000000-0005-0000-0000-0000EC0F0000}"/>
    <cellStyle name="Formulas 2" xfId="2194" xr:uid="{00000000-0005-0000-0000-0000ED0F0000}"/>
    <cellStyle name="fpc - Style6" xfId="2195" xr:uid="{00000000-0005-0000-0000-0000EE0F0000}"/>
    <cellStyle name="FX Rate" xfId="2196" xr:uid="{00000000-0005-0000-0000-0000EF0F0000}"/>
    <cellStyle name="FX Rate 2" xfId="2197" xr:uid="{00000000-0005-0000-0000-0000F00F0000}"/>
    <cellStyle name="FX Rate 3" xfId="2198" xr:uid="{00000000-0005-0000-0000-0000F10F0000}"/>
    <cellStyle name="General" xfId="2199" xr:uid="{00000000-0005-0000-0000-0000F20F0000}"/>
    <cellStyle name="General0" xfId="2200" xr:uid="{00000000-0005-0000-0000-0000F30F0000}"/>
    <cellStyle name="General0C" xfId="2201" xr:uid="{00000000-0005-0000-0000-0000F40F0000}"/>
    <cellStyle name="General0R" xfId="2202" xr:uid="{00000000-0005-0000-0000-0000F50F0000}"/>
    <cellStyle name="General2" xfId="2203" xr:uid="{00000000-0005-0000-0000-0000F60F0000}"/>
    <cellStyle name="General3" xfId="2204" xr:uid="{00000000-0005-0000-0000-0000F70F0000}"/>
    <cellStyle name="GeneralNumber" xfId="2205" xr:uid="{00000000-0005-0000-0000-0000F80F0000}"/>
    <cellStyle name="GeneralNumber 2" xfId="2206" xr:uid="{00000000-0005-0000-0000-0000F90F0000}"/>
    <cellStyle name="gill" xfId="2207" xr:uid="{00000000-0005-0000-0000-0000FA0F0000}"/>
    <cellStyle name="gill 2" xfId="2208" xr:uid="{00000000-0005-0000-0000-0000FB0F0000}"/>
    <cellStyle name="Global" xfId="2209" xr:uid="{00000000-0005-0000-0000-0000FC0F0000}"/>
    <cellStyle name="Global 2" xfId="5952" xr:uid="{00000000-0005-0000-0000-0000FD0F0000}"/>
    <cellStyle name="Global 3" xfId="5764" xr:uid="{00000000-0005-0000-0000-0000FE0F0000}"/>
    <cellStyle name="Global 4" xfId="6211" xr:uid="{00000000-0005-0000-0000-0000FF0F0000}"/>
    <cellStyle name="Good" xfId="52" builtinId="26" customBuiltin="1"/>
    <cellStyle name="Good 10" xfId="4655" xr:uid="{00000000-0005-0000-0000-000001100000}"/>
    <cellStyle name="Good 10 2" xfId="4656" xr:uid="{00000000-0005-0000-0000-000002100000}"/>
    <cellStyle name="Good 11" xfId="4657" xr:uid="{00000000-0005-0000-0000-000003100000}"/>
    <cellStyle name="Good 11 2" xfId="4658" xr:uid="{00000000-0005-0000-0000-000004100000}"/>
    <cellStyle name="Good 12" xfId="4659" xr:uid="{00000000-0005-0000-0000-000005100000}"/>
    <cellStyle name="Good 12 2" xfId="4660" xr:uid="{00000000-0005-0000-0000-000006100000}"/>
    <cellStyle name="Good 13" xfId="4661" xr:uid="{00000000-0005-0000-0000-000007100000}"/>
    <cellStyle name="Good 13 2" xfId="4662" xr:uid="{00000000-0005-0000-0000-000008100000}"/>
    <cellStyle name="Good 14" xfId="4663" xr:uid="{00000000-0005-0000-0000-000009100000}"/>
    <cellStyle name="Good 14 2" xfId="4664" xr:uid="{00000000-0005-0000-0000-00000A100000}"/>
    <cellStyle name="Good 15" xfId="4665" xr:uid="{00000000-0005-0000-0000-00000B100000}"/>
    <cellStyle name="Good 15 2" xfId="4666" xr:uid="{00000000-0005-0000-0000-00000C100000}"/>
    <cellStyle name="Good 16" xfId="4667" xr:uid="{00000000-0005-0000-0000-00000D100000}"/>
    <cellStyle name="Good 16 2" xfId="4668" xr:uid="{00000000-0005-0000-0000-00000E100000}"/>
    <cellStyle name="Good 17" xfId="4669" xr:uid="{00000000-0005-0000-0000-00000F100000}"/>
    <cellStyle name="Good 17 2" xfId="4670" xr:uid="{00000000-0005-0000-0000-000010100000}"/>
    <cellStyle name="Good 18" xfId="4671" xr:uid="{00000000-0005-0000-0000-000011100000}"/>
    <cellStyle name="Good 18 2" xfId="4672" xr:uid="{00000000-0005-0000-0000-000012100000}"/>
    <cellStyle name="Good 19" xfId="4673" xr:uid="{00000000-0005-0000-0000-000013100000}"/>
    <cellStyle name="Good 19 2" xfId="4674" xr:uid="{00000000-0005-0000-0000-000014100000}"/>
    <cellStyle name="Good 2" xfId="4675" xr:uid="{00000000-0005-0000-0000-000015100000}"/>
    <cellStyle name="Good 2 2" xfId="4676" xr:uid="{00000000-0005-0000-0000-000016100000}"/>
    <cellStyle name="Good 20" xfId="4677" xr:uid="{00000000-0005-0000-0000-000017100000}"/>
    <cellStyle name="Good 20 2" xfId="4678" xr:uid="{00000000-0005-0000-0000-000018100000}"/>
    <cellStyle name="Good 21" xfId="4679" xr:uid="{00000000-0005-0000-0000-000019100000}"/>
    <cellStyle name="Good 21 2" xfId="4680" xr:uid="{00000000-0005-0000-0000-00001A100000}"/>
    <cellStyle name="Good 22" xfId="4681" xr:uid="{00000000-0005-0000-0000-00001B100000}"/>
    <cellStyle name="Good 23" xfId="4682" xr:uid="{00000000-0005-0000-0000-00001C100000}"/>
    <cellStyle name="Good 24" xfId="4683" xr:uid="{00000000-0005-0000-0000-00001D100000}"/>
    <cellStyle name="Good 25" xfId="4684" xr:uid="{00000000-0005-0000-0000-00001E100000}"/>
    <cellStyle name="Good 26" xfId="4685" xr:uid="{00000000-0005-0000-0000-00001F100000}"/>
    <cellStyle name="Good 27" xfId="4686" xr:uid="{00000000-0005-0000-0000-000020100000}"/>
    <cellStyle name="Good 28" xfId="4687" xr:uid="{00000000-0005-0000-0000-000021100000}"/>
    <cellStyle name="Good 29" xfId="4688" xr:uid="{00000000-0005-0000-0000-000022100000}"/>
    <cellStyle name="Good 3" xfId="4689" xr:uid="{00000000-0005-0000-0000-000023100000}"/>
    <cellStyle name="Good 3 2" xfId="4690" xr:uid="{00000000-0005-0000-0000-000024100000}"/>
    <cellStyle name="Good 30" xfId="4691" xr:uid="{00000000-0005-0000-0000-000025100000}"/>
    <cellStyle name="Good 31" xfId="4692" xr:uid="{00000000-0005-0000-0000-000026100000}"/>
    <cellStyle name="Good 32" xfId="4693" xr:uid="{00000000-0005-0000-0000-000027100000}"/>
    <cellStyle name="Good 33" xfId="4694" xr:uid="{00000000-0005-0000-0000-000028100000}"/>
    <cellStyle name="Good 34" xfId="4695" xr:uid="{00000000-0005-0000-0000-000029100000}"/>
    <cellStyle name="Good 35" xfId="4696" xr:uid="{00000000-0005-0000-0000-00002A100000}"/>
    <cellStyle name="Good 36" xfId="4697" xr:uid="{00000000-0005-0000-0000-00002B100000}"/>
    <cellStyle name="Good 4" xfId="4698" xr:uid="{00000000-0005-0000-0000-00002C100000}"/>
    <cellStyle name="Good 4 2" xfId="4699" xr:uid="{00000000-0005-0000-0000-00002D100000}"/>
    <cellStyle name="Good 5" xfId="4700" xr:uid="{00000000-0005-0000-0000-00002E100000}"/>
    <cellStyle name="Good 5 2" xfId="4701" xr:uid="{00000000-0005-0000-0000-00002F100000}"/>
    <cellStyle name="Good 6" xfId="4702" xr:uid="{00000000-0005-0000-0000-000030100000}"/>
    <cellStyle name="Good 6 2" xfId="4703" xr:uid="{00000000-0005-0000-0000-000031100000}"/>
    <cellStyle name="Good 7" xfId="4704" xr:uid="{00000000-0005-0000-0000-000032100000}"/>
    <cellStyle name="Good 7 2" xfId="4705" xr:uid="{00000000-0005-0000-0000-000033100000}"/>
    <cellStyle name="Good 8" xfId="4706" xr:uid="{00000000-0005-0000-0000-000034100000}"/>
    <cellStyle name="Good 8 2" xfId="4707" xr:uid="{00000000-0005-0000-0000-000035100000}"/>
    <cellStyle name="Good 9" xfId="4708" xr:uid="{00000000-0005-0000-0000-000036100000}"/>
    <cellStyle name="Good 9 2" xfId="4709" xr:uid="{00000000-0005-0000-0000-000037100000}"/>
    <cellStyle name="Gray bold italic" xfId="2210" xr:uid="{00000000-0005-0000-0000-000038100000}"/>
    <cellStyle name="Gray bold italic 2" xfId="5688" xr:uid="{00000000-0005-0000-0000-000039100000}"/>
    <cellStyle name="Gray bold italic 3" xfId="5829" xr:uid="{00000000-0005-0000-0000-00003A100000}"/>
    <cellStyle name="Gray bold italic 4" xfId="6224" xr:uid="{00000000-0005-0000-0000-00003B100000}"/>
    <cellStyle name="Green Bold" xfId="2211" xr:uid="{00000000-0005-0000-0000-00003C100000}"/>
    <cellStyle name="Grey" xfId="2212" xr:uid="{00000000-0005-0000-0000-00003D100000}"/>
    <cellStyle name="Grey 2" xfId="4710" xr:uid="{00000000-0005-0000-0000-00003E100000}"/>
    <cellStyle name="Grey 3" xfId="4711" xr:uid="{00000000-0005-0000-0000-00003F100000}"/>
    <cellStyle name="GreyControl" xfId="2213" xr:uid="{00000000-0005-0000-0000-000040100000}"/>
    <cellStyle name="greyed" xfId="4712" xr:uid="{00000000-0005-0000-0000-000041100000}"/>
    <cellStyle name="greyed 2" xfId="4713" xr:uid="{00000000-0005-0000-0000-000042100000}"/>
    <cellStyle name="greyed 2 2" xfId="5815" xr:uid="{00000000-0005-0000-0000-000043100000}"/>
    <cellStyle name="greyed 2 3" xfId="5873" xr:uid="{00000000-0005-0000-0000-000044100000}"/>
    <cellStyle name="greyed 2 4" xfId="6311" xr:uid="{00000000-0005-0000-0000-000045100000}"/>
    <cellStyle name="greyed 3" xfId="4714" xr:uid="{00000000-0005-0000-0000-000046100000}"/>
    <cellStyle name="greyed 3 2" xfId="5814" xr:uid="{00000000-0005-0000-0000-000047100000}"/>
    <cellStyle name="greyed 3 3" xfId="5729" xr:uid="{00000000-0005-0000-0000-000048100000}"/>
    <cellStyle name="greyed 3 4" xfId="6302" xr:uid="{00000000-0005-0000-0000-000049100000}"/>
    <cellStyle name="greyed 4" xfId="5816" xr:uid="{00000000-0005-0000-0000-00004A100000}"/>
    <cellStyle name="greyed 5" xfId="5971" xr:uid="{00000000-0005-0000-0000-00004B100000}"/>
    <cellStyle name="greyed 6" xfId="6130" xr:uid="{00000000-0005-0000-0000-00004C100000}"/>
    <cellStyle name="greyinput" xfId="2214" xr:uid="{00000000-0005-0000-0000-00004D100000}"/>
    <cellStyle name="greyinput 2" xfId="5730" xr:uid="{00000000-0005-0000-0000-00004E100000}"/>
    <cellStyle name="greyinput 3" xfId="5709" xr:uid="{00000000-0005-0000-0000-00004F100000}"/>
    <cellStyle name="greyinput 4" xfId="6116" xr:uid="{00000000-0005-0000-0000-000050100000}"/>
    <cellStyle name="Group-T" xfId="2215" xr:uid="{00000000-0005-0000-0000-000051100000}"/>
    <cellStyle name="GrowthRate" xfId="2216" xr:uid="{00000000-0005-0000-0000-000052100000}"/>
    <cellStyle name="Hard numbers" xfId="2217" xr:uid="{00000000-0005-0000-0000-000053100000}"/>
    <cellStyle name="Hard numbers 2" xfId="5739" xr:uid="{00000000-0005-0000-0000-000054100000}"/>
    <cellStyle name="Hard numbers 3" xfId="5871" xr:uid="{00000000-0005-0000-0000-000055100000}"/>
    <cellStyle name="Hard numbers 4" xfId="6233" xr:uid="{00000000-0005-0000-0000-000056100000}"/>
    <cellStyle name="Hard Percent" xfId="2218" xr:uid="{00000000-0005-0000-0000-000057100000}"/>
    <cellStyle name="Hardcoded" xfId="2219" xr:uid="{00000000-0005-0000-0000-000058100000}"/>
    <cellStyle name="Head - Style7" xfId="2220" xr:uid="{00000000-0005-0000-0000-000059100000}"/>
    <cellStyle name="Head1" xfId="2221" xr:uid="{00000000-0005-0000-0000-00005A100000}"/>
    <cellStyle name="HEADER" xfId="2222" xr:uid="{00000000-0005-0000-0000-00005B100000}"/>
    <cellStyle name="Header1" xfId="2223" xr:uid="{00000000-0005-0000-0000-00005C100000}"/>
    <cellStyle name="Header2" xfId="2224" xr:uid="{00000000-0005-0000-0000-00005D100000}"/>
    <cellStyle name="Header2 2" xfId="5951" xr:uid="{00000000-0005-0000-0000-00005E100000}"/>
    <cellStyle name="Header2 3" xfId="5710" xr:uid="{00000000-0005-0000-0000-00005F100000}"/>
    <cellStyle name="Header2 4" xfId="6195" xr:uid="{00000000-0005-0000-0000-000060100000}"/>
    <cellStyle name="headers" xfId="2225" xr:uid="{00000000-0005-0000-0000-000061100000}"/>
    <cellStyle name="Heading" xfId="2226" xr:uid="{00000000-0005-0000-0000-000062100000}"/>
    <cellStyle name="Heading 1" xfId="53" builtinId="16" customBuiltin="1"/>
    <cellStyle name="Heading 1 10" xfId="4715" xr:uid="{00000000-0005-0000-0000-000064100000}"/>
    <cellStyle name="Heading 1 10 2" xfId="4716" xr:uid="{00000000-0005-0000-0000-000065100000}"/>
    <cellStyle name="Heading 1 11" xfId="4717" xr:uid="{00000000-0005-0000-0000-000066100000}"/>
    <cellStyle name="Heading 1 11 2" xfId="4718" xr:uid="{00000000-0005-0000-0000-000067100000}"/>
    <cellStyle name="Heading 1 12" xfId="4719" xr:uid="{00000000-0005-0000-0000-000068100000}"/>
    <cellStyle name="Heading 1 12 2" xfId="4720" xr:uid="{00000000-0005-0000-0000-000069100000}"/>
    <cellStyle name="Heading 1 13" xfId="4721" xr:uid="{00000000-0005-0000-0000-00006A100000}"/>
    <cellStyle name="Heading 1 13 2" xfId="4722" xr:uid="{00000000-0005-0000-0000-00006B100000}"/>
    <cellStyle name="Heading 1 14" xfId="4723" xr:uid="{00000000-0005-0000-0000-00006C100000}"/>
    <cellStyle name="Heading 1 14 2" xfId="4724" xr:uid="{00000000-0005-0000-0000-00006D100000}"/>
    <cellStyle name="Heading 1 15" xfId="4725" xr:uid="{00000000-0005-0000-0000-00006E100000}"/>
    <cellStyle name="Heading 1 15 2" xfId="4726" xr:uid="{00000000-0005-0000-0000-00006F100000}"/>
    <cellStyle name="Heading 1 16" xfId="4727" xr:uid="{00000000-0005-0000-0000-000070100000}"/>
    <cellStyle name="Heading 1 16 2" xfId="4728" xr:uid="{00000000-0005-0000-0000-000071100000}"/>
    <cellStyle name="Heading 1 17" xfId="4729" xr:uid="{00000000-0005-0000-0000-000072100000}"/>
    <cellStyle name="Heading 1 17 2" xfId="4730" xr:uid="{00000000-0005-0000-0000-000073100000}"/>
    <cellStyle name="Heading 1 18" xfId="4731" xr:uid="{00000000-0005-0000-0000-000074100000}"/>
    <cellStyle name="Heading 1 18 2" xfId="4732" xr:uid="{00000000-0005-0000-0000-000075100000}"/>
    <cellStyle name="Heading 1 19" xfId="4733" xr:uid="{00000000-0005-0000-0000-000076100000}"/>
    <cellStyle name="Heading 1 19 2" xfId="4734" xr:uid="{00000000-0005-0000-0000-000077100000}"/>
    <cellStyle name="Heading 1 2" xfId="4735" xr:uid="{00000000-0005-0000-0000-000078100000}"/>
    <cellStyle name="Heading 1 2 2" xfId="4736" xr:uid="{00000000-0005-0000-0000-000079100000}"/>
    <cellStyle name="Heading 1 2 2 2" xfId="4737" xr:uid="{00000000-0005-0000-0000-00007A100000}"/>
    <cellStyle name="Heading 1 2 2 3" xfId="4738" xr:uid="{00000000-0005-0000-0000-00007B100000}"/>
    <cellStyle name="Heading 1 2 2 4" xfId="4739" xr:uid="{00000000-0005-0000-0000-00007C100000}"/>
    <cellStyle name="Heading 1 2 2 5" xfId="4740" xr:uid="{00000000-0005-0000-0000-00007D100000}"/>
    <cellStyle name="Heading 1 2 3" xfId="4741" xr:uid="{00000000-0005-0000-0000-00007E100000}"/>
    <cellStyle name="Heading 1 2 4" xfId="4742" xr:uid="{00000000-0005-0000-0000-00007F100000}"/>
    <cellStyle name="Heading 1 2 5" xfId="4743" xr:uid="{00000000-0005-0000-0000-000080100000}"/>
    <cellStyle name="Heading 1 2 6" xfId="4744" xr:uid="{00000000-0005-0000-0000-000081100000}"/>
    <cellStyle name="Heading 1 20" xfId="4745" xr:uid="{00000000-0005-0000-0000-000082100000}"/>
    <cellStyle name="Heading 1 20 2" xfId="4746" xr:uid="{00000000-0005-0000-0000-000083100000}"/>
    <cellStyle name="Heading 1 21" xfId="4747" xr:uid="{00000000-0005-0000-0000-000084100000}"/>
    <cellStyle name="Heading 1 21 2" xfId="4748" xr:uid="{00000000-0005-0000-0000-000085100000}"/>
    <cellStyle name="Heading 1 22" xfId="4749" xr:uid="{00000000-0005-0000-0000-000086100000}"/>
    <cellStyle name="Heading 1 23" xfId="4750" xr:uid="{00000000-0005-0000-0000-000087100000}"/>
    <cellStyle name="Heading 1 24" xfId="4751" xr:uid="{00000000-0005-0000-0000-000088100000}"/>
    <cellStyle name="Heading 1 25" xfId="4752" xr:uid="{00000000-0005-0000-0000-000089100000}"/>
    <cellStyle name="Heading 1 26" xfId="4753" xr:uid="{00000000-0005-0000-0000-00008A100000}"/>
    <cellStyle name="Heading 1 27" xfId="4754" xr:uid="{00000000-0005-0000-0000-00008B100000}"/>
    <cellStyle name="Heading 1 28" xfId="4755" xr:uid="{00000000-0005-0000-0000-00008C100000}"/>
    <cellStyle name="Heading 1 29" xfId="4756" xr:uid="{00000000-0005-0000-0000-00008D100000}"/>
    <cellStyle name="Heading 1 3" xfId="4757" xr:uid="{00000000-0005-0000-0000-00008E100000}"/>
    <cellStyle name="Heading 1 3 2" xfId="4758" xr:uid="{00000000-0005-0000-0000-00008F100000}"/>
    <cellStyle name="Heading 1 3 3" xfId="4759" xr:uid="{00000000-0005-0000-0000-000090100000}"/>
    <cellStyle name="Heading 1 30" xfId="4760" xr:uid="{00000000-0005-0000-0000-000091100000}"/>
    <cellStyle name="Heading 1 31" xfId="4761" xr:uid="{00000000-0005-0000-0000-000092100000}"/>
    <cellStyle name="Heading 1 32" xfId="4762" xr:uid="{00000000-0005-0000-0000-000093100000}"/>
    <cellStyle name="Heading 1 33" xfId="4763" xr:uid="{00000000-0005-0000-0000-000094100000}"/>
    <cellStyle name="Heading 1 34" xfId="4764" xr:uid="{00000000-0005-0000-0000-000095100000}"/>
    <cellStyle name="Heading 1 35" xfId="4765" xr:uid="{00000000-0005-0000-0000-000096100000}"/>
    <cellStyle name="Heading 1 36" xfId="4766" xr:uid="{00000000-0005-0000-0000-000097100000}"/>
    <cellStyle name="Heading 1 4" xfId="4767" xr:uid="{00000000-0005-0000-0000-000098100000}"/>
    <cellStyle name="Heading 1 4 2" xfId="4768" xr:uid="{00000000-0005-0000-0000-000099100000}"/>
    <cellStyle name="Heading 1 5" xfId="4769" xr:uid="{00000000-0005-0000-0000-00009A100000}"/>
    <cellStyle name="Heading 1 5 2" xfId="4770" xr:uid="{00000000-0005-0000-0000-00009B100000}"/>
    <cellStyle name="Heading 1 5 3" xfId="4771" xr:uid="{00000000-0005-0000-0000-00009C100000}"/>
    <cellStyle name="Heading 1 5 4" xfId="4772" xr:uid="{00000000-0005-0000-0000-00009D100000}"/>
    <cellStyle name="Heading 1 5 5" xfId="4773" xr:uid="{00000000-0005-0000-0000-00009E100000}"/>
    <cellStyle name="Heading 1 6" xfId="4774" xr:uid="{00000000-0005-0000-0000-00009F100000}"/>
    <cellStyle name="Heading 1 6 2" xfId="4775" xr:uid="{00000000-0005-0000-0000-0000A0100000}"/>
    <cellStyle name="Heading 1 6 3" xfId="4776" xr:uid="{00000000-0005-0000-0000-0000A1100000}"/>
    <cellStyle name="Heading 1 6 4" xfId="4777" xr:uid="{00000000-0005-0000-0000-0000A2100000}"/>
    <cellStyle name="Heading 1 6 5" xfId="4778" xr:uid="{00000000-0005-0000-0000-0000A3100000}"/>
    <cellStyle name="Heading 1 7" xfId="4779" xr:uid="{00000000-0005-0000-0000-0000A4100000}"/>
    <cellStyle name="Heading 1 7 2" xfId="4780" xr:uid="{00000000-0005-0000-0000-0000A5100000}"/>
    <cellStyle name="Heading 1 8" xfId="4781" xr:uid="{00000000-0005-0000-0000-0000A6100000}"/>
    <cellStyle name="Heading 1 8 2" xfId="4782" xr:uid="{00000000-0005-0000-0000-0000A7100000}"/>
    <cellStyle name="Heading 1 9" xfId="4783" xr:uid="{00000000-0005-0000-0000-0000A8100000}"/>
    <cellStyle name="Heading 1 9 2" xfId="4784" xr:uid="{00000000-0005-0000-0000-0000A9100000}"/>
    <cellStyle name="Heading 2" xfId="54" builtinId="17" customBuiltin="1"/>
    <cellStyle name="Heading 2 10" xfId="4785" xr:uid="{00000000-0005-0000-0000-0000AB100000}"/>
    <cellStyle name="Heading 2 10 2" xfId="4786" xr:uid="{00000000-0005-0000-0000-0000AC100000}"/>
    <cellStyle name="Heading 2 11" xfId="4787" xr:uid="{00000000-0005-0000-0000-0000AD100000}"/>
    <cellStyle name="Heading 2 11 2" xfId="4788" xr:uid="{00000000-0005-0000-0000-0000AE100000}"/>
    <cellStyle name="Heading 2 12" xfId="4789" xr:uid="{00000000-0005-0000-0000-0000AF100000}"/>
    <cellStyle name="Heading 2 12 2" xfId="4790" xr:uid="{00000000-0005-0000-0000-0000B0100000}"/>
    <cellStyle name="Heading 2 13" xfId="4791" xr:uid="{00000000-0005-0000-0000-0000B1100000}"/>
    <cellStyle name="Heading 2 13 2" xfId="4792" xr:uid="{00000000-0005-0000-0000-0000B2100000}"/>
    <cellStyle name="Heading 2 14" xfId="4793" xr:uid="{00000000-0005-0000-0000-0000B3100000}"/>
    <cellStyle name="Heading 2 14 2" xfId="4794" xr:uid="{00000000-0005-0000-0000-0000B4100000}"/>
    <cellStyle name="Heading 2 15" xfId="4795" xr:uid="{00000000-0005-0000-0000-0000B5100000}"/>
    <cellStyle name="Heading 2 15 2" xfId="4796" xr:uid="{00000000-0005-0000-0000-0000B6100000}"/>
    <cellStyle name="Heading 2 16" xfId="4797" xr:uid="{00000000-0005-0000-0000-0000B7100000}"/>
    <cellStyle name="Heading 2 16 2" xfId="4798" xr:uid="{00000000-0005-0000-0000-0000B8100000}"/>
    <cellStyle name="Heading 2 17" xfId="4799" xr:uid="{00000000-0005-0000-0000-0000B9100000}"/>
    <cellStyle name="Heading 2 17 2" xfId="4800" xr:uid="{00000000-0005-0000-0000-0000BA100000}"/>
    <cellStyle name="Heading 2 18" xfId="4801" xr:uid="{00000000-0005-0000-0000-0000BB100000}"/>
    <cellStyle name="Heading 2 18 2" xfId="4802" xr:uid="{00000000-0005-0000-0000-0000BC100000}"/>
    <cellStyle name="Heading 2 19" xfId="4803" xr:uid="{00000000-0005-0000-0000-0000BD100000}"/>
    <cellStyle name="Heading 2 19 2" xfId="4804" xr:uid="{00000000-0005-0000-0000-0000BE100000}"/>
    <cellStyle name="Heading 2 2" xfId="4805" xr:uid="{00000000-0005-0000-0000-0000BF100000}"/>
    <cellStyle name="Heading 2 2 2" xfId="4806" xr:uid="{00000000-0005-0000-0000-0000C0100000}"/>
    <cellStyle name="Heading 2 2 2 2" xfId="4807" xr:uid="{00000000-0005-0000-0000-0000C1100000}"/>
    <cellStyle name="Heading 2 2 2 3" xfId="4808" xr:uid="{00000000-0005-0000-0000-0000C2100000}"/>
    <cellStyle name="Heading 2 2 2 4" xfId="4809" xr:uid="{00000000-0005-0000-0000-0000C3100000}"/>
    <cellStyle name="Heading 2 2 2 5" xfId="4810" xr:uid="{00000000-0005-0000-0000-0000C4100000}"/>
    <cellStyle name="Heading 2 2 3" xfId="4811" xr:uid="{00000000-0005-0000-0000-0000C5100000}"/>
    <cellStyle name="Heading 2 2 4" xfId="4812" xr:uid="{00000000-0005-0000-0000-0000C6100000}"/>
    <cellStyle name="Heading 2 2 5" xfId="4813" xr:uid="{00000000-0005-0000-0000-0000C7100000}"/>
    <cellStyle name="Heading 2 2 6" xfId="4814" xr:uid="{00000000-0005-0000-0000-0000C8100000}"/>
    <cellStyle name="Heading 2 20" xfId="4815" xr:uid="{00000000-0005-0000-0000-0000C9100000}"/>
    <cellStyle name="Heading 2 20 2" xfId="4816" xr:uid="{00000000-0005-0000-0000-0000CA100000}"/>
    <cellStyle name="Heading 2 21" xfId="4817" xr:uid="{00000000-0005-0000-0000-0000CB100000}"/>
    <cellStyle name="Heading 2 21 2" xfId="4818" xr:uid="{00000000-0005-0000-0000-0000CC100000}"/>
    <cellStyle name="Heading 2 22" xfId="4819" xr:uid="{00000000-0005-0000-0000-0000CD100000}"/>
    <cellStyle name="Heading 2 23" xfId="4820" xr:uid="{00000000-0005-0000-0000-0000CE100000}"/>
    <cellStyle name="Heading 2 24" xfId="4821" xr:uid="{00000000-0005-0000-0000-0000CF100000}"/>
    <cellStyle name="Heading 2 25" xfId="4822" xr:uid="{00000000-0005-0000-0000-0000D0100000}"/>
    <cellStyle name="Heading 2 26" xfId="4823" xr:uid="{00000000-0005-0000-0000-0000D1100000}"/>
    <cellStyle name="Heading 2 27" xfId="4824" xr:uid="{00000000-0005-0000-0000-0000D2100000}"/>
    <cellStyle name="Heading 2 28" xfId="4825" xr:uid="{00000000-0005-0000-0000-0000D3100000}"/>
    <cellStyle name="Heading 2 29" xfId="4826" xr:uid="{00000000-0005-0000-0000-0000D4100000}"/>
    <cellStyle name="Heading 2 3" xfId="4827" xr:uid="{00000000-0005-0000-0000-0000D5100000}"/>
    <cellStyle name="Heading 2 3 2" xfId="4828" xr:uid="{00000000-0005-0000-0000-0000D6100000}"/>
    <cellStyle name="Heading 2 3 3" xfId="4829" xr:uid="{00000000-0005-0000-0000-0000D7100000}"/>
    <cellStyle name="Heading 2 30" xfId="4830" xr:uid="{00000000-0005-0000-0000-0000D8100000}"/>
    <cellStyle name="Heading 2 31" xfId="4831" xr:uid="{00000000-0005-0000-0000-0000D9100000}"/>
    <cellStyle name="Heading 2 32" xfId="4832" xr:uid="{00000000-0005-0000-0000-0000DA100000}"/>
    <cellStyle name="Heading 2 33" xfId="4833" xr:uid="{00000000-0005-0000-0000-0000DB100000}"/>
    <cellStyle name="Heading 2 34" xfId="4834" xr:uid="{00000000-0005-0000-0000-0000DC100000}"/>
    <cellStyle name="Heading 2 35" xfId="4835" xr:uid="{00000000-0005-0000-0000-0000DD100000}"/>
    <cellStyle name="Heading 2 36" xfId="4836" xr:uid="{00000000-0005-0000-0000-0000DE100000}"/>
    <cellStyle name="Heading 2 4" xfId="4837" xr:uid="{00000000-0005-0000-0000-0000DF100000}"/>
    <cellStyle name="Heading 2 4 2" xfId="4838" xr:uid="{00000000-0005-0000-0000-0000E0100000}"/>
    <cellStyle name="Heading 2 5" xfId="4839" xr:uid="{00000000-0005-0000-0000-0000E1100000}"/>
    <cellStyle name="Heading 2 5 2" xfId="4840" xr:uid="{00000000-0005-0000-0000-0000E2100000}"/>
    <cellStyle name="Heading 2 5 3" xfId="4841" xr:uid="{00000000-0005-0000-0000-0000E3100000}"/>
    <cellStyle name="Heading 2 5 4" xfId="4842" xr:uid="{00000000-0005-0000-0000-0000E4100000}"/>
    <cellStyle name="Heading 2 5 5" xfId="4843" xr:uid="{00000000-0005-0000-0000-0000E5100000}"/>
    <cellStyle name="Heading 2 6" xfId="4844" xr:uid="{00000000-0005-0000-0000-0000E6100000}"/>
    <cellStyle name="Heading 2 6 2" xfId="4845" xr:uid="{00000000-0005-0000-0000-0000E7100000}"/>
    <cellStyle name="Heading 2 6 3" xfId="4846" xr:uid="{00000000-0005-0000-0000-0000E8100000}"/>
    <cellStyle name="Heading 2 6 4" xfId="4847" xr:uid="{00000000-0005-0000-0000-0000E9100000}"/>
    <cellStyle name="Heading 2 6 5" xfId="4848" xr:uid="{00000000-0005-0000-0000-0000EA100000}"/>
    <cellStyle name="Heading 2 7" xfId="4849" xr:uid="{00000000-0005-0000-0000-0000EB100000}"/>
    <cellStyle name="Heading 2 7 2" xfId="4850" xr:uid="{00000000-0005-0000-0000-0000EC100000}"/>
    <cellStyle name="Heading 2 8" xfId="4851" xr:uid="{00000000-0005-0000-0000-0000ED100000}"/>
    <cellStyle name="Heading 2 8 2" xfId="4852" xr:uid="{00000000-0005-0000-0000-0000EE100000}"/>
    <cellStyle name="Heading 2 9" xfId="4853" xr:uid="{00000000-0005-0000-0000-0000EF100000}"/>
    <cellStyle name="Heading 2 9 2" xfId="4854" xr:uid="{00000000-0005-0000-0000-0000F0100000}"/>
    <cellStyle name="Heading 3" xfId="55" builtinId="18" customBuiltin="1"/>
    <cellStyle name="Heading 3 10" xfId="4855" xr:uid="{00000000-0005-0000-0000-0000F2100000}"/>
    <cellStyle name="Heading 3 10 2" xfId="4856" xr:uid="{00000000-0005-0000-0000-0000F3100000}"/>
    <cellStyle name="Heading 3 11" xfId="4857" xr:uid="{00000000-0005-0000-0000-0000F4100000}"/>
    <cellStyle name="Heading 3 11 2" xfId="4858" xr:uid="{00000000-0005-0000-0000-0000F5100000}"/>
    <cellStyle name="Heading 3 12" xfId="4859" xr:uid="{00000000-0005-0000-0000-0000F6100000}"/>
    <cellStyle name="Heading 3 12 2" xfId="4860" xr:uid="{00000000-0005-0000-0000-0000F7100000}"/>
    <cellStyle name="Heading 3 13" xfId="4861" xr:uid="{00000000-0005-0000-0000-0000F8100000}"/>
    <cellStyle name="Heading 3 13 2" xfId="4862" xr:uid="{00000000-0005-0000-0000-0000F9100000}"/>
    <cellStyle name="Heading 3 14" xfId="4863" xr:uid="{00000000-0005-0000-0000-0000FA100000}"/>
    <cellStyle name="Heading 3 14 2" xfId="4864" xr:uid="{00000000-0005-0000-0000-0000FB100000}"/>
    <cellStyle name="Heading 3 15" xfId="4865" xr:uid="{00000000-0005-0000-0000-0000FC100000}"/>
    <cellStyle name="Heading 3 15 2" xfId="4866" xr:uid="{00000000-0005-0000-0000-0000FD100000}"/>
    <cellStyle name="Heading 3 16" xfId="4867" xr:uid="{00000000-0005-0000-0000-0000FE100000}"/>
    <cellStyle name="Heading 3 16 2" xfId="4868" xr:uid="{00000000-0005-0000-0000-0000FF100000}"/>
    <cellStyle name="Heading 3 17" xfId="4869" xr:uid="{00000000-0005-0000-0000-000000110000}"/>
    <cellStyle name="Heading 3 17 2" xfId="4870" xr:uid="{00000000-0005-0000-0000-000001110000}"/>
    <cellStyle name="Heading 3 18" xfId="4871" xr:uid="{00000000-0005-0000-0000-000002110000}"/>
    <cellStyle name="Heading 3 18 2" xfId="4872" xr:uid="{00000000-0005-0000-0000-000003110000}"/>
    <cellStyle name="Heading 3 19" xfId="4873" xr:uid="{00000000-0005-0000-0000-000004110000}"/>
    <cellStyle name="Heading 3 19 2" xfId="4874" xr:uid="{00000000-0005-0000-0000-000005110000}"/>
    <cellStyle name="Heading 3 2" xfId="4875" xr:uid="{00000000-0005-0000-0000-000006110000}"/>
    <cellStyle name="Heading 3 2 2" xfId="4876" xr:uid="{00000000-0005-0000-0000-000007110000}"/>
    <cellStyle name="Heading 3 20" xfId="4877" xr:uid="{00000000-0005-0000-0000-000008110000}"/>
    <cellStyle name="Heading 3 20 2" xfId="4878" xr:uid="{00000000-0005-0000-0000-000009110000}"/>
    <cellStyle name="Heading 3 21" xfId="4879" xr:uid="{00000000-0005-0000-0000-00000A110000}"/>
    <cellStyle name="Heading 3 21 2" xfId="4880" xr:uid="{00000000-0005-0000-0000-00000B110000}"/>
    <cellStyle name="Heading 3 22" xfId="4881" xr:uid="{00000000-0005-0000-0000-00000C110000}"/>
    <cellStyle name="Heading 3 23" xfId="4882" xr:uid="{00000000-0005-0000-0000-00000D110000}"/>
    <cellStyle name="Heading 3 24" xfId="4883" xr:uid="{00000000-0005-0000-0000-00000E110000}"/>
    <cellStyle name="Heading 3 25" xfId="4884" xr:uid="{00000000-0005-0000-0000-00000F110000}"/>
    <cellStyle name="Heading 3 26" xfId="4885" xr:uid="{00000000-0005-0000-0000-000010110000}"/>
    <cellStyle name="Heading 3 27" xfId="4886" xr:uid="{00000000-0005-0000-0000-000011110000}"/>
    <cellStyle name="Heading 3 28" xfId="4887" xr:uid="{00000000-0005-0000-0000-000012110000}"/>
    <cellStyle name="Heading 3 29" xfId="4888" xr:uid="{00000000-0005-0000-0000-000013110000}"/>
    <cellStyle name="Heading 3 3" xfId="4889" xr:uid="{00000000-0005-0000-0000-000014110000}"/>
    <cellStyle name="Heading 3 3 2" xfId="4890" xr:uid="{00000000-0005-0000-0000-000015110000}"/>
    <cellStyle name="Heading 3 30" xfId="4891" xr:uid="{00000000-0005-0000-0000-000016110000}"/>
    <cellStyle name="Heading 3 31" xfId="4892" xr:uid="{00000000-0005-0000-0000-000017110000}"/>
    <cellStyle name="Heading 3 32" xfId="4893" xr:uid="{00000000-0005-0000-0000-000018110000}"/>
    <cellStyle name="Heading 3 33" xfId="4894" xr:uid="{00000000-0005-0000-0000-000019110000}"/>
    <cellStyle name="Heading 3 34" xfId="4895" xr:uid="{00000000-0005-0000-0000-00001A110000}"/>
    <cellStyle name="Heading 3 35" xfId="4896" xr:uid="{00000000-0005-0000-0000-00001B110000}"/>
    <cellStyle name="Heading 3 36" xfId="4897" xr:uid="{00000000-0005-0000-0000-00001C110000}"/>
    <cellStyle name="Heading 3 4" xfId="4898" xr:uid="{00000000-0005-0000-0000-00001D110000}"/>
    <cellStyle name="Heading 3 4 2" xfId="4899" xr:uid="{00000000-0005-0000-0000-00001E110000}"/>
    <cellStyle name="Heading 3 5" xfId="4900" xr:uid="{00000000-0005-0000-0000-00001F110000}"/>
    <cellStyle name="Heading 3 5 2" xfId="4901" xr:uid="{00000000-0005-0000-0000-000020110000}"/>
    <cellStyle name="Heading 3 6" xfId="4902" xr:uid="{00000000-0005-0000-0000-000021110000}"/>
    <cellStyle name="Heading 3 6 2" xfId="4903" xr:uid="{00000000-0005-0000-0000-000022110000}"/>
    <cellStyle name="Heading 3 7" xfId="4904" xr:uid="{00000000-0005-0000-0000-000023110000}"/>
    <cellStyle name="Heading 3 7 2" xfId="4905" xr:uid="{00000000-0005-0000-0000-000024110000}"/>
    <cellStyle name="Heading 3 8" xfId="4906" xr:uid="{00000000-0005-0000-0000-000025110000}"/>
    <cellStyle name="Heading 3 8 2" xfId="4907" xr:uid="{00000000-0005-0000-0000-000026110000}"/>
    <cellStyle name="Heading 3 9" xfId="4908" xr:uid="{00000000-0005-0000-0000-000027110000}"/>
    <cellStyle name="Heading 3 9 2" xfId="4909" xr:uid="{00000000-0005-0000-0000-000028110000}"/>
    <cellStyle name="Heading 4" xfId="56" builtinId="19" customBuiltin="1"/>
    <cellStyle name="Heading 4 10" xfId="4910" xr:uid="{00000000-0005-0000-0000-00002A110000}"/>
    <cellStyle name="Heading 4 10 2" xfId="4911" xr:uid="{00000000-0005-0000-0000-00002B110000}"/>
    <cellStyle name="Heading 4 11" xfId="4912" xr:uid="{00000000-0005-0000-0000-00002C110000}"/>
    <cellStyle name="Heading 4 11 2" xfId="4913" xr:uid="{00000000-0005-0000-0000-00002D110000}"/>
    <cellStyle name="Heading 4 12" xfId="4914" xr:uid="{00000000-0005-0000-0000-00002E110000}"/>
    <cellStyle name="Heading 4 12 2" xfId="4915" xr:uid="{00000000-0005-0000-0000-00002F110000}"/>
    <cellStyle name="Heading 4 13" xfId="4916" xr:uid="{00000000-0005-0000-0000-000030110000}"/>
    <cellStyle name="Heading 4 13 2" xfId="4917" xr:uid="{00000000-0005-0000-0000-000031110000}"/>
    <cellStyle name="Heading 4 14" xfId="4918" xr:uid="{00000000-0005-0000-0000-000032110000}"/>
    <cellStyle name="Heading 4 14 2" xfId="4919" xr:uid="{00000000-0005-0000-0000-000033110000}"/>
    <cellStyle name="Heading 4 15" xfId="4920" xr:uid="{00000000-0005-0000-0000-000034110000}"/>
    <cellStyle name="Heading 4 15 2" xfId="4921" xr:uid="{00000000-0005-0000-0000-000035110000}"/>
    <cellStyle name="Heading 4 16" xfId="4922" xr:uid="{00000000-0005-0000-0000-000036110000}"/>
    <cellStyle name="Heading 4 16 2" xfId="4923" xr:uid="{00000000-0005-0000-0000-000037110000}"/>
    <cellStyle name="Heading 4 17" xfId="4924" xr:uid="{00000000-0005-0000-0000-000038110000}"/>
    <cellStyle name="Heading 4 17 2" xfId="4925" xr:uid="{00000000-0005-0000-0000-000039110000}"/>
    <cellStyle name="Heading 4 18" xfId="4926" xr:uid="{00000000-0005-0000-0000-00003A110000}"/>
    <cellStyle name="Heading 4 18 2" xfId="4927" xr:uid="{00000000-0005-0000-0000-00003B110000}"/>
    <cellStyle name="Heading 4 19" xfId="4928" xr:uid="{00000000-0005-0000-0000-00003C110000}"/>
    <cellStyle name="Heading 4 19 2" xfId="4929" xr:uid="{00000000-0005-0000-0000-00003D110000}"/>
    <cellStyle name="Heading 4 2" xfId="4930" xr:uid="{00000000-0005-0000-0000-00003E110000}"/>
    <cellStyle name="Heading 4 2 2" xfId="4931" xr:uid="{00000000-0005-0000-0000-00003F110000}"/>
    <cellStyle name="Heading 4 20" xfId="4932" xr:uid="{00000000-0005-0000-0000-000040110000}"/>
    <cellStyle name="Heading 4 20 2" xfId="4933" xr:uid="{00000000-0005-0000-0000-000041110000}"/>
    <cellStyle name="Heading 4 21" xfId="4934" xr:uid="{00000000-0005-0000-0000-000042110000}"/>
    <cellStyle name="Heading 4 21 2" xfId="4935" xr:uid="{00000000-0005-0000-0000-000043110000}"/>
    <cellStyle name="Heading 4 22" xfId="4936" xr:uid="{00000000-0005-0000-0000-000044110000}"/>
    <cellStyle name="Heading 4 23" xfId="4937" xr:uid="{00000000-0005-0000-0000-000045110000}"/>
    <cellStyle name="Heading 4 24" xfId="4938" xr:uid="{00000000-0005-0000-0000-000046110000}"/>
    <cellStyle name="Heading 4 25" xfId="4939" xr:uid="{00000000-0005-0000-0000-000047110000}"/>
    <cellStyle name="Heading 4 26" xfId="4940" xr:uid="{00000000-0005-0000-0000-000048110000}"/>
    <cellStyle name="Heading 4 27" xfId="4941" xr:uid="{00000000-0005-0000-0000-000049110000}"/>
    <cellStyle name="Heading 4 28" xfId="4942" xr:uid="{00000000-0005-0000-0000-00004A110000}"/>
    <cellStyle name="Heading 4 29" xfId="4943" xr:uid="{00000000-0005-0000-0000-00004B110000}"/>
    <cellStyle name="Heading 4 3" xfId="4944" xr:uid="{00000000-0005-0000-0000-00004C110000}"/>
    <cellStyle name="Heading 4 3 2" xfId="4945" xr:uid="{00000000-0005-0000-0000-00004D110000}"/>
    <cellStyle name="Heading 4 30" xfId="4946" xr:uid="{00000000-0005-0000-0000-00004E110000}"/>
    <cellStyle name="Heading 4 31" xfId="4947" xr:uid="{00000000-0005-0000-0000-00004F110000}"/>
    <cellStyle name="Heading 4 32" xfId="4948" xr:uid="{00000000-0005-0000-0000-000050110000}"/>
    <cellStyle name="Heading 4 33" xfId="4949" xr:uid="{00000000-0005-0000-0000-000051110000}"/>
    <cellStyle name="Heading 4 34" xfId="4950" xr:uid="{00000000-0005-0000-0000-000052110000}"/>
    <cellStyle name="Heading 4 35" xfId="4951" xr:uid="{00000000-0005-0000-0000-000053110000}"/>
    <cellStyle name="Heading 4 36" xfId="4952" xr:uid="{00000000-0005-0000-0000-000054110000}"/>
    <cellStyle name="Heading 4 4" xfId="4953" xr:uid="{00000000-0005-0000-0000-000055110000}"/>
    <cellStyle name="Heading 4 4 2" xfId="4954" xr:uid="{00000000-0005-0000-0000-000056110000}"/>
    <cellStyle name="Heading 4 5" xfId="4955" xr:uid="{00000000-0005-0000-0000-000057110000}"/>
    <cellStyle name="Heading 4 5 2" xfId="4956" xr:uid="{00000000-0005-0000-0000-000058110000}"/>
    <cellStyle name="Heading 4 6" xfId="4957" xr:uid="{00000000-0005-0000-0000-000059110000}"/>
    <cellStyle name="Heading 4 6 2" xfId="4958" xr:uid="{00000000-0005-0000-0000-00005A110000}"/>
    <cellStyle name="Heading 4 7" xfId="4959" xr:uid="{00000000-0005-0000-0000-00005B110000}"/>
    <cellStyle name="Heading 4 7 2" xfId="4960" xr:uid="{00000000-0005-0000-0000-00005C110000}"/>
    <cellStyle name="Heading 4 8" xfId="4961" xr:uid="{00000000-0005-0000-0000-00005D110000}"/>
    <cellStyle name="Heading 4 8 2" xfId="4962" xr:uid="{00000000-0005-0000-0000-00005E110000}"/>
    <cellStyle name="Heading 4 9" xfId="4963" xr:uid="{00000000-0005-0000-0000-00005F110000}"/>
    <cellStyle name="Heading 4 9 2" xfId="4964" xr:uid="{00000000-0005-0000-0000-000060110000}"/>
    <cellStyle name="Heading No Underline" xfId="2227" xr:uid="{00000000-0005-0000-0000-000061110000}"/>
    <cellStyle name="Heading With Underline" xfId="2228" xr:uid="{00000000-0005-0000-0000-000062110000}"/>
    <cellStyle name="Heading1" xfId="2229" xr:uid="{00000000-0005-0000-0000-000063110000}"/>
    <cellStyle name="Heading2" xfId="2230" xr:uid="{00000000-0005-0000-0000-000064110000}"/>
    <cellStyle name="Heading3" xfId="2231" xr:uid="{00000000-0005-0000-0000-000065110000}"/>
    <cellStyle name="Heading4" xfId="2232" xr:uid="{00000000-0005-0000-0000-000066110000}"/>
    <cellStyle name="HeadingMonth" xfId="2233" xr:uid="{00000000-0005-0000-0000-000067110000}"/>
    <cellStyle name="HeadingR" xfId="2234" xr:uid="{00000000-0005-0000-0000-000068110000}"/>
    <cellStyle name="HEADINGS" xfId="2235" xr:uid="{00000000-0005-0000-0000-000069110000}"/>
    <cellStyle name="HEADINGSTOP" xfId="2236" xr:uid="{00000000-0005-0000-0000-00006A110000}"/>
    <cellStyle name="HeadingTable" xfId="4965" xr:uid="{00000000-0005-0000-0000-00006B110000}"/>
    <cellStyle name="HeadingTable 2" xfId="5892" xr:uid="{00000000-0005-0000-0000-00006C110000}"/>
    <cellStyle name="HeadingTable 3" xfId="5984" xr:uid="{00000000-0005-0000-0000-00006D110000}"/>
    <cellStyle name="HeadingTable 4" xfId="6248" xr:uid="{00000000-0005-0000-0000-00006E110000}"/>
    <cellStyle name="HeadlineStyle" xfId="4966" xr:uid="{00000000-0005-0000-0000-00006F110000}"/>
    <cellStyle name="HeadlineStyleJustified" xfId="4967" xr:uid="{00000000-0005-0000-0000-000070110000}"/>
    <cellStyle name="helvetica" xfId="2237" xr:uid="{00000000-0005-0000-0000-000071110000}"/>
    <cellStyle name="Hidden" xfId="2238" xr:uid="{00000000-0005-0000-0000-000072110000}"/>
    <cellStyle name="HIGHLIGHT" xfId="2239" xr:uid="{00000000-0005-0000-0000-000073110000}"/>
    <cellStyle name="highlightExposure" xfId="4968" xr:uid="{00000000-0005-0000-0000-000074110000}"/>
    <cellStyle name="highlightExposure 2" xfId="4969" xr:uid="{00000000-0005-0000-0000-000075110000}"/>
    <cellStyle name="highlightExposure 2 2" xfId="5890" xr:uid="{00000000-0005-0000-0000-000076110000}"/>
    <cellStyle name="highlightExposure 2 3" xfId="6098" xr:uid="{00000000-0005-0000-0000-000077110000}"/>
    <cellStyle name="highlightExposure 2 4" xfId="6178" xr:uid="{00000000-0005-0000-0000-000078110000}"/>
    <cellStyle name="highlightExposure 3" xfId="4970" xr:uid="{00000000-0005-0000-0000-000079110000}"/>
    <cellStyle name="highlightExposure 3 2" xfId="5889" xr:uid="{00000000-0005-0000-0000-00007A110000}"/>
    <cellStyle name="highlightExposure 3 3" xfId="5658" xr:uid="{00000000-0005-0000-0000-00007B110000}"/>
    <cellStyle name="highlightExposure 3 4" xfId="6199" xr:uid="{00000000-0005-0000-0000-00007C110000}"/>
    <cellStyle name="highlightExposure 4" xfId="5891" xr:uid="{00000000-0005-0000-0000-00007D110000}"/>
    <cellStyle name="highlightExposure 5" xfId="5872" xr:uid="{00000000-0005-0000-0000-00007E110000}"/>
    <cellStyle name="highlightExposure 6" xfId="6177" xr:uid="{00000000-0005-0000-0000-00007F110000}"/>
    <cellStyle name="highlightPD" xfId="4971" xr:uid="{00000000-0005-0000-0000-000080110000}"/>
    <cellStyle name="highlightPD 2" xfId="5805" xr:uid="{00000000-0005-0000-0000-000081110000}"/>
    <cellStyle name="highlightPD 3" xfId="5722" xr:uid="{00000000-0005-0000-0000-000082110000}"/>
    <cellStyle name="highlightPD 4" xfId="6119" xr:uid="{00000000-0005-0000-0000-000083110000}"/>
    <cellStyle name="highlightPercentage" xfId="4972" xr:uid="{00000000-0005-0000-0000-000084110000}"/>
    <cellStyle name="highlightPercentage 2" xfId="5714" xr:uid="{00000000-0005-0000-0000-000085110000}"/>
    <cellStyle name="highlightPercentage 3" xfId="6097" xr:uid="{00000000-0005-0000-0000-000086110000}"/>
    <cellStyle name="highlightPercentage 4" xfId="6305" xr:uid="{00000000-0005-0000-0000-000087110000}"/>
    <cellStyle name="highlightText" xfId="4973" xr:uid="{00000000-0005-0000-0000-000088110000}"/>
    <cellStyle name="highlightText 2" xfId="5804" xr:uid="{00000000-0005-0000-0000-000089110000}"/>
    <cellStyle name="highlightText 3" xfId="5736" xr:uid="{00000000-0005-0000-0000-00008A110000}"/>
    <cellStyle name="highlightText 4" xfId="6323" xr:uid="{00000000-0005-0000-0000-00008B110000}"/>
    <cellStyle name="Hot" xfId="4974" xr:uid="{00000000-0005-0000-0000-00008C110000}"/>
    <cellStyle name="Hot 2" xfId="5803" xr:uid="{00000000-0005-0000-0000-00008D110000}"/>
    <cellStyle name="Hot 3" xfId="5832" xr:uid="{00000000-0005-0000-0000-00008E110000}"/>
    <cellStyle name="Hot 4" xfId="6221" xr:uid="{00000000-0005-0000-0000-00008F110000}"/>
    <cellStyle name="HotLink" xfId="2240" xr:uid="{00000000-0005-0000-0000-000090110000}"/>
    <cellStyle name="hotlinks" xfId="2241" xr:uid="{00000000-0005-0000-0000-000091110000}"/>
    <cellStyle name="HOWARD" xfId="4975" xr:uid="{00000000-0005-0000-0000-000092110000}"/>
    <cellStyle name="Hyperlänk_COLLECTIONS REVIEW0603" xfId="2242" xr:uid="{00000000-0005-0000-0000-000093110000}"/>
    <cellStyle name="Hyperlink 2" xfId="4976" xr:uid="{00000000-0005-0000-0000-000094110000}"/>
    <cellStyle name="Hyperlink 2 2" xfId="4977" xr:uid="{00000000-0005-0000-0000-000095110000}"/>
    <cellStyle name="Hyperlink 2 3" xfId="4978" xr:uid="{00000000-0005-0000-0000-000096110000}"/>
    <cellStyle name="Hyperlink 2 4" xfId="4979" xr:uid="{00000000-0005-0000-0000-000097110000}"/>
    <cellStyle name="Hyperlink 2 5" xfId="4980" xr:uid="{00000000-0005-0000-0000-000098110000}"/>
    <cellStyle name="Hyperlink 3" xfId="4981" xr:uid="{00000000-0005-0000-0000-000099110000}"/>
    <cellStyle name="Hyperlink 4" xfId="4982" xr:uid="{00000000-0005-0000-0000-00009A110000}"/>
    <cellStyle name="IDD" xfId="2243" xr:uid="{00000000-0005-0000-0000-00009B110000}"/>
    <cellStyle name="Including Ylds" xfId="4983" xr:uid="{00000000-0005-0000-0000-00009C110000}"/>
    <cellStyle name="IncomeStatement" xfId="2244" xr:uid="{00000000-0005-0000-0000-00009D110000}"/>
    <cellStyle name="IncStmt" xfId="2245" xr:uid="{00000000-0005-0000-0000-00009E110000}"/>
    <cellStyle name="IncStmt 2" xfId="2246" xr:uid="{00000000-0005-0000-0000-00009F110000}"/>
    <cellStyle name="IncStmt 3" xfId="2247" xr:uid="{00000000-0005-0000-0000-0000A0110000}"/>
    <cellStyle name="InpComma0" xfId="2248" xr:uid="{00000000-0005-0000-0000-0000A1110000}"/>
    <cellStyle name="InpComma1" xfId="2249" xr:uid="{00000000-0005-0000-0000-0000A2110000}"/>
    <cellStyle name="InpComma2" xfId="2250" xr:uid="{00000000-0005-0000-0000-0000A3110000}"/>
    <cellStyle name="InpComma3" xfId="2251" xr:uid="{00000000-0005-0000-0000-0000A4110000}"/>
    <cellStyle name="InpComma4" xfId="2252" xr:uid="{00000000-0005-0000-0000-0000A5110000}"/>
    <cellStyle name="InpCurr0" xfId="2253" xr:uid="{00000000-0005-0000-0000-0000A6110000}"/>
    <cellStyle name="InpCurr1" xfId="2254" xr:uid="{00000000-0005-0000-0000-0000A7110000}"/>
    <cellStyle name="InpCurr2" xfId="2255" xr:uid="{00000000-0005-0000-0000-0000A8110000}"/>
    <cellStyle name="InpCurr3" xfId="2256" xr:uid="{00000000-0005-0000-0000-0000A9110000}"/>
    <cellStyle name="InpCurr4" xfId="2257" xr:uid="{00000000-0005-0000-0000-0000AA110000}"/>
    <cellStyle name="InpDate" xfId="2258" xr:uid="{00000000-0005-0000-0000-0000AB110000}"/>
    <cellStyle name="InpPercent0" xfId="2259" xr:uid="{00000000-0005-0000-0000-0000AC110000}"/>
    <cellStyle name="InpPercent1" xfId="2260" xr:uid="{00000000-0005-0000-0000-0000AD110000}"/>
    <cellStyle name="InpPercent2" xfId="2261" xr:uid="{00000000-0005-0000-0000-0000AE110000}"/>
    <cellStyle name="InpText" xfId="2262" xr:uid="{00000000-0005-0000-0000-0000AF110000}"/>
    <cellStyle name="InpText 2" xfId="5652" xr:uid="{00000000-0005-0000-0000-0000B0110000}"/>
    <cellStyle name="InpText 2 2" xfId="5923" xr:uid="{00000000-0005-0000-0000-0000B1110000}"/>
    <cellStyle name="InpText 2 3" xfId="5933" xr:uid="{00000000-0005-0000-0000-0000B2110000}"/>
    <cellStyle name="InpText 2 4" xfId="6241" xr:uid="{00000000-0005-0000-0000-0000B3110000}"/>
    <cellStyle name="InpText 3" xfId="5697" xr:uid="{00000000-0005-0000-0000-0000B4110000}"/>
    <cellStyle name="InpText 4" xfId="5961" xr:uid="{00000000-0005-0000-0000-0000B5110000}"/>
    <cellStyle name="InpText 5" xfId="6118" xr:uid="{00000000-0005-0000-0000-0000B6110000}"/>
    <cellStyle name="Input" xfId="57" builtinId="20" customBuiltin="1"/>
    <cellStyle name="Input [yellow]" xfId="2263" xr:uid="{00000000-0005-0000-0000-0000B8110000}"/>
    <cellStyle name="Input [yellow] 2" xfId="4984" xr:uid="{00000000-0005-0000-0000-0000B9110000}"/>
    <cellStyle name="Input [yellow] 2 2" xfId="5901" xr:uid="{00000000-0005-0000-0000-0000BA110000}"/>
    <cellStyle name="Input [yellow] 2 3" xfId="5975" xr:uid="{00000000-0005-0000-0000-0000BB110000}"/>
    <cellStyle name="Input [yellow] 2 4" xfId="6245" xr:uid="{00000000-0005-0000-0000-0000BC110000}"/>
    <cellStyle name="Input [yellow] 3" xfId="4985" xr:uid="{00000000-0005-0000-0000-0000BD110000}"/>
    <cellStyle name="Input [yellow] 3 2" xfId="6087" xr:uid="{00000000-0005-0000-0000-0000BE110000}"/>
    <cellStyle name="Input [yellow] 3 3" xfId="5987" xr:uid="{00000000-0005-0000-0000-0000BF110000}"/>
    <cellStyle name="Input [yellow] 3 4" xfId="6322" xr:uid="{00000000-0005-0000-0000-0000C0110000}"/>
    <cellStyle name="Input [yellow] 4" xfId="5966" xr:uid="{00000000-0005-0000-0000-0000C1110000}"/>
    <cellStyle name="Input [yellow] 5" xfId="5708" xr:uid="{00000000-0005-0000-0000-0000C2110000}"/>
    <cellStyle name="Input [yellow] 6" xfId="6133" xr:uid="{00000000-0005-0000-0000-0000C3110000}"/>
    <cellStyle name="Input 10" xfId="4986" xr:uid="{00000000-0005-0000-0000-0000C4110000}"/>
    <cellStyle name="Input 10 2" xfId="4987" xr:uid="{00000000-0005-0000-0000-0000C5110000}"/>
    <cellStyle name="Input 10 3" xfId="6044" xr:uid="{00000000-0005-0000-0000-0000C6110000}"/>
    <cellStyle name="Input 10 4" xfId="5981" xr:uid="{00000000-0005-0000-0000-0000C7110000}"/>
    <cellStyle name="Input 10 5" xfId="6113" xr:uid="{00000000-0005-0000-0000-0000C8110000}"/>
    <cellStyle name="Input 11" xfId="4988" xr:uid="{00000000-0005-0000-0000-0000C9110000}"/>
    <cellStyle name="Input 11 2" xfId="4989" xr:uid="{00000000-0005-0000-0000-0000CA110000}"/>
    <cellStyle name="Input 11 3" xfId="5900" xr:uid="{00000000-0005-0000-0000-0000CB110000}"/>
    <cellStyle name="Input 11 4" xfId="5928" xr:uid="{00000000-0005-0000-0000-0000CC110000}"/>
    <cellStyle name="Input 11 5" xfId="6285" xr:uid="{00000000-0005-0000-0000-0000CD110000}"/>
    <cellStyle name="Input 12" xfId="4990" xr:uid="{00000000-0005-0000-0000-0000CE110000}"/>
    <cellStyle name="Input 12 2" xfId="4991" xr:uid="{00000000-0005-0000-0000-0000CF110000}"/>
    <cellStyle name="Input 12 3" xfId="5667" xr:uid="{00000000-0005-0000-0000-0000D0110000}"/>
    <cellStyle name="Input 12 4" xfId="5858" xr:uid="{00000000-0005-0000-0000-0000D1110000}"/>
    <cellStyle name="Input 12 5" xfId="6151" xr:uid="{00000000-0005-0000-0000-0000D2110000}"/>
    <cellStyle name="Input 13" xfId="4992" xr:uid="{00000000-0005-0000-0000-0000D3110000}"/>
    <cellStyle name="Input 13 2" xfId="4993" xr:uid="{00000000-0005-0000-0000-0000D4110000}"/>
    <cellStyle name="Input 13 3" xfId="5747" xr:uid="{00000000-0005-0000-0000-0000D5110000}"/>
    <cellStyle name="Input 13 4" xfId="6086" xr:uid="{00000000-0005-0000-0000-0000D6110000}"/>
    <cellStyle name="Input 13 5" xfId="6114" xr:uid="{00000000-0005-0000-0000-0000D7110000}"/>
    <cellStyle name="Input 14" xfId="4994" xr:uid="{00000000-0005-0000-0000-0000D8110000}"/>
    <cellStyle name="Input 14 2" xfId="4995" xr:uid="{00000000-0005-0000-0000-0000D9110000}"/>
    <cellStyle name="Input 14 3" xfId="6085" xr:uid="{00000000-0005-0000-0000-0000DA110000}"/>
    <cellStyle name="Input 14 4" xfId="5917" xr:uid="{00000000-0005-0000-0000-0000DB110000}"/>
    <cellStyle name="Input 14 5" xfId="6164" xr:uid="{00000000-0005-0000-0000-0000DC110000}"/>
    <cellStyle name="Input 15" xfId="4996" xr:uid="{00000000-0005-0000-0000-0000DD110000}"/>
    <cellStyle name="Input 15 2" xfId="4997" xr:uid="{00000000-0005-0000-0000-0000DE110000}"/>
    <cellStyle name="Input 15 3" xfId="5746" xr:uid="{00000000-0005-0000-0000-0000DF110000}"/>
    <cellStyle name="Input 15 4" xfId="5672" xr:uid="{00000000-0005-0000-0000-0000E0110000}"/>
    <cellStyle name="Input 15 5" xfId="6165" xr:uid="{00000000-0005-0000-0000-0000E1110000}"/>
    <cellStyle name="Input 16" xfId="4998" xr:uid="{00000000-0005-0000-0000-0000E2110000}"/>
    <cellStyle name="Input 16 2" xfId="4999" xr:uid="{00000000-0005-0000-0000-0000E3110000}"/>
    <cellStyle name="Input 17" xfId="5000" xr:uid="{00000000-0005-0000-0000-0000E4110000}"/>
    <cellStyle name="Input 17 2" xfId="5001" xr:uid="{00000000-0005-0000-0000-0000E5110000}"/>
    <cellStyle name="Input 18" xfId="5002" xr:uid="{00000000-0005-0000-0000-0000E6110000}"/>
    <cellStyle name="Input 18 2" xfId="5003" xr:uid="{00000000-0005-0000-0000-0000E7110000}"/>
    <cellStyle name="Input 19" xfId="5004" xr:uid="{00000000-0005-0000-0000-0000E8110000}"/>
    <cellStyle name="Input 19 2" xfId="5005" xr:uid="{00000000-0005-0000-0000-0000E9110000}"/>
    <cellStyle name="Input 2" xfId="2264" xr:uid="{00000000-0005-0000-0000-0000EA110000}"/>
    <cellStyle name="Input 2 2" xfId="5006" xr:uid="{00000000-0005-0000-0000-0000EB110000}"/>
    <cellStyle name="Input 2 2 2" xfId="6017" xr:uid="{00000000-0005-0000-0000-0000EC110000}"/>
    <cellStyle name="Input 2 2 3" xfId="5976" xr:uid="{00000000-0005-0000-0000-0000ED110000}"/>
    <cellStyle name="Input 2 2 4" xfId="6185" xr:uid="{00000000-0005-0000-0000-0000EE110000}"/>
    <cellStyle name="Input 2 3" xfId="6090" xr:uid="{00000000-0005-0000-0000-0000EF110000}"/>
    <cellStyle name="Input 2 4" xfId="5698" xr:uid="{00000000-0005-0000-0000-0000F0110000}"/>
    <cellStyle name="Input 2 5" xfId="6104" xr:uid="{00000000-0005-0000-0000-0000F1110000}"/>
    <cellStyle name="Input 20" xfId="5007" xr:uid="{00000000-0005-0000-0000-0000F2110000}"/>
    <cellStyle name="Input 20 2" xfId="5008" xr:uid="{00000000-0005-0000-0000-0000F3110000}"/>
    <cellStyle name="Input 21" xfId="5009" xr:uid="{00000000-0005-0000-0000-0000F4110000}"/>
    <cellStyle name="Input 21 2" xfId="5010" xr:uid="{00000000-0005-0000-0000-0000F5110000}"/>
    <cellStyle name="Input 22" xfId="5011" xr:uid="{00000000-0005-0000-0000-0000F6110000}"/>
    <cellStyle name="Input 23" xfId="5012" xr:uid="{00000000-0005-0000-0000-0000F7110000}"/>
    <cellStyle name="Input 24" xfId="5013" xr:uid="{00000000-0005-0000-0000-0000F8110000}"/>
    <cellStyle name="Input 25" xfId="5014" xr:uid="{00000000-0005-0000-0000-0000F9110000}"/>
    <cellStyle name="Input 26" xfId="5015" xr:uid="{00000000-0005-0000-0000-0000FA110000}"/>
    <cellStyle name="Input 27" xfId="5016" xr:uid="{00000000-0005-0000-0000-0000FB110000}"/>
    <cellStyle name="Input 28" xfId="5017" xr:uid="{00000000-0005-0000-0000-0000FC110000}"/>
    <cellStyle name="Input 29" xfId="5018" xr:uid="{00000000-0005-0000-0000-0000FD110000}"/>
    <cellStyle name="Input 3" xfId="2265" xr:uid="{00000000-0005-0000-0000-0000FE110000}"/>
    <cellStyle name="Input 3 2" xfId="5019" xr:uid="{00000000-0005-0000-0000-0000FF110000}"/>
    <cellStyle name="Input 3 2 2" xfId="5745" xr:uid="{00000000-0005-0000-0000-000000120000}"/>
    <cellStyle name="Input 3 2 3" xfId="5857" xr:uid="{00000000-0005-0000-0000-000001120000}"/>
    <cellStyle name="Input 3 2 4" xfId="6257" xr:uid="{00000000-0005-0000-0000-000002120000}"/>
    <cellStyle name="Input 3 3" xfId="5950" xr:uid="{00000000-0005-0000-0000-000003120000}"/>
    <cellStyle name="Input 3 4" xfId="6032" xr:uid="{00000000-0005-0000-0000-000004120000}"/>
    <cellStyle name="Input 3 5" xfId="6183" xr:uid="{00000000-0005-0000-0000-000005120000}"/>
    <cellStyle name="Input 30" xfId="5020" xr:uid="{00000000-0005-0000-0000-000006120000}"/>
    <cellStyle name="Input 31" xfId="5021" xr:uid="{00000000-0005-0000-0000-000007120000}"/>
    <cellStyle name="Input 32" xfId="5022" xr:uid="{00000000-0005-0000-0000-000008120000}"/>
    <cellStyle name="Input 33" xfId="5023" xr:uid="{00000000-0005-0000-0000-000009120000}"/>
    <cellStyle name="Input 34" xfId="5024" xr:uid="{00000000-0005-0000-0000-00000A120000}"/>
    <cellStyle name="Input 35" xfId="5025" xr:uid="{00000000-0005-0000-0000-00000B120000}"/>
    <cellStyle name="Input 36" xfId="5026" xr:uid="{00000000-0005-0000-0000-00000C120000}"/>
    <cellStyle name="Input 4" xfId="2266" xr:uid="{00000000-0005-0000-0000-00000D120000}"/>
    <cellStyle name="Input 4 2" xfId="5027" xr:uid="{00000000-0005-0000-0000-00000E120000}"/>
    <cellStyle name="Input 4 2 2" xfId="6066" xr:uid="{00000000-0005-0000-0000-00000F120000}"/>
    <cellStyle name="Input 4 2 3" xfId="5785" xr:uid="{00000000-0005-0000-0000-000010120000}"/>
    <cellStyle name="Input 4 2 4" xfId="6249" xr:uid="{00000000-0005-0000-0000-000011120000}"/>
    <cellStyle name="Input 4 3" xfId="5657" xr:uid="{00000000-0005-0000-0000-000012120000}"/>
    <cellStyle name="Input 4 4" xfId="5760" xr:uid="{00000000-0005-0000-0000-000013120000}"/>
    <cellStyle name="Input 4 5" xfId="6266" xr:uid="{00000000-0005-0000-0000-000014120000}"/>
    <cellStyle name="Input 5" xfId="2267" xr:uid="{00000000-0005-0000-0000-000015120000}"/>
    <cellStyle name="Input 5 2" xfId="5028" xr:uid="{00000000-0005-0000-0000-000016120000}"/>
    <cellStyle name="Input 5 2 2" xfId="6065" xr:uid="{00000000-0005-0000-0000-000017120000}"/>
    <cellStyle name="Input 5 2 3" xfId="6069" xr:uid="{00000000-0005-0000-0000-000018120000}"/>
    <cellStyle name="Input 5 2 4" xfId="6150" xr:uid="{00000000-0005-0000-0000-000019120000}"/>
    <cellStyle name="Input 5 3" xfId="5949" xr:uid="{00000000-0005-0000-0000-00001A120000}"/>
    <cellStyle name="Input 5 4" xfId="5753" xr:uid="{00000000-0005-0000-0000-00001B120000}"/>
    <cellStyle name="Input 5 5" xfId="6115" xr:uid="{00000000-0005-0000-0000-00001C120000}"/>
    <cellStyle name="Input 6" xfId="2268" xr:uid="{00000000-0005-0000-0000-00001D120000}"/>
    <cellStyle name="Input 6 2" xfId="5029" xr:uid="{00000000-0005-0000-0000-00001E120000}"/>
    <cellStyle name="Input 6 3" xfId="6095" xr:uid="{00000000-0005-0000-0000-00001F120000}"/>
    <cellStyle name="Input 6 4" xfId="5859" xr:uid="{00000000-0005-0000-0000-000020120000}"/>
    <cellStyle name="Input 6 5" xfId="6264" xr:uid="{00000000-0005-0000-0000-000021120000}"/>
    <cellStyle name="Input 7" xfId="2269" xr:uid="{00000000-0005-0000-0000-000022120000}"/>
    <cellStyle name="Input 7 2" xfId="5030" xr:uid="{00000000-0005-0000-0000-000023120000}"/>
    <cellStyle name="Input 7 3" xfId="5718" xr:uid="{00000000-0005-0000-0000-000024120000}"/>
    <cellStyle name="Input 7 4" xfId="5863" xr:uid="{00000000-0005-0000-0000-000025120000}"/>
    <cellStyle name="Input 7 5" xfId="6313" xr:uid="{00000000-0005-0000-0000-000026120000}"/>
    <cellStyle name="Input 8" xfId="2270" xr:uid="{00000000-0005-0000-0000-000027120000}"/>
    <cellStyle name="Input 8 2" xfId="5031" xr:uid="{00000000-0005-0000-0000-000028120000}"/>
    <cellStyle name="Input 8 3" xfId="5717" xr:uid="{00000000-0005-0000-0000-000029120000}"/>
    <cellStyle name="Input 8 4" xfId="5799" xr:uid="{00000000-0005-0000-0000-00002A120000}"/>
    <cellStyle name="Input 8 5" xfId="6129" xr:uid="{00000000-0005-0000-0000-00002B120000}"/>
    <cellStyle name="Input 9" xfId="2271" xr:uid="{00000000-0005-0000-0000-00002C120000}"/>
    <cellStyle name="Input 9 2" xfId="5032" xr:uid="{00000000-0005-0000-0000-00002D120000}"/>
    <cellStyle name="Input 9 3" xfId="5716" xr:uid="{00000000-0005-0000-0000-00002E120000}"/>
    <cellStyle name="Input 9 4" xfId="5968" xr:uid="{00000000-0005-0000-0000-00002F120000}"/>
    <cellStyle name="Input 9 5" xfId="6314" xr:uid="{00000000-0005-0000-0000-000030120000}"/>
    <cellStyle name="Input Cells" xfId="2272" xr:uid="{00000000-0005-0000-0000-000031120000}"/>
    <cellStyle name="Input comment text" xfId="2273" xr:uid="{00000000-0005-0000-0000-000032120000}"/>
    <cellStyle name="Input Currency" xfId="2274" xr:uid="{00000000-0005-0000-0000-000033120000}"/>
    <cellStyle name="Input date" xfId="2275" xr:uid="{00000000-0005-0000-0000-000034120000}"/>
    <cellStyle name="Input Dollar" xfId="2276" xr:uid="{00000000-0005-0000-0000-000035120000}"/>
    <cellStyle name="Input Fixed [0]" xfId="2277" xr:uid="{00000000-0005-0000-0000-000036120000}"/>
    <cellStyle name="Input Float" xfId="2278" xr:uid="{00000000-0005-0000-0000-000037120000}"/>
    <cellStyle name="Input Normal" xfId="2279" xr:uid="{00000000-0005-0000-0000-000038120000}"/>
    <cellStyle name="Input Normal (0)" xfId="2280" xr:uid="{00000000-0005-0000-0000-000039120000}"/>
    <cellStyle name="Input Normal_~7945259" xfId="2281" xr:uid="{00000000-0005-0000-0000-00003A120000}"/>
    <cellStyle name="Input Percent" xfId="2282" xr:uid="{00000000-0005-0000-0000-00003B120000}"/>
    <cellStyle name="Input Percent (1)" xfId="2283" xr:uid="{00000000-0005-0000-0000-00003C120000}"/>
    <cellStyle name="Input Percent [2]" xfId="2284" xr:uid="{00000000-0005-0000-0000-00003D120000}"/>
    <cellStyle name="Input Percent_Data" xfId="2285" xr:uid="{00000000-0005-0000-0000-00003E120000}"/>
    <cellStyle name="Input Titles" xfId="2286" xr:uid="{00000000-0005-0000-0000-00003F120000}"/>
    <cellStyle name="InputBlueFont_Valuation " xfId="58" xr:uid="{00000000-0005-0000-0000-000040120000}"/>
    <cellStyle name="InputCell" xfId="2287" xr:uid="{00000000-0005-0000-0000-000041120000}"/>
    <cellStyle name="InputCell 2" xfId="5939" xr:uid="{00000000-0005-0000-0000-000042120000}"/>
    <cellStyle name="InputCell 3" xfId="5686" xr:uid="{00000000-0005-0000-0000-000043120000}"/>
    <cellStyle name="InputCell 4" xfId="6139" xr:uid="{00000000-0005-0000-0000-000044120000}"/>
    <cellStyle name="InputCurrency" xfId="2288" xr:uid="{00000000-0005-0000-0000-000045120000}"/>
    <cellStyle name="InputCurrency2" xfId="2289" xr:uid="{00000000-0005-0000-0000-000046120000}"/>
    <cellStyle name="inputExposure" xfId="5033" xr:uid="{00000000-0005-0000-0000-000047120000}"/>
    <cellStyle name="inputExposure 2" xfId="6016" xr:uid="{00000000-0005-0000-0000-000048120000}"/>
    <cellStyle name="inputExposure 3" xfId="6031" xr:uid="{00000000-0005-0000-0000-000049120000}"/>
    <cellStyle name="inputExposure 4" xfId="6204" xr:uid="{00000000-0005-0000-0000-00004A120000}"/>
    <cellStyle name="InputMultiple1" xfId="2290" xr:uid="{00000000-0005-0000-0000-00004B120000}"/>
    <cellStyle name="InputPercent1" xfId="2291" xr:uid="{00000000-0005-0000-0000-00004C120000}"/>
    <cellStyle name="Integer" xfId="2292" xr:uid="{00000000-0005-0000-0000-00004D120000}"/>
    <cellStyle name="IS Summary" xfId="2293" xr:uid="{00000000-0005-0000-0000-00004E120000}"/>
    <cellStyle name="Italic" xfId="2294" xr:uid="{00000000-0005-0000-0000-00004F120000}"/>
    <cellStyle name="Item" xfId="2295" xr:uid="{00000000-0005-0000-0000-000050120000}"/>
    <cellStyle name="ItemTypeClass" xfId="2296" xr:uid="{00000000-0005-0000-0000-000051120000}"/>
    <cellStyle name="ItemTypeClass 2" xfId="5978" xr:uid="{00000000-0005-0000-0000-000052120000}"/>
    <cellStyle name="ItemTypeClass 3" xfId="6020" xr:uid="{00000000-0005-0000-0000-000053120000}"/>
    <cellStyle name="ItemTypeClass 4" xfId="6173" xr:uid="{00000000-0005-0000-0000-000054120000}"/>
    <cellStyle name="JPM" xfId="2297" xr:uid="{00000000-0005-0000-0000-000055120000}"/>
    <cellStyle name="l" xfId="2298" xr:uid="{00000000-0005-0000-0000-000056120000}"/>
    <cellStyle name="Label" xfId="2299" xr:uid="{00000000-0005-0000-0000-000057120000}"/>
    <cellStyle name="Label 2" xfId="6068" xr:uid="{00000000-0005-0000-0000-000058120000}"/>
    <cellStyle name="Label 3" xfId="6048" xr:uid="{00000000-0005-0000-0000-000059120000}"/>
    <cellStyle name="Label 4" xfId="6160" xr:uid="{00000000-0005-0000-0000-00005A120000}"/>
    <cellStyle name="last line" xfId="2300" xr:uid="{00000000-0005-0000-0000-00005B120000}"/>
    <cellStyle name="last line 2" xfId="5666" xr:uid="{00000000-0005-0000-0000-00005C120000}"/>
    <cellStyle name="last line 3" xfId="5907" xr:uid="{00000000-0005-0000-0000-00005D120000}"/>
    <cellStyle name="last line 4" xfId="6161" xr:uid="{00000000-0005-0000-0000-00005E120000}"/>
    <cellStyle name="Lds1" xfId="2301" xr:uid="{00000000-0005-0000-0000-00005F120000}"/>
    <cellStyle name="Left" xfId="2302" xr:uid="{00000000-0005-0000-0000-000060120000}"/>
    <cellStyle name="Lien hypertexte" xfId="2303" xr:uid="{00000000-0005-0000-0000-000061120000}"/>
    <cellStyle name="Lien hypertexte visité" xfId="2304" xr:uid="{00000000-0005-0000-0000-000062120000}"/>
    <cellStyle name="lightblue" xfId="2305" xr:uid="{00000000-0005-0000-0000-000063120000}"/>
    <cellStyle name="Line" xfId="2306" xr:uid="{00000000-0005-0000-0000-000064120000}"/>
    <cellStyle name="LineItem" xfId="2307" xr:uid="{00000000-0005-0000-0000-000065120000}"/>
    <cellStyle name="LineItemPrompt" xfId="5034" xr:uid="{00000000-0005-0000-0000-000066120000}"/>
    <cellStyle name="LineItemValue" xfId="5035" xr:uid="{00000000-0005-0000-0000-000067120000}"/>
    <cellStyle name="LineNum w/ Border" xfId="2308" xr:uid="{00000000-0005-0000-0000-000068120000}"/>
    <cellStyle name="LineNum w/ Border 2" xfId="2309" xr:uid="{00000000-0005-0000-0000-000069120000}"/>
    <cellStyle name="LineNum w/ Border 3" xfId="2310" xr:uid="{00000000-0005-0000-0000-00006A120000}"/>
    <cellStyle name="LineNumbers" xfId="2311" xr:uid="{00000000-0005-0000-0000-00006B120000}"/>
    <cellStyle name="LineNumbersFirstColumn" xfId="2312" xr:uid="{00000000-0005-0000-0000-00006C120000}"/>
    <cellStyle name="Lines" xfId="2313" xr:uid="{00000000-0005-0000-0000-00006D120000}"/>
    <cellStyle name="Link Currency (0)" xfId="2314" xr:uid="{00000000-0005-0000-0000-00006E120000}"/>
    <cellStyle name="Link Currency (2)" xfId="2315" xr:uid="{00000000-0005-0000-0000-00006F120000}"/>
    <cellStyle name="Link Units (0)" xfId="2316" xr:uid="{00000000-0005-0000-0000-000070120000}"/>
    <cellStyle name="Link Units (1)" xfId="2317" xr:uid="{00000000-0005-0000-0000-000071120000}"/>
    <cellStyle name="Link Units (2)" xfId="2318" xr:uid="{00000000-0005-0000-0000-000072120000}"/>
    <cellStyle name="Linked Cell" xfId="59" builtinId="24" customBuiltin="1"/>
    <cellStyle name="Linked Cell 10" xfId="5036" xr:uid="{00000000-0005-0000-0000-000074120000}"/>
    <cellStyle name="Linked Cell 10 2" xfId="5037" xr:uid="{00000000-0005-0000-0000-000075120000}"/>
    <cellStyle name="Linked Cell 11" xfId="5038" xr:uid="{00000000-0005-0000-0000-000076120000}"/>
    <cellStyle name="Linked Cell 11 2" xfId="5039" xr:uid="{00000000-0005-0000-0000-000077120000}"/>
    <cellStyle name="Linked Cell 12" xfId="5040" xr:uid="{00000000-0005-0000-0000-000078120000}"/>
    <cellStyle name="Linked Cell 12 2" xfId="5041" xr:uid="{00000000-0005-0000-0000-000079120000}"/>
    <cellStyle name="Linked Cell 13" xfId="5042" xr:uid="{00000000-0005-0000-0000-00007A120000}"/>
    <cellStyle name="Linked Cell 13 2" xfId="5043" xr:uid="{00000000-0005-0000-0000-00007B120000}"/>
    <cellStyle name="Linked Cell 14" xfId="5044" xr:uid="{00000000-0005-0000-0000-00007C120000}"/>
    <cellStyle name="Linked Cell 14 2" xfId="5045" xr:uid="{00000000-0005-0000-0000-00007D120000}"/>
    <cellStyle name="Linked Cell 15" xfId="5046" xr:uid="{00000000-0005-0000-0000-00007E120000}"/>
    <cellStyle name="Linked Cell 15 2" xfId="5047" xr:uid="{00000000-0005-0000-0000-00007F120000}"/>
    <cellStyle name="Linked Cell 16" xfId="5048" xr:uid="{00000000-0005-0000-0000-000080120000}"/>
    <cellStyle name="Linked Cell 16 2" xfId="5049" xr:uid="{00000000-0005-0000-0000-000081120000}"/>
    <cellStyle name="Linked Cell 17" xfId="5050" xr:uid="{00000000-0005-0000-0000-000082120000}"/>
    <cellStyle name="Linked Cell 17 2" xfId="5051" xr:uid="{00000000-0005-0000-0000-000083120000}"/>
    <cellStyle name="Linked Cell 18" xfId="5052" xr:uid="{00000000-0005-0000-0000-000084120000}"/>
    <cellStyle name="Linked Cell 18 2" xfId="5053" xr:uid="{00000000-0005-0000-0000-000085120000}"/>
    <cellStyle name="Linked Cell 19" xfId="5054" xr:uid="{00000000-0005-0000-0000-000086120000}"/>
    <cellStyle name="Linked Cell 19 2" xfId="5055" xr:uid="{00000000-0005-0000-0000-000087120000}"/>
    <cellStyle name="Linked Cell 2" xfId="5056" xr:uid="{00000000-0005-0000-0000-000088120000}"/>
    <cellStyle name="Linked Cell 2 2" xfId="5057" xr:uid="{00000000-0005-0000-0000-000089120000}"/>
    <cellStyle name="Linked Cell 20" xfId="5058" xr:uid="{00000000-0005-0000-0000-00008A120000}"/>
    <cellStyle name="Linked Cell 20 2" xfId="5059" xr:uid="{00000000-0005-0000-0000-00008B120000}"/>
    <cellStyle name="Linked Cell 21" xfId="5060" xr:uid="{00000000-0005-0000-0000-00008C120000}"/>
    <cellStyle name="Linked Cell 21 2" xfId="5061" xr:uid="{00000000-0005-0000-0000-00008D120000}"/>
    <cellStyle name="Linked Cell 22" xfId="5062" xr:uid="{00000000-0005-0000-0000-00008E120000}"/>
    <cellStyle name="Linked Cell 23" xfId="5063" xr:uid="{00000000-0005-0000-0000-00008F120000}"/>
    <cellStyle name="Linked Cell 24" xfId="5064" xr:uid="{00000000-0005-0000-0000-000090120000}"/>
    <cellStyle name="Linked Cell 25" xfId="5065" xr:uid="{00000000-0005-0000-0000-000091120000}"/>
    <cellStyle name="Linked Cell 26" xfId="5066" xr:uid="{00000000-0005-0000-0000-000092120000}"/>
    <cellStyle name="Linked Cell 27" xfId="5067" xr:uid="{00000000-0005-0000-0000-000093120000}"/>
    <cellStyle name="Linked Cell 28" xfId="5068" xr:uid="{00000000-0005-0000-0000-000094120000}"/>
    <cellStyle name="Linked Cell 29" xfId="5069" xr:uid="{00000000-0005-0000-0000-000095120000}"/>
    <cellStyle name="Linked Cell 3" xfId="5070" xr:uid="{00000000-0005-0000-0000-000096120000}"/>
    <cellStyle name="Linked Cell 3 2" xfId="5071" xr:uid="{00000000-0005-0000-0000-000097120000}"/>
    <cellStyle name="Linked Cell 30" xfId="5072" xr:uid="{00000000-0005-0000-0000-000098120000}"/>
    <cellStyle name="Linked Cell 31" xfId="5073" xr:uid="{00000000-0005-0000-0000-000099120000}"/>
    <cellStyle name="Linked Cell 32" xfId="5074" xr:uid="{00000000-0005-0000-0000-00009A120000}"/>
    <cellStyle name="Linked Cell 33" xfId="5075" xr:uid="{00000000-0005-0000-0000-00009B120000}"/>
    <cellStyle name="Linked Cell 34" xfId="5076" xr:uid="{00000000-0005-0000-0000-00009C120000}"/>
    <cellStyle name="Linked Cell 35" xfId="5077" xr:uid="{00000000-0005-0000-0000-00009D120000}"/>
    <cellStyle name="Linked Cell 36" xfId="5078" xr:uid="{00000000-0005-0000-0000-00009E120000}"/>
    <cellStyle name="Linked Cell 4" xfId="5079" xr:uid="{00000000-0005-0000-0000-00009F120000}"/>
    <cellStyle name="Linked Cell 4 2" xfId="5080" xr:uid="{00000000-0005-0000-0000-0000A0120000}"/>
    <cellStyle name="Linked Cell 5" xfId="5081" xr:uid="{00000000-0005-0000-0000-0000A1120000}"/>
    <cellStyle name="Linked Cell 5 2" xfId="5082" xr:uid="{00000000-0005-0000-0000-0000A2120000}"/>
    <cellStyle name="Linked Cell 6" xfId="5083" xr:uid="{00000000-0005-0000-0000-0000A3120000}"/>
    <cellStyle name="Linked Cell 6 2" xfId="5084" xr:uid="{00000000-0005-0000-0000-0000A4120000}"/>
    <cellStyle name="Linked Cell 7" xfId="5085" xr:uid="{00000000-0005-0000-0000-0000A5120000}"/>
    <cellStyle name="Linked Cell 7 2" xfId="5086" xr:uid="{00000000-0005-0000-0000-0000A6120000}"/>
    <cellStyle name="Linked Cell 8" xfId="5087" xr:uid="{00000000-0005-0000-0000-0000A7120000}"/>
    <cellStyle name="Linked Cell 8 2" xfId="5088" xr:uid="{00000000-0005-0000-0000-0000A8120000}"/>
    <cellStyle name="Linked Cell 9" xfId="5089" xr:uid="{00000000-0005-0000-0000-0000A9120000}"/>
    <cellStyle name="Linked Cell 9 2" xfId="5090" xr:uid="{00000000-0005-0000-0000-0000AA120000}"/>
    <cellStyle name="Linked Cells" xfId="2319" xr:uid="{00000000-0005-0000-0000-0000AB120000}"/>
    <cellStyle name="Linked-Sheet" xfId="2320" xr:uid="{00000000-0005-0000-0000-0000AC120000}"/>
    <cellStyle name="Linked-WB" xfId="2321" xr:uid="{00000000-0005-0000-0000-0000AD120000}"/>
    <cellStyle name="Locked" xfId="2322" xr:uid="{00000000-0005-0000-0000-0000AE120000}"/>
    <cellStyle name="m/d/yy" xfId="2323" xr:uid="{00000000-0005-0000-0000-0000AF120000}"/>
    <cellStyle name="MacroComment" xfId="2324" xr:uid="{00000000-0005-0000-0000-0000B0120000}"/>
    <cellStyle name="MacroHeading" xfId="2325" xr:uid="{00000000-0005-0000-0000-0000B1120000}"/>
    <cellStyle name="Magic" xfId="2326" xr:uid="{00000000-0005-0000-0000-0000B2120000}"/>
    <cellStyle name="Margins" xfId="2327" xr:uid="{00000000-0005-0000-0000-0000B3120000}"/>
    <cellStyle name="Middle" xfId="2328" xr:uid="{00000000-0005-0000-0000-0000B4120000}"/>
    <cellStyle name="Mifrog" xfId="2329" xr:uid="{00000000-0005-0000-0000-0000B5120000}"/>
    <cellStyle name="Migliaia (0)_07 Deut - FS0699HY" xfId="2330" xr:uid="{00000000-0005-0000-0000-0000B6120000}"/>
    <cellStyle name="Migliaia_07 Deut - FS0699HY" xfId="2331" xr:uid="{00000000-0005-0000-0000-0000B7120000}"/>
    <cellStyle name="Millares [0]_10 AVERIAS MASIVAS + ANT" xfId="2332" xr:uid="{00000000-0005-0000-0000-0000B8120000}"/>
    <cellStyle name="Millares_10 AVERIAS MASIVAS + ANT" xfId="2333" xr:uid="{00000000-0005-0000-0000-0000B9120000}"/>
    <cellStyle name="Milliers [0]_!!!GO" xfId="2334" xr:uid="{00000000-0005-0000-0000-0000BA120000}"/>
    <cellStyle name="Milliers_!!!GO" xfId="2335" xr:uid="{00000000-0005-0000-0000-0000BB120000}"/>
    <cellStyle name="Millions" xfId="2336" xr:uid="{00000000-0005-0000-0000-0000BC120000}"/>
    <cellStyle name="Millions 2" xfId="2337" xr:uid="{00000000-0005-0000-0000-0000BD120000}"/>
    <cellStyle name="Millions 3" xfId="2338" xr:uid="{00000000-0005-0000-0000-0000BE120000}"/>
    <cellStyle name="Millions[1]" xfId="2339" xr:uid="{00000000-0005-0000-0000-0000BF120000}"/>
    <cellStyle name="Millions_~0154029" xfId="2340" xr:uid="{00000000-0005-0000-0000-0000C0120000}"/>
    <cellStyle name="Moneda [0]_10 AVERIAS MASIVAS + ANT" xfId="2341" xr:uid="{00000000-0005-0000-0000-0000C1120000}"/>
    <cellStyle name="Moneda_10 AVERIAS MASIVAS + ANT" xfId="2342" xr:uid="{00000000-0005-0000-0000-0000C2120000}"/>
    <cellStyle name="Monétaire [0]_!!!GO" xfId="2343" xr:uid="{00000000-0005-0000-0000-0000C3120000}"/>
    <cellStyle name="Monétaire_!!!GO" xfId="2344" xr:uid="{00000000-0005-0000-0000-0000C4120000}"/>
    <cellStyle name="Monetario" xfId="2345" xr:uid="{00000000-0005-0000-0000-0000C5120000}"/>
    <cellStyle name="MonthYear" xfId="2346" xr:uid="{00000000-0005-0000-0000-0000C6120000}"/>
    <cellStyle name="Mul1" xfId="2347" xr:uid="{00000000-0005-0000-0000-0000C7120000}"/>
    <cellStyle name="Multiple" xfId="2348" xr:uid="{00000000-0005-0000-0000-0000C8120000}"/>
    <cellStyle name="Multiple [0]" xfId="2349" xr:uid="{00000000-0005-0000-0000-0000C9120000}"/>
    <cellStyle name="Multiple [1]" xfId="2350" xr:uid="{00000000-0005-0000-0000-0000CA120000}"/>
    <cellStyle name="Multiple 10" xfId="2351" xr:uid="{00000000-0005-0000-0000-0000CB120000}"/>
    <cellStyle name="Multiple 2" xfId="2352" xr:uid="{00000000-0005-0000-0000-0000CC120000}"/>
    <cellStyle name="Multiple 3" xfId="2353" xr:uid="{00000000-0005-0000-0000-0000CD120000}"/>
    <cellStyle name="Multiple 4" xfId="2354" xr:uid="{00000000-0005-0000-0000-0000CE120000}"/>
    <cellStyle name="Multiple 5" xfId="2355" xr:uid="{00000000-0005-0000-0000-0000CF120000}"/>
    <cellStyle name="Multiple 6" xfId="2356" xr:uid="{00000000-0005-0000-0000-0000D0120000}"/>
    <cellStyle name="Multiple 7" xfId="2357" xr:uid="{00000000-0005-0000-0000-0000D1120000}"/>
    <cellStyle name="Multiple 8" xfId="2358" xr:uid="{00000000-0005-0000-0000-0000D2120000}"/>
    <cellStyle name="Multiple 9" xfId="2359" xr:uid="{00000000-0005-0000-0000-0000D3120000}"/>
    <cellStyle name="Multiple(1)" xfId="2360" xr:uid="{00000000-0005-0000-0000-0000D4120000}"/>
    <cellStyle name="Multiple(2)" xfId="2361" xr:uid="{00000000-0005-0000-0000-0000D5120000}"/>
    <cellStyle name="Multiple_1Q10 ERF Supplement 3-15-10 Check" xfId="2362" xr:uid="{00000000-0005-0000-0000-0000D6120000}"/>
    <cellStyle name="Multiple1" xfId="2363" xr:uid="{00000000-0005-0000-0000-0000D7120000}"/>
    <cellStyle name="My Date" xfId="5091" xr:uid="{00000000-0005-0000-0000-0000D8120000}"/>
    <cellStyle name="My Date 2" xfId="5092" xr:uid="{00000000-0005-0000-0000-0000D9120000}"/>
    <cellStyle name="My Date 3" xfId="5093" xr:uid="{00000000-0005-0000-0000-0000DA120000}"/>
    <cellStyle name="n*" xfId="2364" xr:uid="{00000000-0005-0000-0000-0000DB120000}"/>
    <cellStyle name="NA is zero" xfId="2365" xr:uid="{00000000-0005-0000-0000-0000DC120000}"/>
    <cellStyle name="Needs update" xfId="2366" xr:uid="{00000000-0005-0000-0000-0000DD120000}"/>
    <cellStyle name="Neutral" xfId="60" builtinId="28" customBuiltin="1"/>
    <cellStyle name="Neutral 10" xfId="5094" xr:uid="{00000000-0005-0000-0000-0000DF120000}"/>
    <cellStyle name="Neutral 10 2" xfId="5095" xr:uid="{00000000-0005-0000-0000-0000E0120000}"/>
    <cellStyle name="Neutral 11" xfId="5096" xr:uid="{00000000-0005-0000-0000-0000E1120000}"/>
    <cellStyle name="Neutral 11 2" xfId="5097" xr:uid="{00000000-0005-0000-0000-0000E2120000}"/>
    <cellStyle name="Neutral 12" xfId="5098" xr:uid="{00000000-0005-0000-0000-0000E3120000}"/>
    <cellStyle name="Neutral 12 2" xfId="5099" xr:uid="{00000000-0005-0000-0000-0000E4120000}"/>
    <cellStyle name="Neutral 13" xfId="5100" xr:uid="{00000000-0005-0000-0000-0000E5120000}"/>
    <cellStyle name="Neutral 13 2" xfId="5101" xr:uid="{00000000-0005-0000-0000-0000E6120000}"/>
    <cellStyle name="Neutral 14" xfId="5102" xr:uid="{00000000-0005-0000-0000-0000E7120000}"/>
    <cellStyle name="Neutral 14 2" xfId="5103" xr:uid="{00000000-0005-0000-0000-0000E8120000}"/>
    <cellStyle name="Neutral 15" xfId="5104" xr:uid="{00000000-0005-0000-0000-0000E9120000}"/>
    <cellStyle name="Neutral 15 2" xfId="5105" xr:uid="{00000000-0005-0000-0000-0000EA120000}"/>
    <cellStyle name="Neutral 16" xfId="5106" xr:uid="{00000000-0005-0000-0000-0000EB120000}"/>
    <cellStyle name="Neutral 16 2" xfId="5107" xr:uid="{00000000-0005-0000-0000-0000EC120000}"/>
    <cellStyle name="Neutral 17" xfId="5108" xr:uid="{00000000-0005-0000-0000-0000ED120000}"/>
    <cellStyle name="Neutral 17 2" xfId="5109" xr:uid="{00000000-0005-0000-0000-0000EE120000}"/>
    <cellStyle name="Neutral 18" xfId="5110" xr:uid="{00000000-0005-0000-0000-0000EF120000}"/>
    <cellStyle name="Neutral 18 2" xfId="5111" xr:uid="{00000000-0005-0000-0000-0000F0120000}"/>
    <cellStyle name="Neutral 19" xfId="5112" xr:uid="{00000000-0005-0000-0000-0000F1120000}"/>
    <cellStyle name="Neutral 19 2" xfId="5113" xr:uid="{00000000-0005-0000-0000-0000F2120000}"/>
    <cellStyle name="Neutral 2" xfId="5114" xr:uid="{00000000-0005-0000-0000-0000F3120000}"/>
    <cellStyle name="Neutral 2 2" xfId="5115" xr:uid="{00000000-0005-0000-0000-0000F4120000}"/>
    <cellStyle name="Neutral 20" xfId="5116" xr:uid="{00000000-0005-0000-0000-0000F5120000}"/>
    <cellStyle name="Neutral 20 2" xfId="5117" xr:uid="{00000000-0005-0000-0000-0000F6120000}"/>
    <cellStyle name="Neutral 21" xfId="5118" xr:uid="{00000000-0005-0000-0000-0000F7120000}"/>
    <cellStyle name="Neutral 21 2" xfId="5119" xr:uid="{00000000-0005-0000-0000-0000F8120000}"/>
    <cellStyle name="Neutral 22" xfId="5120" xr:uid="{00000000-0005-0000-0000-0000F9120000}"/>
    <cellStyle name="Neutral 23" xfId="5121" xr:uid="{00000000-0005-0000-0000-0000FA120000}"/>
    <cellStyle name="Neutral 24" xfId="5122" xr:uid="{00000000-0005-0000-0000-0000FB120000}"/>
    <cellStyle name="Neutral 25" xfId="5123" xr:uid="{00000000-0005-0000-0000-0000FC120000}"/>
    <cellStyle name="Neutral 26" xfId="5124" xr:uid="{00000000-0005-0000-0000-0000FD120000}"/>
    <cellStyle name="Neutral 27" xfId="5125" xr:uid="{00000000-0005-0000-0000-0000FE120000}"/>
    <cellStyle name="Neutral 28" xfId="5126" xr:uid="{00000000-0005-0000-0000-0000FF120000}"/>
    <cellStyle name="Neutral 29" xfId="5127" xr:uid="{00000000-0005-0000-0000-000000130000}"/>
    <cellStyle name="Neutral 3" xfId="5128" xr:uid="{00000000-0005-0000-0000-000001130000}"/>
    <cellStyle name="Neutral 3 2" xfId="5129" xr:uid="{00000000-0005-0000-0000-000002130000}"/>
    <cellStyle name="Neutral 30" xfId="5130" xr:uid="{00000000-0005-0000-0000-000003130000}"/>
    <cellStyle name="Neutral 31" xfId="5131" xr:uid="{00000000-0005-0000-0000-000004130000}"/>
    <cellStyle name="Neutral 32" xfId="5132" xr:uid="{00000000-0005-0000-0000-000005130000}"/>
    <cellStyle name="Neutral 33" xfId="5133" xr:uid="{00000000-0005-0000-0000-000006130000}"/>
    <cellStyle name="Neutral 34" xfId="5134" xr:uid="{00000000-0005-0000-0000-000007130000}"/>
    <cellStyle name="Neutral 35" xfId="5135" xr:uid="{00000000-0005-0000-0000-000008130000}"/>
    <cellStyle name="Neutral 36" xfId="5136" xr:uid="{00000000-0005-0000-0000-000009130000}"/>
    <cellStyle name="Neutral 4" xfId="5137" xr:uid="{00000000-0005-0000-0000-00000A130000}"/>
    <cellStyle name="Neutral 4 2" xfId="5138" xr:uid="{00000000-0005-0000-0000-00000B130000}"/>
    <cellStyle name="Neutral 5" xfId="5139" xr:uid="{00000000-0005-0000-0000-00000C130000}"/>
    <cellStyle name="Neutral 5 2" xfId="5140" xr:uid="{00000000-0005-0000-0000-00000D130000}"/>
    <cellStyle name="Neutral 6" xfId="5141" xr:uid="{00000000-0005-0000-0000-00000E130000}"/>
    <cellStyle name="Neutral 6 2" xfId="5142" xr:uid="{00000000-0005-0000-0000-00000F130000}"/>
    <cellStyle name="Neutral 7" xfId="5143" xr:uid="{00000000-0005-0000-0000-000010130000}"/>
    <cellStyle name="Neutral 7 2" xfId="5144" xr:uid="{00000000-0005-0000-0000-000011130000}"/>
    <cellStyle name="Neutral 8" xfId="5145" xr:uid="{00000000-0005-0000-0000-000012130000}"/>
    <cellStyle name="Neutral 8 2" xfId="5146" xr:uid="{00000000-0005-0000-0000-000013130000}"/>
    <cellStyle name="Neutral 9" xfId="5147" xr:uid="{00000000-0005-0000-0000-000014130000}"/>
    <cellStyle name="Neutral 9 2" xfId="5148" xr:uid="{00000000-0005-0000-0000-000015130000}"/>
    <cellStyle name="New Times Roman" xfId="2367" xr:uid="{00000000-0005-0000-0000-000016130000}"/>
    <cellStyle name="NewAcct" xfId="2368" xr:uid="{00000000-0005-0000-0000-000017130000}"/>
    <cellStyle name="newstyle" xfId="2369" xr:uid="{00000000-0005-0000-0000-000018130000}"/>
    <cellStyle name="no dec" xfId="2370" xr:uid="{00000000-0005-0000-0000-000019130000}"/>
    <cellStyle name="No-Action" xfId="2371" xr:uid="{00000000-0005-0000-0000-00001A130000}"/>
    <cellStyle name="NoEntry" xfId="2372" xr:uid="{00000000-0005-0000-0000-00001B130000}"/>
    <cellStyle name="NoEntry 2" xfId="5699" xr:uid="{00000000-0005-0000-0000-00001C130000}"/>
    <cellStyle name="NoEntry 3" xfId="5886" xr:uid="{00000000-0005-0000-0000-00001D130000}"/>
    <cellStyle name="NoEntry 4" xfId="6271" xr:uid="{00000000-0005-0000-0000-00001E130000}"/>
    <cellStyle name="NoMultiple(1)" xfId="2373" xr:uid="{00000000-0005-0000-0000-00001F130000}"/>
    <cellStyle name="NoMultiple(2)" xfId="2374" xr:uid="{00000000-0005-0000-0000-000020130000}"/>
    <cellStyle name="NonBoldCoverHyperlink" xfId="5149" xr:uid="{00000000-0005-0000-0000-000021130000}"/>
    <cellStyle name="NoPercent(0)" xfId="2375" xr:uid="{00000000-0005-0000-0000-000022130000}"/>
    <cellStyle name="NoPercent(1)" xfId="2376" xr:uid="{00000000-0005-0000-0000-000023130000}"/>
    <cellStyle name="NoPercent(2)" xfId="2377" xr:uid="{00000000-0005-0000-0000-000024130000}"/>
    <cellStyle name="Nor" xfId="2378" xr:uid="{00000000-0005-0000-0000-000025130000}"/>
    <cellStyle name="Normal" xfId="0" builtinId="0"/>
    <cellStyle name="Normal--" xfId="2379" xr:uid="{00000000-0005-0000-0000-000027130000}"/>
    <cellStyle name="Normal - Style1" xfId="2380" xr:uid="{00000000-0005-0000-0000-000028130000}"/>
    <cellStyle name="Normal - Style1 2" xfId="5150" xr:uid="{00000000-0005-0000-0000-000029130000}"/>
    <cellStyle name="Normal - Style2" xfId="2381" xr:uid="{00000000-0005-0000-0000-00002A130000}"/>
    <cellStyle name="Normal - Style3" xfId="2382" xr:uid="{00000000-0005-0000-0000-00002B130000}"/>
    <cellStyle name="Normal - Style4" xfId="2383" xr:uid="{00000000-0005-0000-0000-00002C130000}"/>
    <cellStyle name="Normal - Style5" xfId="2384" xr:uid="{00000000-0005-0000-0000-00002D130000}"/>
    <cellStyle name="Normal - Style6" xfId="2385" xr:uid="{00000000-0005-0000-0000-00002E130000}"/>
    <cellStyle name="Normal - Style7" xfId="2386" xr:uid="{00000000-0005-0000-0000-00002F130000}"/>
    <cellStyle name="Normal - Style8" xfId="2387" xr:uid="{00000000-0005-0000-0000-000030130000}"/>
    <cellStyle name="Normal [0]" xfId="2388" xr:uid="{00000000-0005-0000-0000-000031130000}"/>
    <cellStyle name="Normal [1]" xfId="2389" xr:uid="{00000000-0005-0000-0000-000032130000}"/>
    <cellStyle name="Normal [2]" xfId="2390" xr:uid="{00000000-0005-0000-0000-000033130000}"/>
    <cellStyle name="Normal [3]" xfId="2391" xr:uid="{00000000-0005-0000-0000-000034130000}"/>
    <cellStyle name="Normal 10" xfId="2392" xr:uid="{00000000-0005-0000-0000-000035130000}"/>
    <cellStyle name="Normal 10 2" xfId="2393" xr:uid="{00000000-0005-0000-0000-000036130000}"/>
    <cellStyle name="Normal 10 3" xfId="2394" xr:uid="{00000000-0005-0000-0000-000037130000}"/>
    <cellStyle name="Normal 10 3 2" xfId="2395" xr:uid="{00000000-0005-0000-0000-000038130000}"/>
    <cellStyle name="Normal 10 4" xfId="5151" xr:uid="{00000000-0005-0000-0000-000039130000}"/>
    <cellStyle name="Normal 10 5" xfId="5152" xr:uid="{00000000-0005-0000-0000-00003A130000}"/>
    <cellStyle name="Normal 10 6" xfId="5153" xr:uid="{00000000-0005-0000-0000-00003B130000}"/>
    <cellStyle name="Normal 10 7" xfId="5154" xr:uid="{00000000-0005-0000-0000-00003C130000}"/>
    <cellStyle name="Normal 11" xfId="2396" xr:uid="{00000000-0005-0000-0000-00003D130000}"/>
    <cellStyle name="Normal 11 2" xfId="5155" xr:uid="{00000000-0005-0000-0000-00003E130000}"/>
    <cellStyle name="Normal 11 3" xfId="5156" xr:uid="{00000000-0005-0000-0000-00003F130000}"/>
    <cellStyle name="Normal 11 4" xfId="5157" xr:uid="{00000000-0005-0000-0000-000040130000}"/>
    <cellStyle name="Normal 11 5" xfId="5158" xr:uid="{00000000-0005-0000-0000-000041130000}"/>
    <cellStyle name="Normal 12" xfId="2397" xr:uid="{00000000-0005-0000-0000-000042130000}"/>
    <cellStyle name="Normal 12 2" xfId="5159" xr:uid="{00000000-0005-0000-0000-000043130000}"/>
    <cellStyle name="Normal 12 3" xfId="5160" xr:uid="{00000000-0005-0000-0000-000044130000}"/>
    <cellStyle name="Normal 12 4" xfId="5161" xr:uid="{00000000-0005-0000-0000-000045130000}"/>
    <cellStyle name="Normal 12 5" xfId="5162" xr:uid="{00000000-0005-0000-0000-000046130000}"/>
    <cellStyle name="Normal 13" xfId="2398" xr:uid="{00000000-0005-0000-0000-000047130000}"/>
    <cellStyle name="Normal 13 2" xfId="5163" xr:uid="{00000000-0005-0000-0000-000048130000}"/>
    <cellStyle name="Normal 13 2 2" xfId="5164" xr:uid="{00000000-0005-0000-0000-000049130000}"/>
    <cellStyle name="Normal 13 2 3" xfId="5165" xr:uid="{00000000-0005-0000-0000-00004A130000}"/>
    <cellStyle name="Normal 13 3" xfId="5166" xr:uid="{00000000-0005-0000-0000-00004B130000}"/>
    <cellStyle name="Normal 13 4" xfId="5167" xr:uid="{00000000-0005-0000-0000-00004C130000}"/>
    <cellStyle name="Normal 13 5" xfId="5168" xr:uid="{00000000-0005-0000-0000-00004D130000}"/>
    <cellStyle name="Normal 13 6" xfId="5169" xr:uid="{00000000-0005-0000-0000-00004E130000}"/>
    <cellStyle name="Normal 14" xfId="2399" xr:uid="{00000000-0005-0000-0000-00004F130000}"/>
    <cellStyle name="Normal 14 2" xfId="5170" xr:uid="{00000000-0005-0000-0000-000050130000}"/>
    <cellStyle name="Normal 14 3" xfId="5171" xr:uid="{00000000-0005-0000-0000-000051130000}"/>
    <cellStyle name="Normal 14 4" xfId="5172" xr:uid="{00000000-0005-0000-0000-000052130000}"/>
    <cellStyle name="Normal 15" xfId="2400" xr:uid="{00000000-0005-0000-0000-000053130000}"/>
    <cellStyle name="Normal 15 2" xfId="5173" xr:uid="{00000000-0005-0000-0000-000054130000}"/>
    <cellStyle name="Normal 15 2 2" xfId="5174" xr:uid="{00000000-0005-0000-0000-000055130000}"/>
    <cellStyle name="Normal 15 3" xfId="5175" xr:uid="{00000000-0005-0000-0000-000056130000}"/>
    <cellStyle name="Normal 15 4" xfId="5176" xr:uid="{00000000-0005-0000-0000-000057130000}"/>
    <cellStyle name="Normal 15 5" xfId="5177" xr:uid="{00000000-0005-0000-0000-000058130000}"/>
    <cellStyle name="Normal 16" xfId="2401" xr:uid="{00000000-0005-0000-0000-000059130000}"/>
    <cellStyle name="Normal 16 2" xfId="5178" xr:uid="{00000000-0005-0000-0000-00005A130000}"/>
    <cellStyle name="Normal 16 3" xfId="5179" xr:uid="{00000000-0005-0000-0000-00005B130000}"/>
    <cellStyle name="Normal 16 4" xfId="5180" xr:uid="{00000000-0005-0000-0000-00005C130000}"/>
    <cellStyle name="Normal 16 5" xfId="5181" xr:uid="{00000000-0005-0000-0000-00005D130000}"/>
    <cellStyle name="Normal 17" xfId="2402" xr:uid="{00000000-0005-0000-0000-00005E130000}"/>
    <cellStyle name="Normal 17 2" xfId="5182" xr:uid="{00000000-0005-0000-0000-00005F130000}"/>
    <cellStyle name="Normal 18" xfId="2403" xr:uid="{00000000-0005-0000-0000-000060130000}"/>
    <cellStyle name="Normal 18 2" xfId="5183" xr:uid="{00000000-0005-0000-0000-000061130000}"/>
    <cellStyle name="Normal 18 3" xfId="5184" xr:uid="{00000000-0005-0000-0000-000062130000}"/>
    <cellStyle name="Normal 19" xfId="2404" xr:uid="{00000000-0005-0000-0000-000063130000}"/>
    <cellStyle name="Normal 19 2" xfId="5185" xr:uid="{00000000-0005-0000-0000-000064130000}"/>
    <cellStyle name="Normal 19 3" xfId="5186" xr:uid="{00000000-0005-0000-0000-000065130000}"/>
    <cellStyle name="Normal 2" xfId="2405" xr:uid="{00000000-0005-0000-0000-000066130000}"/>
    <cellStyle name="Normal 2 10" xfId="5187" xr:uid="{00000000-0005-0000-0000-000067130000}"/>
    <cellStyle name="Normal 2 11" xfId="5188" xr:uid="{00000000-0005-0000-0000-000068130000}"/>
    <cellStyle name="Normal 2 13 2" xfId="5189" xr:uid="{00000000-0005-0000-0000-000069130000}"/>
    <cellStyle name="Normal 2 2" xfId="2406" xr:uid="{00000000-0005-0000-0000-00006A130000}"/>
    <cellStyle name="Normal 2 2 2" xfId="5190" xr:uid="{00000000-0005-0000-0000-00006B130000}"/>
    <cellStyle name="Normal 2 2 3" xfId="5191" xr:uid="{00000000-0005-0000-0000-00006C130000}"/>
    <cellStyle name="Normal 2 2 4" xfId="5192" xr:uid="{00000000-0005-0000-0000-00006D130000}"/>
    <cellStyle name="Normal 2 2_Consumer Portfolio Loss Projections Template_coversheet - COMBINED_Consumer Portfolio Loss Projections Template_coversheet - COMBINED -1.4.2011" xfId="5193" xr:uid="{00000000-0005-0000-0000-00006E130000}"/>
    <cellStyle name="Normal 2 3" xfId="2407" xr:uid="{00000000-0005-0000-0000-00006F130000}"/>
    <cellStyle name="Normal 2 3 2" xfId="2408" xr:uid="{00000000-0005-0000-0000-000070130000}"/>
    <cellStyle name="Normal 2 3 3" xfId="2409" xr:uid="{00000000-0005-0000-0000-000071130000}"/>
    <cellStyle name="Normal 2 4" xfId="2410" xr:uid="{00000000-0005-0000-0000-000072130000}"/>
    <cellStyle name="Normal 2 4 2" xfId="5194" xr:uid="{00000000-0005-0000-0000-000073130000}"/>
    <cellStyle name="Normal 2 5" xfId="5195" xr:uid="{00000000-0005-0000-0000-000074130000}"/>
    <cellStyle name="Normal 2 6" xfId="5196" xr:uid="{00000000-0005-0000-0000-000075130000}"/>
    <cellStyle name="Normal 2 7" xfId="5197" xr:uid="{00000000-0005-0000-0000-000076130000}"/>
    <cellStyle name="Normal 2 8" xfId="5198" xr:uid="{00000000-0005-0000-0000-000077130000}"/>
    <cellStyle name="Normal 2 9" xfId="5199" xr:uid="{00000000-0005-0000-0000-000078130000}"/>
    <cellStyle name="Normal 2_20091104_MHA TDR NonImp 10-8 v3 1_Kline" xfId="5200" xr:uid="{00000000-0005-0000-0000-000079130000}"/>
    <cellStyle name="Normal 20" xfId="2411" xr:uid="{00000000-0005-0000-0000-00007A130000}"/>
    <cellStyle name="Normal 20 2" xfId="5201" xr:uid="{00000000-0005-0000-0000-00007B130000}"/>
    <cellStyle name="Normal 21" xfId="2412" xr:uid="{00000000-0005-0000-0000-00007C130000}"/>
    <cellStyle name="Normal 21 2" xfId="2413" xr:uid="{00000000-0005-0000-0000-00007D130000}"/>
    <cellStyle name="Normal 22" xfId="2414" xr:uid="{00000000-0005-0000-0000-00007E130000}"/>
    <cellStyle name="Normal 22 2" xfId="5202" xr:uid="{00000000-0005-0000-0000-00007F130000}"/>
    <cellStyle name="Normal 23" xfId="2415" xr:uid="{00000000-0005-0000-0000-000080130000}"/>
    <cellStyle name="Normal 24" xfId="2416" xr:uid="{00000000-0005-0000-0000-000081130000}"/>
    <cellStyle name="Normal 25" xfId="2417" xr:uid="{00000000-0005-0000-0000-000082130000}"/>
    <cellStyle name="Normal 26" xfId="2418" xr:uid="{00000000-0005-0000-0000-000083130000}"/>
    <cellStyle name="Normal 26 2" xfId="5203" xr:uid="{00000000-0005-0000-0000-000084130000}"/>
    <cellStyle name="Normal 27" xfId="2419" xr:uid="{00000000-0005-0000-0000-000085130000}"/>
    <cellStyle name="Normal 27 2" xfId="2420" xr:uid="{00000000-0005-0000-0000-000086130000}"/>
    <cellStyle name="Normal 27 3" xfId="2421" xr:uid="{00000000-0005-0000-0000-000087130000}"/>
    <cellStyle name="Normal 28" xfId="2422" xr:uid="{00000000-0005-0000-0000-000088130000}"/>
    <cellStyle name="Normal 28 2" xfId="2423" xr:uid="{00000000-0005-0000-0000-000089130000}"/>
    <cellStyle name="Normal 28 3" xfId="2424" xr:uid="{00000000-0005-0000-0000-00008A130000}"/>
    <cellStyle name="Normal 29" xfId="2425" xr:uid="{00000000-0005-0000-0000-00008B130000}"/>
    <cellStyle name="Normal 29 2" xfId="2426" xr:uid="{00000000-0005-0000-0000-00008C130000}"/>
    <cellStyle name="Normal 29 3" xfId="2427" xr:uid="{00000000-0005-0000-0000-00008D130000}"/>
    <cellStyle name="Normal 3" xfId="2428" xr:uid="{00000000-0005-0000-0000-00008E130000}"/>
    <cellStyle name="Normal 3 10" xfId="5204" xr:uid="{00000000-0005-0000-0000-00008F130000}"/>
    <cellStyle name="Normal 3 11" xfId="5205" xr:uid="{00000000-0005-0000-0000-000090130000}"/>
    <cellStyle name="Normal 3 2" xfId="2429" xr:uid="{00000000-0005-0000-0000-000091130000}"/>
    <cellStyle name="Normal 3 2 2" xfId="2430" xr:uid="{00000000-0005-0000-0000-000092130000}"/>
    <cellStyle name="Normal 3 2 2 2" xfId="5206" xr:uid="{00000000-0005-0000-0000-000093130000}"/>
    <cellStyle name="Normal 3 3" xfId="2431" xr:uid="{00000000-0005-0000-0000-000094130000}"/>
    <cellStyle name="Normal 3 3 2" xfId="5207" xr:uid="{00000000-0005-0000-0000-000095130000}"/>
    <cellStyle name="Normal 3 4" xfId="2432" xr:uid="{00000000-0005-0000-0000-000096130000}"/>
    <cellStyle name="Normal 3 4 2" xfId="2433" xr:uid="{00000000-0005-0000-0000-000097130000}"/>
    <cellStyle name="Normal 3 4 3" xfId="2434" xr:uid="{00000000-0005-0000-0000-000098130000}"/>
    <cellStyle name="Normal 3 4 4" xfId="2435" xr:uid="{00000000-0005-0000-0000-000099130000}"/>
    <cellStyle name="Normal 3 5" xfId="2436" xr:uid="{00000000-0005-0000-0000-00009A130000}"/>
    <cellStyle name="Normal 3 6" xfId="2437" xr:uid="{00000000-0005-0000-0000-00009B130000}"/>
    <cellStyle name="Normal 3 7" xfId="2438" xr:uid="{00000000-0005-0000-0000-00009C130000}"/>
    <cellStyle name="Normal 3 8" xfId="2439" xr:uid="{00000000-0005-0000-0000-00009D130000}"/>
    <cellStyle name="Normal 3 9" xfId="5208" xr:uid="{00000000-0005-0000-0000-00009E130000}"/>
    <cellStyle name="Normal 3_1Q10 SOP 03-3 Summary" xfId="5209" xr:uid="{00000000-0005-0000-0000-00009F130000}"/>
    <cellStyle name="Normal 30" xfId="2440" xr:uid="{00000000-0005-0000-0000-0000A0130000}"/>
    <cellStyle name="Normal 30 2" xfId="2441" xr:uid="{00000000-0005-0000-0000-0000A1130000}"/>
    <cellStyle name="Normal 30 3" xfId="2442" xr:uid="{00000000-0005-0000-0000-0000A2130000}"/>
    <cellStyle name="Normal 31" xfId="2443" xr:uid="{00000000-0005-0000-0000-0000A3130000}"/>
    <cellStyle name="Normal 31 2" xfId="2444" xr:uid="{00000000-0005-0000-0000-0000A4130000}"/>
    <cellStyle name="Normal 31 3" xfId="2445" xr:uid="{00000000-0005-0000-0000-0000A5130000}"/>
    <cellStyle name="Normal 32" xfId="2446" xr:uid="{00000000-0005-0000-0000-0000A6130000}"/>
    <cellStyle name="Normal 32 2" xfId="2447" xr:uid="{00000000-0005-0000-0000-0000A7130000}"/>
    <cellStyle name="Normal 32 3" xfId="2448" xr:uid="{00000000-0005-0000-0000-0000A8130000}"/>
    <cellStyle name="Normal 33" xfId="2449" xr:uid="{00000000-0005-0000-0000-0000A9130000}"/>
    <cellStyle name="Normal 33 2" xfId="2450" xr:uid="{00000000-0005-0000-0000-0000AA130000}"/>
    <cellStyle name="Normal 33 3" xfId="2451" xr:uid="{00000000-0005-0000-0000-0000AB130000}"/>
    <cellStyle name="Normal 34" xfId="2452" xr:uid="{00000000-0005-0000-0000-0000AC130000}"/>
    <cellStyle name="Normal 35" xfId="2453" xr:uid="{00000000-0005-0000-0000-0000AD130000}"/>
    <cellStyle name="Normal 36" xfId="2454" xr:uid="{00000000-0005-0000-0000-0000AE130000}"/>
    <cellStyle name="Normal 37" xfId="2455" xr:uid="{00000000-0005-0000-0000-0000AF130000}"/>
    <cellStyle name="Normal 38" xfId="2456" xr:uid="{00000000-0005-0000-0000-0000B0130000}"/>
    <cellStyle name="Normal 38 2" xfId="5210" xr:uid="{00000000-0005-0000-0000-0000B1130000}"/>
    <cellStyle name="Normal 39" xfId="2457" xr:uid="{00000000-0005-0000-0000-0000B2130000}"/>
    <cellStyle name="Normal 4" xfId="67" xr:uid="{00000000-0005-0000-0000-0000B3130000}"/>
    <cellStyle name="Normal 4 10" xfId="5211" xr:uid="{00000000-0005-0000-0000-0000B4130000}"/>
    <cellStyle name="Normal 4 11" xfId="5212" xr:uid="{00000000-0005-0000-0000-0000B5130000}"/>
    <cellStyle name="Normal 4 2" xfId="2458" xr:uid="{00000000-0005-0000-0000-0000B6130000}"/>
    <cellStyle name="Normal 4 2 2" xfId="5213" xr:uid="{00000000-0005-0000-0000-0000B7130000}"/>
    <cellStyle name="Normal 4 3" xfId="2459" xr:uid="{00000000-0005-0000-0000-0000B8130000}"/>
    <cellStyle name="Normal 4 4" xfId="2460" xr:uid="{00000000-0005-0000-0000-0000B9130000}"/>
    <cellStyle name="Normal 4 5" xfId="2461" xr:uid="{00000000-0005-0000-0000-0000BA130000}"/>
    <cellStyle name="Normal 4 6" xfId="2462" xr:uid="{00000000-0005-0000-0000-0000BB130000}"/>
    <cellStyle name="Normal 4 7" xfId="5214" xr:uid="{00000000-0005-0000-0000-0000BC130000}"/>
    <cellStyle name="Normal 4 8" xfId="5215" xr:uid="{00000000-0005-0000-0000-0000BD130000}"/>
    <cellStyle name="Normal 4 9" xfId="5216" xr:uid="{00000000-0005-0000-0000-0000BE130000}"/>
    <cellStyle name="Normal 4_1Q10 Disclosure - SOP 03-3 Merrill 10_161" xfId="5217" xr:uid="{00000000-0005-0000-0000-0000BF130000}"/>
    <cellStyle name="Normal 40" xfId="2463" xr:uid="{00000000-0005-0000-0000-0000C0130000}"/>
    <cellStyle name="Normal 41" xfId="2464" xr:uid="{00000000-0005-0000-0000-0000C1130000}"/>
    <cellStyle name="Normal 42" xfId="2465" xr:uid="{00000000-0005-0000-0000-0000C2130000}"/>
    <cellStyle name="Normal 43" xfId="2466" xr:uid="{00000000-0005-0000-0000-0000C3130000}"/>
    <cellStyle name="Normal 44" xfId="2467" xr:uid="{00000000-0005-0000-0000-0000C4130000}"/>
    <cellStyle name="Normal 45" xfId="2468" xr:uid="{00000000-0005-0000-0000-0000C5130000}"/>
    <cellStyle name="Normal 45 2" xfId="2469" xr:uid="{00000000-0005-0000-0000-0000C6130000}"/>
    <cellStyle name="Normal 45 3" xfId="2470" xr:uid="{00000000-0005-0000-0000-0000C7130000}"/>
    <cellStyle name="Normal 45 3 2" xfId="2471" xr:uid="{00000000-0005-0000-0000-0000C8130000}"/>
    <cellStyle name="Normal 46" xfId="2472" xr:uid="{00000000-0005-0000-0000-0000C9130000}"/>
    <cellStyle name="Normal 47" xfId="2473" xr:uid="{00000000-0005-0000-0000-0000CA130000}"/>
    <cellStyle name="Normal 48" xfId="2474" xr:uid="{00000000-0005-0000-0000-0000CB130000}"/>
    <cellStyle name="Normal 49" xfId="2475" xr:uid="{00000000-0005-0000-0000-0000CC130000}"/>
    <cellStyle name="Normal 5" xfId="2476" xr:uid="{00000000-0005-0000-0000-0000CD130000}"/>
    <cellStyle name="Normal 5 2" xfId="2477" xr:uid="{00000000-0005-0000-0000-0000CE130000}"/>
    <cellStyle name="Normal 5 2 2" xfId="2478" xr:uid="{00000000-0005-0000-0000-0000CF130000}"/>
    <cellStyle name="Normal 5 2 2 2" xfId="2479" xr:uid="{00000000-0005-0000-0000-0000D0130000}"/>
    <cellStyle name="Normal 5 2 2 3" xfId="2480" xr:uid="{00000000-0005-0000-0000-0000D1130000}"/>
    <cellStyle name="Normal 5 2 2 4" xfId="2481" xr:uid="{00000000-0005-0000-0000-0000D2130000}"/>
    <cellStyle name="Normal 5 3" xfId="2482" xr:uid="{00000000-0005-0000-0000-0000D3130000}"/>
    <cellStyle name="Normal 5 4" xfId="2483" xr:uid="{00000000-0005-0000-0000-0000D4130000}"/>
    <cellStyle name="Normal 5 5" xfId="5218" xr:uid="{00000000-0005-0000-0000-0000D5130000}"/>
    <cellStyle name="Normal 5 6" xfId="5219" xr:uid="{00000000-0005-0000-0000-0000D6130000}"/>
    <cellStyle name="Normal 5 7" xfId="5220" xr:uid="{00000000-0005-0000-0000-0000D7130000}"/>
    <cellStyle name="Normal 5_3Q10 SOP 03-3 Accretable Yield Disclosure" xfId="5221" xr:uid="{00000000-0005-0000-0000-0000D8130000}"/>
    <cellStyle name="Normal 50" xfId="2484" xr:uid="{00000000-0005-0000-0000-0000D9130000}"/>
    <cellStyle name="Normal 51" xfId="2485" xr:uid="{00000000-0005-0000-0000-0000DA130000}"/>
    <cellStyle name="Normal 52" xfId="2486" xr:uid="{00000000-0005-0000-0000-0000DB130000}"/>
    <cellStyle name="Normal 53" xfId="2487" xr:uid="{00000000-0005-0000-0000-0000DC130000}"/>
    <cellStyle name="Normal 54" xfId="2488" xr:uid="{00000000-0005-0000-0000-0000DD130000}"/>
    <cellStyle name="Normal 55" xfId="2489" xr:uid="{00000000-0005-0000-0000-0000DE130000}"/>
    <cellStyle name="Normal 56" xfId="2490" xr:uid="{00000000-0005-0000-0000-0000DF130000}"/>
    <cellStyle name="Normal 57" xfId="2491" xr:uid="{00000000-0005-0000-0000-0000E0130000}"/>
    <cellStyle name="Normal 58" xfId="2492" xr:uid="{00000000-0005-0000-0000-0000E1130000}"/>
    <cellStyle name="Normal 59" xfId="2493" xr:uid="{00000000-0005-0000-0000-0000E2130000}"/>
    <cellStyle name="Normal 6" xfId="2494" xr:uid="{00000000-0005-0000-0000-0000E3130000}"/>
    <cellStyle name="Normal 6 2" xfId="5222" xr:uid="{00000000-0005-0000-0000-0000E4130000}"/>
    <cellStyle name="Normal 6 3" xfId="5223" xr:uid="{00000000-0005-0000-0000-0000E5130000}"/>
    <cellStyle name="Normal 6 4" xfId="5224" xr:uid="{00000000-0005-0000-0000-0000E6130000}"/>
    <cellStyle name="Normal 6 5" xfId="5225" xr:uid="{00000000-0005-0000-0000-0000E7130000}"/>
    <cellStyle name="Normal 6 6" xfId="5226" xr:uid="{00000000-0005-0000-0000-0000E8130000}"/>
    <cellStyle name="Normal 60" xfId="2495" xr:uid="{00000000-0005-0000-0000-0000E9130000}"/>
    <cellStyle name="Normal 61" xfId="2496" xr:uid="{00000000-0005-0000-0000-0000EA130000}"/>
    <cellStyle name="Normal 62" xfId="2497" xr:uid="{00000000-0005-0000-0000-0000EB130000}"/>
    <cellStyle name="Normal 63" xfId="2498" xr:uid="{00000000-0005-0000-0000-0000EC130000}"/>
    <cellStyle name="Normal 64" xfId="2499" xr:uid="{00000000-0005-0000-0000-0000ED130000}"/>
    <cellStyle name="Normal 65" xfId="2500" xr:uid="{00000000-0005-0000-0000-0000EE130000}"/>
    <cellStyle name="Normal 66" xfId="2501" xr:uid="{00000000-0005-0000-0000-0000EF130000}"/>
    <cellStyle name="Normal 67" xfId="2502" xr:uid="{00000000-0005-0000-0000-0000F0130000}"/>
    <cellStyle name="Normal 68" xfId="2503" xr:uid="{00000000-0005-0000-0000-0000F1130000}"/>
    <cellStyle name="Normal 69" xfId="2504" xr:uid="{00000000-0005-0000-0000-0000F2130000}"/>
    <cellStyle name="Normal 7" xfId="2505" xr:uid="{00000000-0005-0000-0000-0000F3130000}"/>
    <cellStyle name="Normal 7 2" xfId="5227" xr:uid="{00000000-0005-0000-0000-0000F4130000}"/>
    <cellStyle name="Normal 7 2 2" xfId="5228" xr:uid="{00000000-0005-0000-0000-0000F5130000}"/>
    <cellStyle name="Normal 7 2 3" xfId="5229" xr:uid="{00000000-0005-0000-0000-0000F6130000}"/>
    <cellStyle name="Normal 7 3" xfId="5230" xr:uid="{00000000-0005-0000-0000-0000F7130000}"/>
    <cellStyle name="Normal 7 4" xfId="5231" xr:uid="{00000000-0005-0000-0000-0000F8130000}"/>
    <cellStyle name="Normal 7 5" xfId="5232" xr:uid="{00000000-0005-0000-0000-0000F9130000}"/>
    <cellStyle name="Normal 7 6" xfId="5233" xr:uid="{00000000-0005-0000-0000-0000FA130000}"/>
    <cellStyle name="Normal 7 7" xfId="5234" xr:uid="{00000000-0005-0000-0000-0000FB130000}"/>
    <cellStyle name="Normal 70" xfId="2506" xr:uid="{00000000-0005-0000-0000-0000FC130000}"/>
    <cellStyle name="Normal 70 2" xfId="2507" xr:uid="{00000000-0005-0000-0000-0000FD130000}"/>
    <cellStyle name="Normal 71" xfId="2508" xr:uid="{00000000-0005-0000-0000-0000FE130000}"/>
    <cellStyle name="Normal 72" xfId="2509" xr:uid="{00000000-0005-0000-0000-0000FF130000}"/>
    <cellStyle name="Normal 72 2" xfId="2510" xr:uid="{00000000-0005-0000-0000-000000140000}"/>
    <cellStyle name="Normal 73" xfId="2511" xr:uid="{00000000-0005-0000-0000-000001140000}"/>
    <cellStyle name="Normal 73 2" xfId="2512" xr:uid="{00000000-0005-0000-0000-000002140000}"/>
    <cellStyle name="Normal 74" xfId="2513" xr:uid="{00000000-0005-0000-0000-000003140000}"/>
    <cellStyle name="Normal 75" xfId="2514" xr:uid="{00000000-0005-0000-0000-000004140000}"/>
    <cellStyle name="Normal 76" xfId="5235" xr:uid="{00000000-0005-0000-0000-000005140000}"/>
    <cellStyle name="Normal 77" xfId="5236" xr:uid="{00000000-0005-0000-0000-000006140000}"/>
    <cellStyle name="Normal 78" xfId="6326" xr:uid="{F5341AA7-631E-48E4-A8B2-29BE8FD86748}"/>
    <cellStyle name="Normal 8" xfId="2515" xr:uid="{00000000-0005-0000-0000-000007140000}"/>
    <cellStyle name="Normal 8 2" xfId="2516" xr:uid="{00000000-0005-0000-0000-000008140000}"/>
    <cellStyle name="Normal 8 2 2" xfId="2517" xr:uid="{00000000-0005-0000-0000-000009140000}"/>
    <cellStyle name="Normal 8 3" xfId="2518" xr:uid="{00000000-0005-0000-0000-00000A140000}"/>
    <cellStyle name="Normal 8 4" xfId="2519" xr:uid="{00000000-0005-0000-0000-00000B140000}"/>
    <cellStyle name="Normal 8 5" xfId="2520" xr:uid="{00000000-0005-0000-0000-00000C140000}"/>
    <cellStyle name="Normal 8 6" xfId="5237" xr:uid="{00000000-0005-0000-0000-00000D140000}"/>
    <cellStyle name="Normal 9" xfId="2521" xr:uid="{00000000-0005-0000-0000-00000E140000}"/>
    <cellStyle name="Normal 9 2" xfId="2522" xr:uid="{00000000-0005-0000-0000-00000F140000}"/>
    <cellStyle name="Normal 9 3" xfId="5238" xr:uid="{00000000-0005-0000-0000-000010140000}"/>
    <cellStyle name="Normal 9 4" xfId="5239" xr:uid="{00000000-0005-0000-0000-000011140000}"/>
    <cellStyle name="Normal 9 5" xfId="5240" xr:uid="{00000000-0005-0000-0000-000012140000}"/>
    <cellStyle name="Normal Bold" xfId="2523" xr:uid="{00000000-0005-0000-0000-000013140000}"/>
    <cellStyle name="Normal Bold [0]" xfId="2524" xr:uid="{00000000-0005-0000-0000-000014140000}"/>
    <cellStyle name="Normal Bold_Copy of Global IB Risk Bal Sht 5th Aug 2010" xfId="2525" xr:uid="{00000000-0005-0000-0000-000015140000}"/>
    <cellStyle name="Normal Pct" xfId="2526" xr:uid="{00000000-0005-0000-0000-000016140000}"/>
    <cellStyle name="Normal(0)CenGreen" xfId="2527" xr:uid="{00000000-0005-0000-0000-000017140000}"/>
    <cellStyle name="Normal(0)CenGreen 2" xfId="5740" xr:uid="{00000000-0005-0000-0000-000018140000}"/>
    <cellStyle name="Normal(0)CenGreen 3" xfId="6091" xr:uid="{00000000-0005-0000-0000-000019140000}"/>
    <cellStyle name="Normal(0)CenGreen 4" xfId="6286" xr:uid="{00000000-0005-0000-0000-00001A140000}"/>
    <cellStyle name="Normal(0)Center" xfId="2528" xr:uid="{00000000-0005-0000-0000-00001B140000}"/>
    <cellStyle name="Normal(0)Center2" xfId="2529" xr:uid="{00000000-0005-0000-0000-00001C140000}"/>
    <cellStyle name="Normal--_ARM Roof_Val v7" xfId="2530" xr:uid="{00000000-0005-0000-0000-00001D140000}"/>
    <cellStyle name="Normal0" xfId="2531" xr:uid="{00000000-0005-0000-0000-00001E140000}"/>
    <cellStyle name="Normal1" xfId="5241" xr:uid="{00000000-0005-0000-0000-00001F140000}"/>
    <cellStyle name="Normal2" xfId="2532" xr:uid="{00000000-0005-0000-0000-000020140000}"/>
    <cellStyle name="Normal2 2" xfId="2533" xr:uid="{00000000-0005-0000-0000-000021140000}"/>
    <cellStyle name="Normal2 3" xfId="2534" xr:uid="{00000000-0005-0000-0000-000022140000}"/>
    <cellStyle name="NormalBold" xfId="2535" xr:uid="{00000000-0005-0000-0000-000023140000}"/>
    <cellStyle name="NormalCurrencyCenter" xfId="2536" xr:uid="{00000000-0005-0000-0000-000024140000}"/>
    <cellStyle name="Normale_07 Deut - FS0699HY" xfId="2537" xr:uid="{00000000-0005-0000-0000-000025140000}"/>
    <cellStyle name="NormalInput" xfId="2538" xr:uid="{00000000-0005-0000-0000-000026140000}"/>
    <cellStyle name="NormalInput 2" xfId="5995" xr:uid="{00000000-0005-0000-0000-000027140000}"/>
    <cellStyle name="NormalInput 3" xfId="5974" xr:uid="{00000000-0005-0000-0000-000028140000}"/>
    <cellStyle name="NormalInput 4" xfId="6231" xr:uid="{00000000-0005-0000-0000-000029140000}"/>
    <cellStyle name="NormalInput1" xfId="2539" xr:uid="{00000000-0005-0000-0000-00002A140000}"/>
    <cellStyle name="NormalInput2" xfId="2540" xr:uid="{00000000-0005-0000-0000-00002B140000}"/>
    <cellStyle name="NormalLarge" xfId="2541" xr:uid="{00000000-0005-0000-0000-00002C140000}"/>
    <cellStyle name="NormalMultiple" xfId="2542" xr:uid="{00000000-0005-0000-0000-00002D140000}"/>
    <cellStyle name="NormalOutput" xfId="2543" xr:uid="{00000000-0005-0000-0000-00002E140000}"/>
    <cellStyle name="NormalUnprotect" xfId="2544" xr:uid="{00000000-0005-0000-0000-00002F140000}"/>
    <cellStyle name="Normalx" xfId="2545" xr:uid="{00000000-0005-0000-0000-000030140000}"/>
    <cellStyle name="NormalxShadow" xfId="2546" xr:uid="{00000000-0005-0000-0000-000031140000}"/>
    <cellStyle name="Not Implemented" xfId="2547" xr:uid="{00000000-0005-0000-0000-000032140000}"/>
    <cellStyle name="Not Implemented 2" xfId="6030" xr:uid="{00000000-0005-0000-0000-000033140000}"/>
    <cellStyle name="Not Implemented 3" xfId="5766" xr:uid="{00000000-0005-0000-0000-000034140000}"/>
    <cellStyle name="Not Implemented 4" xfId="6209" xr:uid="{00000000-0005-0000-0000-000035140000}"/>
    <cellStyle name="Not_Excession" xfId="2548" xr:uid="{00000000-0005-0000-0000-000036140000}"/>
    <cellStyle name="Note" xfId="61" builtinId="10" customBuiltin="1"/>
    <cellStyle name="Note 10" xfId="5242" xr:uid="{00000000-0005-0000-0000-000038140000}"/>
    <cellStyle name="Note 10 2" xfId="5243" xr:uid="{00000000-0005-0000-0000-000039140000}"/>
    <cellStyle name="Note 10 2 2" xfId="5932" xr:uid="{00000000-0005-0000-0000-00003A140000}"/>
    <cellStyle name="Note 10 2 3" xfId="6102" xr:uid="{00000000-0005-0000-0000-00003B140000}"/>
    <cellStyle name="Note 10 2 4" xfId="6205" xr:uid="{00000000-0005-0000-0000-00003C140000}"/>
    <cellStyle name="Note 10 3" xfId="5869" xr:uid="{00000000-0005-0000-0000-00003D140000}"/>
    <cellStyle name="Note 10 4" xfId="6096" xr:uid="{00000000-0005-0000-0000-00003E140000}"/>
    <cellStyle name="Note 10 5" xfId="6188" xr:uid="{00000000-0005-0000-0000-00003F140000}"/>
    <cellStyle name="Note 11" xfId="5244" xr:uid="{00000000-0005-0000-0000-000040140000}"/>
    <cellStyle name="Note 11 2" xfId="5245" xr:uid="{00000000-0005-0000-0000-000041140000}"/>
    <cellStyle name="Note 11 3" xfId="5853" xr:uid="{00000000-0005-0000-0000-000042140000}"/>
    <cellStyle name="Note 11 4" xfId="5894" xr:uid="{00000000-0005-0000-0000-000043140000}"/>
    <cellStyle name="Note 11 5" xfId="6189" xr:uid="{00000000-0005-0000-0000-000044140000}"/>
    <cellStyle name="Note 12" xfId="5246" xr:uid="{00000000-0005-0000-0000-000045140000}"/>
    <cellStyle name="Note 12 2" xfId="5247" xr:uid="{00000000-0005-0000-0000-000046140000}"/>
    <cellStyle name="Note 12 3" xfId="5852" xr:uid="{00000000-0005-0000-0000-000047140000}"/>
    <cellStyle name="Note 12 4" xfId="5911" xr:uid="{00000000-0005-0000-0000-000048140000}"/>
    <cellStyle name="Note 12 5" xfId="6255" xr:uid="{00000000-0005-0000-0000-000049140000}"/>
    <cellStyle name="Note 13" xfId="5248" xr:uid="{00000000-0005-0000-0000-00004A140000}"/>
    <cellStyle name="Note 13 2" xfId="5249" xr:uid="{00000000-0005-0000-0000-00004B140000}"/>
    <cellStyle name="Note 13 3" xfId="5851" xr:uid="{00000000-0005-0000-0000-00004C140000}"/>
    <cellStyle name="Note 13 4" xfId="5893" xr:uid="{00000000-0005-0000-0000-00004D140000}"/>
    <cellStyle name="Note 13 5" xfId="6207" xr:uid="{00000000-0005-0000-0000-00004E140000}"/>
    <cellStyle name="Note 14" xfId="5250" xr:uid="{00000000-0005-0000-0000-00004F140000}"/>
    <cellStyle name="Note 14 2" xfId="5251" xr:uid="{00000000-0005-0000-0000-000050140000}"/>
    <cellStyle name="Note 14 3" xfId="5850" xr:uid="{00000000-0005-0000-0000-000051140000}"/>
    <cellStyle name="Note 14 4" xfId="6019" xr:uid="{00000000-0005-0000-0000-000052140000}"/>
    <cellStyle name="Note 14 5" xfId="6277" xr:uid="{00000000-0005-0000-0000-000053140000}"/>
    <cellStyle name="Note 15" xfId="5252" xr:uid="{00000000-0005-0000-0000-000054140000}"/>
    <cellStyle name="Note 15 2" xfId="5253" xr:uid="{00000000-0005-0000-0000-000055140000}"/>
    <cellStyle name="Note 15 3" xfId="6004" xr:uid="{00000000-0005-0000-0000-000056140000}"/>
    <cellStyle name="Note 15 4" xfId="5742" xr:uid="{00000000-0005-0000-0000-000057140000}"/>
    <cellStyle name="Note 15 5" xfId="6227" xr:uid="{00000000-0005-0000-0000-000058140000}"/>
    <cellStyle name="Note 16" xfId="5254" xr:uid="{00000000-0005-0000-0000-000059140000}"/>
    <cellStyle name="Note 16 2" xfId="5255" xr:uid="{00000000-0005-0000-0000-00005A140000}"/>
    <cellStyle name="Note 17" xfId="5256" xr:uid="{00000000-0005-0000-0000-00005B140000}"/>
    <cellStyle name="Note 17 2" xfId="5257" xr:uid="{00000000-0005-0000-0000-00005C140000}"/>
    <cellStyle name="Note 18" xfId="5258" xr:uid="{00000000-0005-0000-0000-00005D140000}"/>
    <cellStyle name="Note 18 2" xfId="5259" xr:uid="{00000000-0005-0000-0000-00005E140000}"/>
    <cellStyle name="Note 19" xfId="5260" xr:uid="{00000000-0005-0000-0000-00005F140000}"/>
    <cellStyle name="Note 19 2" xfId="5261" xr:uid="{00000000-0005-0000-0000-000060140000}"/>
    <cellStyle name="Note 2" xfId="2549" xr:uid="{00000000-0005-0000-0000-000061140000}"/>
    <cellStyle name="Note 2 2" xfId="5262" xr:uid="{00000000-0005-0000-0000-000062140000}"/>
    <cellStyle name="Note 2 2 2" xfId="5263" xr:uid="{00000000-0005-0000-0000-000063140000}"/>
    <cellStyle name="Note 2 2 2 2" xfId="6063" xr:uid="{00000000-0005-0000-0000-000064140000}"/>
    <cellStyle name="Note 2 2 2 3" xfId="5731" xr:uid="{00000000-0005-0000-0000-000065140000}"/>
    <cellStyle name="Note 2 2 2 4" xfId="6229" xr:uid="{00000000-0005-0000-0000-000066140000}"/>
    <cellStyle name="Note 2 2 3" xfId="5264" xr:uid="{00000000-0005-0000-0000-000067140000}"/>
    <cellStyle name="Note 2 2 3 2" xfId="6062" xr:uid="{00000000-0005-0000-0000-000068140000}"/>
    <cellStyle name="Note 2 2 3 3" xfId="6092" xr:uid="{00000000-0005-0000-0000-000069140000}"/>
    <cellStyle name="Note 2 2 3 4" xfId="6190" xr:uid="{00000000-0005-0000-0000-00006A140000}"/>
    <cellStyle name="Note 2 2 4" xfId="5265" xr:uid="{00000000-0005-0000-0000-00006B140000}"/>
    <cellStyle name="Note 2 2 4 2" xfId="6083" xr:uid="{00000000-0005-0000-0000-00006C140000}"/>
    <cellStyle name="Note 2 2 4 3" xfId="5797" xr:uid="{00000000-0005-0000-0000-00006D140000}"/>
    <cellStyle name="Note 2 2 4 4" xfId="6206" xr:uid="{00000000-0005-0000-0000-00006E140000}"/>
    <cellStyle name="Note 2 2 5" xfId="5266" xr:uid="{00000000-0005-0000-0000-00006F140000}"/>
    <cellStyle name="Note 2 2 5 2" xfId="6061" xr:uid="{00000000-0005-0000-0000-000070140000}"/>
    <cellStyle name="Note 2 2 5 3" xfId="5806" xr:uid="{00000000-0005-0000-0000-000071140000}"/>
    <cellStyle name="Note 2 2 5 4" xfId="6222" xr:uid="{00000000-0005-0000-0000-000072140000}"/>
    <cellStyle name="Note 2 2 6" xfId="5849" xr:uid="{00000000-0005-0000-0000-000073140000}"/>
    <cellStyle name="Note 2 2 7" xfId="5860" xr:uid="{00000000-0005-0000-0000-000074140000}"/>
    <cellStyle name="Note 2 2 8" xfId="6212" xr:uid="{00000000-0005-0000-0000-000075140000}"/>
    <cellStyle name="Note 2 3" xfId="5267" xr:uid="{00000000-0005-0000-0000-000076140000}"/>
    <cellStyle name="Note 2 3 2" xfId="5848" xr:uid="{00000000-0005-0000-0000-000077140000}"/>
    <cellStyle name="Note 2 3 3" xfId="5915" xr:uid="{00000000-0005-0000-0000-000078140000}"/>
    <cellStyle name="Note 2 3 4" xfId="6275" xr:uid="{00000000-0005-0000-0000-000079140000}"/>
    <cellStyle name="Note 2 4" xfId="5268" xr:uid="{00000000-0005-0000-0000-00007A140000}"/>
    <cellStyle name="Note 2 4 2" xfId="5847" xr:uid="{00000000-0005-0000-0000-00007B140000}"/>
    <cellStyle name="Note 2 4 3" xfId="5683" xr:uid="{00000000-0005-0000-0000-00007C140000}"/>
    <cellStyle name="Note 2 4 4" xfId="6256" xr:uid="{00000000-0005-0000-0000-00007D140000}"/>
    <cellStyle name="Note 2 5" xfId="5269" xr:uid="{00000000-0005-0000-0000-00007E140000}"/>
    <cellStyle name="Note 2 5 2" xfId="6060" xr:uid="{00000000-0005-0000-0000-00007F140000}"/>
    <cellStyle name="Note 2 5 3" xfId="5884" xr:uid="{00000000-0005-0000-0000-000080140000}"/>
    <cellStyle name="Note 2 5 4" xfId="6293" xr:uid="{00000000-0005-0000-0000-000081140000}"/>
    <cellStyle name="Note 2 6" xfId="5270" xr:uid="{00000000-0005-0000-0000-000082140000}"/>
    <cellStyle name="Note 2 6 2" xfId="5868" xr:uid="{00000000-0005-0000-0000-000083140000}"/>
    <cellStyle name="Note 2 6 3" xfId="5738" xr:uid="{00000000-0005-0000-0000-000084140000}"/>
    <cellStyle name="Note 2 6 4" xfId="6198" xr:uid="{00000000-0005-0000-0000-000085140000}"/>
    <cellStyle name="Note 2 7" xfId="5880" xr:uid="{00000000-0005-0000-0000-000086140000}"/>
    <cellStyle name="Note 2 8" xfId="6005" xr:uid="{00000000-0005-0000-0000-000087140000}"/>
    <cellStyle name="Note 2 9" xfId="6149" xr:uid="{00000000-0005-0000-0000-000088140000}"/>
    <cellStyle name="Note 20" xfId="5271" xr:uid="{00000000-0005-0000-0000-000089140000}"/>
    <cellStyle name="Note 20 2" xfId="5272" xr:uid="{00000000-0005-0000-0000-00008A140000}"/>
    <cellStyle name="Note 21" xfId="5273" xr:uid="{00000000-0005-0000-0000-00008B140000}"/>
    <cellStyle name="Note 21 2" xfId="5274" xr:uid="{00000000-0005-0000-0000-00008C140000}"/>
    <cellStyle name="Note 22" xfId="5275" xr:uid="{00000000-0005-0000-0000-00008D140000}"/>
    <cellStyle name="Note 23" xfId="5276" xr:uid="{00000000-0005-0000-0000-00008E140000}"/>
    <cellStyle name="Note 24" xfId="5277" xr:uid="{00000000-0005-0000-0000-00008F140000}"/>
    <cellStyle name="Note 25" xfId="5278" xr:uid="{00000000-0005-0000-0000-000090140000}"/>
    <cellStyle name="Note 26" xfId="5279" xr:uid="{00000000-0005-0000-0000-000091140000}"/>
    <cellStyle name="Note 27" xfId="5280" xr:uid="{00000000-0005-0000-0000-000092140000}"/>
    <cellStyle name="Note 28" xfId="5281" xr:uid="{00000000-0005-0000-0000-000093140000}"/>
    <cellStyle name="Note 29" xfId="5282" xr:uid="{00000000-0005-0000-0000-000094140000}"/>
    <cellStyle name="Note 3" xfId="2550" xr:uid="{00000000-0005-0000-0000-000095140000}"/>
    <cellStyle name="Note 3 2" xfId="5283" xr:uid="{00000000-0005-0000-0000-000096140000}"/>
    <cellStyle name="Note 3 2 2" xfId="5284" xr:uid="{00000000-0005-0000-0000-000097140000}"/>
    <cellStyle name="Note 3 2 2 2" xfId="5846" xr:uid="{00000000-0005-0000-0000-000098140000}"/>
    <cellStyle name="Note 3 2 2 3" xfId="5908" xr:uid="{00000000-0005-0000-0000-000099140000}"/>
    <cellStyle name="Note 3 2 2 4" xfId="6107" xr:uid="{00000000-0005-0000-0000-00009A140000}"/>
    <cellStyle name="Note 3 2 3" xfId="6059" xr:uid="{00000000-0005-0000-0000-00009B140000}"/>
    <cellStyle name="Note 3 2 4" xfId="5921" xr:uid="{00000000-0005-0000-0000-00009C140000}"/>
    <cellStyle name="Note 3 2 5" xfId="6103" xr:uid="{00000000-0005-0000-0000-00009D140000}"/>
    <cellStyle name="Note 3 3" xfId="5285" xr:uid="{00000000-0005-0000-0000-00009E140000}"/>
    <cellStyle name="Note 3 3 2" xfId="5845" xr:uid="{00000000-0005-0000-0000-00009F140000}"/>
    <cellStyle name="Note 3 3 3" xfId="5788" xr:uid="{00000000-0005-0000-0000-0000A0140000}"/>
    <cellStyle name="Note 3 3 4" xfId="6278" xr:uid="{00000000-0005-0000-0000-0000A1140000}"/>
    <cellStyle name="Note 3 4" xfId="6029" xr:uid="{00000000-0005-0000-0000-0000A2140000}"/>
    <cellStyle name="Note 3 5" xfId="5967" xr:uid="{00000000-0005-0000-0000-0000A3140000}"/>
    <cellStyle name="Note 3 6" xfId="6194" xr:uid="{00000000-0005-0000-0000-0000A4140000}"/>
    <cellStyle name="Note 30" xfId="5286" xr:uid="{00000000-0005-0000-0000-0000A5140000}"/>
    <cellStyle name="Note 31" xfId="5287" xr:uid="{00000000-0005-0000-0000-0000A6140000}"/>
    <cellStyle name="Note 32" xfId="5288" xr:uid="{00000000-0005-0000-0000-0000A7140000}"/>
    <cellStyle name="Note 33" xfId="5289" xr:uid="{00000000-0005-0000-0000-0000A8140000}"/>
    <cellStyle name="Note 34" xfId="5290" xr:uid="{00000000-0005-0000-0000-0000A9140000}"/>
    <cellStyle name="Note 35" xfId="5291" xr:uid="{00000000-0005-0000-0000-0000AA140000}"/>
    <cellStyle name="Note 36" xfId="5292" xr:uid="{00000000-0005-0000-0000-0000AB140000}"/>
    <cellStyle name="Note 4" xfId="2551" xr:uid="{00000000-0005-0000-0000-0000AC140000}"/>
    <cellStyle name="Note 4 2" xfId="5293" xr:uid="{00000000-0005-0000-0000-0000AD140000}"/>
    <cellStyle name="Note 4 2 2" xfId="5669" xr:uid="{00000000-0005-0000-0000-0000AE140000}"/>
    <cellStyle name="Note 4 2 3" xfId="5674" xr:uid="{00000000-0005-0000-0000-0000AF140000}"/>
    <cellStyle name="Note 4 2 4" xfId="6279" xr:uid="{00000000-0005-0000-0000-0000B0140000}"/>
    <cellStyle name="Note 4 3" xfId="5294" xr:uid="{00000000-0005-0000-0000-0000B1140000}"/>
    <cellStyle name="Note 4 3 2" xfId="6082" xr:uid="{00000000-0005-0000-0000-0000B2140000}"/>
    <cellStyle name="Note 4 3 3" xfId="5768" xr:uid="{00000000-0005-0000-0000-0000B3140000}"/>
    <cellStyle name="Note 4 3 4" xfId="6325" xr:uid="{00000000-0005-0000-0000-0000B4140000}"/>
    <cellStyle name="Note 5" xfId="5295" xr:uid="{00000000-0005-0000-0000-0000B5140000}"/>
    <cellStyle name="Note 5 2" xfId="5296" xr:uid="{00000000-0005-0000-0000-0000B6140000}"/>
    <cellStyle name="Note 5 3" xfId="5297" xr:uid="{00000000-0005-0000-0000-0000B7140000}"/>
    <cellStyle name="Note 5 3 2" xfId="6080" xr:uid="{00000000-0005-0000-0000-0000B8140000}"/>
    <cellStyle name="Note 5 3 3" xfId="5954" xr:uid="{00000000-0005-0000-0000-0000B9140000}"/>
    <cellStyle name="Note 5 3 4" xfId="6191" xr:uid="{00000000-0005-0000-0000-0000BA140000}"/>
    <cellStyle name="Note 5 4" xfId="6081" xr:uid="{00000000-0005-0000-0000-0000BB140000}"/>
    <cellStyle name="Note 5 5" xfId="5996" xr:uid="{00000000-0005-0000-0000-0000BC140000}"/>
    <cellStyle name="Note 5 6" xfId="6232" xr:uid="{00000000-0005-0000-0000-0000BD140000}"/>
    <cellStyle name="Note 6" xfId="5298" xr:uid="{00000000-0005-0000-0000-0000BE140000}"/>
    <cellStyle name="Note 6 2" xfId="5299" xr:uid="{00000000-0005-0000-0000-0000BF140000}"/>
    <cellStyle name="Note 6 2 2" xfId="5300" xr:uid="{00000000-0005-0000-0000-0000C0140000}"/>
    <cellStyle name="Note 6 2 2 2" xfId="5844" xr:uid="{00000000-0005-0000-0000-0000C1140000}"/>
    <cellStyle name="Note 6 2 2 3" xfId="5986" xr:uid="{00000000-0005-0000-0000-0000C2140000}"/>
    <cellStyle name="Note 6 2 2 4" xfId="6213" xr:uid="{00000000-0005-0000-0000-0000C3140000}"/>
    <cellStyle name="Note 6 3" xfId="5301" xr:uid="{00000000-0005-0000-0000-0000C4140000}"/>
    <cellStyle name="Note 6 3 2" xfId="5843" xr:uid="{00000000-0005-0000-0000-0000C5140000}"/>
    <cellStyle name="Note 6 3 3" xfId="6049" xr:uid="{00000000-0005-0000-0000-0000C6140000}"/>
    <cellStyle name="Note 6 3 4" xfId="6214" xr:uid="{00000000-0005-0000-0000-0000C7140000}"/>
    <cellStyle name="Note 6 4" xfId="5302" xr:uid="{00000000-0005-0000-0000-0000C8140000}"/>
    <cellStyle name="Note 6 4 2" xfId="5842" xr:uid="{00000000-0005-0000-0000-0000C9140000}"/>
    <cellStyle name="Note 6 4 3" xfId="5934" xr:uid="{00000000-0005-0000-0000-0000CA140000}"/>
    <cellStyle name="Note 6 4 4" xfId="6215" xr:uid="{00000000-0005-0000-0000-0000CB140000}"/>
    <cellStyle name="Note 6 5" xfId="5303" xr:uid="{00000000-0005-0000-0000-0000CC140000}"/>
    <cellStyle name="Note 6 5 2" xfId="5841" xr:uid="{00000000-0005-0000-0000-0000CD140000}"/>
    <cellStyle name="Note 6 5 3" xfId="5728" xr:uid="{00000000-0005-0000-0000-0000CE140000}"/>
    <cellStyle name="Note 6 5 4" xfId="6236" xr:uid="{00000000-0005-0000-0000-0000CF140000}"/>
    <cellStyle name="Note 6 6" xfId="6079" xr:uid="{00000000-0005-0000-0000-0000D0140000}"/>
    <cellStyle name="Note 6 7" xfId="5659" xr:uid="{00000000-0005-0000-0000-0000D1140000}"/>
    <cellStyle name="Note 6 8" xfId="6294" xr:uid="{00000000-0005-0000-0000-0000D2140000}"/>
    <cellStyle name="Note 7" xfId="5304" xr:uid="{00000000-0005-0000-0000-0000D3140000}"/>
    <cellStyle name="Note 7 2" xfId="5305" xr:uid="{00000000-0005-0000-0000-0000D4140000}"/>
    <cellStyle name="Note 7 2 2" xfId="5306" xr:uid="{00000000-0005-0000-0000-0000D5140000}"/>
    <cellStyle name="Note 7 2 2 2" xfId="6057" xr:uid="{00000000-0005-0000-0000-0000D6140000}"/>
    <cellStyle name="Note 7 2 2 3" xfId="6039" xr:uid="{00000000-0005-0000-0000-0000D7140000}"/>
    <cellStyle name="Note 7 2 2 4" xfId="6179" xr:uid="{00000000-0005-0000-0000-0000D8140000}"/>
    <cellStyle name="Note 7 3" xfId="5307" xr:uid="{00000000-0005-0000-0000-0000D9140000}"/>
    <cellStyle name="Note 7 3 2" xfId="5930" xr:uid="{00000000-0005-0000-0000-0000DA140000}"/>
    <cellStyle name="Note 7 3 3" xfId="5737" xr:uid="{00000000-0005-0000-0000-0000DB140000}"/>
    <cellStyle name="Note 7 3 4" xfId="6216" xr:uid="{00000000-0005-0000-0000-0000DC140000}"/>
    <cellStyle name="Note 7 4" xfId="5308" xr:uid="{00000000-0005-0000-0000-0000DD140000}"/>
    <cellStyle name="Note 7 4 2" xfId="6056" xr:uid="{00000000-0005-0000-0000-0000DE140000}"/>
    <cellStyle name="Note 7 4 3" xfId="5751" xr:uid="{00000000-0005-0000-0000-0000DF140000}"/>
    <cellStyle name="Note 7 4 4" xfId="6141" xr:uid="{00000000-0005-0000-0000-0000E0140000}"/>
    <cellStyle name="Note 7 5" xfId="5309" xr:uid="{00000000-0005-0000-0000-0000E1140000}"/>
    <cellStyle name="Note 7 5 2" xfId="6055" xr:uid="{00000000-0005-0000-0000-0000E2140000}"/>
    <cellStyle name="Note 7 5 3" xfId="5887" xr:uid="{00000000-0005-0000-0000-0000E3140000}"/>
    <cellStyle name="Note 7 5 4" xfId="6291" xr:uid="{00000000-0005-0000-0000-0000E4140000}"/>
    <cellStyle name="Note 7 6" xfId="6058" xr:uid="{00000000-0005-0000-0000-0000E5140000}"/>
    <cellStyle name="Note 7 7" xfId="5704" xr:uid="{00000000-0005-0000-0000-0000E6140000}"/>
    <cellStyle name="Note 7 8" xfId="6315" xr:uid="{00000000-0005-0000-0000-0000E7140000}"/>
    <cellStyle name="Note 8" xfId="5310" xr:uid="{00000000-0005-0000-0000-0000E8140000}"/>
    <cellStyle name="Note 8 2" xfId="5311" xr:uid="{00000000-0005-0000-0000-0000E9140000}"/>
    <cellStyle name="Note 8 2 2" xfId="6054" xr:uid="{00000000-0005-0000-0000-0000EA140000}"/>
    <cellStyle name="Note 8 2 3" xfId="5719" xr:uid="{00000000-0005-0000-0000-0000EB140000}"/>
    <cellStyle name="Note 8 2 4" xfId="6307" xr:uid="{00000000-0005-0000-0000-0000EC140000}"/>
    <cellStyle name="Note 8 3" xfId="6015" xr:uid="{00000000-0005-0000-0000-0000ED140000}"/>
    <cellStyle name="Note 8 4" xfId="5743" xr:uid="{00000000-0005-0000-0000-0000EE140000}"/>
    <cellStyle name="Note 8 5" xfId="6217" xr:uid="{00000000-0005-0000-0000-0000EF140000}"/>
    <cellStyle name="Note 9" xfId="5312" xr:uid="{00000000-0005-0000-0000-0000F0140000}"/>
    <cellStyle name="Note 9 2" xfId="5313" xr:uid="{00000000-0005-0000-0000-0000F1140000}"/>
    <cellStyle name="Note 9 2 2" xfId="5943" xr:uid="{00000000-0005-0000-0000-0000F2140000}"/>
    <cellStyle name="Note 9 2 3" xfId="5906" xr:uid="{00000000-0005-0000-0000-0000F3140000}"/>
    <cellStyle name="Note 9 2 4" xfId="6316" xr:uid="{00000000-0005-0000-0000-0000F4140000}"/>
    <cellStyle name="Note 9 3" xfId="5819" xr:uid="{00000000-0005-0000-0000-0000F5140000}"/>
    <cellStyle name="Note 9 4" xfId="5749" xr:uid="{00000000-0005-0000-0000-0000F6140000}"/>
    <cellStyle name="Note 9 5" xfId="6284" xr:uid="{00000000-0005-0000-0000-0000F7140000}"/>
    <cellStyle name="nplode" xfId="2552" xr:uid="{00000000-0005-0000-0000-0000F8140000}"/>
    <cellStyle name="nPlosion" xfId="2553" xr:uid="{00000000-0005-0000-0000-0000F9140000}"/>
    <cellStyle name="NPPESalesPct" xfId="2554" xr:uid="{00000000-0005-0000-0000-0000FA140000}"/>
    <cellStyle name="num,nodecpts" xfId="2555" xr:uid="{00000000-0005-0000-0000-0000FB140000}"/>
    <cellStyle name="Num1" xfId="2556" xr:uid="{00000000-0005-0000-0000-0000FC140000}"/>
    <cellStyle name="Number" xfId="2557" xr:uid="{00000000-0005-0000-0000-0000FD140000}"/>
    <cellStyle name="Number [0]" xfId="2558" xr:uid="{00000000-0005-0000-0000-0000FE140000}"/>
    <cellStyle name="Number(0)" xfId="2559" xr:uid="{00000000-0005-0000-0000-0000FF140000}"/>
    <cellStyle name="Number(1)" xfId="2560" xr:uid="{00000000-0005-0000-0000-000000150000}"/>
    <cellStyle name="Number(2)" xfId="2561" xr:uid="{00000000-0005-0000-0000-000001150000}"/>
    <cellStyle name="Number_~9831392" xfId="2562" xr:uid="{00000000-0005-0000-0000-000002150000}"/>
    <cellStyle name="Number2DecimalStyle" xfId="2563" xr:uid="{00000000-0005-0000-0000-000003150000}"/>
    <cellStyle name="Number2DecimalStyle 2" xfId="2564" xr:uid="{00000000-0005-0000-0000-000004150000}"/>
    <cellStyle name="Number2DecimalStyle 3" xfId="2565" xr:uid="{00000000-0005-0000-0000-000005150000}"/>
    <cellStyle name="NumberFormat" xfId="2566" xr:uid="{00000000-0005-0000-0000-000006150000}"/>
    <cellStyle name="Numbers" xfId="2567" xr:uid="{00000000-0005-0000-0000-000007150000}"/>
    <cellStyle name="Numbers - Bold" xfId="2568" xr:uid="{00000000-0005-0000-0000-000008150000}"/>
    <cellStyle name="Numbers - Bold - Italic" xfId="2569" xr:uid="{00000000-0005-0000-0000-000009150000}"/>
    <cellStyle name="Numbers - Bold - Italic 2" xfId="2570" xr:uid="{00000000-0005-0000-0000-00000A150000}"/>
    <cellStyle name="Numbers - Bold - Italic 3" xfId="2571" xr:uid="{00000000-0005-0000-0000-00000B150000}"/>
    <cellStyle name="Numbers - Bold 10" xfId="2572" xr:uid="{00000000-0005-0000-0000-00000C150000}"/>
    <cellStyle name="Numbers - Bold 2" xfId="2573" xr:uid="{00000000-0005-0000-0000-00000D150000}"/>
    <cellStyle name="Numbers - Bold 3" xfId="2574" xr:uid="{00000000-0005-0000-0000-00000E150000}"/>
    <cellStyle name="Numbers - Bold 4" xfId="2575" xr:uid="{00000000-0005-0000-0000-00000F150000}"/>
    <cellStyle name="Numbers - Bold 5" xfId="2576" xr:uid="{00000000-0005-0000-0000-000010150000}"/>
    <cellStyle name="Numbers - Bold 6" xfId="2577" xr:uid="{00000000-0005-0000-0000-000011150000}"/>
    <cellStyle name="Numbers - Bold 7" xfId="2578" xr:uid="{00000000-0005-0000-0000-000012150000}"/>
    <cellStyle name="Numbers - Bold 8" xfId="2579" xr:uid="{00000000-0005-0000-0000-000013150000}"/>
    <cellStyle name="Numbers - Bold 9" xfId="2580" xr:uid="{00000000-0005-0000-0000-000014150000}"/>
    <cellStyle name="Numbers - Bold_3Q09 ERF Supplement 9-17-09 revised 10022009" xfId="2581" xr:uid="{00000000-0005-0000-0000-000015150000}"/>
    <cellStyle name="Numbers - Large" xfId="2582" xr:uid="{00000000-0005-0000-0000-000016150000}"/>
    <cellStyle name="Numbers 10" xfId="2583" xr:uid="{00000000-0005-0000-0000-000017150000}"/>
    <cellStyle name="Numbers 2" xfId="2584" xr:uid="{00000000-0005-0000-0000-000018150000}"/>
    <cellStyle name="Numbers 3" xfId="2585" xr:uid="{00000000-0005-0000-0000-000019150000}"/>
    <cellStyle name="Numbers 4" xfId="2586" xr:uid="{00000000-0005-0000-0000-00001A150000}"/>
    <cellStyle name="Numbers 5" xfId="2587" xr:uid="{00000000-0005-0000-0000-00001B150000}"/>
    <cellStyle name="Numbers 6" xfId="2588" xr:uid="{00000000-0005-0000-0000-00001C150000}"/>
    <cellStyle name="Numbers 7" xfId="2589" xr:uid="{00000000-0005-0000-0000-00001D150000}"/>
    <cellStyle name="Numbers 8" xfId="2590" xr:uid="{00000000-0005-0000-0000-00001E150000}"/>
    <cellStyle name="Numbers 9" xfId="2591" xr:uid="{00000000-0005-0000-0000-00001F150000}"/>
    <cellStyle name="Numbers_1Q10 ERF Supplement 3-15-10 Check" xfId="2592" xr:uid="{00000000-0005-0000-0000-000020150000}"/>
    <cellStyle name="NumWhole" xfId="5314" xr:uid="{00000000-0005-0000-0000-000021150000}"/>
    <cellStyle name="NumWhole 2" xfId="5315" xr:uid="{00000000-0005-0000-0000-000022150000}"/>
    <cellStyle name="NumWhole 3" xfId="5316" xr:uid="{00000000-0005-0000-0000-000023150000}"/>
    <cellStyle name="NumWhole 4" xfId="5317" xr:uid="{00000000-0005-0000-0000-000024150000}"/>
    <cellStyle name="NumWhole 5" xfId="5318" xr:uid="{00000000-0005-0000-0000-000025150000}"/>
    <cellStyle name="NumWhole 6" xfId="5319" xr:uid="{00000000-0005-0000-0000-000026150000}"/>
    <cellStyle name="nVision" xfId="2593" xr:uid="{00000000-0005-0000-0000-000027150000}"/>
    <cellStyle name="NWI%S" xfId="2594" xr:uid="{00000000-0005-0000-0000-000028150000}"/>
    <cellStyle name="O1" xfId="2595" xr:uid="{00000000-0005-0000-0000-000029150000}"/>
    <cellStyle name="O2" xfId="2596" xr:uid="{00000000-0005-0000-0000-00002A150000}"/>
    <cellStyle name="Œ…‹æØ‚è [0.00]_!!!GO" xfId="2597" xr:uid="{00000000-0005-0000-0000-00002B150000}"/>
    <cellStyle name="Œ…‹æØ‚è_!!!GO" xfId="2598" xr:uid="{00000000-0005-0000-0000-00002C150000}"/>
    <cellStyle name="One_Decimal_Dollar" xfId="5320" xr:uid="{00000000-0005-0000-0000-00002D150000}"/>
    <cellStyle name="optionalExposure" xfId="5321" xr:uid="{00000000-0005-0000-0000-00002E150000}"/>
    <cellStyle name="optionalExposure 2" xfId="5840" xr:uid="{00000000-0005-0000-0000-00002F150000}"/>
    <cellStyle name="optionalExposure 3" xfId="5905" xr:uid="{00000000-0005-0000-0000-000030150000}"/>
    <cellStyle name="optionalExposure 4" xfId="6276" xr:uid="{00000000-0005-0000-0000-000031150000}"/>
    <cellStyle name="OSW_ColumnLabels" xfId="2599" xr:uid="{00000000-0005-0000-0000-000032150000}"/>
    <cellStyle name="outh America" xfId="2600" xr:uid="{00000000-0005-0000-0000-000033150000}"/>
    <cellStyle name="Output" xfId="62" builtinId="21" customBuiltin="1"/>
    <cellStyle name="Output 10" xfId="5322" xr:uid="{00000000-0005-0000-0000-000035150000}"/>
    <cellStyle name="Output 10 2" xfId="5323" xr:uid="{00000000-0005-0000-0000-000036150000}"/>
    <cellStyle name="Output 10 3" xfId="5839" xr:uid="{00000000-0005-0000-0000-000037150000}"/>
    <cellStyle name="Output 10 4" xfId="5812" xr:uid="{00000000-0005-0000-0000-000038150000}"/>
    <cellStyle name="Output 10 5" xfId="6226" xr:uid="{00000000-0005-0000-0000-000039150000}"/>
    <cellStyle name="Output 11" xfId="5324" xr:uid="{00000000-0005-0000-0000-00003A150000}"/>
    <cellStyle name="Output 11 2" xfId="5325" xr:uid="{00000000-0005-0000-0000-00003B150000}"/>
    <cellStyle name="Output 11 3" xfId="6051" xr:uid="{00000000-0005-0000-0000-00003C150000}"/>
    <cellStyle name="Output 11 4" xfId="6067" xr:uid="{00000000-0005-0000-0000-00003D150000}"/>
    <cellStyle name="Output 11 5" xfId="6287" xr:uid="{00000000-0005-0000-0000-00003E150000}"/>
    <cellStyle name="Output 12" xfId="5326" xr:uid="{00000000-0005-0000-0000-00003F150000}"/>
    <cellStyle name="Output 12 2" xfId="5327" xr:uid="{00000000-0005-0000-0000-000040150000}"/>
    <cellStyle name="Output 12 3" xfId="5660" xr:uid="{00000000-0005-0000-0000-000041150000}"/>
    <cellStyle name="Output 12 4" xfId="6010" xr:uid="{00000000-0005-0000-0000-000042150000}"/>
    <cellStyle name="Output 12 5" xfId="6120" xr:uid="{00000000-0005-0000-0000-000043150000}"/>
    <cellStyle name="Output 13" xfId="5328" xr:uid="{00000000-0005-0000-0000-000044150000}"/>
    <cellStyle name="Output 13 2" xfId="5329" xr:uid="{00000000-0005-0000-0000-000045150000}"/>
    <cellStyle name="Output 13 3" xfId="6094" xr:uid="{00000000-0005-0000-0000-000046150000}"/>
    <cellStyle name="Output 13 4" xfId="5811" xr:uid="{00000000-0005-0000-0000-000047150000}"/>
    <cellStyle name="Output 13 5" xfId="6312" xr:uid="{00000000-0005-0000-0000-000048150000}"/>
    <cellStyle name="Output 14" xfId="5330" xr:uid="{00000000-0005-0000-0000-000049150000}"/>
    <cellStyle name="Output 14 2" xfId="5331" xr:uid="{00000000-0005-0000-0000-00004A150000}"/>
    <cellStyle name="Output 14 3" xfId="5713" xr:uid="{00000000-0005-0000-0000-00004B150000}"/>
    <cellStyle name="Output 14 4" xfId="5791" xr:uid="{00000000-0005-0000-0000-00004C150000}"/>
    <cellStyle name="Output 14 5" xfId="6280" xr:uid="{00000000-0005-0000-0000-00004D150000}"/>
    <cellStyle name="Output 15" xfId="5332" xr:uid="{00000000-0005-0000-0000-00004E150000}"/>
    <cellStyle name="Output 15 2" xfId="5333" xr:uid="{00000000-0005-0000-0000-00004F150000}"/>
    <cellStyle name="Output 15 3" xfId="6078" xr:uid="{00000000-0005-0000-0000-000050150000}"/>
    <cellStyle name="Output 15 4" xfId="5902" xr:uid="{00000000-0005-0000-0000-000051150000}"/>
    <cellStyle name="Output 15 5" xfId="6228" xr:uid="{00000000-0005-0000-0000-000052150000}"/>
    <cellStyle name="Output 16" xfId="5334" xr:uid="{00000000-0005-0000-0000-000053150000}"/>
    <cellStyle name="Output 16 2" xfId="5335" xr:uid="{00000000-0005-0000-0000-000054150000}"/>
    <cellStyle name="Output 17" xfId="5336" xr:uid="{00000000-0005-0000-0000-000055150000}"/>
    <cellStyle name="Output 17 2" xfId="5337" xr:uid="{00000000-0005-0000-0000-000056150000}"/>
    <cellStyle name="Output 18" xfId="5338" xr:uid="{00000000-0005-0000-0000-000057150000}"/>
    <cellStyle name="Output 18 2" xfId="5339" xr:uid="{00000000-0005-0000-0000-000058150000}"/>
    <cellStyle name="Output 19" xfId="5340" xr:uid="{00000000-0005-0000-0000-000059150000}"/>
    <cellStyle name="Output 19 2" xfId="5341" xr:uid="{00000000-0005-0000-0000-00005A150000}"/>
    <cellStyle name="output 2" xfId="2601" xr:uid="{00000000-0005-0000-0000-00005B150000}"/>
    <cellStyle name="Output 2 2" xfId="5342" xr:uid="{00000000-0005-0000-0000-00005C150000}"/>
    <cellStyle name="Output 2 2 2" xfId="6076" xr:uid="{00000000-0005-0000-0000-00005D150000}"/>
    <cellStyle name="Output 2 2 3" xfId="5883" xr:uid="{00000000-0005-0000-0000-00005E150000}"/>
    <cellStyle name="Output 2 2 4" xfId="6166" xr:uid="{00000000-0005-0000-0000-00005F150000}"/>
    <cellStyle name="Output 20" xfId="5343" xr:uid="{00000000-0005-0000-0000-000060150000}"/>
    <cellStyle name="Output 20 2" xfId="5344" xr:uid="{00000000-0005-0000-0000-000061150000}"/>
    <cellStyle name="Output 21" xfId="5345" xr:uid="{00000000-0005-0000-0000-000062150000}"/>
    <cellStyle name="Output 21 2" xfId="5346" xr:uid="{00000000-0005-0000-0000-000063150000}"/>
    <cellStyle name="Output 22" xfId="5347" xr:uid="{00000000-0005-0000-0000-000064150000}"/>
    <cellStyle name="Output 23" xfId="5348" xr:uid="{00000000-0005-0000-0000-000065150000}"/>
    <cellStyle name="Output 24" xfId="5349" xr:uid="{00000000-0005-0000-0000-000066150000}"/>
    <cellStyle name="Output 25" xfId="5350" xr:uid="{00000000-0005-0000-0000-000067150000}"/>
    <cellStyle name="Output 26" xfId="5351" xr:uid="{00000000-0005-0000-0000-000068150000}"/>
    <cellStyle name="Output 27" xfId="5352" xr:uid="{00000000-0005-0000-0000-000069150000}"/>
    <cellStyle name="Output 28" xfId="5353" xr:uid="{00000000-0005-0000-0000-00006A150000}"/>
    <cellStyle name="Output 29" xfId="5354" xr:uid="{00000000-0005-0000-0000-00006B150000}"/>
    <cellStyle name="output 3" xfId="2602" xr:uid="{00000000-0005-0000-0000-00006C150000}"/>
    <cellStyle name="Output 3 2" xfId="5355" xr:uid="{00000000-0005-0000-0000-00006D150000}"/>
    <cellStyle name="Output 3 2 2" xfId="5835" xr:uid="{00000000-0005-0000-0000-00006E150000}"/>
    <cellStyle name="Output 3 2 3" xfId="5973" xr:uid="{00000000-0005-0000-0000-00006F150000}"/>
    <cellStyle name="Output 3 2 4" xfId="6153" xr:uid="{00000000-0005-0000-0000-000070150000}"/>
    <cellStyle name="Output 30" xfId="5356" xr:uid="{00000000-0005-0000-0000-000071150000}"/>
    <cellStyle name="Output 31" xfId="5357" xr:uid="{00000000-0005-0000-0000-000072150000}"/>
    <cellStyle name="Output 32" xfId="5358" xr:uid="{00000000-0005-0000-0000-000073150000}"/>
    <cellStyle name="Output 33" xfId="5359" xr:uid="{00000000-0005-0000-0000-000074150000}"/>
    <cellStyle name="Output 34" xfId="5360" xr:uid="{00000000-0005-0000-0000-000075150000}"/>
    <cellStyle name="Output 35" xfId="5361" xr:uid="{00000000-0005-0000-0000-000076150000}"/>
    <cellStyle name="Output 36" xfId="5362" xr:uid="{00000000-0005-0000-0000-000077150000}"/>
    <cellStyle name="Output 4" xfId="5363" xr:uid="{00000000-0005-0000-0000-000078150000}"/>
    <cellStyle name="Output 4 2" xfId="5364" xr:uid="{00000000-0005-0000-0000-000079150000}"/>
    <cellStyle name="Output 4 2 2" xfId="5867" xr:uid="{00000000-0005-0000-0000-00007A150000}"/>
    <cellStyle name="Output 4 2 3" xfId="5959" xr:uid="{00000000-0005-0000-0000-00007B150000}"/>
    <cellStyle name="Output 4 2 4" xfId="6203" xr:uid="{00000000-0005-0000-0000-00007C150000}"/>
    <cellStyle name="Output 4 3" xfId="6075" xr:uid="{00000000-0005-0000-0000-00007D150000}"/>
    <cellStyle name="Output 4 4" xfId="5800" xr:uid="{00000000-0005-0000-0000-00007E150000}"/>
    <cellStyle name="Output 4 5" xfId="6281" xr:uid="{00000000-0005-0000-0000-00007F150000}"/>
    <cellStyle name="Output 5" xfId="5365" xr:uid="{00000000-0005-0000-0000-000080150000}"/>
    <cellStyle name="Output 5 2" xfId="5366" xr:uid="{00000000-0005-0000-0000-000081150000}"/>
    <cellStyle name="Output 5 2 2" xfId="5834" xr:uid="{00000000-0005-0000-0000-000082150000}"/>
    <cellStyle name="Output 5 2 3" xfId="5977" xr:uid="{00000000-0005-0000-0000-000083150000}"/>
    <cellStyle name="Output 5 2 4" xfId="6282" xr:uid="{00000000-0005-0000-0000-000084150000}"/>
    <cellStyle name="Output 5 3" xfId="5866" xr:uid="{00000000-0005-0000-0000-000085150000}"/>
    <cellStyle name="Output 5 4" xfId="5789" xr:uid="{00000000-0005-0000-0000-000086150000}"/>
    <cellStyle name="Output 5 5" xfId="6157" xr:uid="{00000000-0005-0000-0000-000087150000}"/>
    <cellStyle name="Output 6" xfId="5367" xr:uid="{00000000-0005-0000-0000-000088150000}"/>
    <cellStyle name="Output 6 2" xfId="5368" xr:uid="{00000000-0005-0000-0000-000089150000}"/>
    <cellStyle name="Output 6 3" xfId="6074" xr:uid="{00000000-0005-0000-0000-00008A150000}"/>
    <cellStyle name="Output 6 4" xfId="6028" xr:uid="{00000000-0005-0000-0000-00008B150000}"/>
    <cellStyle name="Output 6 5" xfId="6167" xr:uid="{00000000-0005-0000-0000-00008C150000}"/>
    <cellStyle name="Output 7" xfId="5369" xr:uid="{00000000-0005-0000-0000-00008D150000}"/>
    <cellStyle name="Output 7 2" xfId="5370" xr:uid="{00000000-0005-0000-0000-00008E150000}"/>
    <cellStyle name="Output 7 3" xfId="5864" xr:uid="{00000000-0005-0000-0000-00008F150000}"/>
    <cellStyle name="Output 7 4" xfId="5964" xr:uid="{00000000-0005-0000-0000-000090150000}"/>
    <cellStyle name="Output 7 5" xfId="6324" xr:uid="{00000000-0005-0000-0000-000091150000}"/>
    <cellStyle name="Output 8" xfId="5371" xr:uid="{00000000-0005-0000-0000-000092150000}"/>
    <cellStyle name="Output 8 2" xfId="5372" xr:uid="{00000000-0005-0000-0000-000093150000}"/>
    <cellStyle name="Output 8 3" xfId="5833" xr:uid="{00000000-0005-0000-0000-000094150000}"/>
    <cellStyle name="Output 8 4" xfId="5985" xr:uid="{00000000-0005-0000-0000-000095150000}"/>
    <cellStyle name="Output 8 5" xfId="6283" xr:uid="{00000000-0005-0000-0000-000096150000}"/>
    <cellStyle name="Output 9" xfId="5373" xr:uid="{00000000-0005-0000-0000-000097150000}"/>
    <cellStyle name="Output 9 2" xfId="5374" xr:uid="{00000000-0005-0000-0000-000098150000}"/>
    <cellStyle name="Output 9 3" xfId="5929" xr:uid="{00000000-0005-0000-0000-000099150000}"/>
    <cellStyle name="Output 9 4" xfId="5972" xr:uid="{00000000-0005-0000-0000-00009A150000}"/>
    <cellStyle name="Output 9 5" xfId="6168" xr:uid="{00000000-0005-0000-0000-00009B150000}"/>
    <cellStyle name="Output Amounts" xfId="2603" xr:uid="{00000000-0005-0000-0000-00009C150000}"/>
    <cellStyle name="Output Column Headings" xfId="2604" xr:uid="{00000000-0005-0000-0000-00009D150000}"/>
    <cellStyle name="Output Line Items" xfId="2605" xr:uid="{00000000-0005-0000-0000-00009E150000}"/>
    <cellStyle name="Output Percent" xfId="2606" xr:uid="{00000000-0005-0000-0000-00009F150000}"/>
    <cellStyle name="Output Percent (0)" xfId="2607" xr:uid="{00000000-0005-0000-0000-0000A0150000}"/>
    <cellStyle name="Output Percent_Data" xfId="2608" xr:uid="{00000000-0005-0000-0000-0000A1150000}"/>
    <cellStyle name="Output Report Heading" xfId="2609" xr:uid="{00000000-0005-0000-0000-0000A2150000}"/>
    <cellStyle name="Output Report Title" xfId="2610" xr:uid="{00000000-0005-0000-0000-0000A3150000}"/>
    <cellStyle name="P1" xfId="2611" xr:uid="{00000000-0005-0000-0000-0000A4150000}"/>
    <cellStyle name="P2" xfId="2612" xr:uid="{00000000-0005-0000-0000-0000A5150000}"/>
    <cellStyle name="Page 1" xfId="2613" xr:uid="{00000000-0005-0000-0000-0000A6150000}"/>
    <cellStyle name="Page 2" xfId="2614" xr:uid="{00000000-0005-0000-0000-0000A7150000}"/>
    <cellStyle name="Page 3" xfId="2615" xr:uid="{00000000-0005-0000-0000-0000A8150000}"/>
    <cellStyle name="Page 4" xfId="2616" xr:uid="{00000000-0005-0000-0000-0000A9150000}"/>
    <cellStyle name="Page 5" xfId="2617" xr:uid="{00000000-0005-0000-0000-0000AA150000}"/>
    <cellStyle name="Page 6" xfId="2618" xr:uid="{00000000-0005-0000-0000-0000AB150000}"/>
    <cellStyle name="Page 7" xfId="2619" xr:uid="{00000000-0005-0000-0000-0000AC150000}"/>
    <cellStyle name="Page Heading Large" xfId="2620" xr:uid="{00000000-0005-0000-0000-0000AD150000}"/>
    <cellStyle name="Page Heading Small" xfId="2621" xr:uid="{00000000-0005-0000-0000-0000AE150000}"/>
    <cellStyle name="Page Number" xfId="2622" xr:uid="{00000000-0005-0000-0000-0000AF150000}"/>
    <cellStyle name="Page Title" xfId="2623" xr:uid="{00000000-0005-0000-0000-0000B0150000}"/>
    <cellStyle name="Page1" xfId="2624" xr:uid="{00000000-0005-0000-0000-0000B1150000}"/>
    <cellStyle name="Page2" xfId="2625" xr:uid="{00000000-0005-0000-0000-0000B2150000}"/>
    <cellStyle name="Page3" xfId="2626" xr:uid="{00000000-0005-0000-0000-0000B3150000}"/>
    <cellStyle name="Page4" xfId="2627" xr:uid="{00000000-0005-0000-0000-0000B4150000}"/>
    <cellStyle name="Page5" xfId="2628" xr:uid="{00000000-0005-0000-0000-0000B5150000}"/>
    <cellStyle name="Page6" xfId="2629" xr:uid="{00000000-0005-0000-0000-0000B6150000}"/>
    <cellStyle name="pc1" xfId="2630" xr:uid="{00000000-0005-0000-0000-0000B7150000}"/>
    <cellStyle name="Pec (2dec,fs)" xfId="2631" xr:uid="{00000000-0005-0000-0000-0000B8150000}"/>
    <cellStyle name="per.style" xfId="2632" xr:uid="{00000000-0005-0000-0000-0000B9150000}"/>
    <cellStyle name="per.style 2" xfId="5375" xr:uid="{00000000-0005-0000-0000-0000BA150000}"/>
    <cellStyle name="per.style 3" xfId="5376" xr:uid="{00000000-0005-0000-0000-0000BB150000}"/>
    <cellStyle name="per.style 4" xfId="5377" xr:uid="{00000000-0005-0000-0000-0000BC150000}"/>
    <cellStyle name="per.style 5" xfId="5378" xr:uid="{00000000-0005-0000-0000-0000BD150000}"/>
    <cellStyle name="Percen - Style1" xfId="2633" xr:uid="{00000000-0005-0000-0000-0000BE150000}"/>
    <cellStyle name="Percent" xfId="63" builtinId="5"/>
    <cellStyle name="Percent %" xfId="2634" xr:uid="{00000000-0005-0000-0000-0000C0150000}"/>
    <cellStyle name="Percent % Long Underline" xfId="2635" xr:uid="{00000000-0005-0000-0000-0000C1150000}"/>
    <cellStyle name="Percent ()" xfId="2636" xr:uid="{00000000-0005-0000-0000-0000C2150000}"/>
    <cellStyle name="Percent (0)" xfId="2637" xr:uid="{00000000-0005-0000-0000-0000C3150000}"/>
    <cellStyle name="Percent (0.0)" xfId="2638" xr:uid="{00000000-0005-0000-0000-0000C4150000}"/>
    <cellStyle name="Percent (1)" xfId="2639" xr:uid="{00000000-0005-0000-0000-0000C5150000}"/>
    <cellStyle name="Percent (2)" xfId="2640" xr:uid="{00000000-0005-0000-0000-0000C6150000}"/>
    <cellStyle name="Percent [0]" xfId="2641" xr:uid="{00000000-0005-0000-0000-0000C7150000}"/>
    <cellStyle name="Percent [0] 2" xfId="2642" xr:uid="{00000000-0005-0000-0000-0000C8150000}"/>
    <cellStyle name="Percent [0] 3" xfId="2643" xr:uid="{00000000-0005-0000-0000-0000C9150000}"/>
    <cellStyle name="Percent [00]" xfId="2644" xr:uid="{00000000-0005-0000-0000-0000CA150000}"/>
    <cellStyle name="Percent [1]" xfId="2645" xr:uid="{00000000-0005-0000-0000-0000CB150000}"/>
    <cellStyle name="Percent [1] --" xfId="2646" xr:uid="{00000000-0005-0000-0000-0000CC150000}"/>
    <cellStyle name="Percent [1] 2" xfId="2647" xr:uid="{00000000-0005-0000-0000-0000CD150000}"/>
    <cellStyle name="Percent [1]_~6435875" xfId="2648" xr:uid="{00000000-0005-0000-0000-0000CE150000}"/>
    <cellStyle name="Percent [2]" xfId="2649" xr:uid="{00000000-0005-0000-0000-0000CF150000}"/>
    <cellStyle name="Percent [2] 2" xfId="2650" xr:uid="{00000000-0005-0000-0000-0000D0150000}"/>
    <cellStyle name="Percent [2] 3" xfId="2651" xr:uid="{00000000-0005-0000-0000-0000D1150000}"/>
    <cellStyle name="Percent [2] 4" xfId="5379" xr:uid="{00000000-0005-0000-0000-0000D2150000}"/>
    <cellStyle name="Percent [2] 5" xfId="5380" xr:uid="{00000000-0005-0000-0000-0000D3150000}"/>
    <cellStyle name="Percent [4]" xfId="2652" xr:uid="{00000000-0005-0000-0000-0000D4150000}"/>
    <cellStyle name="Percent [4] 2" xfId="2653" xr:uid="{00000000-0005-0000-0000-0000D5150000}"/>
    <cellStyle name="Percent 0.00" xfId="5381" xr:uid="{00000000-0005-0000-0000-0000D6150000}"/>
    <cellStyle name="Percent 0.00 2" xfId="5382" xr:uid="{00000000-0005-0000-0000-0000D7150000}"/>
    <cellStyle name="Percent 0.00 3" xfId="5383" xr:uid="{00000000-0005-0000-0000-0000D8150000}"/>
    <cellStyle name="Percent 0.00 3 2" xfId="5384" xr:uid="{00000000-0005-0000-0000-0000D9150000}"/>
    <cellStyle name="Percent 0.00 3 3" xfId="5385" xr:uid="{00000000-0005-0000-0000-0000DA150000}"/>
    <cellStyle name="Percent 0.00 3 4" xfId="5386" xr:uid="{00000000-0005-0000-0000-0000DB150000}"/>
    <cellStyle name="Percent 0.00 4" xfId="5387" xr:uid="{00000000-0005-0000-0000-0000DC150000}"/>
    <cellStyle name="Percent 0.00 4 2" xfId="5388" xr:uid="{00000000-0005-0000-0000-0000DD150000}"/>
    <cellStyle name="Percent 0.00 4 3" xfId="5389" xr:uid="{00000000-0005-0000-0000-0000DE150000}"/>
    <cellStyle name="Percent 0.00 4 4" xfId="5390" xr:uid="{00000000-0005-0000-0000-0000DF150000}"/>
    <cellStyle name="Percent 0.00 5" xfId="5391" xr:uid="{00000000-0005-0000-0000-0000E0150000}"/>
    <cellStyle name="Percent 0.00 6" xfId="5392" xr:uid="{00000000-0005-0000-0000-0000E1150000}"/>
    <cellStyle name="Percent 0.00 7" xfId="5393" xr:uid="{00000000-0005-0000-0000-0000E2150000}"/>
    <cellStyle name="Percent 10" xfId="2654" xr:uid="{00000000-0005-0000-0000-0000E3150000}"/>
    <cellStyle name="Percent 11" xfId="2655" xr:uid="{00000000-0005-0000-0000-0000E4150000}"/>
    <cellStyle name="Percent 12" xfId="2656" xr:uid="{00000000-0005-0000-0000-0000E5150000}"/>
    <cellStyle name="Percent 13" xfId="2657" xr:uid="{00000000-0005-0000-0000-0000E6150000}"/>
    <cellStyle name="Percent 14" xfId="2658" xr:uid="{00000000-0005-0000-0000-0000E7150000}"/>
    <cellStyle name="Percent 15" xfId="2659" xr:uid="{00000000-0005-0000-0000-0000E8150000}"/>
    <cellStyle name="Percent 16" xfId="2660" xr:uid="{00000000-0005-0000-0000-0000E9150000}"/>
    <cellStyle name="Percent 17" xfId="2661" xr:uid="{00000000-0005-0000-0000-0000EA150000}"/>
    <cellStyle name="Percent 18" xfId="2662" xr:uid="{00000000-0005-0000-0000-0000EB150000}"/>
    <cellStyle name="Percent 19" xfId="2663" xr:uid="{00000000-0005-0000-0000-0000EC150000}"/>
    <cellStyle name="Percent 2" xfId="2664" xr:uid="{00000000-0005-0000-0000-0000ED150000}"/>
    <cellStyle name="Percent 2 12" xfId="5394" xr:uid="{00000000-0005-0000-0000-0000EE150000}"/>
    <cellStyle name="Percent 2 2" xfId="2665" xr:uid="{00000000-0005-0000-0000-0000EF150000}"/>
    <cellStyle name="Percent 2 2 2" xfId="5395" xr:uid="{00000000-0005-0000-0000-0000F0150000}"/>
    <cellStyle name="Percent 2 2 3" xfId="5396" xr:uid="{00000000-0005-0000-0000-0000F1150000}"/>
    <cellStyle name="Percent 2 3" xfId="5397" xr:uid="{00000000-0005-0000-0000-0000F2150000}"/>
    <cellStyle name="Percent 2 3 2" xfId="5398" xr:uid="{00000000-0005-0000-0000-0000F3150000}"/>
    <cellStyle name="Percent 2 6" xfId="5399" xr:uid="{00000000-0005-0000-0000-0000F4150000}"/>
    <cellStyle name="Percent 20" xfId="2666" xr:uid="{00000000-0005-0000-0000-0000F5150000}"/>
    <cellStyle name="Percent 21" xfId="2667" xr:uid="{00000000-0005-0000-0000-0000F6150000}"/>
    <cellStyle name="Percent 22" xfId="2668" xr:uid="{00000000-0005-0000-0000-0000F7150000}"/>
    <cellStyle name="Percent 23" xfId="2669" xr:uid="{00000000-0005-0000-0000-0000F8150000}"/>
    <cellStyle name="Percent 24" xfId="2670" xr:uid="{00000000-0005-0000-0000-0000F9150000}"/>
    <cellStyle name="Percent 25" xfId="2671" xr:uid="{00000000-0005-0000-0000-0000FA150000}"/>
    <cellStyle name="Percent 26" xfId="2672" xr:uid="{00000000-0005-0000-0000-0000FB150000}"/>
    <cellStyle name="Percent 27" xfId="2673" xr:uid="{00000000-0005-0000-0000-0000FC150000}"/>
    <cellStyle name="Percent 28" xfId="2674" xr:uid="{00000000-0005-0000-0000-0000FD150000}"/>
    <cellStyle name="Percent 29" xfId="2675" xr:uid="{00000000-0005-0000-0000-0000FE150000}"/>
    <cellStyle name="Percent 3" xfId="2676" xr:uid="{00000000-0005-0000-0000-0000FF150000}"/>
    <cellStyle name="Percent 3 2" xfId="2677" xr:uid="{00000000-0005-0000-0000-000000160000}"/>
    <cellStyle name="Percent 3 2 2" xfId="2678" xr:uid="{00000000-0005-0000-0000-000001160000}"/>
    <cellStyle name="Percent 3 2 3" xfId="2679" xr:uid="{00000000-0005-0000-0000-000002160000}"/>
    <cellStyle name="Percent 3 2 4" xfId="2680" xr:uid="{00000000-0005-0000-0000-000003160000}"/>
    <cellStyle name="Percent 3 3" xfId="2681" xr:uid="{00000000-0005-0000-0000-000004160000}"/>
    <cellStyle name="Percent 3 4" xfId="2682" xr:uid="{00000000-0005-0000-0000-000005160000}"/>
    <cellStyle name="Percent 30" xfId="2683" xr:uid="{00000000-0005-0000-0000-000006160000}"/>
    <cellStyle name="Percent 31" xfId="2684" xr:uid="{00000000-0005-0000-0000-000007160000}"/>
    <cellStyle name="Percent 32" xfId="2685" xr:uid="{00000000-0005-0000-0000-000008160000}"/>
    <cellStyle name="Percent 33" xfId="2686" xr:uid="{00000000-0005-0000-0000-000009160000}"/>
    <cellStyle name="Percent 34" xfId="2687" xr:uid="{00000000-0005-0000-0000-00000A160000}"/>
    <cellStyle name="Percent 35" xfId="2688" xr:uid="{00000000-0005-0000-0000-00000B160000}"/>
    <cellStyle name="Percent 36" xfId="2689" xr:uid="{00000000-0005-0000-0000-00000C160000}"/>
    <cellStyle name="Percent 37" xfId="2690" xr:uid="{00000000-0005-0000-0000-00000D160000}"/>
    <cellStyle name="Percent 38" xfId="2691" xr:uid="{00000000-0005-0000-0000-00000E160000}"/>
    <cellStyle name="Percent 39" xfId="2692" xr:uid="{00000000-0005-0000-0000-00000F160000}"/>
    <cellStyle name="Percent 4" xfId="2693" xr:uid="{00000000-0005-0000-0000-000010160000}"/>
    <cellStyle name="Percent 4 2" xfId="2694" xr:uid="{00000000-0005-0000-0000-000011160000}"/>
    <cellStyle name="Percent 4 3" xfId="2695" xr:uid="{00000000-0005-0000-0000-000012160000}"/>
    <cellStyle name="Percent 40" xfId="2696" xr:uid="{00000000-0005-0000-0000-000013160000}"/>
    <cellStyle name="Percent 41" xfId="2697" xr:uid="{00000000-0005-0000-0000-000014160000}"/>
    <cellStyle name="Percent 42" xfId="2698" xr:uid="{00000000-0005-0000-0000-000015160000}"/>
    <cellStyle name="Percent 43" xfId="2699" xr:uid="{00000000-0005-0000-0000-000016160000}"/>
    <cellStyle name="Percent 44" xfId="2700" xr:uid="{00000000-0005-0000-0000-000017160000}"/>
    <cellStyle name="Percent 45" xfId="2701" xr:uid="{00000000-0005-0000-0000-000018160000}"/>
    <cellStyle name="Percent 46" xfId="2702" xr:uid="{00000000-0005-0000-0000-000019160000}"/>
    <cellStyle name="Percent 47" xfId="2703" xr:uid="{00000000-0005-0000-0000-00001A160000}"/>
    <cellStyle name="Percent 48" xfId="2704" xr:uid="{00000000-0005-0000-0000-00001B160000}"/>
    <cellStyle name="Percent 49" xfId="2705" xr:uid="{00000000-0005-0000-0000-00001C160000}"/>
    <cellStyle name="Percent 5" xfId="2706" xr:uid="{00000000-0005-0000-0000-00001D160000}"/>
    <cellStyle name="Percent 50" xfId="2707" xr:uid="{00000000-0005-0000-0000-00001E160000}"/>
    <cellStyle name="Percent 51" xfId="2708" xr:uid="{00000000-0005-0000-0000-00001F160000}"/>
    <cellStyle name="Percent 52" xfId="2709" xr:uid="{00000000-0005-0000-0000-000020160000}"/>
    <cellStyle name="Percent 53" xfId="2710" xr:uid="{00000000-0005-0000-0000-000021160000}"/>
    <cellStyle name="Percent 54" xfId="2711" xr:uid="{00000000-0005-0000-0000-000022160000}"/>
    <cellStyle name="Percent 55" xfId="2712" xr:uid="{00000000-0005-0000-0000-000023160000}"/>
    <cellStyle name="Percent 56" xfId="2713" xr:uid="{00000000-0005-0000-0000-000024160000}"/>
    <cellStyle name="Percent 57" xfId="2714" xr:uid="{00000000-0005-0000-0000-000025160000}"/>
    <cellStyle name="Percent 58" xfId="2715" xr:uid="{00000000-0005-0000-0000-000026160000}"/>
    <cellStyle name="Percent 59" xfId="2716" xr:uid="{00000000-0005-0000-0000-000027160000}"/>
    <cellStyle name="Percent 6" xfId="2717" xr:uid="{00000000-0005-0000-0000-000028160000}"/>
    <cellStyle name="Percent 60" xfId="2718" xr:uid="{00000000-0005-0000-0000-000029160000}"/>
    <cellStyle name="Percent 61" xfId="2719" xr:uid="{00000000-0005-0000-0000-00002A160000}"/>
    <cellStyle name="Percent 62" xfId="2720" xr:uid="{00000000-0005-0000-0000-00002B160000}"/>
    <cellStyle name="Percent 63" xfId="2721" xr:uid="{00000000-0005-0000-0000-00002C160000}"/>
    <cellStyle name="Percent 64" xfId="2722" xr:uid="{00000000-0005-0000-0000-00002D160000}"/>
    <cellStyle name="Percent 65" xfId="2723" xr:uid="{00000000-0005-0000-0000-00002E160000}"/>
    <cellStyle name="Percent 66" xfId="2724" xr:uid="{00000000-0005-0000-0000-00002F160000}"/>
    <cellStyle name="Percent 67" xfId="2725" xr:uid="{00000000-0005-0000-0000-000030160000}"/>
    <cellStyle name="Percent 68" xfId="2726" xr:uid="{00000000-0005-0000-0000-000031160000}"/>
    <cellStyle name="Percent 7" xfId="2727" xr:uid="{00000000-0005-0000-0000-000032160000}"/>
    <cellStyle name="Percent 8" xfId="2728" xr:uid="{00000000-0005-0000-0000-000033160000}"/>
    <cellStyle name="Percent 9" xfId="2729" xr:uid="{00000000-0005-0000-0000-000034160000}"/>
    <cellStyle name="Percent Hard" xfId="2730" xr:uid="{00000000-0005-0000-0000-000035160000}"/>
    <cellStyle name="Percent([1])" xfId="2731" xr:uid="{00000000-0005-0000-0000-000036160000}"/>
    <cellStyle name="Percent([1]) 2" xfId="2732" xr:uid="{00000000-0005-0000-0000-000037160000}"/>
    <cellStyle name="Percent([1]) 3" xfId="2733" xr:uid="{00000000-0005-0000-0000-000038160000}"/>
    <cellStyle name="Percent1" xfId="2734" xr:uid="{00000000-0005-0000-0000-000039160000}"/>
    <cellStyle name="Percent2" xfId="2735" xr:uid="{00000000-0005-0000-0000-00003A160000}"/>
    <cellStyle name="Percent2 2" xfId="2736" xr:uid="{00000000-0005-0000-0000-00003B160000}"/>
    <cellStyle name="Percent2 3" xfId="2737" xr:uid="{00000000-0005-0000-0000-00003C160000}"/>
    <cellStyle name="percentage" xfId="2738" xr:uid="{00000000-0005-0000-0000-00003D160000}"/>
    <cellStyle name="Phyllis" xfId="5400" xr:uid="{00000000-0005-0000-0000-00003E160000}"/>
    <cellStyle name="Population Info" xfId="2739" xr:uid="{00000000-0005-0000-0000-00003F160000}"/>
    <cellStyle name="Pourcentage_pldt" xfId="5401" xr:uid="{00000000-0005-0000-0000-000040160000}"/>
    <cellStyle name="PrePop Currency (0)" xfId="5402" xr:uid="{00000000-0005-0000-0000-000041160000}"/>
    <cellStyle name="PrePop Currency (2)" xfId="5403" xr:uid="{00000000-0005-0000-0000-000042160000}"/>
    <cellStyle name="PrePop Units (0)" xfId="5404" xr:uid="{00000000-0005-0000-0000-000043160000}"/>
    <cellStyle name="PrePop Units (1)" xfId="5405" xr:uid="{00000000-0005-0000-0000-000044160000}"/>
    <cellStyle name="PrePop Units (2)" xfId="5406" xr:uid="{00000000-0005-0000-0000-000045160000}"/>
    <cellStyle name="Prices" xfId="5407" xr:uid="{00000000-0005-0000-0000-000046160000}"/>
    <cellStyle name="pricing" xfId="5408" xr:uid="{00000000-0005-0000-0000-000047160000}"/>
    <cellStyle name="prin2" xfId="2740" xr:uid="{00000000-0005-0000-0000-000048160000}"/>
    <cellStyle name="PrintDate" xfId="2741" xr:uid="{00000000-0005-0000-0000-000049160000}"/>
    <cellStyle name="Product Header" xfId="5409" xr:uid="{00000000-0005-0000-0000-00004A160000}"/>
    <cellStyle name="Protect" xfId="2742" xr:uid="{00000000-0005-0000-0000-00004B160000}"/>
    <cellStyle name="PSChar" xfId="2743" xr:uid="{00000000-0005-0000-0000-00004C160000}"/>
    <cellStyle name="PSChar 2" xfId="5410" xr:uid="{00000000-0005-0000-0000-00004D160000}"/>
    <cellStyle name="PSChar 3" xfId="5411" xr:uid="{00000000-0005-0000-0000-00004E160000}"/>
    <cellStyle name="PSChar 4" xfId="5412" xr:uid="{00000000-0005-0000-0000-00004F160000}"/>
    <cellStyle name="PSChar 5" xfId="5413" xr:uid="{00000000-0005-0000-0000-000050160000}"/>
    <cellStyle name="PSDate" xfId="2744" xr:uid="{00000000-0005-0000-0000-000051160000}"/>
    <cellStyle name="PSDate 2" xfId="5414" xr:uid="{00000000-0005-0000-0000-000052160000}"/>
    <cellStyle name="PSDate 3" xfId="5415" xr:uid="{00000000-0005-0000-0000-000053160000}"/>
    <cellStyle name="PSDate 4" xfId="5416" xr:uid="{00000000-0005-0000-0000-000054160000}"/>
    <cellStyle name="PSDate 5" xfId="5417" xr:uid="{00000000-0005-0000-0000-000055160000}"/>
    <cellStyle name="PSDec" xfId="2745" xr:uid="{00000000-0005-0000-0000-000056160000}"/>
    <cellStyle name="PSDec 2" xfId="5418" xr:uid="{00000000-0005-0000-0000-000057160000}"/>
    <cellStyle name="PSDec 3" xfId="5419" xr:uid="{00000000-0005-0000-0000-000058160000}"/>
    <cellStyle name="PSDec 4" xfId="5420" xr:uid="{00000000-0005-0000-0000-000059160000}"/>
    <cellStyle name="PSDec 5" xfId="5421" xr:uid="{00000000-0005-0000-0000-00005A160000}"/>
    <cellStyle name="PSHeading" xfId="2746" xr:uid="{00000000-0005-0000-0000-00005B160000}"/>
    <cellStyle name="PSHeading 2" xfId="5422" xr:uid="{00000000-0005-0000-0000-00005C160000}"/>
    <cellStyle name="PSHeading 3" xfId="5423" xr:uid="{00000000-0005-0000-0000-00005D160000}"/>
    <cellStyle name="PSHeading 4" xfId="5424" xr:uid="{00000000-0005-0000-0000-00005E160000}"/>
    <cellStyle name="PSHeading 5" xfId="5425" xr:uid="{00000000-0005-0000-0000-00005F160000}"/>
    <cellStyle name="PSInt" xfId="2747" xr:uid="{00000000-0005-0000-0000-000060160000}"/>
    <cellStyle name="PSInt 2" xfId="5426" xr:uid="{00000000-0005-0000-0000-000061160000}"/>
    <cellStyle name="PSInt 3" xfId="5427" xr:uid="{00000000-0005-0000-0000-000062160000}"/>
    <cellStyle name="PSInt 4" xfId="5428" xr:uid="{00000000-0005-0000-0000-000063160000}"/>
    <cellStyle name="PSInt 5" xfId="5429" xr:uid="{00000000-0005-0000-0000-000064160000}"/>
    <cellStyle name="PSSpacer" xfId="2748" xr:uid="{00000000-0005-0000-0000-000065160000}"/>
    <cellStyle name="PSSpacer 2" xfId="5430" xr:uid="{00000000-0005-0000-0000-000066160000}"/>
    <cellStyle name="PSSpacer 3" xfId="5431" xr:uid="{00000000-0005-0000-0000-000067160000}"/>
    <cellStyle name="PSSpacer 4" xfId="5432" xr:uid="{00000000-0005-0000-0000-000068160000}"/>
    <cellStyle name="PSSpacer 5" xfId="5433" xr:uid="{00000000-0005-0000-0000-000069160000}"/>
    <cellStyle name="r" xfId="2749" xr:uid="{00000000-0005-0000-0000-00006A160000}"/>
    <cellStyle name="r_ALLOWANCES" xfId="2750" xr:uid="{00000000-0005-0000-0000-00006B160000}"/>
    <cellStyle name="r_ALLOWANCES 2" xfId="2751" xr:uid="{00000000-0005-0000-0000-00006C160000}"/>
    <cellStyle name="r_CREDIT BY PRODUCT AND LOB" xfId="2752" xr:uid="{00000000-0005-0000-0000-00006D160000}"/>
    <cellStyle name="r_CREDIT BY PRODUCT AND LOB 2" xfId="2753" xr:uid="{00000000-0005-0000-0000-00006E160000}"/>
    <cellStyle name="r_GLOSSARY" xfId="2754" xr:uid="{00000000-0005-0000-0000-00006F160000}"/>
    <cellStyle name="r_GLOSSARY 2" xfId="2755" xr:uid="{00000000-0005-0000-0000-000070160000}"/>
    <cellStyle name="r_NPAS" xfId="2756" xr:uid="{00000000-0005-0000-0000-000071160000}"/>
    <cellStyle name="r_NPAS 2" xfId="2757" xr:uid="{00000000-0005-0000-0000-000072160000}"/>
    <cellStyle name="r_pldt" xfId="5434" xr:uid="{00000000-0005-0000-0000-000073160000}"/>
    <cellStyle name="r_RETAIL METRICS" xfId="2758" xr:uid="{00000000-0005-0000-0000-000074160000}"/>
    <cellStyle name="r_RETAIL METRICS 2" xfId="2759" xr:uid="{00000000-0005-0000-0000-000075160000}"/>
    <cellStyle name="R00A" xfId="5435" xr:uid="{00000000-0005-0000-0000-000076160000}"/>
    <cellStyle name="R00B" xfId="5436" xr:uid="{00000000-0005-0000-0000-000077160000}"/>
    <cellStyle name="R00L" xfId="5437" xr:uid="{00000000-0005-0000-0000-000078160000}"/>
    <cellStyle name="R01A" xfId="5438" xr:uid="{00000000-0005-0000-0000-000079160000}"/>
    <cellStyle name="R01A 2" xfId="6002" xr:uid="{00000000-0005-0000-0000-00007A160000}"/>
    <cellStyle name="R01A 3" xfId="5711" xr:uid="{00000000-0005-0000-0000-00007B160000}"/>
    <cellStyle name="R01A 4" xfId="6145" xr:uid="{00000000-0005-0000-0000-00007C160000}"/>
    <cellStyle name="R01B" xfId="5439" xr:uid="{00000000-0005-0000-0000-00007D160000}"/>
    <cellStyle name="R01H" xfId="5440" xr:uid="{00000000-0005-0000-0000-00007E160000}"/>
    <cellStyle name="R01L" xfId="5441" xr:uid="{00000000-0005-0000-0000-00007F160000}"/>
    <cellStyle name="R01L 2" xfId="6001" xr:uid="{00000000-0005-0000-0000-000080160000}"/>
    <cellStyle name="R01L 3" xfId="5682" xr:uid="{00000000-0005-0000-0000-000081160000}"/>
    <cellStyle name="R01L 4" xfId="6158" xr:uid="{00000000-0005-0000-0000-000082160000}"/>
    <cellStyle name="R02A" xfId="5442" xr:uid="{00000000-0005-0000-0000-000083160000}"/>
    <cellStyle name="R02A 2" xfId="5655" xr:uid="{00000000-0005-0000-0000-000084160000}"/>
    <cellStyle name="R02A 2 2" xfId="6006" xr:uid="{00000000-0005-0000-0000-000085160000}"/>
    <cellStyle name="R02A 2 3" xfId="5675" xr:uid="{00000000-0005-0000-0000-000086160000}"/>
    <cellStyle name="R02A 2 4" xfId="6237" xr:uid="{00000000-0005-0000-0000-000087160000}"/>
    <cellStyle name="R02A 3" xfId="6000" xr:uid="{00000000-0005-0000-0000-000088160000}"/>
    <cellStyle name="R02A 4" xfId="5712" xr:uid="{00000000-0005-0000-0000-000089160000}"/>
    <cellStyle name="R02A 5" xfId="6159" xr:uid="{00000000-0005-0000-0000-00008A160000}"/>
    <cellStyle name="R02B" xfId="5443" xr:uid="{00000000-0005-0000-0000-00008B160000}"/>
    <cellStyle name="R02H" xfId="5444" xr:uid="{00000000-0005-0000-0000-00008C160000}"/>
    <cellStyle name="R02L" xfId="5445" xr:uid="{00000000-0005-0000-0000-00008D160000}"/>
    <cellStyle name="R03A" xfId="5446" xr:uid="{00000000-0005-0000-0000-00008E160000}"/>
    <cellStyle name="R03B" xfId="5447" xr:uid="{00000000-0005-0000-0000-00008F160000}"/>
    <cellStyle name="R03H" xfId="5448" xr:uid="{00000000-0005-0000-0000-000090160000}"/>
    <cellStyle name="R03L" xfId="5449" xr:uid="{00000000-0005-0000-0000-000091160000}"/>
    <cellStyle name="R04A" xfId="5450" xr:uid="{00000000-0005-0000-0000-000092160000}"/>
    <cellStyle name="R04B" xfId="5451" xr:uid="{00000000-0005-0000-0000-000093160000}"/>
    <cellStyle name="R04H" xfId="5452" xr:uid="{00000000-0005-0000-0000-000094160000}"/>
    <cellStyle name="R04L" xfId="5453" xr:uid="{00000000-0005-0000-0000-000095160000}"/>
    <cellStyle name="R05A" xfId="5454" xr:uid="{00000000-0005-0000-0000-000096160000}"/>
    <cellStyle name="R05B" xfId="5455" xr:uid="{00000000-0005-0000-0000-000097160000}"/>
    <cellStyle name="R05H" xfId="5456" xr:uid="{00000000-0005-0000-0000-000098160000}"/>
    <cellStyle name="R05L" xfId="5457" xr:uid="{00000000-0005-0000-0000-000099160000}"/>
    <cellStyle name="R06A" xfId="5458" xr:uid="{00000000-0005-0000-0000-00009A160000}"/>
    <cellStyle name="R06B" xfId="5459" xr:uid="{00000000-0005-0000-0000-00009B160000}"/>
    <cellStyle name="R06H" xfId="5460" xr:uid="{00000000-0005-0000-0000-00009C160000}"/>
    <cellStyle name="R06L" xfId="5461" xr:uid="{00000000-0005-0000-0000-00009D160000}"/>
    <cellStyle name="R07A" xfId="5462" xr:uid="{00000000-0005-0000-0000-00009E160000}"/>
    <cellStyle name="R07B" xfId="5463" xr:uid="{00000000-0005-0000-0000-00009F160000}"/>
    <cellStyle name="R07H" xfId="5464" xr:uid="{00000000-0005-0000-0000-0000A0160000}"/>
    <cellStyle name="R07L" xfId="5465" xr:uid="{00000000-0005-0000-0000-0000A1160000}"/>
    <cellStyle name="RangeName" xfId="2760" xr:uid="{00000000-0005-0000-0000-0000A2160000}"/>
    <cellStyle name="Red Font" xfId="2761" xr:uid="{00000000-0005-0000-0000-0000A3160000}"/>
    <cellStyle name="regstoresfromspecstores" xfId="2762" xr:uid="{00000000-0005-0000-0000-0000A4160000}"/>
    <cellStyle name="ReportFieldNames" xfId="2763" xr:uid="{00000000-0005-0000-0000-0000A5160000}"/>
    <cellStyle name="ReportFieldNames 2" xfId="2764" xr:uid="{00000000-0005-0000-0000-0000A6160000}"/>
    <cellStyle name="ReportTitlePrompt" xfId="5466" xr:uid="{00000000-0005-0000-0000-0000A7160000}"/>
    <cellStyle name="ReportTitleValue" xfId="5467" xr:uid="{00000000-0005-0000-0000-0000A8160000}"/>
    <cellStyle name="results" xfId="5468" xr:uid="{00000000-0005-0000-0000-0000A9160000}"/>
    <cellStyle name="RevList" xfId="2765" xr:uid="{00000000-0005-0000-0000-0000AA160000}"/>
    <cellStyle name="Right" xfId="2766" xr:uid="{00000000-0005-0000-0000-0000AB160000}"/>
    <cellStyle name="Rollup" xfId="2767" xr:uid="{00000000-0005-0000-0000-0000AC160000}"/>
    <cellStyle name="Rollup 2" xfId="5877" xr:uid="{00000000-0005-0000-0000-0000AD160000}"/>
    <cellStyle name="Rollup 3" xfId="5935" xr:uid="{00000000-0005-0000-0000-0000AE160000}"/>
    <cellStyle name="Rollup 4" xfId="6219" xr:uid="{00000000-0005-0000-0000-0000AF160000}"/>
    <cellStyle name="RoundingPrecision" xfId="2768" xr:uid="{00000000-0005-0000-0000-0000B0160000}"/>
    <cellStyle name="RowAcctAbovePrompt" xfId="5469" xr:uid="{00000000-0005-0000-0000-0000B1160000}"/>
    <cellStyle name="RowAcctSOBAbovePrompt" xfId="5470" xr:uid="{00000000-0005-0000-0000-0000B2160000}"/>
    <cellStyle name="RowAcctSOBValue" xfId="5471" xr:uid="{00000000-0005-0000-0000-0000B3160000}"/>
    <cellStyle name="RowAcctValue" xfId="5472" xr:uid="{00000000-0005-0000-0000-0000B4160000}"/>
    <cellStyle name="RowAttrAbovePrompt" xfId="5473" xr:uid="{00000000-0005-0000-0000-0000B5160000}"/>
    <cellStyle name="RowAttrValue" xfId="5474" xr:uid="{00000000-0005-0000-0000-0000B6160000}"/>
    <cellStyle name="RowColSetAbovePrompt" xfId="5475" xr:uid="{00000000-0005-0000-0000-0000B7160000}"/>
    <cellStyle name="RowColSetLeftPrompt" xfId="5476" xr:uid="{00000000-0005-0000-0000-0000B8160000}"/>
    <cellStyle name="RowColSetValue" xfId="5477" xr:uid="{00000000-0005-0000-0000-0000B9160000}"/>
    <cellStyle name="RowLeftPrompt" xfId="5478" xr:uid="{00000000-0005-0000-0000-0000BA160000}"/>
    <cellStyle name="SampleUsingFormatMask" xfId="5479" xr:uid="{00000000-0005-0000-0000-0000BB160000}"/>
    <cellStyle name="SampleWithNoFormatMask" xfId="5480" xr:uid="{00000000-0005-0000-0000-0000BC160000}"/>
    <cellStyle name="SecBody2" xfId="2769" xr:uid="{00000000-0005-0000-0000-0000BD160000}"/>
    <cellStyle name="SecBody2 2" xfId="2770" xr:uid="{00000000-0005-0000-0000-0000BE160000}"/>
    <cellStyle name="SecBody2 2 2" xfId="5761" xr:uid="{00000000-0005-0000-0000-0000BF160000}"/>
    <cellStyle name="SecBody2 2 3" xfId="6072" xr:uid="{00000000-0005-0000-0000-0000C0160000}"/>
    <cellStyle name="SecBody2 2 4" xfId="6128" xr:uid="{00000000-0005-0000-0000-0000C1160000}"/>
    <cellStyle name="SecBody2 3" xfId="5775" xr:uid="{00000000-0005-0000-0000-0000C2160000}"/>
    <cellStyle name="SecBody2 4" xfId="5801" xr:uid="{00000000-0005-0000-0000-0000C3160000}"/>
    <cellStyle name="SecBody2 5" xfId="6172" xr:uid="{00000000-0005-0000-0000-0000C4160000}"/>
    <cellStyle name="SecHead2" xfId="2771" xr:uid="{00000000-0005-0000-0000-0000C5160000}"/>
    <cellStyle name="SecHead2 2" xfId="2772" xr:uid="{00000000-0005-0000-0000-0000C6160000}"/>
    <cellStyle name="SelectFormat" xfId="2773" xr:uid="{00000000-0005-0000-0000-0000C7160000}"/>
    <cellStyle name="SelectFormat 2" xfId="2774" xr:uid="{00000000-0005-0000-0000-0000C8160000}"/>
    <cellStyle name="SelectFormat 2 2" xfId="5875" xr:uid="{00000000-0005-0000-0000-0000C9160000}"/>
    <cellStyle name="SelectFormat 2 3" xfId="5938" xr:uid="{00000000-0005-0000-0000-0000CA160000}"/>
    <cellStyle name="SelectFormat 2 4" xfId="6202" xr:uid="{00000000-0005-0000-0000-0000CB160000}"/>
    <cellStyle name="SelectFormat 3" xfId="2775" xr:uid="{00000000-0005-0000-0000-0000CC160000}"/>
    <cellStyle name="SelectFormat 3 2" xfId="5885" xr:uid="{00000000-0005-0000-0000-0000CD160000}"/>
    <cellStyle name="SelectFormat 3 3" xfId="5693" xr:uid="{00000000-0005-0000-0000-0000CE160000}"/>
    <cellStyle name="SelectFormat 3 4" xfId="6140" xr:uid="{00000000-0005-0000-0000-0000CF160000}"/>
    <cellStyle name="SelectFormat 4" xfId="5876" xr:uid="{00000000-0005-0000-0000-0000D0160000}"/>
    <cellStyle name="SelectFormat 5" xfId="6064" xr:uid="{00000000-0005-0000-0000-0000D1160000}"/>
    <cellStyle name="SelectFormat 6" xfId="6108" xr:uid="{00000000-0005-0000-0000-0000D2160000}"/>
    <cellStyle name="Shaded" xfId="2776" xr:uid="{00000000-0005-0000-0000-0000D3160000}"/>
    <cellStyle name="SHADEDSTORES" xfId="2777" xr:uid="{00000000-0005-0000-0000-0000D4160000}"/>
    <cellStyle name="SHADEDSTORES 2" xfId="5874" xr:uid="{00000000-0005-0000-0000-0000D5160000}"/>
    <cellStyle name="SHADEDSTORES 3" xfId="5856" xr:uid="{00000000-0005-0000-0000-0000D6160000}"/>
    <cellStyle name="SHADEDSTORES 4" xfId="6162" xr:uid="{00000000-0005-0000-0000-0000D7160000}"/>
    <cellStyle name="Shading" xfId="2778" xr:uid="{00000000-0005-0000-0000-0000D8160000}"/>
    <cellStyle name="Sheet Title" xfId="5481" xr:uid="{00000000-0005-0000-0000-0000D9160000}"/>
    <cellStyle name="SHEET2!Normal" xfId="2779" xr:uid="{00000000-0005-0000-0000-0000DA160000}"/>
    <cellStyle name="SHEET2!Normal 2" xfId="2780" xr:uid="{00000000-0005-0000-0000-0000DB160000}"/>
    <cellStyle name="SHEET2!Normal 3" xfId="2781" xr:uid="{00000000-0005-0000-0000-0000DC160000}"/>
    <cellStyle name="Shell" xfId="2782" xr:uid="{00000000-0005-0000-0000-0000DD160000}"/>
    <cellStyle name="Short $" xfId="5482" xr:uid="{00000000-0005-0000-0000-0000DE160000}"/>
    <cellStyle name="showExposure" xfId="5483" xr:uid="{00000000-0005-0000-0000-0000DF160000}"/>
    <cellStyle name="showExposure 2" xfId="5649" xr:uid="{00000000-0005-0000-0000-0000E0160000}"/>
    <cellStyle name="showExposure 2 2" xfId="5925" xr:uid="{00000000-0005-0000-0000-0000E1160000}"/>
    <cellStyle name="showExposure 2 3" xfId="6101" xr:uid="{00000000-0005-0000-0000-0000E2160000}"/>
    <cellStyle name="showExposure 2 4" xfId="6239" xr:uid="{00000000-0005-0000-0000-0000E3160000}"/>
    <cellStyle name="showExposure 3" xfId="5862" xr:uid="{00000000-0005-0000-0000-0000E4160000}"/>
    <cellStyle name="showExposure 4" xfId="5960" xr:uid="{00000000-0005-0000-0000-0000E5160000}"/>
    <cellStyle name="showExposure 5" xfId="6174" xr:uid="{00000000-0005-0000-0000-0000E6160000}"/>
    <cellStyle name="specstores" xfId="2783" xr:uid="{00000000-0005-0000-0000-0000E7160000}"/>
    <cellStyle name="src_1" xfId="2784" xr:uid="{00000000-0005-0000-0000-0000E8160000}"/>
    <cellStyle name="Standard_AREAS" xfId="5484" xr:uid="{00000000-0005-0000-0000-0000E9160000}"/>
    <cellStyle name="StandingData" xfId="5485" xr:uid="{00000000-0005-0000-0000-0000EA160000}"/>
    <cellStyle name="Std Date" xfId="2785" xr:uid="{00000000-0005-0000-0000-0000EB160000}"/>
    <cellStyle name="STYL1 - Style1" xfId="5486" xr:uid="{00000000-0005-0000-0000-0000EC160000}"/>
    <cellStyle name="STYL2 - Style2" xfId="5487" xr:uid="{00000000-0005-0000-0000-0000ED160000}"/>
    <cellStyle name="STYL3 - Style3" xfId="5488" xr:uid="{00000000-0005-0000-0000-0000EE160000}"/>
    <cellStyle name="Style 1" xfId="2786" xr:uid="{00000000-0005-0000-0000-0000EF160000}"/>
    <cellStyle name="Style 1 2" xfId="2787" xr:uid="{00000000-0005-0000-0000-0000F0160000}"/>
    <cellStyle name="Style 1 3" xfId="5489" xr:uid="{00000000-0005-0000-0000-0000F1160000}"/>
    <cellStyle name="Style 10" xfId="2788" xr:uid="{00000000-0005-0000-0000-0000F2160000}"/>
    <cellStyle name="Style 11" xfId="2789" xr:uid="{00000000-0005-0000-0000-0000F3160000}"/>
    <cellStyle name="Style 12" xfId="2790" xr:uid="{00000000-0005-0000-0000-0000F4160000}"/>
    <cellStyle name="Style 13" xfId="2791" xr:uid="{00000000-0005-0000-0000-0000F5160000}"/>
    <cellStyle name="Style 14" xfId="2792" xr:uid="{00000000-0005-0000-0000-0000F6160000}"/>
    <cellStyle name="Style 15" xfId="2793" xr:uid="{00000000-0005-0000-0000-0000F7160000}"/>
    <cellStyle name="Style 16" xfId="2794" xr:uid="{00000000-0005-0000-0000-0000F8160000}"/>
    <cellStyle name="Style 17" xfId="2795" xr:uid="{00000000-0005-0000-0000-0000F9160000}"/>
    <cellStyle name="Style 18" xfId="2796" xr:uid="{00000000-0005-0000-0000-0000FA160000}"/>
    <cellStyle name="Style 19" xfId="2797" xr:uid="{00000000-0005-0000-0000-0000FB160000}"/>
    <cellStyle name="Style 2" xfId="2798" xr:uid="{00000000-0005-0000-0000-0000FC160000}"/>
    <cellStyle name="Style 20" xfId="2799" xr:uid="{00000000-0005-0000-0000-0000FD160000}"/>
    <cellStyle name="Style 21" xfId="2800" xr:uid="{00000000-0005-0000-0000-0000FE160000}"/>
    <cellStyle name="Style 21 2" xfId="2801" xr:uid="{00000000-0005-0000-0000-0000FF160000}"/>
    <cellStyle name="Style 22" xfId="2802" xr:uid="{00000000-0005-0000-0000-000000170000}"/>
    <cellStyle name="Style 22 2" xfId="2803" xr:uid="{00000000-0005-0000-0000-000001170000}"/>
    <cellStyle name="Style 23" xfId="2804" xr:uid="{00000000-0005-0000-0000-000002170000}"/>
    <cellStyle name="Style 24" xfId="2805" xr:uid="{00000000-0005-0000-0000-000003170000}"/>
    <cellStyle name="Style 25" xfId="2806" xr:uid="{00000000-0005-0000-0000-000004170000}"/>
    <cellStyle name="Style 26" xfId="2807" xr:uid="{00000000-0005-0000-0000-000005170000}"/>
    <cellStyle name="Style 27" xfId="2808" xr:uid="{00000000-0005-0000-0000-000006170000}"/>
    <cellStyle name="Style 28" xfId="2809" xr:uid="{00000000-0005-0000-0000-000007170000}"/>
    <cellStyle name="Style 29" xfId="2810" xr:uid="{00000000-0005-0000-0000-000008170000}"/>
    <cellStyle name="Style 3" xfId="2811" xr:uid="{00000000-0005-0000-0000-000009170000}"/>
    <cellStyle name="Style 30" xfId="2812" xr:uid="{00000000-0005-0000-0000-00000A170000}"/>
    <cellStyle name="Style 31" xfId="2813" xr:uid="{00000000-0005-0000-0000-00000B170000}"/>
    <cellStyle name="Style 32" xfId="2814" xr:uid="{00000000-0005-0000-0000-00000C170000}"/>
    <cellStyle name="Style 33" xfId="2815" xr:uid="{00000000-0005-0000-0000-00000D170000}"/>
    <cellStyle name="Style 34" xfId="2816" xr:uid="{00000000-0005-0000-0000-00000E170000}"/>
    <cellStyle name="Style 35" xfId="2817" xr:uid="{00000000-0005-0000-0000-00000F170000}"/>
    <cellStyle name="Style 36" xfId="2818" xr:uid="{00000000-0005-0000-0000-000010170000}"/>
    <cellStyle name="Style 37" xfId="2819" xr:uid="{00000000-0005-0000-0000-000011170000}"/>
    <cellStyle name="Style 38" xfId="2820" xr:uid="{00000000-0005-0000-0000-000012170000}"/>
    <cellStyle name="Style 39" xfId="2821" xr:uid="{00000000-0005-0000-0000-000013170000}"/>
    <cellStyle name="Style 4" xfId="2822" xr:uid="{00000000-0005-0000-0000-000014170000}"/>
    <cellStyle name="Style 40" xfId="2823" xr:uid="{00000000-0005-0000-0000-000015170000}"/>
    <cellStyle name="Style 41" xfId="2824" xr:uid="{00000000-0005-0000-0000-000016170000}"/>
    <cellStyle name="Style 42" xfId="2825" xr:uid="{00000000-0005-0000-0000-000017170000}"/>
    <cellStyle name="Style 43" xfId="2826" xr:uid="{00000000-0005-0000-0000-000018170000}"/>
    <cellStyle name="Style 44" xfId="2827" xr:uid="{00000000-0005-0000-0000-000019170000}"/>
    <cellStyle name="Style 45" xfId="2828" xr:uid="{00000000-0005-0000-0000-00001A170000}"/>
    <cellStyle name="Style 46" xfId="2829" xr:uid="{00000000-0005-0000-0000-00001B170000}"/>
    <cellStyle name="Style 47" xfId="2830" xr:uid="{00000000-0005-0000-0000-00001C170000}"/>
    <cellStyle name="Style 48" xfId="2831" xr:uid="{00000000-0005-0000-0000-00001D170000}"/>
    <cellStyle name="Style 49" xfId="2832" xr:uid="{00000000-0005-0000-0000-00001E170000}"/>
    <cellStyle name="Style 5" xfId="2833" xr:uid="{00000000-0005-0000-0000-00001F170000}"/>
    <cellStyle name="Style 50" xfId="2834" xr:uid="{00000000-0005-0000-0000-000020170000}"/>
    <cellStyle name="Style 51" xfId="2835" xr:uid="{00000000-0005-0000-0000-000021170000}"/>
    <cellStyle name="Style 52" xfId="2836" xr:uid="{00000000-0005-0000-0000-000022170000}"/>
    <cellStyle name="Style 53" xfId="2837" xr:uid="{00000000-0005-0000-0000-000023170000}"/>
    <cellStyle name="Style 54" xfId="2838" xr:uid="{00000000-0005-0000-0000-000024170000}"/>
    <cellStyle name="Style 55" xfId="2839" xr:uid="{00000000-0005-0000-0000-000025170000}"/>
    <cellStyle name="Style 56" xfId="2840" xr:uid="{00000000-0005-0000-0000-000026170000}"/>
    <cellStyle name="Style 57" xfId="2841" xr:uid="{00000000-0005-0000-0000-000027170000}"/>
    <cellStyle name="Style 58" xfId="2842" xr:uid="{00000000-0005-0000-0000-000028170000}"/>
    <cellStyle name="Style 59" xfId="2843" xr:uid="{00000000-0005-0000-0000-000029170000}"/>
    <cellStyle name="Style 6" xfId="2844" xr:uid="{00000000-0005-0000-0000-00002A170000}"/>
    <cellStyle name="Style 60" xfId="2845" xr:uid="{00000000-0005-0000-0000-00002B170000}"/>
    <cellStyle name="Style 61" xfId="2846" xr:uid="{00000000-0005-0000-0000-00002C170000}"/>
    <cellStyle name="Style 7" xfId="2847" xr:uid="{00000000-0005-0000-0000-00002D170000}"/>
    <cellStyle name="Style 8" xfId="2848" xr:uid="{00000000-0005-0000-0000-00002E170000}"/>
    <cellStyle name="Style 9" xfId="2849" xr:uid="{00000000-0005-0000-0000-00002F170000}"/>
    <cellStyle name="STYLE_CenterNumber" xfId="2850" xr:uid="{00000000-0005-0000-0000-000030170000}"/>
    <cellStyle name="STYLE1 - Style1" xfId="5490" xr:uid="{00000000-0005-0000-0000-000031170000}"/>
    <cellStyle name="STYLE2" xfId="2851" xr:uid="{00000000-0005-0000-0000-000032170000}"/>
    <cellStyle name="STYLE2 - Style2" xfId="5491" xr:uid="{00000000-0005-0000-0000-000033170000}"/>
    <cellStyle name="STYLE3 - Style3" xfId="5492" xr:uid="{00000000-0005-0000-0000-000034170000}"/>
    <cellStyle name="STYLE4 - Style4" xfId="5493" xr:uid="{00000000-0005-0000-0000-000035170000}"/>
    <cellStyle name="SubHead1" xfId="2852" xr:uid="{00000000-0005-0000-0000-000036170000}"/>
    <cellStyle name="SubHead1 2" xfId="2853" xr:uid="{00000000-0005-0000-0000-000037170000}"/>
    <cellStyle name="SubTitle" xfId="2854" xr:uid="{00000000-0005-0000-0000-000038170000}"/>
    <cellStyle name="SubTotal" xfId="2855" xr:uid="{00000000-0005-0000-0000-000039170000}"/>
    <cellStyle name="SubTotal 2" xfId="2856" xr:uid="{00000000-0005-0000-0000-00003A170000}"/>
    <cellStyle name="SubTotal 2 2" xfId="5758" xr:uid="{00000000-0005-0000-0000-00003B170000}"/>
    <cellStyle name="SubTotal 2 3" xfId="5897" xr:uid="{00000000-0005-0000-0000-00003C170000}"/>
    <cellStyle name="SubTotal 2 4" xfId="6123" xr:uid="{00000000-0005-0000-0000-00003D170000}"/>
    <cellStyle name="SubTotal 3" xfId="2857" xr:uid="{00000000-0005-0000-0000-00003E170000}"/>
    <cellStyle name="SubTotal 3 2" xfId="5757" xr:uid="{00000000-0005-0000-0000-00003F170000}"/>
    <cellStyle name="SubTotal 3 3" xfId="5855" xr:uid="{00000000-0005-0000-0000-000040170000}"/>
    <cellStyle name="SubTotal 3 4" xfId="6210" xr:uid="{00000000-0005-0000-0000-000041170000}"/>
    <cellStyle name="SubTotal 4" xfId="5759" xr:uid="{00000000-0005-0000-0000-000042170000}"/>
    <cellStyle name="SubTotal 5" xfId="6099" xr:uid="{00000000-0005-0000-0000-000043170000}"/>
    <cellStyle name="SubTotal 6" xfId="6122" xr:uid="{00000000-0005-0000-0000-000044170000}"/>
    <cellStyle name="Subtotal1" xfId="2858" xr:uid="{00000000-0005-0000-0000-000045170000}"/>
    <cellStyle name="Subtotal1 2" xfId="5664" xr:uid="{00000000-0005-0000-0000-000046170000}"/>
    <cellStyle name="Subtotal1 3" xfId="5918" xr:uid="{00000000-0005-0000-0000-000047170000}"/>
    <cellStyle name="Subtotal1 4" xfId="6109" xr:uid="{00000000-0005-0000-0000-000048170000}"/>
    <cellStyle name="Subtotals1" xfId="2859" xr:uid="{00000000-0005-0000-0000-000049170000}"/>
    <cellStyle name="Subtotals1 2" xfId="2860" xr:uid="{00000000-0005-0000-0000-00004A170000}"/>
    <cellStyle name="Subtotals1 2 2" xfId="5794" xr:uid="{00000000-0005-0000-0000-00004B170000}"/>
    <cellStyle name="Subtotals1 2 3" xfId="5703" xr:uid="{00000000-0005-0000-0000-00004C170000}"/>
    <cellStyle name="Subtotals1 2 4" xfId="6169" xr:uid="{00000000-0005-0000-0000-00004D170000}"/>
    <cellStyle name="Subtotals1 3" xfId="2861" xr:uid="{00000000-0005-0000-0000-00004E170000}"/>
    <cellStyle name="Subtotals1 3 2" xfId="5793" xr:uid="{00000000-0005-0000-0000-00004F170000}"/>
    <cellStyle name="Subtotals1 3 3" xfId="5910" xr:uid="{00000000-0005-0000-0000-000050170000}"/>
    <cellStyle name="Subtotals1 3 4" xfId="6290" xr:uid="{00000000-0005-0000-0000-000051170000}"/>
    <cellStyle name="Subtotals1 4" xfId="5795" xr:uid="{00000000-0005-0000-0000-000052170000}"/>
    <cellStyle name="Subtotals1 5" xfId="5909" xr:uid="{00000000-0005-0000-0000-000053170000}"/>
    <cellStyle name="Subtotals1 6" xfId="6260" xr:uid="{00000000-0005-0000-0000-000054170000}"/>
    <cellStyle name="swpBody01" xfId="2862" xr:uid="{00000000-0005-0000-0000-000055170000}"/>
    <cellStyle name="swpBodyFirstCol" xfId="2863" xr:uid="{00000000-0005-0000-0000-000056170000}"/>
    <cellStyle name="swpCaption" xfId="2864" xr:uid="{00000000-0005-0000-0000-000057170000}"/>
    <cellStyle name="swpClear" xfId="2865" xr:uid="{00000000-0005-0000-0000-000058170000}"/>
    <cellStyle name="swpHBBookTitle" xfId="2866" xr:uid="{00000000-0005-0000-0000-000059170000}"/>
    <cellStyle name="swpHBChapterTitle" xfId="2867" xr:uid="{00000000-0005-0000-0000-00005A170000}"/>
    <cellStyle name="swpHead01" xfId="2868" xr:uid="{00000000-0005-0000-0000-00005B170000}"/>
    <cellStyle name="swpHead01 2" xfId="5792" xr:uid="{00000000-0005-0000-0000-00005C170000}"/>
    <cellStyle name="swpHead01 3" xfId="5947" xr:uid="{00000000-0005-0000-0000-00005D170000}"/>
    <cellStyle name="swpHead01 4" xfId="6235" xr:uid="{00000000-0005-0000-0000-00005E170000}"/>
    <cellStyle name="swpHead01R" xfId="2869" xr:uid="{00000000-0005-0000-0000-00005F170000}"/>
    <cellStyle name="swpHead01R 2" xfId="5756" xr:uid="{00000000-0005-0000-0000-000060170000}"/>
    <cellStyle name="swpHead01R 3" xfId="5721" xr:uid="{00000000-0005-0000-0000-000061170000}"/>
    <cellStyle name="swpHead01R 4" xfId="6163" xr:uid="{00000000-0005-0000-0000-000062170000}"/>
    <cellStyle name="swpHead02" xfId="2870" xr:uid="{00000000-0005-0000-0000-000063170000}"/>
    <cellStyle name="swpHead02R" xfId="2871" xr:uid="{00000000-0005-0000-0000-000064170000}"/>
    <cellStyle name="swpHead03" xfId="2872" xr:uid="{00000000-0005-0000-0000-000065170000}"/>
    <cellStyle name="swpHead03R" xfId="2873" xr:uid="{00000000-0005-0000-0000-000066170000}"/>
    <cellStyle name="swpHeadBraL" xfId="2874" xr:uid="{00000000-0005-0000-0000-000067170000}"/>
    <cellStyle name="swpHeadBraM" xfId="2875" xr:uid="{00000000-0005-0000-0000-000068170000}"/>
    <cellStyle name="swpHeadBraR" xfId="2876" xr:uid="{00000000-0005-0000-0000-000069170000}"/>
    <cellStyle name="swpTag" xfId="2877" xr:uid="{00000000-0005-0000-0000-00006A170000}"/>
    <cellStyle name="swpTotals" xfId="2878" xr:uid="{00000000-0005-0000-0000-00006B170000}"/>
    <cellStyle name="swpTotals 2" xfId="5989" xr:uid="{00000000-0005-0000-0000-00006C170000}"/>
    <cellStyle name="swpTotals 3" xfId="6088" xr:uid="{00000000-0005-0000-0000-00006D170000}"/>
    <cellStyle name="swpTotals 4" xfId="6268" xr:uid="{00000000-0005-0000-0000-00006E170000}"/>
    <cellStyle name="swpTotalsNo" xfId="2879" xr:uid="{00000000-0005-0000-0000-00006F170000}"/>
    <cellStyle name="swpTotalsNo 2" xfId="5653" xr:uid="{00000000-0005-0000-0000-000070170000}"/>
    <cellStyle name="swpTotalsNo 2 2" xfId="5922" xr:uid="{00000000-0005-0000-0000-000071170000}"/>
    <cellStyle name="swpTotalsNo 2 3" xfId="6026" xr:uid="{00000000-0005-0000-0000-000072170000}"/>
    <cellStyle name="swpTotalsNo 2 4" xfId="6242" xr:uid="{00000000-0005-0000-0000-000073170000}"/>
    <cellStyle name="swpTotalsNo 3" xfId="5988" xr:uid="{00000000-0005-0000-0000-000074170000}"/>
    <cellStyle name="swpTotalsNo 4" xfId="5878" xr:uid="{00000000-0005-0000-0000-000075170000}"/>
    <cellStyle name="swpTotalsNo 5" xfId="6142" xr:uid="{00000000-0005-0000-0000-000076170000}"/>
    <cellStyle name="swpTotalsTotal" xfId="2880" xr:uid="{00000000-0005-0000-0000-000077170000}"/>
    <cellStyle name="T" xfId="5494" xr:uid="{00000000-0005-0000-0000-000078170000}"/>
    <cellStyle name="Table Col Head" xfId="2881" xr:uid="{00000000-0005-0000-0000-000079170000}"/>
    <cellStyle name="Table Sub Head" xfId="2882" xr:uid="{00000000-0005-0000-0000-00007A170000}"/>
    <cellStyle name="Table Title" xfId="2883" xr:uid="{00000000-0005-0000-0000-00007B170000}"/>
    <cellStyle name="Table Units" xfId="2884" xr:uid="{00000000-0005-0000-0000-00007C170000}"/>
    <cellStyle name="TableBody" xfId="2885" xr:uid="{00000000-0005-0000-0000-00007D170000}"/>
    <cellStyle name="TableBody 2" xfId="2886" xr:uid="{00000000-0005-0000-0000-00007E170000}"/>
    <cellStyle name="TableBody 3" xfId="2887" xr:uid="{00000000-0005-0000-0000-00007F170000}"/>
    <cellStyle name="Text" xfId="5495" xr:uid="{00000000-0005-0000-0000-000080170000}"/>
    <cellStyle name="Text Indent A" xfId="5496" xr:uid="{00000000-0005-0000-0000-000081170000}"/>
    <cellStyle name="Text Indent B" xfId="5497" xr:uid="{00000000-0005-0000-0000-000082170000}"/>
    <cellStyle name="Text Indent C" xfId="5498" xr:uid="{00000000-0005-0000-0000-000083170000}"/>
    <cellStyle name="TextEntry" xfId="2888" xr:uid="{00000000-0005-0000-0000-000084170000}"/>
    <cellStyle name="TextEntry 2" xfId="2889" xr:uid="{00000000-0005-0000-0000-000085170000}"/>
    <cellStyle name="TextEntry 3" xfId="2890" xr:uid="{00000000-0005-0000-0000-000086170000}"/>
    <cellStyle name="TextStyle" xfId="2891" xr:uid="{00000000-0005-0000-0000-000087170000}"/>
    <cellStyle name="TextStyle 2" xfId="2892" xr:uid="{00000000-0005-0000-0000-000088170000}"/>
    <cellStyle name="TextStyle 3" xfId="2893" xr:uid="{00000000-0005-0000-0000-000089170000}"/>
    <cellStyle name="þíÌY_x000c_Eý)_x000d_8ýß_x0007_×Üï_x0012__x0007__x0001__x0001_" xfId="2894" xr:uid="{00000000-0005-0000-0000-00008A170000}"/>
    <cellStyle name="Thousands" xfId="2895" xr:uid="{00000000-0005-0000-0000-00008B170000}"/>
    <cellStyle name="Thousands 2" xfId="2896" xr:uid="{00000000-0005-0000-0000-00008C170000}"/>
    <cellStyle name="Thousands 3" xfId="2897" xr:uid="{00000000-0005-0000-0000-00008D170000}"/>
    <cellStyle name="Times" xfId="2898" xr:uid="{00000000-0005-0000-0000-00008E170000}"/>
    <cellStyle name="Title" xfId="64" builtinId="15" customBuiltin="1"/>
    <cellStyle name="Title - PROJECT" xfId="2899" xr:uid="{00000000-0005-0000-0000-000090170000}"/>
    <cellStyle name="Title - PROJECT 2" xfId="2900" xr:uid="{00000000-0005-0000-0000-000091170000}"/>
    <cellStyle name="Title - Underline" xfId="2901" xr:uid="{00000000-0005-0000-0000-000092170000}"/>
    <cellStyle name="Title 10" xfId="5499" xr:uid="{00000000-0005-0000-0000-000093170000}"/>
    <cellStyle name="Title 11" xfId="5500" xr:uid="{00000000-0005-0000-0000-000094170000}"/>
    <cellStyle name="Title 12" xfId="5501" xr:uid="{00000000-0005-0000-0000-000095170000}"/>
    <cellStyle name="Title 13" xfId="5502" xr:uid="{00000000-0005-0000-0000-000096170000}"/>
    <cellStyle name="Title 14" xfId="5503" xr:uid="{00000000-0005-0000-0000-000097170000}"/>
    <cellStyle name="Title 15" xfId="5504" xr:uid="{00000000-0005-0000-0000-000098170000}"/>
    <cellStyle name="Title 16" xfId="5505" xr:uid="{00000000-0005-0000-0000-000099170000}"/>
    <cellStyle name="Title 17" xfId="5506" xr:uid="{00000000-0005-0000-0000-00009A170000}"/>
    <cellStyle name="Title 18" xfId="5507" xr:uid="{00000000-0005-0000-0000-00009B170000}"/>
    <cellStyle name="Title 19" xfId="5508" xr:uid="{00000000-0005-0000-0000-00009C170000}"/>
    <cellStyle name="Title 2" xfId="2902" xr:uid="{00000000-0005-0000-0000-00009D170000}"/>
    <cellStyle name="Title 2 2" xfId="5509" xr:uid="{00000000-0005-0000-0000-00009E170000}"/>
    <cellStyle name="Title 20" xfId="5510" xr:uid="{00000000-0005-0000-0000-00009F170000}"/>
    <cellStyle name="Title 21" xfId="5511" xr:uid="{00000000-0005-0000-0000-0000A0170000}"/>
    <cellStyle name="Title 22" xfId="5512" xr:uid="{00000000-0005-0000-0000-0000A1170000}"/>
    <cellStyle name="Title 23" xfId="5513" xr:uid="{00000000-0005-0000-0000-0000A2170000}"/>
    <cellStyle name="Title 24" xfId="5514" xr:uid="{00000000-0005-0000-0000-0000A3170000}"/>
    <cellStyle name="Title 25" xfId="5515" xr:uid="{00000000-0005-0000-0000-0000A4170000}"/>
    <cellStyle name="Title 3" xfId="2903" xr:uid="{00000000-0005-0000-0000-0000A5170000}"/>
    <cellStyle name="Title 3 2" xfId="5516" xr:uid="{00000000-0005-0000-0000-0000A6170000}"/>
    <cellStyle name="Title 4" xfId="2904" xr:uid="{00000000-0005-0000-0000-0000A7170000}"/>
    <cellStyle name="Title 4 2" xfId="5517" xr:uid="{00000000-0005-0000-0000-0000A8170000}"/>
    <cellStyle name="Title 5" xfId="2905" xr:uid="{00000000-0005-0000-0000-0000A9170000}"/>
    <cellStyle name="Title 5 2" xfId="5518" xr:uid="{00000000-0005-0000-0000-0000AA170000}"/>
    <cellStyle name="Title 6" xfId="2906" xr:uid="{00000000-0005-0000-0000-0000AB170000}"/>
    <cellStyle name="Title 7" xfId="2907" xr:uid="{00000000-0005-0000-0000-0000AC170000}"/>
    <cellStyle name="Title 8" xfId="2908" xr:uid="{00000000-0005-0000-0000-0000AD170000}"/>
    <cellStyle name="Title 9" xfId="2909" xr:uid="{00000000-0005-0000-0000-0000AE170000}"/>
    <cellStyle name="Titles" xfId="2910" xr:uid="{00000000-0005-0000-0000-0000AF170000}"/>
    <cellStyle name="Titles - Col. Headings" xfId="2911" xr:uid="{00000000-0005-0000-0000-0000B0170000}"/>
    <cellStyle name="Titles - Other" xfId="2912" xr:uid="{00000000-0005-0000-0000-0000B1170000}"/>
    <cellStyle name="Titles - Other 2" xfId="2913" xr:uid="{00000000-0005-0000-0000-0000B2170000}"/>
    <cellStyle name="todate" xfId="2914" xr:uid="{00000000-0005-0000-0000-0000B3170000}"/>
    <cellStyle name="Top Line" xfId="2915" xr:uid="{00000000-0005-0000-0000-0000B4170000}"/>
    <cellStyle name="Top Line 2" xfId="5654" xr:uid="{00000000-0005-0000-0000-0000B5170000}"/>
    <cellStyle name="Top Line 2 2" xfId="6007" xr:uid="{00000000-0005-0000-0000-0000B6170000}"/>
    <cellStyle name="Top Line 2 3" xfId="5913" xr:uid="{00000000-0005-0000-0000-0000B7170000}"/>
    <cellStyle name="Top Line 2 4" xfId="6252" xr:uid="{00000000-0005-0000-0000-0000B8170000}"/>
    <cellStyle name="Top Line 3" xfId="5754" xr:uid="{00000000-0005-0000-0000-0000B9170000}"/>
    <cellStyle name="Top Line 4" xfId="5755" xr:uid="{00000000-0005-0000-0000-0000BA170000}"/>
    <cellStyle name="Top Line 5" xfId="6250" xr:uid="{00000000-0005-0000-0000-0000BB170000}"/>
    <cellStyle name="Total" xfId="65" builtinId="25" customBuiltin="1"/>
    <cellStyle name="Total 10" xfId="5519" xr:uid="{00000000-0005-0000-0000-0000BD170000}"/>
    <cellStyle name="Total 10 2" xfId="5520" xr:uid="{00000000-0005-0000-0000-0000BE170000}"/>
    <cellStyle name="Total 10 3" xfId="5999" xr:uid="{00000000-0005-0000-0000-0000BF170000}"/>
    <cellStyle name="Total 10 4" xfId="6071" xr:uid="{00000000-0005-0000-0000-0000C0170000}"/>
    <cellStyle name="Total 10 5" xfId="6308" xr:uid="{00000000-0005-0000-0000-0000C1170000}"/>
    <cellStyle name="Total 11" xfId="5521" xr:uid="{00000000-0005-0000-0000-0000C2170000}"/>
    <cellStyle name="Total 11 2" xfId="5522" xr:uid="{00000000-0005-0000-0000-0000C3170000}"/>
    <cellStyle name="Total 11 3" xfId="5998" xr:uid="{00000000-0005-0000-0000-0000C4170000}"/>
    <cellStyle name="Total 11 4" xfId="5732" xr:uid="{00000000-0005-0000-0000-0000C5170000}"/>
    <cellStyle name="Total 11 5" xfId="6218" xr:uid="{00000000-0005-0000-0000-0000C6170000}"/>
    <cellStyle name="Total 12" xfId="5523" xr:uid="{00000000-0005-0000-0000-0000C7170000}"/>
    <cellStyle name="Total 12 2" xfId="5524" xr:uid="{00000000-0005-0000-0000-0000C8170000}"/>
    <cellStyle name="Total 12 3" xfId="6014" xr:uid="{00000000-0005-0000-0000-0000C9170000}"/>
    <cellStyle name="Total 12 4" xfId="5990" xr:uid="{00000000-0005-0000-0000-0000CA170000}"/>
    <cellStyle name="Total 12 5" xfId="6121" xr:uid="{00000000-0005-0000-0000-0000CB170000}"/>
    <cellStyle name="Total 13" xfId="5525" xr:uid="{00000000-0005-0000-0000-0000CC170000}"/>
    <cellStyle name="Total 13 2" xfId="5526" xr:uid="{00000000-0005-0000-0000-0000CD170000}"/>
    <cellStyle name="Total 13 3" xfId="6013" xr:uid="{00000000-0005-0000-0000-0000CE170000}"/>
    <cellStyle name="Total 13 4" xfId="5665" xr:uid="{00000000-0005-0000-0000-0000CF170000}"/>
    <cellStyle name="Total 13 5" xfId="6295" xr:uid="{00000000-0005-0000-0000-0000D0170000}"/>
    <cellStyle name="Total 14" xfId="5527" xr:uid="{00000000-0005-0000-0000-0000D1170000}"/>
    <cellStyle name="Total 14 2" xfId="5528" xr:uid="{00000000-0005-0000-0000-0000D2170000}"/>
    <cellStyle name="Total 14 3" xfId="5831" xr:uid="{00000000-0005-0000-0000-0000D3170000}"/>
    <cellStyle name="Total 14 4" xfId="5720" xr:uid="{00000000-0005-0000-0000-0000D4170000}"/>
    <cellStyle name="Total 14 5" xfId="6134" xr:uid="{00000000-0005-0000-0000-0000D5170000}"/>
    <cellStyle name="Total 15" xfId="5529" xr:uid="{00000000-0005-0000-0000-0000D6170000}"/>
    <cellStyle name="Total 15 2" xfId="5530" xr:uid="{00000000-0005-0000-0000-0000D7170000}"/>
    <cellStyle name="Total 15 3" xfId="5830" xr:uid="{00000000-0005-0000-0000-0000D8170000}"/>
    <cellStyle name="Total 15 4" xfId="5680" xr:uid="{00000000-0005-0000-0000-0000D9170000}"/>
    <cellStyle name="Total 15 5" xfId="6296" xr:uid="{00000000-0005-0000-0000-0000DA170000}"/>
    <cellStyle name="Total 16" xfId="5531" xr:uid="{00000000-0005-0000-0000-0000DB170000}"/>
    <cellStyle name="Total 16 2" xfId="5532" xr:uid="{00000000-0005-0000-0000-0000DC170000}"/>
    <cellStyle name="Total 17" xfId="5533" xr:uid="{00000000-0005-0000-0000-0000DD170000}"/>
    <cellStyle name="Total 17 2" xfId="5534" xr:uid="{00000000-0005-0000-0000-0000DE170000}"/>
    <cellStyle name="Total 18" xfId="5535" xr:uid="{00000000-0005-0000-0000-0000DF170000}"/>
    <cellStyle name="Total 18 2" xfId="5536" xr:uid="{00000000-0005-0000-0000-0000E0170000}"/>
    <cellStyle name="Total 19" xfId="5537" xr:uid="{00000000-0005-0000-0000-0000E1170000}"/>
    <cellStyle name="Total 19 2" xfId="5538" xr:uid="{00000000-0005-0000-0000-0000E2170000}"/>
    <cellStyle name="Total 2" xfId="5539" xr:uid="{00000000-0005-0000-0000-0000E3170000}"/>
    <cellStyle name="Total 2 2" xfId="5540" xr:uid="{00000000-0005-0000-0000-0000E4170000}"/>
    <cellStyle name="Total 2 2 2" xfId="5541" xr:uid="{00000000-0005-0000-0000-0000E5170000}"/>
    <cellStyle name="Total 2 2 2 2" xfId="5662" xr:uid="{00000000-0005-0000-0000-0000E6170000}"/>
    <cellStyle name="Total 2 2 2 3" xfId="5774" xr:uid="{00000000-0005-0000-0000-0000E7170000}"/>
    <cellStyle name="Total 2 2 2 4" xfId="6146" xr:uid="{00000000-0005-0000-0000-0000E8170000}"/>
    <cellStyle name="Total 2 2 3" xfId="5542" xr:uid="{00000000-0005-0000-0000-0000E9170000}"/>
    <cellStyle name="Total 2 2 3 2" xfId="5827" xr:uid="{00000000-0005-0000-0000-0000EA170000}"/>
    <cellStyle name="Total 2 2 3 3" xfId="5661" xr:uid="{00000000-0005-0000-0000-0000EB170000}"/>
    <cellStyle name="Total 2 2 3 4" xfId="6192" xr:uid="{00000000-0005-0000-0000-0000EC170000}"/>
    <cellStyle name="Total 2 2 4" xfId="5543" xr:uid="{00000000-0005-0000-0000-0000ED170000}"/>
    <cellStyle name="Total 2 2 4 2" xfId="5997" xr:uid="{00000000-0005-0000-0000-0000EE170000}"/>
    <cellStyle name="Total 2 2 4 3" xfId="5994" xr:uid="{00000000-0005-0000-0000-0000EF170000}"/>
    <cellStyle name="Total 2 2 4 4" xfId="6147" xr:uid="{00000000-0005-0000-0000-0000F0170000}"/>
    <cellStyle name="Total 2 2 5" xfId="5544" xr:uid="{00000000-0005-0000-0000-0000F1170000}"/>
    <cellStyle name="Total 2 2 5 2" xfId="5826" xr:uid="{00000000-0005-0000-0000-0000F2170000}"/>
    <cellStyle name="Total 2 2 5 3" xfId="5955" xr:uid="{00000000-0005-0000-0000-0000F3170000}"/>
    <cellStyle name="Total 2 2 5 4" xfId="6230" xr:uid="{00000000-0005-0000-0000-0000F4170000}"/>
    <cellStyle name="Total 2 3" xfId="5545" xr:uid="{00000000-0005-0000-0000-0000F5170000}"/>
    <cellStyle name="Total 2 4" xfId="5546" xr:uid="{00000000-0005-0000-0000-0000F6170000}"/>
    <cellStyle name="Total 2 5" xfId="5547" xr:uid="{00000000-0005-0000-0000-0000F7170000}"/>
    <cellStyle name="Total 2 6" xfId="5548" xr:uid="{00000000-0005-0000-0000-0000F8170000}"/>
    <cellStyle name="Total 2 6 2" xfId="5942" xr:uid="{00000000-0005-0000-0000-0000F9170000}"/>
    <cellStyle name="Total 2 6 3" xfId="5769" xr:uid="{00000000-0005-0000-0000-0000FA170000}"/>
    <cellStyle name="Total 2 6 4" xfId="6223" xr:uid="{00000000-0005-0000-0000-0000FB170000}"/>
    <cellStyle name="Total 2 7" xfId="5828" xr:uid="{00000000-0005-0000-0000-0000FC170000}"/>
    <cellStyle name="Total 2 8" xfId="5767" xr:uid="{00000000-0005-0000-0000-0000FD170000}"/>
    <cellStyle name="Total 2 9" xfId="6144" xr:uid="{00000000-0005-0000-0000-0000FE170000}"/>
    <cellStyle name="Total 20" xfId="5549" xr:uid="{00000000-0005-0000-0000-0000FF170000}"/>
    <cellStyle name="Total 20 2" xfId="5550" xr:uid="{00000000-0005-0000-0000-000000180000}"/>
    <cellStyle name="Total 21" xfId="5551" xr:uid="{00000000-0005-0000-0000-000001180000}"/>
    <cellStyle name="Total 21 2" xfId="5552" xr:uid="{00000000-0005-0000-0000-000002180000}"/>
    <cellStyle name="Total 22" xfId="5553" xr:uid="{00000000-0005-0000-0000-000003180000}"/>
    <cellStyle name="Total 23" xfId="5554" xr:uid="{00000000-0005-0000-0000-000004180000}"/>
    <cellStyle name="Total 24" xfId="5555" xr:uid="{00000000-0005-0000-0000-000005180000}"/>
    <cellStyle name="Total 25" xfId="5556" xr:uid="{00000000-0005-0000-0000-000006180000}"/>
    <cellStyle name="Total 26" xfId="5557" xr:uid="{00000000-0005-0000-0000-000007180000}"/>
    <cellStyle name="Total 27" xfId="5558" xr:uid="{00000000-0005-0000-0000-000008180000}"/>
    <cellStyle name="Total 28" xfId="5559" xr:uid="{00000000-0005-0000-0000-000009180000}"/>
    <cellStyle name="Total 29" xfId="5560" xr:uid="{00000000-0005-0000-0000-00000A180000}"/>
    <cellStyle name="Total 3" xfId="5561" xr:uid="{00000000-0005-0000-0000-00000B180000}"/>
    <cellStyle name="Total 3 2" xfId="5562" xr:uid="{00000000-0005-0000-0000-00000C180000}"/>
    <cellStyle name="Total 3 2 2" xfId="5941" xr:uid="{00000000-0005-0000-0000-00000D180000}"/>
    <cellStyle name="Total 3 2 3" xfId="5944" xr:uid="{00000000-0005-0000-0000-00000E180000}"/>
    <cellStyle name="Total 3 2 4" xfId="6180" xr:uid="{00000000-0005-0000-0000-00000F180000}"/>
    <cellStyle name="Total 3 3" xfId="5563" xr:uid="{00000000-0005-0000-0000-000010180000}"/>
    <cellStyle name="Total 3 3 2" xfId="5940" xr:uid="{00000000-0005-0000-0000-000011180000}"/>
    <cellStyle name="Total 3 3 3" xfId="5837" xr:uid="{00000000-0005-0000-0000-000012180000}"/>
    <cellStyle name="Total 3 3 4" xfId="6225" xr:uid="{00000000-0005-0000-0000-000013180000}"/>
    <cellStyle name="Total 3 4" xfId="5881" xr:uid="{00000000-0005-0000-0000-000014180000}"/>
    <cellStyle name="Total 3 5" xfId="5919" xr:uid="{00000000-0005-0000-0000-000015180000}"/>
    <cellStyle name="Total 3 6" xfId="6201" xr:uid="{00000000-0005-0000-0000-000016180000}"/>
    <cellStyle name="Total 30" xfId="5564" xr:uid="{00000000-0005-0000-0000-000017180000}"/>
    <cellStyle name="Total 31" xfId="5565" xr:uid="{00000000-0005-0000-0000-000018180000}"/>
    <cellStyle name="Total 32" xfId="5566" xr:uid="{00000000-0005-0000-0000-000019180000}"/>
    <cellStyle name="Total 33" xfId="5567" xr:uid="{00000000-0005-0000-0000-00001A180000}"/>
    <cellStyle name="Total 34" xfId="5568" xr:uid="{00000000-0005-0000-0000-00001B180000}"/>
    <cellStyle name="Total 35" xfId="5569" xr:uid="{00000000-0005-0000-0000-00001C180000}"/>
    <cellStyle name="Total 36" xfId="5570" xr:uid="{00000000-0005-0000-0000-00001D180000}"/>
    <cellStyle name="Total 4" xfId="5571" xr:uid="{00000000-0005-0000-0000-00001E180000}"/>
    <cellStyle name="Total 4 2" xfId="5572" xr:uid="{00000000-0005-0000-0000-00001F180000}"/>
    <cellStyle name="Total 4 2 2" xfId="6012" xr:uid="{00000000-0005-0000-0000-000020180000}"/>
    <cellStyle name="Total 4 2 3" xfId="5838" xr:uid="{00000000-0005-0000-0000-000021180000}"/>
    <cellStyle name="Total 4 2 4" xfId="6175" xr:uid="{00000000-0005-0000-0000-000022180000}"/>
    <cellStyle name="Total 4 3" xfId="5825" xr:uid="{00000000-0005-0000-0000-000023180000}"/>
    <cellStyle name="Total 4 4" xfId="5879" xr:uid="{00000000-0005-0000-0000-000024180000}"/>
    <cellStyle name="Total 4 5" xfId="6200" xr:uid="{00000000-0005-0000-0000-000025180000}"/>
    <cellStyle name="Total 5" xfId="5573" xr:uid="{00000000-0005-0000-0000-000026180000}"/>
    <cellStyle name="Total 5 2" xfId="5574" xr:uid="{00000000-0005-0000-0000-000027180000}"/>
    <cellStyle name="Total 5 3" xfId="5575" xr:uid="{00000000-0005-0000-0000-000028180000}"/>
    <cellStyle name="Total 5 4" xfId="5576" xr:uid="{00000000-0005-0000-0000-000029180000}"/>
    <cellStyle name="Total 5 5" xfId="5577" xr:uid="{00000000-0005-0000-0000-00002A180000}"/>
    <cellStyle name="Total 5 5 2" xfId="5896" xr:uid="{00000000-0005-0000-0000-00002B180000}"/>
    <cellStyle name="Total 5 5 3" xfId="5684" xr:uid="{00000000-0005-0000-0000-00002C180000}"/>
    <cellStyle name="Total 5 5 4" xfId="6262" xr:uid="{00000000-0005-0000-0000-00002D180000}"/>
    <cellStyle name="Total 5 6" xfId="6011" xr:uid="{00000000-0005-0000-0000-00002E180000}"/>
    <cellStyle name="Total 5 7" xfId="5914" xr:uid="{00000000-0005-0000-0000-00002F180000}"/>
    <cellStyle name="Total 5 8" xfId="6247" xr:uid="{00000000-0005-0000-0000-000030180000}"/>
    <cellStyle name="Total 6" xfId="5578" xr:uid="{00000000-0005-0000-0000-000031180000}"/>
    <cellStyle name="Total 6 2" xfId="5579" xr:uid="{00000000-0005-0000-0000-000032180000}"/>
    <cellStyle name="Total 6 3" xfId="5580" xr:uid="{00000000-0005-0000-0000-000033180000}"/>
    <cellStyle name="Total 6 4" xfId="5581" xr:uid="{00000000-0005-0000-0000-000034180000}"/>
    <cellStyle name="Total 6 5" xfId="5582" xr:uid="{00000000-0005-0000-0000-000035180000}"/>
    <cellStyle name="Total 6 5 2" xfId="5824" xr:uid="{00000000-0005-0000-0000-000036180000}"/>
    <cellStyle name="Total 6 5 3" xfId="5936" xr:uid="{00000000-0005-0000-0000-000037180000}"/>
    <cellStyle name="Total 6 5 4" xfId="6193" xr:uid="{00000000-0005-0000-0000-000038180000}"/>
    <cellStyle name="Total 6 6" xfId="5895" xr:uid="{00000000-0005-0000-0000-000039180000}"/>
    <cellStyle name="Total 6 7" xfId="5752" xr:uid="{00000000-0005-0000-0000-00003A180000}"/>
    <cellStyle name="Total 6 8" xfId="6176" xr:uid="{00000000-0005-0000-0000-00003B180000}"/>
    <cellStyle name="Total 7" xfId="5583" xr:uid="{00000000-0005-0000-0000-00003C180000}"/>
    <cellStyle name="Total 7 2" xfId="5584" xr:uid="{00000000-0005-0000-0000-00003D180000}"/>
    <cellStyle name="Total 7 2 2" xfId="5823" xr:uid="{00000000-0005-0000-0000-00003E180000}"/>
    <cellStyle name="Total 7 2 3" xfId="5663" xr:uid="{00000000-0005-0000-0000-00003F180000}"/>
    <cellStyle name="Total 7 2 4" xfId="6297" xr:uid="{00000000-0005-0000-0000-000040180000}"/>
    <cellStyle name="Total 7 3" xfId="6009" xr:uid="{00000000-0005-0000-0000-000041180000}"/>
    <cellStyle name="Total 7 4" xfId="5836" xr:uid="{00000000-0005-0000-0000-000042180000}"/>
    <cellStyle name="Total 7 5" xfId="6138" xr:uid="{00000000-0005-0000-0000-000043180000}"/>
    <cellStyle name="Total 8" xfId="5585" xr:uid="{00000000-0005-0000-0000-000044180000}"/>
    <cellStyle name="Total 8 2" xfId="5586" xr:uid="{00000000-0005-0000-0000-000045180000}"/>
    <cellStyle name="Total 8 2 2" xfId="5822" xr:uid="{00000000-0005-0000-0000-000046180000}"/>
    <cellStyle name="Total 8 2 3" xfId="5734" xr:uid="{00000000-0005-0000-0000-000047180000}"/>
    <cellStyle name="Total 8 2 4" xfId="6259" xr:uid="{00000000-0005-0000-0000-000048180000}"/>
    <cellStyle name="Total 8 3" xfId="6008" xr:uid="{00000000-0005-0000-0000-000049180000}"/>
    <cellStyle name="Total 8 4" xfId="5705" xr:uid="{00000000-0005-0000-0000-00004A180000}"/>
    <cellStyle name="Total 8 5" xfId="6258" xr:uid="{00000000-0005-0000-0000-00004B180000}"/>
    <cellStyle name="Total 9" xfId="5587" xr:uid="{00000000-0005-0000-0000-00004C180000}"/>
    <cellStyle name="Total 9 2" xfId="5588" xr:uid="{00000000-0005-0000-0000-00004D180000}"/>
    <cellStyle name="Total 9 2 2" xfId="5821" xr:uid="{00000000-0005-0000-0000-00004E180000}"/>
    <cellStyle name="Total 9 2 3" xfId="5744" xr:uid="{00000000-0005-0000-0000-00004F180000}"/>
    <cellStyle name="Total 9 2 4" xfId="6318" xr:uid="{00000000-0005-0000-0000-000050180000}"/>
    <cellStyle name="Total 9 3" xfId="5670" xr:uid="{00000000-0005-0000-0000-000051180000}"/>
    <cellStyle name="Total 9 4" xfId="5706" xr:uid="{00000000-0005-0000-0000-000052180000}"/>
    <cellStyle name="Total 9 5" xfId="6317" xr:uid="{00000000-0005-0000-0000-000053180000}"/>
    <cellStyle name="total line" xfId="5589" xr:uid="{00000000-0005-0000-0000-000054180000}"/>
    <cellStyle name="total line 2" xfId="5656" xr:uid="{00000000-0005-0000-0000-000055180000}"/>
    <cellStyle name="total line 2 2" xfId="5927" xr:uid="{00000000-0005-0000-0000-000056180000}"/>
    <cellStyle name="total line 2 3" xfId="6046" xr:uid="{00000000-0005-0000-0000-000057180000}"/>
    <cellStyle name="total line 2 4" xfId="6263" xr:uid="{00000000-0005-0000-0000-000058180000}"/>
    <cellStyle name="total line 3" xfId="5820" xr:uid="{00000000-0005-0000-0000-000059180000}"/>
    <cellStyle name="total line 4" xfId="6042" xr:uid="{00000000-0005-0000-0000-00005A180000}"/>
    <cellStyle name="total line 5" xfId="6319" xr:uid="{00000000-0005-0000-0000-00005B180000}"/>
    <cellStyle name="TotalNumbers" xfId="2916" xr:uid="{00000000-0005-0000-0000-00005C180000}"/>
    <cellStyle name="TotalNumbers 2" xfId="2917" xr:uid="{00000000-0005-0000-0000-00005D180000}"/>
    <cellStyle name="TotalNumbers 3" xfId="2918" xr:uid="{00000000-0005-0000-0000-00005E180000}"/>
    <cellStyle name="underlineHeading" xfId="2919" xr:uid="{00000000-0005-0000-0000-00005F180000}"/>
    <cellStyle name="Unprot" xfId="2920" xr:uid="{00000000-0005-0000-0000-000060180000}"/>
    <cellStyle name="Unprot$" xfId="2921" xr:uid="{00000000-0005-0000-0000-000061180000}"/>
    <cellStyle name="Unprot$ 2" xfId="2922" xr:uid="{00000000-0005-0000-0000-000062180000}"/>
    <cellStyle name="Unprot_CurrencySKorea" xfId="2923" xr:uid="{00000000-0005-0000-0000-000063180000}"/>
    <cellStyle name="Unprotect" xfId="2924" xr:uid="{00000000-0005-0000-0000-000064180000}"/>
    <cellStyle name="UploadThisRowValue" xfId="5590" xr:uid="{00000000-0005-0000-0000-000065180000}"/>
    <cellStyle name="UserInput" xfId="5591" xr:uid="{00000000-0005-0000-0000-000066180000}"/>
    <cellStyle name="van_box" xfId="2925" xr:uid="{00000000-0005-0000-0000-000067180000}"/>
    <cellStyle name="Var%" xfId="2926" xr:uid="{00000000-0005-0000-0000-000068180000}"/>
    <cellStyle name="Var% 2" xfId="2927" xr:uid="{00000000-0005-0000-0000-000069180000}"/>
    <cellStyle name="Var% 3" xfId="2928" xr:uid="{00000000-0005-0000-0000-00006A180000}"/>
    <cellStyle name="VerticalText" xfId="5592" xr:uid="{00000000-0005-0000-0000-00006B180000}"/>
    <cellStyle name="Warning Text" xfId="66" builtinId="11" customBuiltin="1"/>
    <cellStyle name="Warning Text 10" xfId="5593" xr:uid="{00000000-0005-0000-0000-00006D180000}"/>
    <cellStyle name="Warning Text 10 2" xfId="5594" xr:uid="{00000000-0005-0000-0000-00006E180000}"/>
    <cellStyle name="Warning Text 11" xfId="5595" xr:uid="{00000000-0005-0000-0000-00006F180000}"/>
    <cellStyle name="Warning Text 11 2" xfId="5596" xr:uid="{00000000-0005-0000-0000-000070180000}"/>
    <cellStyle name="Warning Text 12" xfId="5597" xr:uid="{00000000-0005-0000-0000-000071180000}"/>
    <cellStyle name="Warning Text 12 2" xfId="5598" xr:uid="{00000000-0005-0000-0000-000072180000}"/>
    <cellStyle name="Warning Text 13" xfId="5599" xr:uid="{00000000-0005-0000-0000-000073180000}"/>
    <cellStyle name="Warning Text 13 2" xfId="5600" xr:uid="{00000000-0005-0000-0000-000074180000}"/>
    <cellStyle name="Warning Text 14" xfId="5601" xr:uid="{00000000-0005-0000-0000-000075180000}"/>
    <cellStyle name="Warning Text 14 2" xfId="5602" xr:uid="{00000000-0005-0000-0000-000076180000}"/>
    <cellStyle name="Warning Text 15" xfId="5603" xr:uid="{00000000-0005-0000-0000-000077180000}"/>
    <cellStyle name="Warning Text 15 2" xfId="5604" xr:uid="{00000000-0005-0000-0000-000078180000}"/>
    <cellStyle name="Warning Text 16" xfId="5605" xr:uid="{00000000-0005-0000-0000-000079180000}"/>
    <cellStyle name="Warning Text 16 2" xfId="5606" xr:uid="{00000000-0005-0000-0000-00007A180000}"/>
    <cellStyle name="Warning Text 17" xfId="5607" xr:uid="{00000000-0005-0000-0000-00007B180000}"/>
    <cellStyle name="Warning Text 17 2" xfId="5608" xr:uid="{00000000-0005-0000-0000-00007C180000}"/>
    <cellStyle name="Warning Text 18" xfId="5609" xr:uid="{00000000-0005-0000-0000-00007D180000}"/>
    <cellStyle name="Warning Text 18 2" xfId="5610" xr:uid="{00000000-0005-0000-0000-00007E180000}"/>
    <cellStyle name="Warning Text 19" xfId="5611" xr:uid="{00000000-0005-0000-0000-00007F180000}"/>
    <cellStyle name="Warning Text 19 2" xfId="5612" xr:uid="{00000000-0005-0000-0000-000080180000}"/>
    <cellStyle name="Warning Text 2" xfId="5613" xr:uid="{00000000-0005-0000-0000-000081180000}"/>
    <cellStyle name="Warning Text 2 2" xfId="5614" xr:uid="{00000000-0005-0000-0000-000082180000}"/>
    <cellStyle name="Warning Text 20" xfId="5615" xr:uid="{00000000-0005-0000-0000-000083180000}"/>
    <cellStyle name="Warning Text 20 2" xfId="5616" xr:uid="{00000000-0005-0000-0000-000084180000}"/>
    <cellStyle name="Warning Text 21" xfId="5617" xr:uid="{00000000-0005-0000-0000-000085180000}"/>
    <cellStyle name="Warning Text 21 2" xfId="5618" xr:uid="{00000000-0005-0000-0000-000086180000}"/>
    <cellStyle name="Warning Text 22" xfId="5619" xr:uid="{00000000-0005-0000-0000-000087180000}"/>
    <cellStyle name="Warning Text 23" xfId="5620" xr:uid="{00000000-0005-0000-0000-000088180000}"/>
    <cellStyle name="Warning Text 24" xfId="5621" xr:uid="{00000000-0005-0000-0000-000089180000}"/>
    <cellStyle name="Warning Text 25" xfId="5622" xr:uid="{00000000-0005-0000-0000-00008A180000}"/>
    <cellStyle name="Warning Text 26" xfId="5623" xr:uid="{00000000-0005-0000-0000-00008B180000}"/>
    <cellStyle name="Warning Text 27" xfId="5624" xr:uid="{00000000-0005-0000-0000-00008C180000}"/>
    <cellStyle name="Warning Text 28" xfId="5625" xr:uid="{00000000-0005-0000-0000-00008D180000}"/>
    <cellStyle name="Warning Text 29" xfId="5626" xr:uid="{00000000-0005-0000-0000-00008E180000}"/>
    <cellStyle name="Warning Text 3" xfId="5627" xr:uid="{00000000-0005-0000-0000-00008F180000}"/>
    <cellStyle name="Warning Text 3 2" xfId="5628" xr:uid="{00000000-0005-0000-0000-000090180000}"/>
    <cellStyle name="Warning Text 30" xfId="5629" xr:uid="{00000000-0005-0000-0000-000091180000}"/>
    <cellStyle name="Warning Text 31" xfId="5630" xr:uid="{00000000-0005-0000-0000-000092180000}"/>
    <cellStyle name="Warning Text 32" xfId="5631" xr:uid="{00000000-0005-0000-0000-000093180000}"/>
    <cellStyle name="Warning Text 33" xfId="5632" xr:uid="{00000000-0005-0000-0000-000094180000}"/>
    <cellStyle name="Warning Text 34" xfId="5633" xr:uid="{00000000-0005-0000-0000-000095180000}"/>
    <cellStyle name="Warning Text 35" xfId="5634" xr:uid="{00000000-0005-0000-0000-000096180000}"/>
    <cellStyle name="Warning Text 36" xfId="5635" xr:uid="{00000000-0005-0000-0000-000097180000}"/>
    <cellStyle name="Warning Text 4" xfId="5636" xr:uid="{00000000-0005-0000-0000-000098180000}"/>
    <cellStyle name="Warning Text 4 2" xfId="5637" xr:uid="{00000000-0005-0000-0000-000099180000}"/>
    <cellStyle name="Warning Text 5" xfId="5638" xr:uid="{00000000-0005-0000-0000-00009A180000}"/>
    <cellStyle name="Warning Text 5 2" xfId="5639" xr:uid="{00000000-0005-0000-0000-00009B180000}"/>
    <cellStyle name="Warning Text 6" xfId="5640" xr:uid="{00000000-0005-0000-0000-00009C180000}"/>
    <cellStyle name="Warning Text 6 2" xfId="5641" xr:uid="{00000000-0005-0000-0000-00009D180000}"/>
    <cellStyle name="Warning Text 7" xfId="5642" xr:uid="{00000000-0005-0000-0000-00009E180000}"/>
    <cellStyle name="Warning Text 7 2" xfId="5643" xr:uid="{00000000-0005-0000-0000-00009F180000}"/>
    <cellStyle name="Warning Text 8" xfId="5644" xr:uid="{00000000-0005-0000-0000-0000A0180000}"/>
    <cellStyle name="Warning Text 8 2" xfId="5645" xr:uid="{00000000-0005-0000-0000-0000A1180000}"/>
    <cellStyle name="Warning Text 9" xfId="5646" xr:uid="{00000000-0005-0000-0000-0000A2180000}"/>
    <cellStyle name="Warning Text 9 2" xfId="5647" xr:uid="{00000000-0005-0000-0000-0000A3180000}"/>
    <cellStyle name="Welly" xfId="5648" xr:uid="{00000000-0005-0000-0000-0000A4180000}"/>
    <cellStyle name="Welly 2" xfId="5926" xr:uid="{00000000-0005-0000-0000-0000A5180000}"/>
    <cellStyle name="Welly 3" xfId="5854" xr:uid="{00000000-0005-0000-0000-0000A6180000}"/>
    <cellStyle name="Welly 4" xfId="6238" xr:uid="{00000000-0005-0000-0000-0000A7180000}"/>
    <cellStyle name="White" xfId="2929" xr:uid="{00000000-0005-0000-0000-0000A8180000}"/>
    <cellStyle name="White 2" xfId="2930" xr:uid="{00000000-0005-0000-0000-0000A9180000}"/>
    <cellStyle name="Wrapped" xfId="2931" xr:uid="{00000000-0005-0000-0000-0000AA180000}"/>
    <cellStyle name="wu" xfId="2932" xr:uid="{00000000-0005-0000-0000-0000AB180000}"/>
    <cellStyle name="wu 2" xfId="5920" xr:uid="{00000000-0005-0000-0000-0000AC180000}"/>
    <cellStyle name="wu 3" xfId="5970" xr:uid="{00000000-0005-0000-0000-0000AD180000}"/>
    <cellStyle name="wu 4" xfId="6310" xr:uid="{00000000-0005-0000-0000-0000AE180000}"/>
    <cellStyle name="Year" xfId="2933" xr:uid="{00000000-0005-0000-0000-0000AF180000}"/>
    <cellStyle name="一般_NJA" xfId="2934" xr:uid="{00000000-0005-0000-0000-0000B0180000}"/>
    <cellStyle name="桁区切り [0.00]_Asia Securities Balance Sheet 1q2004" xfId="2935" xr:uid="{00000000-0005-0000-0000-0000B1180000}"/>
    <cellStyle name="桁区切り_Asia Securities Balance Sheet 1q2004" xfId="2936" xr:uid="{00000000-0005-0000-0000-0000B2180000}"/>
    <cellStyle name="標準_~2262088" xfId="2937" xr:uid="{00000000-0005-0000-0000-0000B3180000}"/>
    <cellStyle name="通貨 [0.00]_Asia Securities Balance Sheet 1q2004" xfId="2938" xr:uid="{00000000-0005-0000-0000-0000B4180000}"/>
    <cellStyle name="通貨_Asia Securities Balance Sheet 1q2004" xfId="2939" xr:uid="{00000000-0005-0000-0000-0000B5180000}"/>
  </cellStyles>
  <dxfs count="8">
    <dxf>
      <font>
        <color theme="1"/>
      </font>
    </dxf>
    <dxf>
      <font>
        <b/>
        <i val="0"/>
        <color theme="0"/>
      </font>
      <fill>
        <patternFill>
          <bgColor rgb="FFC00000"/>
        </patternFill>
      </fill>
    </dxf>
    <dxf>
      <font>
        <color theme="1"/>
      </font>
    </dxf>
    <dxf>
      <font>
        <color theme="1"/>
      </font>
    </dxf>
    <dxf>
      <font>
        <b/>
        <i val="0"/>
        <color rgb="FFFF0000"/>
      </font>
    </dxf>
    <dxf>
      <font>
        <b/>
        <i val="0"/>
        <color rgb="FFFF0000"/>
      </font>
    </dxf>
    <dxf>
      <font>
        <b/>
        <i val="0"/>
        <color rgb="FFFF0000"/>
      </font>
    </dxf>
    <dxf>
      <font>
        <b/>
        <i val="0"/>
        <color rgb="FFFF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pageSetUpPr fitToPage="1"/>
  </sheetPr>
  <dimension ref="A1:P207"/>
  <sheetViews>
    <sheetView showGridLines="0" tabSelected="1" zoomScaleNormal="100" zoomScaleSheetLayoutView="100" workbookViewId="0">
      <selection activeCell="B9" sqref="B9"/>
    </sheetView>
  </sheetViews>
  <sheetFormatPr defaultRowHeight="15"/>
  <cols>
    <col min="1" max="1" width="24.28515625" style="71" customWidth="1"/>
    <col min="2" max="2" width="34" style="59" customWidth="1"/>
    <col min="3" max="3" width="3.28515625" style="59" customWidth="1"/>
    <col min="4" max="4" width="21.85546875" style="59" customWidth="1"/>
    <col min="5" max="7" width="14.7109375" style="59" customWidth="1"/>
    <col min="8" max="8" width="1.85546875" style="59" customWidth="1"/>
    <col min="9" max="11" width="14.7109375" style="59" customWidth="1"/>
    <col min="12" max="12" width="16" style="59" customWidth="1"/>
    <col min="13" max="16384" width="9.140625" style="59"/>
  </cols>
  <sheetData>
    <row r="1" spans="1:16" s="45" customFormat="1" ht="18.75">
      <c r="A1" s="1088" t="s">
        <v>764</v>
      </c>
      <c r="B1" s="1088"/>
      <c r="C1" s="1088"/>
      <c r="D1" s="1088"/>
      <c r="E1" s="1088"/>
      <c r="F1" s="1088"/>
      <c r="G1" s="1088"/>
      <c r="H1" s="1088"/>
      <c r="I1" s="1088"/>
      <c r="J1" s="1088"/>
      <c r="K1" s="1088"/>
      <c r="L1" s="1088"/>
    </row>
    <row r="2" spans="1:16">
      <c r="A2" s="869" t="s">
        <v>890</v>
      </c>
    </row>
    <row r="3" spans="1:16" ht="30.75" customHeight="1">
      <c r="A3" s="1089" t="s">
        <v>1097</v>
      </c>
      <c r="B3" s="1089"/>
      <c r="C3" s="1089"/>
      <c r="D3" s="1089"/>
      <c r="E3" s="1089"/>
      <c r="F3" s="1089"/>
      <c r="G3" s="1089"/>
      <c r="H3" s="1089"/>
      <c r="I3" s="1089"/>
      <c r="J3" s="1089"/>
      <c r="K3" s="1089"/>
      <c r="L3" s="1089"/>
    </row>
    <row r="5" spans="1:16">
      <c r="A5" s="71" t="s">
        <v>776</v>
      </c>
    </row>
    <row r="6" spans="1:16" ht="16.5" customHeight="1">
      <c r="A6" s="698" t="s">
        <v>170</v>
      </c>
    </row>
    <row r="7" spans="1:16">
      <c r="A7" s="698" t="s">
        <v>49</v>
      </c>
    </row>
    <row r="8" spans="1:16">
      <c r="A8" s="71" t="s">
        <v>725</v>
      </c>
    </row>
    <row r="9" spans="1:16" ht="15.75">
      <c r="A9" s="71" t="s">
        <v>765</v>
      </c>
    </row>
    <row r="12" spans="1:16" ht="15.75">
      <c r="B12" s="699" t="s">
        <v>0</v>
      </c>
      <c r="D12" s="1090" t="s">
        <v>766</v>
      </c>
      <c r="E12" s="1091"/>
      <c r="F12" s="1091"/>
      <c r="G12" s="1091"/>
    </row>
    <row r="13" spans="1:16" s="45" customFormat="1" ht="16.5" customHeight="1">
      <c r="A13" s="72"/>
      <c r="B13" s="699" t="s">
        <v>767</v>
      </c>
      <c r="D13" s="694"/>
      <c r="E13" s="700"/>
      <c r="F13" s="700"/>
      <c r="G13" s="700"/>
    </row>
    <row r="14" spans="1:16" ht="15.75">
      <c r="B14" s="704" t="s">
        <v>726</v>
      </c>
      <c r="D14" s="694"/>
      <c r="F14" s="701"/>
    </row>
    <row r="15" spans="1:16" ht="15.75">
      <c r="B15" s="699" t="s">
        <v>46</v>
      </c>
      <c r="D15" s="695"/>
      <c r="F15" s="701"/>
    </row>
    <row r="16" spans="1:16" ht="15.75">
      <c r="A16" s="705"/>
      <c r="B16" s="704" t="s">
        <v>768</v>
      </c>
      <c r="C16" s="706"/>
      <c r="D16" s="695"/>
      <c r="E16" s="707" t="s">
        <v>769</v>
      </c>
      <c r="F16" s="708"/>
      <c r="G16" s="706"/>
      <c r="H16" s="706"/>
      <c r="I16" s="706"/>
      <c r="J16" s="706"/>
      <c r="K16" s="706"/>
      <c r="L16" s="706"/>
      <c r="M16" s="706"/>
      <c r="N16" s="706"/>
      <c r="O16" s="706"/>
      <c r="P16" s="706"/>
    </row>
    <row r="17" spans="1:16" ht="15.75">
      <c r="A17" s="705"/>
      <c r="B17" s="704" t="s">
        <v>770</v>
      </c>
      <c r="C17" s="706"/>
      <c r="D17" s="696"/>
      <c r="E17" s="707"/>
      <c r="F17" s="708"/>
      <c r="G17" s="706"/>
      <c r="H17" s="706"/>
      <c r="I17" s="706"/>
      <c r="J17" s="706"/>
      <c r="K17" s="706"/>
      <c r="L17" s="706"/>
      <c r="M17" s="706"/>
      <c r="N17" s="706"/>
      <c r="O17" s="706"/>
      <c r="P17" s="706"/>
    </row>
    <row r="18" spans="1:16" ht="15.75">
      <c r="A18" s="705"/>
      <c r="B18" s="704" t="s">
        <v>771</v>
      </c>
      <c r="C18" s="706"/>
      <c r="D18" s="696"/>
      <c r="E18" s="707"/>
      <c r="F18" s="708"/>
      <c r="G18" s="706"/>
      <c r="H18" s="706"/>
      <c r="I18" s="706"/>
      <c r="J18" s="706"/>
      <c r="K18" s="706"/>
      <c r="L18" s="706"/>
      <c r="M18" s="706"/>
      <c r="N18" s="706"/>
      <c r="O18" s="706"/>
      <c r="P18" s="706"/>
    </row>
    <row r="19" spans="1:16" ht="15.75">
      <c r="B19" s="699" t="s">
        <v>47</v>
      </c>
      <c r="D19" s="697"/>
      <c r="E19" s="707" t="s">
        <v>772</v>
      </c>
      <c r="F19" s="701"/>
    </row>
    <row r="20" spans="1:16" ht="15.75">
      <c r="B20" s="699" t="s">
        <v>48</v>
      </c>
      <c r="D20" s="709"/>
      <c r="E20" s="707"/>
      <c r="F20" s="701"/>
    </row>
    <row r="21" spans="1:16" ht="15.75">
      <c r="F21" s="701"/>
    </row>
    <row r="22" spans="1:16">
      <c r="B22" s="702" t="s">
        <v>50</v>
      </c>
      <c r="C22" s="700"/>
      <c r="I22" s="703"/>
    </row>
    <row r="23" spans="1:16" ht="19.5" customHeight="1">
      <c r="B23" s="1083" t="s">
        <v>773</v>
      </c>
      <c r="C23" s="1084"/>
      <c r="D23" s="1084"/>
      <c r="E23" s="1085"/>
      <c r="I23" s="703"/>
    </row>
    <row r="24" spans="1:16" s="45" customFormat="1">
      <c r="A24" s="71"/>
      <c r="B24" s="702"/>
      <c r="C24" s="700"/>
      <c r="D24" s="59"/>
      <c r="E24" s="59"/>
      <c r="F24" s="59"/>
      <c r="G24" s="59"/>
      <c r="H24" s="59"/>
      <c r="I24" s="703"/>
      <c r="J24" s="59"/>
      <c r="K24" s="59"/>
      <c r="L24" s="59"/>
      <c r="M24" s="59"/>
      <c r="N24" s="59"/>
      <c r="O24" s="59"/>
      <c r="P24" s="59"/>
    </row>
    <row r="25" spans="1:16">
      <c r="B25" s="1086"/>
      <c r="C25" s="1087"/>
      <c r="D25" s="1087"/>
      <c r="E25" s="1087"/>
      <c r="F25" s="1087"/>
      <c r="G25" s="1087"/>
      <c r="H25" s="1087"/>
      <c r="I25" s="1087"/>
      <c r="J25" s="1087"/>
      <c r="K25" s="1087"/>
      <c r="L25" s="1087"/>
    </row>
    <row r="26" spans="1:16">
      <c r="A26" s="710"/>
      <c r="B26" s="45"/>
      <c r="C26" s="45"/>
      <c r="D26" s="45"/>
      <c r="E26" s="45"/>
      <c r="F26" s="45"/>
      <c r="G26" s="45"/>
      <c r="H26" s="45"/>
      <c r="I26" s="45"/>
      <c r="J26" s="45"/>
      <c r="K26" s="45"/>
      <c r="L26" s="45"/>
    </row>
    <row r="27" spans="1:16">
      <c r="A27" s="72"/>
      <c r="B27" s="72"/>
      <c r="C27" s="45"/>
      <c r="D27" s="45"/>
      <c r="E27" s="45"/>
      <c r="F27" s="45"/>
      <c r="G27" s="45"/>
      <c r="H27" s="45"/>
      <c r="I27" s="45"/>
      <c r="J27" s="45"/>
      <c r="K27" s="45"/>
      <c r="L27" s="45"/>
      <c r="M27" s="45"/>
      <c r="N27" s="45"/>
      <c r="O27" s="45"/>
      <c r="P27" s="45"/>
    </row>
    <row r="28" spans="1:16">
      <c r="B28" s="71"/>
      <c r="C28" s="71"/>
      <c r="D28" s="71"/>
    </row>
    <row r="29" spans="1:16">
      <c r="A29" s="219" t="s">
        <v>773</v>
      </c>
      <c r="B29" s="71"/>
      <c r="C29" s="71"/>
      <c r="D29" s="711"/>
    </row>
    <row r="30" spans="1:16">
      <c r="A30" s="219" t="s">
        <v>774</v>
      </c>
      <c r="B30" s="71"/>
      <c r="C30" s="71"/>
      <c r="D30" s="71"/>
    </row>
    <row r="31" spans="1:16">
      <c r="A31" s="219" t="s">
        <v>775</v>
      </c>
      <c r="B31" s="71"/>
      <c r="C31" s="71"/>
      <c r="D31" s="71"/>
    </row>
    <row r="32" spans="1:16">
      <c r="A32" s="219" t="s">
        <v>1085</v>
      </c>
      <c r="B32" s="71"/>
      <c r="C32" s="71"/>
      <c r="D32" s="71"/>
    </row>
    <row r="33" spans="1:4">
      <c r="A33" s="219" t="s">
        <v>1086</v>
      </c>
      <c r="B33" s="71"/>
      <c r="C33" s="71"/>
      <c r="D33" s="71"/>
    </row>
    <row r="34" spans="1:4">
      <c r="A34" s="219" t="s">
        <v>727</v>
      </c>
      <c r="B34" s="71"/>
      <c r="C34" s="71"/>
      <c r="D34" s="71"/>
    </row>
    <row r="35" spans="1:4">
      <c r="A35" s="219" t="s">
        <v>728</v>
      </c>
      <c r="B35" s="71"/>
      <c r="C35" s="71"/>
      <c r="D35" s="71"/>
    </row>
    <row r="36" spans="1:4">
      <c r="A36" s="219" t="s">
        <v>729</v>
      </c>
      <c r="B36" s="71"/>
      <c r="C36" s="71"/>
      <c r="D36" s="71"/>
    </row>
    <row r="37" spans="1:4">
      <c r="A37" s="219" t="s">
        <v>730</v>
      </c>
      <c r="B37" s="71"/>
      <c r="C37" s="71"/>
      <c r="D37" s="71"/>
    </row>
    <row r="38" spans="1:4">
      <c r="A38" s="219" t="s">
        <v>731</v>
      </c>
      <c r="B38" s="71"/>
      <c r="C38" s="71"/>
      <c r="D38" s="71"/>
    </row>
    <row r="39" spans="1:4">
      <c r="A39" s="219" t="s">
        <v>732</v>
      </c>
      <c r="B39" s="71"/>
      <c r="C39" s="71"/>
      <c r="D39" s="71"/>
    </row>
    <row r="40" spans="1:4">
      <c r="A40" s="219" t="s">
        <v>733</v>
      </c>
      <c r="B40" s="71"/>
      <c r="C40" s="71"/>
      <c r="D40" s="71"/>
    </row>
    <row r="41" spans="1:4">
      <c r="A41" s="219" t="s">
        <v>734</v>
      </c>
      <c r="B41" s="71"/>
      <c r="C41" s="71"/>
      <c r="D41" s="71"/>
    </row>
    <row r="42" spans="1:4">
      <c r="B42" s="71"/>
      <c r="C42" s="71"/>
      <c r="D42" s="71"/>
    </row>
    <row r="43" spans="1:4">
      <c r="B43" s="71"/>
      <c r="C43" s="71"/>
      <c r="D43" s="71"/>
    </row>
    <row r="44" spans="1:4">
      <c r="B44" s="71"/>
      <c r="C44" s="71"/>
      <c r="D44" s="71"/>
    </row>
    <row r="45" spans="1:4">
      <c r="B45" s="71"/>
      <c r="C45" s="71"/>
      <c r="D45" s="71"/>
    </row>
    <row r="46" spans="1:4" s="58" customFormat="1">
      <c r="A46" s="20"/>
      <c r="B46" s="20"/>
      <c r="C46" s="20"/>
      <c r="D46" s="20"/>
    </row>
    <row r="47" spans="1:4" s="58" customFormat="1">
      <c r="A47" s="20"/>
      <c r="B47" s="20"/>
      <c r="C47" s="20"/>
      <c r="D47" s="20"/>
    </row>
    <row r="48" spans="1:4" s="58" customFormat="1">
      <c r="A48" s="20"/>
      <c r="B48" s="20"/>
      <c r="C48" s="20"/>
      <c r="D48" s="20"/>
    </row>
    <row r="49" spans="1:4" s="58" customFormat="1">
      <c r="A49" s="20"/>
      <c r="B49" s="20"/>
      <c r="C49" s="20"/>
      <c r="D49" s="20"/>
    </row>
    <row r="50" spans="1:4" s="58" customFormat="1">
      <c r="A50" s="20"/>
      <c r="B50" s="20"/>
      <c r="C50" s="20"/>
      <c r="D50" s="20"/>
    </row>
    <row r="51" spans="1:4" s="58" customFormat="1">
      <c r="A51" s="20"/>
      <c r="B51" s="20"/>
      <c r="C51" s="20"/>
      <c r="D51" s="20"/>
    </row>
    <row r="52" spans="1:4" s="58" customFormat="1">
      <c r="A52" s="20"/>
      <c r="B52" s="20"/>
      <c r="C52" s="20"/>
      <c r="D52" s="20"/>
    </row>
    <row r="53" spans="1:4" s="58" customFormat="1">
      <c r="A53" s="20"/>
      <c r="B53" s="20"/>
      <c r="C53" s="20"/>
      <c r="D53" s="20"/>
    </row>
    <row r="54" spans="1:4">
      <c r="A54" s="59"/>
      <c r="B54" s="71"/>
      <c r="C54" s="71"/>
      <c r="D54" s="71"/>
    </row>
    <row r="55" spans="1:4">
      <c r="A55" s="59"/>
      <c r="B55" s="71"/>
      <c r="C55" s="71"/>
      <c r="D55" s="71"/>
    </row>
    <row r="56" spans="1:4">
      <c r="A56" s="59"/>
      <c r="B56" s="71"/>
      <c r="C56" s="71"/>
      <c r="D56" s="71"/>
    </row>
    <row r="57" spans="1:4">
      <c r="A57" s="59"/>
      <c r="B57" s="71"/>
      <c r="C57" s="71"/>
      <c r="D57" s="71"/>
    </row>
    <row r="58" spans="1:4">
      <c r="A58" s="59"/>
      <c r="B58" s="71"/>
      <c r="C58" s="71"/>
      <c r="D58" s="71"/>
    </row>
    <row r="59" spans="1:4">
      <c r="A59" s="59"/>
      <c r="B59" s="71"/>
      <c r="C59" s="71"/>
      <c r="D59" s="71"/>
    </row>
    <row r="60" spans="1:4">
      <c r="A60" s="59"/>
      <c r="B60" s="71"/>
      <c r="C60" s="71"/>
      <c r="D60" s="71"/>
    </row>
    <row r="61" spans="1:4">
      <c r="A61" s="59"/>
      <c r="B61" s="71"/>
      <c r="C61" s="71"/>
      <c r="D61" s="71"/>
    </row>
    <row r="62" spans="1:4">
      <c r="A62" s="59"/>
      <c r="B62" s="71"/>
      <c r="C62" s="71"/>
      <c r="D62" s="71"/>
    </row>
    <row r="63" spans="1:4">
      <c r="A63" s="59"/>
      <c r="B63" s="71"/>
      <c r="C63" s="71"/>
      <c r="D63" s="71"/>
    </row>
    <row r="64" spans="1:4">
      <c r="A64" s="59"/>
      <c r="B64" s="71"/>
      <c r="C64" s="71"/>
      <c r="D64" s="71"/>
    </row>
    <row r="65" spans="1:4">
      <c r="A65" s="59"/>
      <c r="B65" s="71"/>
      <c r="C65" s="71"/>
      <c r="D65" s="71"/>
    </row>
    <row r="66" spans="1:4">
      <c r="A66" s="59"/>
      <c r="B66" s="71"/>
      <c r="C66" s="71"/>
      <c r="D66" s="71"/>
    </row>
    <row r="67" spans="1:4">
      <c r="A67" s="59"/>
      <c r="B67" s="71"/>
      <c r="C67" s="71"/>
      <c r="D67" s="71"/>
    </row>
    <row r="68" spans="1:4">
      <c r="A68" s="59"/>
      <c r="B68" s="71"/>
      <c r="C68" s="71"/>
      <c r="D68" s="71"/>
    </row>
    <row r="149" spans="1:1" ht="33" customHeight="1"/>
    <row r="152" spans="1:1" ht="30" customHeight="1">
      <c r="A152" s="59"/>
    </row>
    <row r="155" spans="1:1">
      <c r="A155" s="59"/>
    </row>
    <row r="161" spans="1:1">
      <c r="A161" s="59"/>
    </row>
    <row r="176" spans="1:1" ht="44.25" customHeight="1"/>
    <row r="179" ht="20.25" customHeight="1"/>
    <row r="183" ht="45.75" customHeight="1"/>
    <row r="207" spans="1:1">
      <c r="A207" s="59"/>
    </row>
  </sheetData>
  <protectedRanges>
    <protectedRange sqref="B25:L25 B23:E23 D19 D12:G12" name="Summary Submission Cover Sheet_2_3"/>
    <protectedRange sqref="D14" name="Summary Submission Cover Sheet_1_1_2"/>
  </protectedRanges>
  <mergeCells count="5">
    <mergeCell ref="B23:E23"/>
    <mergeCell ref="B25:L25"/>
    <mergeCell ref="A1:L1"/>
    <mergeCell ref="A3:L3"/>
    <mergeCell ref="D12:G12"/>
  </mergeCells>
  <dataValidations count="1">
    <dataValidation type="list" allowBlank="1" showInputMessage="1" showErrorMessage="1" sqref="B23:E23" xr:uid="{00000000-0002-0000-0000-000000000000}">
      <formula1>$A$29:$A$41</formula1>
    </dataValidation>
  </dataValidations>
  <pageMargins left="0.7" right="0.7" top="0.75" bottom="0.75" header="0.3" footer="0.3"/>
  <pageSetup paperSize="5"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CA142"/>
  <sheetViews>
    <sheetView showGridLines="0" zoomScaleNormal="100" zoomScaleSheetLayoutView="70" zoomScalePageLayoutView="55" workbookViewId="0">
      <selection activeCell="F10" sqref="F10"/>
    </sheetView>
  </sheetViews>
  <sheetFormatPr defaultColWidth="66.42578125" defaultRowHeight="15.75"/>
  <cols>
    <col min="1" max="1" width="5.28515625" style="377" customWidth="1"/>
    <col min="2" max="2" width="47" style="522" customWidth="1"/>
    <col min="3" max="3" width="27.7109375" style="522" bestFit="1" customWidth="1"/>
    <col min="4" max="4" width="21.140625" style="522" bestFit="1" customWidth="1"/>
    <col min="5" max="5" width="13.85546875" style="522" customWidth="1"/>
    <col min="6" max="31" width="11.85546875" style="522" customWidth="1"/>
    <col min="32" max="79" width="66.42578125" style="522"/>
    <col min="80" max="16384" width="66.42578125" style="3"/>
  </cols>
  <sheetData>
    <row r="1" spans="1:79">
      <c r="B1" s="1098" t="str">
        <f>'Summary Submission Cover Sheet'!D15&amp;" "&amp;B3&amp;": "&amp;'Summary Submission Cover Sheet'!D12&amp;" in "&amp;'Summary Submission Cover Sheet'!B23</f>
        <v xml:space="preserve"> Projected OTTI for AFS and HTM Securities by Portfolio: XYZ in Baseline</v>
      </c>
      <c r="C1" s="1098"/>
      <c r="D1" s="1098"/>
      <c r="E1" s="1098"/>
      <c r="F1" s="1098"/>
      <c r="G1" s="1098"/>
      <c r="H1" s="1098"/>
      <c r="I1" s="1098"/>
      <c r="J1" s="1098"/>
      <c r="K1" s="1098"/>
      <c r="L1" s="1098"/>
      <c r="M1" s="1098"/>
      <c r="N1" s="1098"/>
      <c r="O1" s="1098"/>
      <c r="P1" s="1098"/>
      <c r="Q1" s="1098"/>
      <c r="R1" s="1098"/>
      <c r="S1" s="1098"/>
      <c r="T1" s="1098"/>
      <c r="U1" s="1098"/>
      <c r="V1" s="1098"/>
      <c r="W1" s="1098"/>
      <c r="X1" s="1098"/>
      <c r="Y1" s="1098"/>
      <c r="Z1" s="1098"/>
      <c r="AA1" s="1098"/>
      <c r="AB1" s="1098"/>
      <c r="AC1" s="1098"/>
      <c r="AD1" s="1098"/>
      <c r="AE1" s="1098"/>
    </row>
    <row r="2" spans="1:79">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row>
    <row r="3" spans="1:79" s="4" customFormat="1" ht="24" customHeight="1">
      <c r="A3" s="538"/>
      <c r="B3" s="320" t="s">
        <v>321</v>
      </c>
      <c r="C3" s="320"/>
      <c r="D3" s="523"/>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row>
    <row r="4" spans="1:79" s="4" customFormat="1" ht="125.25" customHeight="1">
      <c r="A4" s="538"/>
      <c r="B4" s="1119" t="s">
        <v>744</v>
      </c>
      <c r="C4" s="1119"/>
      <c r="D4" s="1119"/>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c r="CA4" s="526"/>
    </row>
    <row r="5" spans="1:79">
      <c r="A5" s="539"/>
      <c r="B5" s="539"/>
      <c r="C5" s="539"/>
      <c r="D5" s="539"/>
      <c r="E5" s="1116" t="s">
        <v>547</v>
      </c>
      <c r="F5" s="1117"/>
      <c r="G5" s="1118"/>
      <c r="H5" s="1116" t="s">
        <v>548</v>
      </c>
      <c r="I5" s="1117"/>
      <c r="J5" s="1118"/>
      <c r="K5" s="1116" t="s">
        <v>549</v>
      </c>
      <c r="L5" s="1117"/>
      <c r="M5" s="1118"/>
      <c r="N5" s="1116" t="s">
        <v>550</v>
      </c>
      <c r="O5" s="1117"/>
      <c r="P5" s="1118"/>
      <c r="Q5" s="1116" t="s">
        <v>551</v>
      </c>
      <c r="R5" s="1117"/>
      <c r="S5" s="1118"/>
      <c r="T5" s="1116" t="s">
        <v>552</v>
      </c>
      <c r="U5" s="1117"/>
      <c r="V5" s="1118"/>
      <c r="W5" s="1116" t="s">
        <v>553</v>
      </c>
      <c r="X5" s="1117"/>
      <c r="Y5" s="1118"/>
      <c r="Z5" s="1116" t="s">
        <v>554</v>
      </c>
      <c r="AA5" s="1117"/>
      <c r="AB5" s="1118"/>
      <c r="AC5" s="1116" t="s">
        <v>555</v>
      </c>
      <c r="AD5" s="1117"/>
      <c r="AE5" s="1118"/>
    </row>
    <row r="6" spans="1:79" ht="66" customHeight="1">
      <c r="A6" s="540"/>
      <c r="B6" s="866" t="s">
        <v>181</v>
      </c>
      <c r="C6" s="356" t="s">
        <v>828</v>
      </c>
      <c r="D6" s="337" t="s">
        <v>306</v>
      </c>
      <c r="E6" s="338" t="s">
        <v>108</v>
      </c>
      <c r="F6" s="339" t="s">
        <v>109</v>
      </c>
      <c r="G6" s="340" t="s">
        <v>110</v>
      </c>
      <c r="H6" s="338" t="s">
        <v>108</v>
      </c>
      <c r="I6" s="339" t="s">
        <v>109</v>
      </c>
      <c r="J6" s="340" t="s">
        <v>110</v>
      </c>
      <c r="K6" s="338" t="s">
        <v>108</v>
      </c>
      <c r="L6" s="339" t="s">
        <v>109</v>
      </c>
      <c r="M6" s="340" t="s">
        <v>110</v>
      </c>
      <c r="N6" s="338" t="s">
        <v>108</v>
      </c>
      <c r="O6" s="339" t="s">
        <v>109</v>
      </c>
      <c r="P6" s="340" t="s">
        <v>110</v>
      </c>
      <c r="Q6" s="338" t="s">
        <v>108</v>
      </c>
      <c r="R6" s="339" t="s">
        <v>109</v>
      </c>
      <c r="S6" s="340" t="s">
        <v>110</v>
      </c>
      <c r="T6" s="338" t="s">
        <v>108</v>
      </c>
      <c r="U6" s="339" t="s">
        <v>109</v>
      </c>
      <c r="V6" s="340" t="s">
        <v>110</v>
      </c>
      <c r="W6" s="338" t="s">
        <v>108</v>
      </c>
      <c r="X6" s="339" t="s">
        <v>109</v>
      </c>
      <c r="Y6" s="340" t="s">
        <v>110</v>
      </c>
      <c r="Z6" s="338" t="s">
        <v>108</v>
      </c>
      <c r="AA6" s="339" t="s">
        <v>109</v>
      </c>
      <c r="AB6" s="340" t="s">
        <v>110</v>
      </c>
      <c r="AC6" s="338" t="s">
        <v>108</v>
      </c>
      <c r="AD6" s="339" t="s">
        <v>109</v>
      </c>
      <c r="AE6" s="340" t="s">
        <v>110</v>
      </c>
    </row>
    <row r="7" spans="1:79">
      <c r="A7" s="333">
        <v>1</v>
      </c>
      <c r="B7" s="341" t="s">
        <v>312</v>
      </c>
      <c r="C7" s="782"/>
      <c r="D7" s="541"/>
      <c r="E7" s="102"/>
      <c r="F7" s="101"/>
      <c r="G7" s="347"/>
      <c r="H7" s="102"/>
      <c r="I7" s="101"/>
      <c r="J7" s="347"/>
      <c r="K7" s="102"/>
      <c r="L7" s="101"/>
      <c r="M7" s="347"/>
      <c r="N7" s="102"/>
      <c r="O7" s="101"/>
      <c r="P7" s="347"/>
      <c r="Q7" s="102"/>
      <c r="R7" s="101"/>
      <c r="S7" s="347"/>
      <c r="T7" s="102"/>
      <c r="U7" s="101"/>
      <c r="V7" s="347"/>
      <c r="W7" s="102"/>
      <c r="X7" s="101"/>
      <c r="Y7" s="347"/>
      <c r="Z7" s="102"/>
      <c r="AA7" s="101"/>
      <c r="AB7" s="347"/>
      <c r="AC7" s="102"/>
      <c r="AD7" s="101"/>
      <c r="AE7" s="347"/>
    </row>
    <row r="8" spans="1:79">
      <c r="A8" s="331">
        <v>2</v>
      </c>
      <c r="B8" s="342" t="s">
        <v>111</v>
      </c>
      <c r="C8" s="783"/>
      <c r="D8" s="541"/>
      <c r="E8" s="102"/>
      <c r="F8" s="101"/>
      <c r="G8" s="347"/>
      <c r="H8" s="102"/>
      <c r="I8" s="101"/>
      <c r="J8" s="347"/>
      <c r="K8" s="102"/>
      <c r="L8" s="101"/>
      <c r="M8" s="347"/>
      <c r="N8" s="102"/>
      <c r="O8" s="101"/>
      <c r="P8" s="347"/>
      <c r="Q8" s="102"/>
      <c r="R8" s="101"/>
      <c r="S8" s="347"/>
      <c r="T8" s="102"/>
      <c r="U8" s="101"/>
      <c r="V8" s="347"/>
      <c r="W8" s="102"/>
      <c r="X8" s="101"/>
      <c r="Y8" s="347"/>
      <c r="Z8" s="102"/>
      <c r="AA8" s="101"/>
      <c r="AB8" s="347"/>
      <c r="AC8" s="102"/>
      <c r="AD8" s="101"/>
      <c r="AE8" s="347"/>
    </row>
    <row r="9" spans="1:79">
      <c r="A9" s="331">
        <v>3</v>
      </c>
      <c r="B9" s="342" t="s">
        <v>112</v>
      </c>
      <c r="C9" s="783"/>
      <c r="D9" s="541"/>
      <c r="E9" s="102"/>
      <c r="F9" s="101"/>
      <c r="G9" s="347"/>
      <c r="H9" s="102"/>
      <c r="I9" s="101"/>
      <c r="J9" s="347"/>
      <c r="K9" s="102"/>
      <c r="L9" s="101"/>
      <c r="M9" s="347"/>
      <c r="N9" s="102"/>
      <c r="O9" s="101"/>
      <c r="P9" s="347"/>
      <c r="Q9" s="102"/>
      <c r="R9" s="101"/>
      <c r="S9" s="347"/>
      <c r="T9" s="102"/>
      <c r="U9" s="101"/>
      <c r="V9" s="347"/>
      <c r="W9" s="102"/>
      <c r="X9" s="101"/>
      <c r="Y9" s="347"/>
      <c r="Z9" s="102"/>
      <c r="AA9" s="101"/>
      <c r="AB9" s="347"/>
      <c r="AC9" s="102"/>
      <c r="AD9" s="101"/>
      <c r="AE9" s="347"/>
    </row>
    <row r="10" spans="1:79" ht="48.75" customHeight="1">
      <c r="A10" s="331">
        <v>4</v>
      </c>
      <c r="B10" s="342" t="s">
        <v>113</v>
      </c>
      <c r="C10" s="783"/>
      <c r="D10" s="541"/>
      <c r="E10" s="102"/>
      <c r="F10" s="101"/>
      <c r="G10" s="347"/>
      <c r="H10" s="102"/>
      <c r="I10" s="101"/>
      <c r="J10" s="347"/>
      <c r="K10" s="102"/>
      <c r="L10" s="101"/>
      <c r="M10" s="347"/>
      <c r="N10" s="102"/>
      <c r="O10" s="101"/>
      <c r="P10" s="347"/>
      <c r="Q10" s="102"/>
      <c r="R10" s="101"/>
      <c r="S10" s="347"/>
      <c r="T10" s="102"/>
      <c r="U10" s="101"/>
      <c r="V10" s="347"/>
      <c r="W10" s="102"/>
      <c r="X10" s="101"/>
      <c r="Y10" s="347"/>
      <c r="Z10" s="102"/>
      <c r="AA10" s="101"/>
      <c r="AB10" s="347"/>
      <c r="AC10" s="102"/>
      <c r="AD10" s="101"/>
      <c r="AE10" s="347"/>
    </row>
    <row r="11" spans="1:79">
      <c r="A11" s="331">
        <v>5</v>
      </c>
      <c r="B11" s="342" t="s">
        <v>114</v>
      </c>
      <c r="C11" s="783"/>
      <c r="D11" s="541"/>
      <c r="E11" s="102"/>
      <c r="F11" s="101"/>
      <c r="G11" s="347"/>
      <c r="H11" s="102"/>
      <c r="I11" s="101"/>
      <c r="J11" s="347"/>
      <c r="K11" s="102"/>
      <c r="L11" s="101"/>
      <c r="M11" s="347"/>
      <c r="N11" s="102"/>
      <c r="O11" s="101"/>
      <c r="P11" s="347"/>
      <c r="Q11" s="102"/>
      <c r="R11" s="101"/>
      <c r="S11" s="347"/>
      <c r="T11" s="102"/>
      <c r="U11" s="101"/>
      <c r="V11" s="347"/>
      <c r="W11" s="102"/>
      <c r="X11" s="101"/>
      <c r="Y11" s="347"/>
      <c r="Z11" s="102"/>
      <c r="AA11" s="101"/>
      <c r="AB11" s="347"/>
      <c r="AC11" s="102"/>
      <c r="AD11" s="101"/>
      <c r="AE11" s="347"/>
    </row>
    <row r="12" spans="1:79">
      <c r="A12" s="331">
        <v>6</v>
      </c>
      <c r="B12" s="342" t="s">
        <v>115</v>
      </c>
      <c r="C12" s="783"/>
      <c r="D12" s="541"/>
      <c r="E12" s="102"/>
      <c r="F12" s="101"/>
      <c r="G12" s="347"/>
      <c r="H12" s="102"/>
      <c r="I12" s="101"/>
      <c r="J12" s="347"/>
      <c r="K12" s="102"/>
      <c r="L12" s="101"/>
      <c r="M12" s="347"/>
      <c r="N12" s="102"/>
      <c r="O12" s="101"/>
      <c r="P12" s="347"/>
      <c r="Q12" s="102"/>
      <c r="R12" s="101"/>
      <c r="S12" s="347"/>
      <c r="T12" s="102"/>
      <c r="U12" s="101"/>
      <c r="V12" s="347"/>
      <c r="W12" s="102"/>
      <c r="X12" s="101"/>
      <c r="Y12" s="347"/>
      <c r="Z12" s="102"/>
      <c r="AA12" s="101"/>
      <c r="AB12" s="347"/>
      <c r="AC12" s="102"/>
      <c r="AD12" s="101"/>
      <c r="AE12" s="347"/>
    </row>
    <row r="13" spans="1:79">
      <c r="A13" s="331">
        <v>7</v>
      </c>
      <c r="B13" s="342" t="s">
        <v>116</v>
      </c>
      <c r="C13" s="783"/>
      <c r="D13" s="542"/>
      <c r="E13" s="102"/>
      <c r="F13" s="101"/>
      <c r="G13" s="347"/>
      <c r="H13" s="102"/>
      <c r="I13" s="101"/>
      <c r="J13" s="347"/>
      <c r="K13" s="102"/>
      <c r="L13" s="101"/>
      <c r="M13" s="347"/>
      <c r="N13" s="102"/>
      <c r="O13" s="101"/>
      <c r="P13" s="347"/>
      <c r="Q13" s="102"/>
      <c r="R13" s="101"/>
      <c r="S13" s="347"/>
      <c r="T13" s="102"/>
      <c r="U13" s="101"/>
      <c r="V13" s="347"/>
      <c r="W13" s="102"/>
      <c r="X13" s="101"/>
      <c r="Y13" s="347"/>
      <c r="Z13" s="102"/>
      <c r="AA13" s="101"/>
      <c r="AB13" s="347"/>
      <c r="AC13" s="102"/>
      <c r="AD13" s="101"/>
      <c r="AE13" s="347"/>
    </row>
    <row r="14" spans="1:79">
      <c r="A14" s="331">
        <v>8</v>
      </c>
      <c r="B14" s="342" t="s">
        <v>117</v>
      </c>
      <c r="C14" s="783"/>
      <c r="D14" s="542"/>
      <c r="E14" s="102"/>
      <c r="F14" s="101"/>
      <c r="G14" s="347"/>
      <c r="H14" s="102"/>
      <c r="I14" s="101"/>
      <c r="J14" s="347"/>
      <c r="K14" s="102"/>
      <c r="L14" s="101"/>
      <c r="M14" s="347"/>
      <c r="N14" s="102"/>
      <c r="O14" s="101"/>
      <c r="P14" s="347"/>
      <c r="Q14" s="102"/>
      <c r="R14" s="101"/>
      <c r="S14" s="347"/>
      <c r="T14" s="102"/>
      <c r="U14" s="101"/>
      <c r="V14" s="347"/>
      <c r="W14" s="102"/>
      <c r="X14" s="101"/>
      <c r="Y14" s="347"/>
      <c r="Z14" s="102"/>
      <c r="AA14" s="101"/>
      <c r="AB14" s="347"/>
      <c r="AC14" s="102"/>
      <c r="AD14" s="101"/>
      <c r="AE14" s="347"/>
    </row>
    <row r="15" spans="1:79">
      <c r="A15" s="331">
        <v>9</v>
      </c>
      <c r="B15" s="343" t="s">
        <v>118</v>
      </c>
      <c r="C15" s="784"/>
      <c r="D15" s="542"/>
      <c r="E15" s="102"/>
      <c r="F15" s="101"/>
      <c r="G15" s="347"/>
      <c r="H15" s="102"/>
      <c r="I15" s="101"/>
      <c r="J15" s="347"/>
      <c r="K15" s="102"/>
      <c r="L15" s="101"/>
      <c r="M15" s="347"/>
      <c r="N15" s="102"/>
      <c r="O15" s="101"/>
      <c r="P15" s="347"/>
      <c r="Q15" s="102"/>
      <c r="R15" s="101"/>
      <c r="S15" s="347"/>
      <c r="T15" s="102"/>
      <c r="U15" s="101"/>
      <c r="V15" s="347"/>
      <c r="W15" s="102"/>
      <c r="X15" s="101"/>
      <c r="Y15" s="347"/>
      <c r="Z15" s="102"/>
      <c r="AA15" s="101"/>
      <c r="AB15" s="347"/>
      <c r="AC15" s="102"/>
      <c r="AD15" s="101"/>
      <c r="AE15" s="347"/>
    </row>
    <row r="16" spans="1:79">
      <c r="A16" s="331">
        <v>10</v>
      </c>
      <c r="B16" s="334" t="s">
        <v>620</v>
      </c>
      <c r="C16" s="334"/>
      <c r="D16" s="542"/>
      <c r="E16" s="102"/>
      <c r="F16" s="101"/>
      <c r="G16" s="347"/>
      <c r="H16" s="102"/>
      <c r="I16" s="101"/>
      <c r="J16" s="347"/>
      <c r="K16" s="102"/>
      <c r="L16" s="101"/>
      <c r="M16" s="347"/>
      <c r="N16" s="102"/>
      <c r="O16" s="101"/>
      <c r="P16" s="347"/>
      <c r="Q16" s="102"/>
      <c r="R16" s="101"/>
      <c r="S16" s="347"/>
      <c r="T16" s="102"/>
      <c r="U16" s="101"/>
      <c r="V16" s="347"/>
      <c r="W16" s="102"/>
      <c r="X16" s="101"/>
      <c r="Y16" s="347"/>
      <c r="Z16" s="102"/>
      <c r="AA16" s="101"/>
      <c r="AB16" s="347"/>
      <c r="AC16" s="102"/>
      <c r="AD16" s="101"/>
      <c r="AE16" s="347"/>
    </row>
    <row r="17" spans="1:79">
      <c r="A17" s="331">
        <v>11</v>
      </c>
      <c r="B17" s="342" t="s">
        <v>311</v>
      </c>
      <c r="C17" s="783"/>
      <c r="D17" s="541"/>
      <c r="E17" s="102"/>
      <c r="F17" s="101"/>
      <c r="G17" s="347"/>
      <c r="H17" s="102"/>
      <c r="I17" s="101"/>
      <c r="J17" s="347"/>
      <c r="K17" s="102"/>
      <c r="L17" s="101"/>
      <c r="M17" s="347"/>
      <c r="N17" s="102"/>
      <c r="O17" s="101"/>
      <c r="P17" s="347"/>
      <c r="Q17" s="102"/>
      <c r="R17" s="101"/>
      <c r="S17" s="347"/>
      <c r="T17" s="102"/>
      <c r="U17" s="101"/>
      <c r="V17" s="347"/>
      <c r="W17" s="102"/>
      <c r="X17" s="101"/>
      <c r="Y17" s="347"/>
      <c r="Z17" s="102"/>
      <c r="AA17" s="101"/>
      <c r="AB17" s="347"/>
      <c r="AC17" s="102"/>
      <c r="AD17" s="101"/>
      <c r="AE17" s="347"/>
    </row>
    <row r="18" spans="1:79">
      <c r="A18" s="331">
        <v>12</v>
      </c>
      <c r="B18" s="342" t="s">
        <v>827</v>
      </c>
      <c r="C18" s="783"/>
      <c r="D18" s="541"/>
      <c r="E18" s="102"/>
      <c r="F18" s="101"/>
      <c r="G18" s="347"/>
      <c r="H18" s="102"/>
      <c r="I18" s="101"/>
      <c r="J18" s="347"/>
      <c r="K18" s="102"/>
      <c r="L18" s="101"/>
      <c r="M18" s="347"/>
      <c r="N18" s="102"/>
      <c r="O18" s="101"/>
      <c r="P18" s="347"/>
      <c r="Q18" s="102"/>
      <c r="R18" s="101"/>
      <c r="S18" s="347"/>
      <c r="T18" s="102"/>
      <c r="U18" s="101"/>
      <c r="V18" s="347"/>
      <c r="W18" s="102"/>
      <c r="X18" s="101"/>
      <c r="Y18" s="347"/>
      <c r="Z18" s="102"/>
      <c r="AA18" s="101"/>
      <c r="AB18" s="347"/>
      <c r="AC18" s="102"/>
      <c r="AD18" s="101"/>
      <c r="AE18" s="347"/>
    </row>
    <row r="19" spans="1:79">
      <c r="A19" s="331">
        <v>13</v>
      </c>
      <c r="B19" s="342" t="s">
        <v>310</v>
      </c>
      <c r="C19" s="783"/>
      <c r="D19" s="790"/>
      <c r="E19" s="791"/>
      <c r="F19" s="792"/>
      <c r="G19" s="347"/>
      <c r="H19" s="791"/>
      <c r="I19" s="792"/>
      <c r="J19" s="347"/>
      <c r="K19" s="791"/>
      <c r="L19" s="792"/>
      <c r="M19" s="347"/>
      <c r="N19" s="791"/>
      <c r="O19" s="792"/>
      <c r="P19" s="347"/>
      <c r="Q19" s="791"/>
      <c r="R19" s="792"/>
      <c r="S19" s="347"/>
      <c r="T19" s="791"/>
      <c r="U19" s="792"/>
      <c r="V19" s="347"/>
      <c r="W19" s="791"/>
      <c r="X19" s="792"/>
      <c r="Y19" s="347"/>
      <c r="Z19" s="791"/>
      <c r="AA19" s="792"/>
      <c r="AB19" s="347"/>
      <c r="AC19" s="791"/>
      <c r="AD19" s="792"/>
      <c r="AE19" s="347"/>
    </row>
    <row r="20" spans="1:79">
      <c r="A20" s="331">
        <v>14</v>
      </c>
      <c r="B20" s="342" t="s">
        <v>119</v>
      </c>
      <c r="C20" s="783"/>
      <c r="D20" s="541"/>
      <c r="E20" s="102"/>
      <c r="F20" s="101"/>
      <c r="G20" s="347"/>
      <c r="H20" s="102"/>
      <c r="I20" s="101"/>
      <c r="J20" s="347"/>
      <c r="K20" s="102"/>
      <c r="L20" s="101"/>
      <c r="M20" s="347"/>
      <c r="N20" s="102"/>
      <c r="O20" s="101"/>
      <c r="P20" s="347"/>
      <c r="Q20" s="102"/>
      <c r="R20" s="101"/>
      <c r="S20" s="347"/>
      <c r="T20" s="102"/>
      <c r="U20" s="101"/>
      <c r="V20" s="347"/>
      <c r="W20" s="102"/>
      <c r="X20" s="101"/>
      <c r="Y20" s="347"/>
      <c r="Z20" s="102"/>
      <c r="AA20" s="101"/>
      <c r="AB20" s="347"/>
      <c r="AC20" s="102"/>
      <c r="AD20" s="101"/>
      <c r="AE20" s="347"/>
    </row>
    <row r="21" spans="1:79">
      <c r="A21" s="331">
        <v>15</v>
      </c>
      <c r="B21" s="342" t="s">
        <v>309</v>
      </c>
      <c r="C21" s="783"/>
      <c r="D21" s="541"/>
      <c r="E21" s="102"/>
      <c r="F21" s="101"/>
      <c r="G21" s="347"/>
      <c r="H21" s="102"/>
      <c r="I21" s="101"/>
      <c r="J21" s="347"/>
      <c r="K21" s="102"/>
      <c r="L21" s="101"/>
      <c r="M21" s="347"/>
      <c r="N21" s="102"/>
      <c r="O21" s="101"/>
      <c r="P21" s="347"/>
      <c r="Q21" s="102"/>
      <c r="R21" s="101"/>
      <c r="S21" s="347"/>
      <c r="T21" s="102"/>
      <c r="U21" s="101"/>
      <c r="V21" s="347"/>
      <c r="W21" s="102"/>
      <c r="X21" s="101"/>
      <c r="Y21" s="347"/>
      <c r="Z21" s="102"/>
      <c r="AA21" s="101"/>
      <c r="AB21" s="347"/>
      <c r="AC21" s="102"/>
      <c r="AD21" s="101"/>
      <c r="AE21" s="347"/>
    </row>
    <row r="22" spans="1:79">
      <c r="A22" s="331">
        <v>16</v>
      </c>
      <c r="B22" s="342" t="s">
        <v>308</v>
      </c>
      <c r="C22" s="783"/>
      <c r="D22" s="541"/>
      <c r="E22" s="102"/>
      <c r="F22" s="101"/>
      <c r="G22" s="347"/>
      <c r="H22" s="102"/>
      <c r="I22" s="101"/>
      <c r="J22" s="347"/>
      <c r="K22" s="102"/>
      <c r="L22" s="101"/>
      <c r="M22" s="347"/>
      <c r="N22" s="102"/>
      <c r="O22" s="101"/>
      <c r="P22" s="347"/>
      <c r="Q22" s="102"/>
      <c r="R22" s="101"/>
      <c r="S22" s="347"/>
      <c r="T22" s="102"/>
      <c r="U22" s="101"/>
      <c r="V22" s="347"/>
      <c r="W22" s="102"/>
      <c r="X22" s="101"/>
      <c r="Y22" s="347"/>
      <c r="Z22" s="102"/>
      <c r="AA22" s="101"/>
      <c r="AB22" s="347"/>
      <c r="AC22" s="102"/>
      <c r="AD22" s="101"/>
      <c r="AE22" s="347"/>
    </row>
    <row r="23" spans="1:79">
      <c r="A23" s="331">
        <v>17</v>
      </c>
      <c r="B23" s="342" t="s">
        <v>120</v>
      </c>
      <c r="C23" s="783"/>
      <c r="D23" s="541"/>
      <c r="E23" s="102"/>
      <c r="F23" s="101"/>
      <c r="G23" s="347"/>
      <c r="H23" s="102"/>
      <c r="I23" s="101"/>
      <c r="J23" s="347"/>
      <c r="K23" s="102"/>
      <c r="L23" s="101"/>
      <c r="M23" s="347"/>
      <c r="N23" s="102"/>
      <c r="O23" s="101"/>
      <c r="P23" s="347"/>
      <c r="Q23" s="102"/>
      <c r="R23" s="101"/>
      <c r="S23" s="347"/>
      <c r="T23" s="102"/>
      <c r="U23" s="101"/>
      <c r="V23" s="347"/>
      <c r="W23" s="102"/>
      <c r="X23" s="101"/>
      <c r="Y23" s="347"/>
      <c r="Z23" s="102"/>
      <c r="AA23" s="101"/>
      <c r="AB23" s="347"/>
      <c r="AC23" s="102"/>
      <c r="AD23" s="101"/>
      <c r="AE23" s="347"/>
    </row>
    <row r="24" spans="1:79">
      <c r="A24" s="331">
        <v>18</v>
      </c>
      <c r="B24" s="342" t="s">
        <v>307</v>
      </c>
      <c r="C24" s="783"/>
      <c r="D24" s="541"/>
      <c r="E24" s="102"/>
      <c r="F24" s="101"/>
      <c r="G24" s="347"/>
      <c r="H24" s="102"/>
      <c r="I24" s="101"/>
      <c r="J24" s="347"/>
      <c r="K24" s="102"/>
      <c r="L24" s="101"/>
      <c r="M24" s="347"/>
      <c r="N24" s="102"/>
      <c r="O24" s="101"/>
      <c r="P24" s="347"/>
      <c r="Q24" s="102"/>
      <c r="R24" s="101"/>
      <c r="S24" s="347"/>
      <c r="T24" s="102"/>
      <c r="U24" s="101"/>
      <c r="V24" s="347"/>
      <c r="W24" s="102"/>
      <c r="X24" s="101"/>
      <c r="Y24" s="347"/>
      <c r="Z24" s="102"/>
      <c r="AA24" s="101"/>
      <c r="AB24" s="347"/>
      <c r="AC24" s="102"/>
      <c r="AD24" s="101"/>
      <c r="AE24" s="347"/>
    </row>
    <row r="25" spans="1:79">
      <c r="A25" s="331">
        <v>19</v>
      </c>
      <c r="B25" s="342" t="s">
        <v>121</v>
      </c>
      <c r="C25" s="783"/>
      <c r="D25" s="541"/>
      <c r="E25" s="102"/>
      <c r="F25" s="101"/>
      <c r="G25" s="347"/>
      <c r="H25" s="102"/>
      <c r="I25" s="101"/>
      <c r="J25" s="347"/>
      <c r="K25" s="102"/>
      <c r="L25" s="101"/>
      <c r="M25" s="347"/>
      <c r="N25" s="102"/>
      <c r="O25" s="101"/>
      <c r="P25" s="347"/>
      <c r="Q25" s="102"/>
      <c r="R25" s="101"/>
      <c r="S25" s="347"/>
      <c r="T25" s="102"/>
      <c r="U25" s="101"/>
      <c r="V25" s="347"/>
      <c r="W25" s="102"/>
      <c r="X25" s="101"/>
      <c r="Y25" s="347"/>
      <c r="Z25" s="102"/>
      <c r="AA25" s="101"/>
      <c r="AB25" s="347"/>
      <c r="AC25" s="102"/>
      <c r="AD25" s="101"/>
      <c r="AE25" s="347"/>
    </row>
    <row r="26" spans="1:79">
      <c r="A26" s="331">
        <v>20</v>
      </c>
      <c r="B26" s="344" t="s">
        <v>313</v>
      </c>
      <c r="C26" s="785"/>
      <c r="D26" s="541"/>
      <c r="E26" s="102"/>
      <c r="F26" s="101"/>
      <c r="G26" s="347"/>
      <c r="H26" s="102"/>
      <c r="I26" s="101"/>
      <c r="J26" s="347"/>
      <c r="K26" s="102"/>
      <c r="L26" s="101"/>
      <c r="M26" s="347"/>
      <c r="N26" s="102"/>
      <c r="O26" s="101"/>
      <c r="P26" s="347"/>
      <c r="Q26" s="102"/>
      <c r="R26" s="101"/>
      <c r="S26" s="347"/>
      <c r="T26" s="102"/>
      <c r="U26" s="101"/>
      <c r="V26" s="347"/>
      <c r="W26" s="102"/>
      <c r="X26" s="101"/>
      <c r="Y26" s="347"/>
      <c r="Z26" s="102"/>
      <c r="AA26" s="101"/>
      <c r="AB26" s="347"/>
      <c r="AC26" s="102"/>
      <c r="AD26" s="101"/>
      <c r="AE26" s="347"/>
    </row>
    <row r="27" spans="1:79" s="6" customFormat="1">
      <c r="A27" s="345">
        <v>21</v>
      </c>
      <c r="B27" s="346" t="s">
        <v>122</v>
      </c>
      <c r="C27" s="324"/>
      <c r="D27" s="348"/>
      <c r="E27" s="349"/>
      <c r="F27" s="350"/>
      <c r="G27" s="351"/>
      <c r="H27" s="352"/>
      <c r="I27" s="350"/>
      <c r="J27" s="351"/>
      <c r="K27" s="352"/>
      <c r="L27" s="350"/>
      <c r="M27" s="351"/>
      <c r="N27" s="352"/>
      <c r="O27" s="350"/>
      <c r="P27" s="351"/>
      <c r="Q27" s="352"/>
      <c r="R27" s="350"/>
      <c r="S27" s="351"/>
      <c r="T27" s="352"/>
      <c r="U27" s="350"/>
      <c r="V27" s="351"/>
      <c r="W27" s="352"/>
      <c r="X27" s="350"/>
      <c r="Y27" s="351"/>
      <c r="Z27" s="352"/>
      <c r="AA27" s="350"/>
      <c r="AB27" s="351"/>
      <c r="AC27" s="352"/>
      <c r="AD27" s="350"/>
      <c r="AE27" s="351"/>
      <c r="AF27" s="533"/>
      <c r="AG27" s="533"/>
      <c r="AH27" s="533"/>
      <c r="AI27" s="533"/>
      <c r="AJ27" s="533"/>
      <c r="AK27" s="533"/>
      <c r="AL27" s="533"/>
      <c r="AM27" s="533"/>
      <c r="AN27" s="533"/>
      <c r="AO27" s="533"/>
      <c r="AP27" s="533"/>
      <c r="AQ27" s="533"/>
      <c r="AR27" s="533"/>
      <c r="AS27" s="533"/>
      <c r="AT27" s="533"/>
      <c r="AU27" s="533"/>
      <c r="AV27" s="533"/>
      <c r="AW27" s="533"/>
      <c r="AX27" s="533"/>
      <c r="AY27" s="533"/>
      <c r="AZ27" s="533"/>
      <c r="BA27" s="533"/>
      <c r="BB27" s="533"/>
      <c r="BC27" s="533"/>
      <c r="BD27" s="533"/>
      <c r="BE27" s="533"/>
      <c r="BF27" s="533"/>
      <c r="BG27" s="533"/>
      <c r="BH27" s="533"/>
      <c r="BI27" s="533"/>
      <c r="BJ27" s="533"/>
      <c r="BK27" s="533"/>
      <c r="BL27" s="533"/>
      <c r="BM27" s="533"/>
      <c r="BN27" s="533"/>
      <c r="BO27" s="533"/>
      <c r="BP27" s="533"/>
      <c r="BQ27" s="533"/>
      <c r="BR27" s="533"/>
      <c r="BS27" s="533"/>
      <c r="BT27" s="533"/>
      <c r="BU27" s="533"/>
      <c r="BV27" s="533"/>
      <c r="BW27" s="533"/>
      <c r="BX27" s="533"/>
      <c r="BY27" s="533"/>
      <c r="BZ27" s="533"/>
      <c r="CA27" s="533"/>
    </row>
    <row r="28" spans="1:79" ht="15.75" customHeight="1">
      <c r="B28" s="1115" t="s">
        <v>1099</v>
      </c>
      <c r="C28" s="1115"/>
      <c r="D28" s="1115"/>
      <c r="E28" s="1115"/>
      <c r="F28" s="1115"/>
      <c r="G28" s="1115"/>
      <c r="H28" s="1115"/>
      <c r="I28" s="1115"/>
      <c r="J28" s="1115"/>
      <c r="K28" s="1115"/>
      <c r="L28" s="1115"/>
      <c r="M28" s="1115"/>
      <c r="N28" s="1115"/>
      <c r="O28" s="1115"/>
      <c r="P28" s="1115"/>
      <c r="Q28" s="1115"/>
      <c r="R28" s="1115"/>
      <c r="S28" s="1115"/>
      <c r="T28" s="1115"/>
      <c r="U28" s="543"/>
      <c r="V28" s="543"/>
      <c r="W28" s="543"/>
      <c r="X28" s="543"/>
      <c r="Y28" s="543"/>
      <c r="Z28" s="543"/>
      <c r="AA28" s="543"/>
      <c r="AB28" s="543"/>
      <c r="AC28" s="543"/>
      <c r="AD28" s="543"/>
      <c r="AE28" s="543"/>
    </row>
    <row r="108" ht="33" customHeight="1"/>
    <row r="111" ht="30" customHeight="1"/>
    <row r="135" ht="44.25" customHeight="1"/>
    <row r="138" ht="20.25" customHeight="1"/>
    <row r="142" ht="45.75" customHeight="1"/>
  </sheetData>
  <sheetProtection formatCells="0" formatColumns="0" formatRows="0" insertRows="0"/>
  <protectedRanges>
    <protectedRange sqref="E20:F26 E7:F18 H20:I26 K20:L26 N20:O26 Q20:R26 T20:U26 W20:X26 Z20:AA26 AC20:AD26 H7:I18 K7:L18 N7:O18 Q7:R18 T7:U18 W7:X18 Z7:AA18 AC7:AD18" name="Securities 1"/>
  </protectedRanges>
  <mergeCells count="12">
    <mergeCell ref="B28:T28"/>
    <mergeCell ref="N5:P5"/>
    <mergeCell ref="Q5:S5"/>
    <mergeCell ref="T5:V5"/>
    <mergeCell ref="B1:AE1"/>
    <mergeCell ref="Z5:AB5"/>
    <mergeCell ref="AC5:AE5"/>
    <mergeCell ref="B4:AE4"/>
    <mergeCell ref="E5:G5"/>
    <mergeCell ref="H5:J5"/>
    <mergeCell ref="K5:M5"/>
    <mergeCell ref="W5:Y5"/>
  </mergeCells>
  <pageMargins left="0.25" right="0.25" top="0.5" bottom="0.5" header="0.3" footer="0.3"/>
  <pageSetup paperSize="5" scale="41"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BZ177"/>
  <sheetViews>
    <sheetView showGridLines="0" zoomScaleNormal="100" zoomScaleSheetLayoutView="40" zoomScalePageLayoutView="55" workbookViewId="0">
      <selection activeCell="F26" sqref="F26"/>
    </sheetView>
  </sheetViews>
  <sheetFormatPr defaultColWidth="66.42578125" defaultRowHeight="15.75"/>
  <cols>
    <col min="1" max="1" width="4.5703125" style="522" customWidth="1"/>
    <col min="2" max="2" width="45.28515625" style="522" customWidth="1"/>
    <col min="3" max="3" width="16.85546875" style="522" customWidth="1"/>
    <col min="4" max="4" width="18.140625" style="522" customWidth="1"/>
    <col min="5" max="12" width="16.85546875" style="522" customWidth="1"/>
    <col min="13" max="13" width="17.7109375" style="522" customWidth="1"/>
    <col min="14" max="14" width="20.140625" style="522" customWidth="1"/>
    <col min="15" max="16" width="19.7109375" style="522" customWidth="1"/>
    <col min="17" max="17" width="20.140625" style="522" customWidth="1"/>
    <col min="18" max="18" width="20.42578125" style="522" customWidth="1"/>
    <col min="19" max="19" width="20.7109375" style="522" customWidth="1"/>
    <col min="20" max="20" width="21" style="522" customWidth="1"/>
    <col min="21" max="21" width="20.28515625" style="522" customWidth="1"/>
    <col min="22" max="22" width="21.42578125" style="522" customWidth="1"/>
    <col min="23" max="23" width="20.7109375" style="522" customWidth="1"/>
    <col min="24" max="24" width="21.140625" style="522" customWidth="1"/>
    <col min="25" max="25" width="21.7109375" style="522" customWidth="1"/>
    <col min="26" max="26" width="17.28515625" style="522" customWidth="1"/>
    <col min="27" max="27" width="14.42578125" style="522" bestFit="1" customWidth="1"/>
    <col min="28" max="28" width="22.7109375" style="522" customWidth="1"/>
    <col min="29" max="29" width="20.42578125" style="522" customWidth="1"/>
    <col min="30" max="30" width="14.42578125" style="522" bestFit="1" customWidth="1"/>
    <col min="31" max="31" width="18.85546875" style="522" customWidth="1"/>
    <col min="32" max="32" width="58.28515625" style="522" bestFit="1" customWidth="1"/>
    <col min="33" max="78" width="66.42578125" style="522"/>
    <col min="79" max="16384" width="66.42578125" style="3"/>
  </cols>
  <sheetData>
    <row r="1" spans="1:78" ht="17.25">
      <c r="B1" s="1098" t="str">
        <f>'Summary Submission Cover Sheet'!D15&amp;" "&amp;B3&amp;": "&amp;'Summary Submission Cover Sheet'!D12&amp;" in "&amp;'Summary Submission Cover Sheet'!B23</f>
        <v xml:space="preserve"> Projected OCI and Fair Value for AFS Securities: XYZ in Baseline</v>
      </c>
      <c r="C1" s="1098"/>
      <c r="D1" s="1098"/>
      <c r="E1" s="1098"/>
      <c r="F1" s="1098"/>
      <c r="G1" s="1098"/>
      <c r="H1" s="1098"/>
      <c r="I1" s="1098"/>
      <c r="J1" s="1098"/>
      <c r="K1" s="1098"/>
      <c r="L1" s="1098"/>
      <c r="M1" s="1098"/>
      <c r="N1" s="1098"/>
      <c r="O1" s="544"/>
      <c r="P1" s="544"/>
      <c r="Q1" s="544"/>
      <c r="R1" s="544"/>
      <c r="S1" s="544"/>
      <c r="T1" s="544"/>
      <c r="U1" s="544"/>
      <c r="V1" s="544"/>
      <c r="W1" s="544"/>
      <c r="X1" s="544"/>
      <c r="Y1" s="544"/>
      <c r="Z1" s="544"/>
      <c r="AA1" s="544"/>
      <c r="AB1" s="544"/>
      <c r="AC1" s="544"/>
      <c r="AD1" s="544"/>
      <c r="AE1" s="544"/>
    </row>
    <row r="3" spans="1:78" s="4" customFormat="1" ht="29.25" customHeight="1">
      <c r="A3" s="526"/>
      <c r="B3" s="1121" t="s">
        <v>628</v>
      </c>
      <c r="C3" s="1121"/>
      <c r="D3" s="1121"/>
      <c r="E3" s="1121"/>
      <c r="F3" s="1121"/>
      <c r="G3" s="1121"/>
      <c r="H3" s="1121"/>
      <c r="I3" s="1121"/>
      <c r="J3" s="1121"/>
      <c r="K3" s="1121"/>
      <c r="L3" s="1121"/>
      <c r="M3" s="1121"/>
      <c r="N3" s="1121"/>
      <c r="O3" s="525"/>
      <c r="P3" s="525"/>
      <c r="Q3" s="525"/>
      <c r="R3" s="525"/>
      <c r="S3" s="525"/>
      <c r="T3" s="525"/>
      <c r="U3" s="525"/>
      <c r="V3" s="525"/>
      <c r="W3" s="525"/>
      <c r="X3" s="525"/>
      <c r="Y3" s="525"/>
      <c r="Z3" s="525"/>
      <c r="AA3" s="525"/>
      <c r="AB3" s="525"/>
      <c r="AC3" s="525"/>
      <c r="AD3" s="525"/>
      <c r="AE3" s="525"/>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row>
    <row r="4" spans="1:78" s="4" customFormat="1" ht="50.25" customHeight="1">
      <c r="A4" s="526"/>
      <c r="B4" s="1122" t="s">
        <v>865</v>
      </c>
      <c r="C4" s="1122"/>
      <c r="D4" s="1123"/>
      <c r="E4" s="1123"/>
      <c r="F4" s="1123"/>
      <c r="G4" s="1123"/>
      <c r="H4" s="1123"/>
      <c r="I4" s="1123"/>
      <c r="J4" s="1123"/>
      <c r="K4" s="1123"/>
      <c r="L4" s="1123"/>
      <c r="M4" s="1123"/>
      <c r="N4" s="1123"/>
      <c r="O4" s="545"/>
      <c r="P4" s="545"/>
      <c r="Q4" s="545"/>
      <c r="R4" s="545"/>
      <c r="S4" s="545"/>
      <c r="T4" s="545"/>
      <c r="U4" s="545"/>
      <c r="V4" s="545"/>
      <c r="W4" s="545"/>
      <c r="X4" s="545"/>
      <c r="Y4" s="545"/>
      <c r="Z4" s="545"/>
      <c r="AA4" s="545"/>
      <c r="AB4" s="545"/>
      <c r="AC4" s="545"/>
      <c r="AD4" s="545"/>
      <c r="AE4" s="545"/>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row>
    <row r="5" spans="1:78" s="56" customFormat="1" ht="16.5" thickBot="1">
      <c r="A5" s="539"/>
      <c r="B5" s="546"/>
      <c r="C5" s="546"/>
      <c r="D5" s="1124" t="s">
        <v>629</v>
      </c>
      <c r="E5" s="1125"/>
      <c r="F5" s="1125"/>
      <c r="G5" s="1125"/>
      <c r="H5" s="1125"/>
      <c r="I5" s="1125"/>
      <c r="J5" s="1125"/>
      <c r="K5" s="1125"/>
      <c r="L5" s="1125"/>
      <c r="M5" s="1126"/>
      <c r="N5" s="547"/>
      <c r="O5" s="829"/>
      <c r="P5" s="829"/>
      <c r="Q5" s="829"/>
      <c r="R5" s="829"/>
      <c r="S5" s="829"/>
      <c r="T5" s="829"/>
      <c r="U5" s="829"/>
      <c r="V5" s="829"/>
      <c r="W5" s="829"/>
      <c r="X5" s="829"/>
      <c r="Y5" s="829"/>
      <c r="Z5" s="829"/>
      <c r="AA5" s="829"/>
      <c r="AB5" s="829"/>
      <c r="AC5" s="829"/>
      <c r="AD5" s="829"/>
      <c r="AE5" s="829"/>
      <c r="AF5" s="829"/>
      <c r="AG5" s="517"/>
      <c r="AH5" s="517"/>
      <c r="AI5" s="517"/>
      <c r="AJ5" s="517"/>
      <c r="AK5" s="517"/>
      <c r="AL5" s="517"/>
      <c r="AM5" s="517"/>
      <c r="AN5" s="517"/>
      <c r="AO5" s="517"/>
      <c r="AP5" s="517"/>
      <c r="AQ5" s="517"/>
      <c r="AR5" s="517"/>
      <c r="AS5" s="517"/>
      <c r="AT5" s="517"/>
      <c r="AU5" s="517"/>
      <c r="AV5" s="548"/>
      <c r="AW5" s="548"/>
      <c r="AX5" s="548"/>
      <c r="AY5" s="548"/>
      <c r="AZ5" s="548"/>
      <c r="BA5" s="548"/>
      <c r="BB5" s="548"/>
      <c r="BC5" s="548"/>
      <c r="BD5" s="548"/>
      <c r="BE5" s="548"/>
      <c r="BF5" s="548"/>
      <c r="BG5" s="548"/>
      <c r="BH5" s="548"/>
      <c r="BI5" s="548"/>
      <c r="BJ5" s="548"/>
      <c r="BK5" s="548"/>
      <c r="BL5" s="548"/>
      <c r="BM5" s="548"/>
      <c r="BN5" s="548"/>
      <c r="BO5" s="548"/>
      <c r="BP5" s="548"/>
      <c r="BQ5" s="548"/>
      <c r="BR5" s="548"/>
      <c r="BS5" s="548"/>
      <c r="BT5" s="548"/>
      <c r="BU5" s="548"/>
      <c r="BV5" s="548"/>
      <c r="BW5" s="548"/>
      <c r="BX5" s="548"/>
      <c r="BY5" s="548"/>
      <c r="BZ5" s="548"/>
    </row>
    <row r="6" spans="1:78" s="55" customFormat="1" ht="45">
      <c r="A6" s="549"/>
      <c r="B6" s="356" t="s">
        <v>107</v>
      </c>
      <c r="C6" s="353" t="s">
        <v>866</v>
      </c>
      <c r="D6" s="805" t="s">
        <v>847</v>
      </c>
      <c r="E6" s="806" t="s">
        <v>848</v>
      </c>
      <c r="F6" s="807" t="s">
        <v>632</v>
      </c>
      <c r="G6" s="805" t="s">
        <v>849</v>
      </c>
      <c r="H6" s="806" t="s">
        <v>850</v>
      </c>
      <c r="I6" s="808" t="s">
        <v>633</v>
      </c>
      <c r="J6" s="805" t="s">
        <v>851</v>
      </c>
      <c r="K6" s="806" t="s">
        <v>852</v>
      </c>
      <c r="L6" s="808" t="s">
        <v>634</v>
      </c>
      <c r="M6" s="805" t="s">
        <v>853</v>
      </c>
      <c r="N6" s="806" t="s">
        <v>854</v>
      </c>
      <c r="O6" s="808" t="s">
        <v>635</v>
      </c>
      <c r="P6" s="805" t="s">
        <v>855</v>
      </c>
      <c r="Q6" s="806" t="s">
        <v>856</v>
      </c>
      <c r="R6" s="808" t="s">
        <v>636</v>
      </c>
      <c r="S6" s="805" t="s">
        <v>857</v>
      </c>
      <c r="T6" s="806" t="s">
        <v>858</v>
      </c>
      <c r="U6" s="808" t="s">
        <v>637</v>
      </c>
      <c r="V6" s="805" t="s">
        <v>859</v>
      </c>
      <c r="W6" s="806" t="s">
        <v>860</v>
      </c>
      <c r="X6" s="808" t="s">
        <v>638</v>
      </c>
      <c r="Y6" s="805" t="s">
        <v>861</v>
      </c>
      <c r="Z6" s="806" t="s">
        <v>862</v>
      </c>
      <c r="AA6" s="808" t="s">
        <v>639</v>
      </c>
      <c r="AB6" s="805" t="s">
        <v>863</v>
      </c>
      <c r="AC6" s="806" t="s">
        <v>864</v>
      </c>
      <c r="AD6" s="826" t="s">
        <v>640</v>
      </c>
      <c r="AE6" s="827" t="s">
        <v>630</v>
      </c>
      <c r="AF6" s="828" t="s">
        <v>631</v>
      </c>
      <c r="AG6" s="522"/>
      <c r="AH6" s="522"/>
      <c r="AI6" s="522"/>
      <c r="AJ6" s="522"/>
      <c r="AK6" s="522"/>
      <c r="AL6" s="522"/>
      <c r="AM6" s="522"/>
      <c r="AN6" s="522"/>
      <c r="AO6" s="522"/>
      <c r="AP6" s="522"/>
      <c r="AQ6" s="522"/>
      <c r="AR6" s="522"/>
      <c r="AS6" s="522"/>
      <c r="AT6" s="522"/>
      <c r="AU6" s="522"/>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row>
    <row r="7" spans="1:78">
      <c r="A7" s="333">
        <v>1</v>
      </c>
      <c r="B7" s="357" t="s">
        <v>312</v>
      </c>
      <c r="C7" s="550"/>
      <c r="D7" s="809"/>
      <c r="E7" s="810"/>
      <c r="F7" s="811"/>
      <c r="G7" s="809"/>
      <c r="H7" s="810"/>
      <c r="I7" s="811"/>
      <c r="J7" s="809"/>
      <c r="K7" s="810"/>
      <c r="L7" s="811"/>
      <c r="M7" s="809"/>
      <c r="N7" s="810"/>
      <c r="O7" s="811"/>
      <c r="P7" s="809"/>
      <c r="Q7" s="810"/>
      <c r="R7" s="811"/>
      <c r="S7" s="809"/>
      <c r="T7" s="810"/>
      <c r="U7" s="811"/>
      <c r="V7" s="809"/>
      <c r="W7" s="810"/>
      <c r="X7" s="811"/>
      <c r="Y7" s="809"/>
      <c r="Z7" s="810"/>
      <c r="AA7" s="811"/>
      <c r="AB7" s="809"/>
      <c r="AC7" s="810"/>
      <c r="AD7" s="811"/>
      <c r="AE7" s="550"/>
      <c r="AF7" s="112"/>
    </row>
    <row r="8" spans="1:78">
      <c r="A8" s="331">
        <v>2</v>
      </c>
      <c r="B8" s="358" t="s">
        <v>111</v>
      </c>
      <c r="C8" s="551"/>
      <c r="D8" s="812"/>
      <c r="E8" s="541"/>
      <c r="F8" s="813"/>
      <c r="G8" s="812"/>
      <c r="H8" s="541"/>
      <c r="I8" s="813"/>
      <c r="J8" s="812"/>
      <c r="K8" s="541"/>
      <c r="L8" s="813"/>
      <c r="M8" s="812"/>
      <c r="N8" s="541"/>
      <c r="O8" s="813"/>
      <c r="P8" s="812"/>
      <c r="Q8" s="541"/>
      <c r="R8" s="813"/>
      <c r="S8" s="812"/>
      <c r="T8" s="541"/>
      <c r="U8" s="813"/>
      <c r="V8" s="812"/>
      <c r="W8" s="541"/>
      <c r="X8" s="813"/>
      <c r="Y8" s="812"/>
      <c r="Z8" s="541"/>
      <c r="AA8" s="813"/>
      <c r="AB8" s="812"/>
      <c r="AC8" s="541"/>
      <c r="AD8" s="813"/>
      <c r="AE8" s="551"/>
      <c r="AF8" s="111"/>
    </row>
    <row r="9" spans="1:78">
      <c r="A9" s="331">
        <v>3</v>
      </c>
      <c r="B9" s="358" t="s">
        <v>112</v>
      </c>
      <c r="C9" s="551"/>
      <c r="D9" s="812"/>
      <c r="E9" s="541"/>
      <c r="F9" s="813"/>
      <c r="G9" s="812"/>
      <c r="H9" s="541"/>
      <c r="I9" s="813"/>
      <c r="J9" s="812"/>
      <c r="K9" s="541"/>
      <c r="L9" s="813"/>
      <c r="M9" s="812"/>
      <c r="N9" s="541"/>
      <c r="O9" s="813"/>
      <c r="P9" s="812"/>
      <c r="Q9" s="541"/>
      <c r="R9" s="813"/>
      <c r="S9" s="812"/>
      <c r="T9" s="541"/>
      <c r="U9" s="813"/>
      <c r="V9" s="812"/>
      <c r="W9" s="541"/>
      <c r="X9" s="813"/>
      <c r="Y9" s="812"/>
      <c r="Z9" s="541"/>
      <c r="AA9" s="813"/>
      <c r="AB9" s="812"/>
      <c r="AC9" s="541"/>
      <c r="AD9" s="813"/>
      <c r="AE9" s="551"/>
      <c r="AF9" s="111"/>
    </row>
    <row r="10" spans="1:78">
      <c r="A10" s="331">
        <v>4</v>
      </c>
      <c r="B10" s="358" t="s">
        <v>113</v>
      </c>
      <c r="C10" s="551"/>
      <c r="D10" s="812"/>
      <c r="E10" s="541"/>
      <c r="F10" s="813"/>
      <c r="G10" s="812"/>
      <c r="H10" s="541"/>
      <c r="I10" s="813"/>
      <c r="J10" s="812"/>
      <c r="K10" s="541"/>
      <c r="L10" s="813"/>
      <c r="M10" s="812"/>
      <c r="N10" s="541"/>
      <c r="O10" s="813"/>
      <c r="P10" s="812"/>
      <c r="Q10" s="541"/>
      <c r="R10" s="813"/>
      <c r="S10" s="812"/>
      <c r="T10" s="541"/>
      <c r="U10" s="813"/>
      <c r="V10" s="812"/>
      <c r="W10" s="541"/>
      <c r="X10" s="813"/>
      <c r="Y10" s="812"/>
      <c r="Z10" s="541"/>
      <c r="AA10" s="813"/>
      <c r="AB10" s="812"/>
      <c r="AC10" s="541"/>
      <c r="AD10" s="813"/>
      <c r="AE10" s="551"/>
      <c r="AF10" s="111"/>
    </row>
    <row r="11" spans="1:78">
      <c r="A11" s="331">
        <v>5</v>
      </c>
      <c r="B11" s="358" t="s">
        <v>114</v>
      </c>
      <c r="C11" s="551"/>
      <c r="D11" s="812"/>
      <c r="E11" s="541"/>
      <c r="F11" s="813"/>
      <c r="G11" s="812"/>
      <c r="H11" s="541"/>
      <c r="I11" s="813"/>
      <c r="J11" s="812"/>
      <c r="K11" s="541"/>
      <c r="L11" s="813"/>
      <c r="M11" s="812"/>
      <c r="N11" s="541"/>
      <c r="O11" s="813"/>
      <c r="P11" s="812"/>
      <c r="Q11" s="541"/>
      <c r="R11" s="813"/>
      <c r="S11" s="812"/>
      <c r="T11" s="541"/>
      <c r="U11" s="813"/>
      <c r="V11" s="812"/>
      <c r="W11" s="541"/>
      <c r="X11" s="813"/>
      <c r="Y11" s="812"/>
      <c r="Z11" s="541"/>
      <c r="AA11" s="813"/>
      <c r="AB11" s="812"/>
      <c r="AC11" s="541"/>
      <c r="AD11" s="813"/>
      <c r="AE11" s="551"/>
      <c r="AF11" s="111"/>
    </row>
    <row r="12" spans="1:78">
      <c r="A12" s="331">
        <v>6</v>
      </c>
      <c r="B12" s="358" t="s">
        <v>115</v>
      </c>
      <c r="C12" s="551"/>
      <c r="D12" s="812"/>
      <c r="E12" s="541"/>
      <c r="F12" s="813"/>
      <c r="G12" s="812"/>
      <c r="H12" s="541"/>
      <c r="I12" s="813"/>
      <c r="J12" s="812"/>
      <c r="K12" s="541"/>
      <c r="L12" s="813"/>
      <c r="M12" s="812"/>
      <c r="N12" s="541"/>
      <c r="O12" s="813"/>
      <c r="P12" s="812"/>
      <c r="Q12" s="541"/>
      <c r="R12" s="813"/>
      <c r="S12" s="812"/>
      <c r="T12" s="541"/>
      <c r="U12" s="813"/>
      <c r="V12" s="812"/>
      <c r="W12" s="541"/>
      <c r="X12" s="813"/>
      <c r="Y12" s="812"/>
      <c r="Z12" s="541"/>
      <c r="AA12" s="813"/>
      <c r="AB12" s="812"/>
      <c r="AC12" s="541"/>
      <c r="AD12" s="813"/>
      <c r="AE12" s="551"/>
      <c r="AF12" s="111"/>
    </row>
    <row r="13" spans="1:78">
      <c r="A13" s="331">
        <v>7</v>
      </c>
      <c r="B13" s="358" t="s">
        <v>116</v>
      </c>
      <c r="C13" s="551"/>
      <c r="D13" s="812"/>
      <c r="E13" s="541"/>
      <c r="F13" s="813"/>
      <c r="G13" s="812"/>
      <c r="H13" s="541"/>
      <c r="I13" s="813"/>
      <c r="J13" s="812"/>
      <c r="K13" s="541"/>
      <c r="L13" s="813"/>
      <c r="M13" s="812"/>
      <c r="N13" s="541"/>
      <c r="O13" s="813"/>
      <c r="P13" s="812"/>
      <c r="Q13" s="541"/>
      <c r="R13" s="813"/>
      <c r="S13" s="812"/>
      <c r="T13" s="541"/>
      <c r="U13" s="813"/>
      <c r="V13" s="812"/>
      <c r="W13" s="541"/>
      <c r="X13" s="813"/>
      <c r="Y13" s="812"/>
      <c r="Z13" s="541"/>
      <c r="AA13" s="813"/>
      <c r="AB13" s="812"/>
      <c r="AC13" s="541"/>
      <c r="AD13" s="813"/>
      <c r="AE13" s="551"/>
      <c r="AF13" s="552"/>
    </row>
    <row r="14" spans="1:78">
      <c r="A14" s="331">
        <v>8</v>
      </c>
      <c r="B14" s="358" t="s">
        <v>117</v>
      </c>
      <c r="C14" s="551"/>
      <c r="D14" s="812"/>
      <c r="E14" s="541"/>
      <c r="F14" s="813"/>
      <c r="G14" s="812"/>
      <c r="H14" s="541"/>
      <c r="I14" s="813"/>
      <c r="J14" s="812"/>
      <c r="K14" s="541"/>
      <c r="L14" s="813"/>
      <c r="M14" s="812"/>
      <c r="N14" s="541"/>
      <c r="O14" s="813"/>
      <c r="P14" s="812"/>
      <c r="Q14" s="541"/>
      <c r="R14" s="813"/>
      <c r="S14" s="812"/>
      <c r="T14" s="541"/>
      <c r="U14" s="813"/>
      <c r="V14" s="812"/>
      <c r="W14" s="541"/>
      <c r="X14" s="813"/>
      <c r="Y14" s="812"/>
      <c r="Z14" s="541"/>
      <c r="AA14" s="813"/>
      <c r="AB14" s="812"/>
      <c r="AC14" s="541"/>
      <c r="AD14" s="813"/>
      <c r="AE14" s="551"/>
      <c r="AF14" s="111"/>
    </row>
    <row r="15" spans="1:78">
      <c r="A15" s="331">
        <v>9</v>
      </c>
      <c r="B15" s="359" t="s">
        <v>118</v>
      </c>
      <c r="C15" s="551"/>
      <c r="D15" s="812"/>
      <c r="E15" s="541"/>
      <c r="F15" s="813"/>
      <c r="G15" s="812"/>
      <c r="H15" s="541"/>
      <c r="I15" s="813"/>
      <c r="J15" s="812"/>
      <c r="K15" s="541"/>
      <c r="L15" s="813"/>
      <c r="M15" s="812"/>
      <c r="N15" s="541"/>
      <c r="O15" s="813"/>
      <c r="P15" s="812"/>
      <c r="Q15" s="541"/>
      <c r="R15" s="813"/>
      <c r="S15" s="812"/>
      <c r="T15" s="541"/>
      <c r="U15" s="813"/>
      <c r="V15" s="812"/>
      <c r="W15" s="541"/>
      <c r="X15" s="813"/>
      <c r="Y15" s="812"/>
      <c r="Z15" s="541"/>
      <c r="AA15" s="813"/>
      <c r="AB15" s="812"/>
      <c r="AC15" s="541"/>
      <c r="AD15" s="813"/>
      <c r="AE15" s="551"/>
      <c r="AF15" s="111"/>
    </row>
    <row r="16" spans="1:78">
      <c r="A16" s="331">
        <v>10</v>
      </c>
      <c r="B16" s="359" t="s">
        <v>620</v>
      </c>
      <c r="C16" s="553"/>
      <c r="D16" s="814"/>
      <c r="E16" s="815"/>
      <c r="F16" s="816"/>
      <c r="G16" s="814"/>
      <c r="H16" s="815"/>
      <c r="I16" s="816"/>
      <c r="J16" s="814"/>
      <c r="K16" s="815"/>
      <c r="L16" s="816"/>
      <c r="M16" s="814"/>
      <c r="N16" s="815"/>
      <c r="O16" s="816"/>
      <c r="P16" s="814"/>
      <c r="Q16" s="815"/>
      <c r="R16" s="816"/>
      <c r="S16" s="814"/>
      <c r="T16" s="815"/>
      <c r="U16" s="816"/>
      <c r="V16" s="814"/>
      <c r="W16" s="815"/>
      <c r="X16" s="816"/>
      <c r="Y16" s="814"/>
      <c r="Z16" s="815"/>
      <c r="AA16" s="816"/>
      <c r="AB16" s="814"/>
      <c r="AC16" s="815"/>
      <c r="AD16" s="816"/>
      <c r="AE16" s="553"/>
      <c r="AF16" s="111"/>
    </row>
    <row r="17" spans="1:78">
      <c r="A17" s="331">
        <v>11</v>
      </c>
      <c r="B17" s="358" t="s">
        <v>311</v>
      </c>
      <c r="C17" s="551"/>
      <c r="D17" s="812"/>
      <c r="E17" s="541"/>
      <c r="F17" s="813"/>
      <c r="G17" s="812"/>
      <c r="H17" s="541"/>
      <c r="I17" s="813"/>
      <c r="J17" s="812"/>
      <c r="K17" s="541"/>
      <c r="L17" s="813"/>
      <c r="M17" s="812"/>
      <c r="N17" s="541"/>
      <c r="O17" s="813"/>
      <c r="P17" s="812"/>
      <c r="Q17" s="541"/>
      <c r="R17" s="813"/>
      <c r="S17" s="812"/>
      <c r="T17" s="541"/>
      <c r="U17" s="813"/>
      <c r="V17" s="812"/>
      <c r="W17" s="541"/>
      <c r="X17" s="813"/>
      <c r="Y17" s="812"/>
      <c r="Z17" s="541"/>
      <c r="AA17" s="813"/>
      <c r="AB17" s="812"/>
      <c r="AC17" s="541"/>
      <c r="AD17" s="813"/>
      <c r="AE17" s="551"/>
      <c r="AF17" s="111"/>
    </row>
    <row r="18" spans="1:78">
      <c r="A18" s="331">
        <v>12</v>
      </c>
      <c r="B18" s="358" t="s">
        <v>827</v>
      </c>
      <c r="C18" s="551"/>
      <c r="D18" s="812"/>
      <c r="E18" s="541"/>
      <c r="F18" s="813"/>
      <c r="G18" s="812"/>
      <c r="H18" s="541"/>
      <c r="I18" s="813"/>
      <c r="J18" s="812"/>
      <c r="K18" s="541"/>
      <c r="L18" s="813"/>
      <c r="M18" s="812"/>
      <c r="N18" s="541"/>
      <c r="O18" s="813"/>
      <c r="P18" s="812"/>
      <c r="Q18" s="541"/>
      <c r="R18" s="813"/>
      <c r="S18" s="812"/>
      <c r="T18" s="541"/>
      <c r="U18" s="813"/>
      <c r="V18" s="812"/>
      <c r="W18" s="541"/>
      <c r="X18" s="813"/>
      <c r="Y18" s="812"/>
      <c r="Z18" s="541"/>
      <c r="AA18" s="813"/>
      <c r="AB18" s="812"/>
      <c r="AC18" s="541"/>
      <c r="AD18" s="813"/>
      <c r="AE18" s="551"/>
      <c r="AF18" s="111"/>
    </row>
    <row r="19" spans="1:78" s="6" customFormat="1">
      <c r="A19" s="786">
        <v>13</v>
      </c>
      <c r="B19" s="787" t="s">
        <v>310</v>
      </c>
      <c r="C19" s="788"/>
      <c r="D19" s="812"/>
      <c r="E19" s="541"/>
      <c r="F19" s="813"/>
      <c r="G19" s="812"/>
      <c r="H19" s="541"/>
      <c r="I19" s="813"/>
      <c r="J19" s="812"/>
      <c r="K19" s="541"/>
      <c r="L19" s="813"/>
      <c r="M19" s="812"/>
      <c r="N19" s="541"/>
      <c r="O19" s="813"/>
      <c r="P19" s="812"/>
      <c r="Q19" s="541"/>
      <c r="R19" s="813"/>
      <c r="S19" s="812"/>
      <c r="T19" s="541"/>
      <c r="U19" s="813"/>
      <c r="V19" s="812"/>
      <c r="W19" s="541"/>
      <c r="X19" s="813"/>
      <c r="Y19" s="812"/>
      <c r="Z19" s="541"/>
      <c r="AA19" s="813"/>
      <c r="AB19" s="812"/>
      <c r="AC19" s="541"/>
      <c r="AD19" s="813"/>
      <c r="AE19" s="551"/>
      <c r="AF19" s="111"/>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c r="BQ19" s="533"/>
      <c r="BR19" s="533"/>
      <c r="BS19" s="533"/>
      <c r="BT19" s="533"/>
      <c r="BU19" s="533"/>
      <c r="BV19" s="533"/>
      <c r="BW19" s="533"/>
      <c r="BX19" s="533"/>
      <c r="BY19" s="533"/>
      <c r="BZ19" s="533"/>
    </row>
    <row r="20" spans="1:78">
      <c r="A20" s="331">
        <v>14</v>
      </c>
      <c r="B20" s="358" t="s">
        <v>119</v>
      </c>
      <c r="C20" s="551"/>
      <c r="D20" s="812"/>
      <c r="E20" s="541"/>
      <c r="F20" s="813"/>
      <c r="G20" s="812"/>
      <c r="H20" s="541"/>
      <c r="I20" s="813"/>
      <c r="J20" s="812"/>
      <c r="K20" s="541"/>
      <c r="L20" s="813"/>
      <c r="M20" s="812"/>
      <c r="N20" s="541"/>
      <c r="O20" s="813"/>
      <c r="P20" s="812"/>
      <c r="Q20" s="541"/>
      <c r="R20" s="813"/>
      <c r="S20" s="812"/>
      <c r="T20" s="541"/>
      <c r="U20" s="813"/>
      <c r="V20" s="812"/>
      <c r="W20" s="541"/>
      <c r="X20" s="813"/>
      <c r="Y20" s="812"/>
      <c r="Z20" s="541"/>
      <c r="AA20" s="813"/>
      <c r="AB20" s="812"/>
      <c r="AC20" s="541"/>
      <c r="AD20" s="813"/>
      <c r="AE20" s="551"/>
      <c r="AF20" s="111"/>
    </row>
    <row r="21" spans="1:78">
      <c r="A21" s="331">
        <v>15</v>
      </c>
      <c r="B21" s="358" t="s">
        <v>309</v>
      </c>
      <c r="C21" s="551"/>
      <c r="D21" s="812"/>
      <c r="E21" s="541"/>
      <c r="F21" s="813"/>
      <c r="G21" s="812"/>
      <c r="H21" s="541"/>
      <c r="I21" s="813"/>
      <c r="J21" s="812"/>
      <c r="K21" s="541"/>
      <c r="L21" s="813"/>
      <c r="M21" s="812"/>
      <c r="N21" s="541"/>
      <c r="O21" s="813"/>
      <c r="P21" s="812"/>
      <c r="Q21" s="541"/>
      <c r="R21" s="813"/>
      <c r="S21" s="812"/>
      <c r="T21" s="541"/>
      <c r="U21" s="813"/>
      <c r="V21" s="812"/>
      <c r="W21" s="541"/>
      <c r="X21" s="813"/>
      <c r="Y21" s="812"/>
      <c r="Z21" s="541"/>
      <c r="AA21" s="813"/>
      <c r="AB21" s="812"/>
      <c r="AC21" s="541"/>
      <c r="AD21" s="813"/>
      <c r="AE21" s="551"/>
      <c r="AF21" s="111"/>
    </row>
    <row r="22" spans="1:78">
      <c r="A22" s="331">
        <v>16</v>
      </c>
      <c r="B22" s="358" t="s">
        <v>308</v>
      </c>
      <c r="C22" s="551"/>
      <c r="D22" s="812"/>
      <c r="E22" s="541"/>
      <c r="F22" s="813"/>
      <c r="G22" s="812"/>
      <c r="H22" s="541"/>
      <c r="I22" s="813"/>
      <c r="J22" s="812"/>
      <c r="K22" s="541"/>
      <c r="L22" s="813"/>
      <c r="M22" s="812"/>
      <c r="N22" s="541"/>
      <c r="O22" s="813"/>
      <c r="P22" s="812"/>
      <c r="Q22" s="541"/>
      <c r="R22" s="813"/>
      <c r="S22" s="812"/>
      <c r="T22" s="541"/>
      <c r="U22" s="813"/>
      <c r="V22" s="812"/>
      <c r="W22" s="541"/>
      <c r="X22" s="813"/>
      <c r="Y22" s="812"/>
      <c r="Z22" s="541"/>
      <c r="AA22" s="813"/>
      <c r="AB22" s="812"/>
      <c r="AC22" s="541"/>
      <c r="AD22" s="813"/>
      <c r="AE22" s="551"/>
      <c r="AF22" s="111"/>
    </row>
    <row r="23" spans="1:78">
      <c r="A23" s="331">
        <v>17</v>
      </c>
      <c r="B23" s="358" t="s">
        <v>120</v>
      </c>
      <c r="C23" s="551"/>
      <c r="D23" s="812"/>
      <c r="E23" s="541"/>
      <c r="F23" s="813"/>
      <c r="G23" s="812"/>
      <c r="H23" s="541"/>
      <c r="I23" s="813"/>
      <c r="J23" s="812"/>
      <c r="K23" s="541"/>
      <c r="L23" s="813"/>
      <c r="M23" s="812"/>
      <c r="N23" s="541"/>
      <c r="O23" s="813"/>
      <c r="P23" s="812"/>
      <c r="Q23" s="541"/>
      <c r="R23" s="813"/>
      <c r="S23" s="812"/>
      <c r="T23" s="541"/>
      <c r="U23" s="813"/>
      <c r="V23" s="812"/>
      <c r="W23" s="541"/>
      <c r="X23" s="813"/>
      <c r="Y23" s="812"/>
      <c r="Z23" s="541"/>
      <c r="AA23" s="813"/>
      <c r="AB23" s="812"/>
      <c r="AC23" s="541"/>
      <c r="AD23" s="813"/>
      <c r="AE23" s="551"/>
      <c r="AF23" s="111"/>
    </row>
    <row r="24" spans="1:78">
      <c r="A24" s="331">
        <v>18</v>
      </c>
      <c r="B24" s="358" t="s">
        <v>307</v>
      </c>
      <c r="C24" s="551"/>
      <c r="D24" s="812"/>
      <c r="E24" s="541"/>
      <c r="F24" s="813"/>
      <c r="G24" s="812"/>
      <c r="H24" s="541"/>
      <c r="I24" s="813"/>
      <c r="J24" s="812"/>
      <c r="K24" s="541"/>
      <c r="L24" s="813"/>
      <c r="M24" s="812"/>
      <c r="N24" s="541"/>
      <c r="O24" s="813"/>
      <c r="P24" s="812"/>
      <c r="Q24" s="541"/>
      <c r="R24" s="813"/>
      <c r="S24" s="812"/>
      <c r="T24" s="541"/>
      <c r="U24" s="813"/>
      <c r="V24" s="812"/>
      <c r="W24" s="541"/>
      <c r="X24" s="813"/>
      <c r="Y24" s="812"/>
      <c r="Z24" s="541"/>
      <c r="AA24" s="813"/>
      <c r="AB24" s="812"/>
      <c r="AC24" s="541"/>
      <c r="AD24" s="813"/>
      <c r="AE24" s="551"/>
      <c r="AF24" s="111"/>
    </row>
    <row r="25" spans="1:78">
      <c r="A25" s="331">
        <v>19</v>
      </c>
      <c r="B25" s="358" t="s">
        <v>121</v>
      </c>
      <c r="C25" s="551"/>
      <c r="D25" s="812"/>
      <c r="E25" s="541"/>
      <c r="F25" s="813"/>
      <c r="G25" s="812"/>
      <c r="H25" s="541"/>
      <c r="I25" s="813"/>
      <c r="J25" s="812"/>
      <c r="K25" s="541"/>
      <c r="L25" s="813"/>
      <c r="M25" s="812"/>
      <c r="N25" s="541"/>
      <c r="O25" s="813"/>
      <c r="P25" s="812"/>
      <c r="Q25" s="541"/>
      <c r="R25" s="813"/>
      <c r="S25" s="812"/>
      <c r="T25" s="541"/>
      <c r="U25" s="813"/>
      <c r="V25" s="812"/>
      <c r="W25" s="541"/>
      <c r="X25" s="813"/>
      <c r="Y25" s="812"/>
      <c r="Z25" s="541"/>
      <c r="AA25" s="813"/>
      <c r="AB25" s="812"/>
      <c r="AC25" s="541"/>
      <c r="AD25" s="813"/>
      <c r="AE25" s="551"/>
      <c r="AF25" s="111"/>
    </row>
    <row r="26" spans="1:78">
      <c r="A26" s="354">
        <v>20</v>
      </c>
      <c r="B26" s="360" t="s">
        <v>313</v>
      </c>
      <c r="C26" s="554"/>
      <c r="D26" s="817"/>
      <c r="E26" s="554"/>
      <c r="F26" s="818"/>
      <c r="G26" s="817"/>
      <c r="H26" s="554"/>
      <c r="I26" s="819"/>
      <c r="J26" s="817"/>
      <c r="K26" s="554"/>
      <c r="L26" s="819"/>
      <c r="M26" s="817"/>
      <c r="N26" s="554"/>
      <c r="O26" s="819"/>
      <c r="P26" s="817"/>
      <c r="Q26" s="554"/>
      <c r="R26" s="819"/>
      <c r="S26" s="817"/>
      <c r="T26" s="554"/>
      <c r="U26" s="819"/>
      <c r="V26" s="817"/>
      <c r="W26" s="554"/>
      <c r="X26" s="819"/>
      <c r="Y26" s="817"/>
      <c r="Z26" s="554"/>
      <c r="AA26" s="819"/>
      <c r="AB26" s="817"/>
      <c r="AC26" s="554"/>
      <c r="AD26" s="819"/>
      <c r="AE26" s="820"/>
      <c r="AF26" s="110"/>
    </row>
    <row r="27" spans="1:78">
      <c r="A27" s="355">
        <v>21</v>
      </c>
      <c r="B27" s="346" t="s">
        <v>122</v>
      </c>
      <c r="C27" s="347"/>
      <c r="D27" s="821"/>
      <c r="E27" s="822"/>
      <c r="F27" s="823"/>
      <c r="G27" s="821"/>
      <c r="H27" s="822"/>
      <c r="I27" s="824"/>
      <c r="J27" s="821"/>
      <c r="K27" s="822"/>
      <c r="L27" s="824"/>
      <c r="M27" s="821"/>
      <c r="N27" s="822"/>
      <c r="O27" s="824"/>
      <c r="P27" s="821"/>
      <c r="Q27" s="822"/>
      <c r="R27" s="824"/>
      <c r="S27" s="821"/>
      <c r="T27" s="822"/>
      <c r="U27" s="824"/>
      <c r="V27" s="821"/>
      <c r="W27" s="822"/>
      <c r="X27" s="824"/>
      <c r="Y27" s="821"/>
      <c r="Z27" s="822"/>
      <c r="AA27" s="824"/>
      <c r="AB27" s="821"/>
      <c r="AC27" s="822"/>
      <c r="AD27" s="824"/>
      <c r="AE27" s="825"/>
      <c r="AF27" s="347"/>
      <c r="AG27" s="519"/>
      <c r="AH27" s="519"/>
      <c r="AI27" s="519"/>
      <c r="AJ27" s="519"/>
      <c r="AK27" s="519"/>
      <c r="AL27" s="519"/>
      <c r="AM27" s="519"/>
      <c r="AN27" s="519"/>
      <c r="AO27" s="377"/>
      <c r="AP27" s="377"/>
      <c r="AQ27" s="377"/>
      <c r="AR27" s="377"/>
      <c r="AS27" s="377"/>
      <c r="AT27" s="377"/>
      <c r="AU27" s="377"/>
    </row>
    <row r="28" spans="1:78" s="74" customFormat="1" ht="15.75" customHeight="1">
      <c r="A28" s="377"/>
      <c r="B28" s="361" t="s">
        <v>867</v>
      </c>
      <c r="C28" s="537"/>
      <c r="D28" s="537"/>
      <c r="E28" s="537"/>
      <c r="F28" s="537"/>
      <c r="G28" s="537"/>
      <c r="H28" s="537"/>
      <c r="I28" s="537"/>
      <c r="J28" s="537"/>
      <c r="K28" s="537"/>
      <c r="L28" s="537"/>
      <c r="M28" s="537"/>
      <c r="N28" s="537"/>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377"/>
      <c r="AW28" s="377"/>
      <c r="AX28" s="377"/>
      <c r="AY28" s="377"/>
      <c r="AZ28" s="377"/>
      <c r="BA28" s="377"/>
      <c r="BB28" s="377"/>
      <c r="BC28" s="377"/>
      <c r="BD28" s="377"/>
      <c r="BE28" s="377"/>
      <c r="BF28" s="377"/>
      <c r="BG28" s="377"/>
      <c r="BH28" s="377"/>
      <c r="BI28" s="377"/>
      <c r="BJ28" s="377"/>
      <c r="BK28" s="377"/>
      <c r="BL28" s="377"/>
      <c r="BM28" s="377"/>
      <c r="BN28" s="377"/>
      <c r="BO28" s="377"/>
      <c r="BP28" s="377"/>
      <c r="BQ28" s="377"/>
      <c r="BR28" s="377"/>
      <c r="BS28" s="377"/>
      <c r="BT28" s="377"/>
      <c r="BU28" s="377"/>
      <c r="BV28" s="377"/>
      <c r="BW28" s="377"/>
      <c r="BX28" s="377"/>
      <c r="BY28" s="377"/>
      <c r="BZ28" s="377"/>
    </row>
    <row r="143" ht="33" customHeight="1"/>
    <row r="146" ht="30" customHeight="1"/>
    <row r="170" ht="44.25" customHeight="1"/>
    <row r="173" ht="20.25" customHeight="1"/>
    <row r="177" ht="45.75" customHeight="1"/>
  </sheetData>
  <sheetProtection formatCells="0" formatColumns="0" formatRows="0" insertRows="0"/>
  <protectedRanges>
    <protectedRange sqref="AF7:AF12 AF14:AF26" name="Securities 3_1"/>
  </protectedRanges>
  <mergeCells count="4">
    <mergeCell ref="B1:N1"/>
    <mergeCell ref="B3:N3"/>
    <mergeCell ref="B4:N4"/>
    <mergeCell ref="D5:M5"/>
  </mergeCells>
  <pageMargins left="0.25" right="0.25" top="0.5" bottom="0.5" header="0.3" footer="0.3"/>
  <pageSetup paperSize="5" scale="2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BZ177"/>
  <sheetViews>
    <sheetView showGridLines="0" zoomScaleNormal="100" zoomScaleSheetLayoutView="70" zoomScalePageLayoutView="55" workbookViewId="0">
      <selection activeCell="E22" sqref="E22"/>
    </sheetView>
  </sheetViews>
  <sheetFormatPr defaultColWidth="66.42578125" defaultRowHeight="15.75"/>
  <cols>
    <col min="1" max="1" width="4.140625" style="522" customWidth="1"/>
    <col min="2" max="2" width="48" style="522" customWidth="1"/>
    <col min="3" max="3" width="56.5703125" style="522" customWidth="1"/>
    <col min="4" max="4" width="46.140625" style="522" customWidth="1"/>
    <col min="5" max="9" width="19.5703125" style="522" customWidth="1"/>
    <col min="10" max="78" width="66.42578125" style="522"/>
    <col min="79" max="16384" width="66.42578125" style="3"/>
  </cols>
  <sheetData>
    <row r="1" spans="1:78" ht="17.25">
      <c r="B1" s="1098" t="str">
        <f>'Summary Submission Cover Sheet'!D15&amp;" "&amp;B3&amp;": "&amp;'Summary Submission Cover Sheet'!D12&amp;" in "&amp;'Summary Submission Cover Sheet'!B23</f>
        <v xml:space="preserve"> Actual AFS and HTM Fair Market Value Sources by Portfolio: XYZ in Baseline</v>
      </c>
      <c r="C1" s="1098"/>
      <c r="D1" s="1098"/>
      <c r="E1" s="544"/>
      <c r="F1" s="544"/>
      <c r="G1" s="544"/>
      <c r="H1" s="544"/>
      <c r="I1" s="544"/>
      <c r="J1" s="544"/>
      <c r="K1" s="544"/>
      <c r="L1" s="544"/>
      <c r="M1" s="544"/>
      <c r="N1" s="544"/>
      <c r="O1" s="544"/>
      <c r="P1" s="544"/>
      <c r="Q1" s="544"/>
      <c r="R1" s="544"/>
      <c r="S1" s="544"/>
      <c r="T1" s="544"/>
      <c r="U1" s="544"/>
      <c r="V1" s="544"/>
      <c r="W1" s="544"/>
    </row>
    <row r="3" spans="1:78" s="4" customFormat="1" ht="15">
      <c r="A3" s="526"/>
      <c r="B3" s="320" t="s">
        <v>323</v>
      </c>
      <c r="C3" s="525"/>
      <c r="D3" s="525"/>
      <c r="E3" s="525"/>
      <c r="F3" s="525"/>
      <c r="G3" s="525"/>
      <c r="H3" s="525"/>
      <c r="I3" s="525"/>
      <c r="J3" s="525"/>
      <c r="K3" s="525"/>
      <c r="L3" s="525"/>
      <c r="M3" s="525"/>
      <c r="N3" s="525"/>
      <c r="O3" s="525"/>
      <c r="P3" s="525"/>
      <c r="Q3" s="525"/>
      <c r="R3" s="525"/>
      <c r="S3" s="525"/>
      <c r="T3" s="525"/>
      <c r="U3" s="525"/>
      <c r="V3" s="525"/>
      <c r="W3" s="525"/>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row>
    <row r="4" spans="1:78" s="5" customFormat="1" ht="3.75" customHeight="1">
      <c r="A4" s="555"/>
      <c r="B4" s="556"/>
      <c r="C4" s="557"/>
      <c r="D4" s="558"/>
      <c r="E4" s="558"/>
      <c r="F4" s="558"/>
      <c r="G4" s="558"/>
      <c r="H4" s="558"/>
      <c r="I4" s="558"/>
      <c r="J4" s="558"/>
      <c r="K4" s="558"/>
      <c r="L4" s="558"/>
      <c r="M4" s="558"/>
      <c r="N4" s="558"/>
      <c r="O4" s="558"/>
      <c r="P4" s="558"/>
      <c r="Q4" s="558"/>
      <c r="R4" s="558"/>
      <c r="S4" s="558"/>
      <c r="T4" s="558"/>
      <c r="U4" s="558"/>
      <c r="V4" s="558"/>
      <c r="W4" s="558"/>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555"/>
      <c r="BB4" s="555"/>
      <c r="BC4" s="555"/>
      <c r="BD4" s="555"/>
      <c r="BE4" s="555"/>
      <c r="BF4" s="555"/>
      <c r="BG4" s="555"/>
      <c r="BH4" s="555"/>
      <c r="BI4" s="555"/>
      <c r="BJ4" s="555"/>
      <c r="BK4" s="555"/>
      <c r="BL4" s="555"/>
      <c r="BM4" s="555"/>
      <c r="BN4" s="555"/>
      <c r="BO4" s="555"/>
      <c r="BP4" s="555"/>
      <c r="BQ4" s="555"/>
      <c r="BR4" s="555"/>
      <c r="BS4" s="555"/>
      <c r="BT4" s="555"/>
      <c r="BU4" s="555"/>
      <c r="BV4" s="555"/>
      <c r="BW4" s="555"/>
      <c r="BX4" s="555"/>
      <c r="BY4" s="555"/>
      <c r="BZ4" s="555"/>
    </row>
    <row r="5" spans="1:78" s="4" customFormat="1" ht="33" customHeight="1">
      <c r="A5" s="526"/>
      <c r="B5" s="1114" t="s">
        <v>520</v>
      </c>
      <c r="C5" s="1114"/>
      <c r="D5" s="1114"/>
      <c r="E5" s="857"/>
      <c r="F5" s="857"/>
      <c r="G5" s="857"/>
      <c r="H5" s="857"/>
      <c r="I5" s="857"/>
      <c r="J5" s="857"/>
      <c r="K5" s="857"/>
      <c r="L5" s="857"/>
      <c r="M5" s="857"/>
      <c r="N5" s="857"/>
      <c r="O5" s="857"/>
      <c r="P5" s="857"/>
      <c r="Q5" s="857"/>
      <c r="R5" s="857"/>
      <c r="S5" s="857"/>
      <c r="T5" s="857"/>
      <c r="U5" s="857"/>
      <c r="V5" s="857"/>
      <c r="W5" s="857"/>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row>
    <row r="6" spans="1:78" s="56" customFormat="1" ht="15">
      <c r="A6" s="559"/>
      <c r="B6" s="546"/>
      <c r="C6" s="546"/>
      <c r="D6" s="559"/>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8"/>
      <c r="AY6" s="548"/>
      <c r="AZ6" s="548"/>
      <c r="BA6" s="548"/>
      <c r="BB6" s="548"/>
      <c r="BC6" s="548"/>
      <c r="BD6" s="548"/>
      <c r="BE6" s="548"/>
      <c r="BF6" s="548"/>
      <c r="BG6" s="548"/>
      <c r="BH6" s="548"/>
      <c r="BI6" s="548"/>
      <c r="BJ6" s="548"/>
      <c r="BK6" s="548"/>
      <c r="BL6" s="548"/>
      <c r="BM6" s="548"/>
      <c r="BN6" s="548"/>
      <c r="BO6" s="548"/>
      <c r="BP6" s="548"/>
      <c r="BQ6" s="548"/>
      <c r="BR6" s="548"/>
      <c r="BS6" s="548"/>
      <c r="BT6" s="548"/>
      <c r="BU6" s="548"/>
      <c r="BV6" s="548"/>
      <c r="BW6" s="548"/>
      <c r="BX6" s="548"/>
      <c r="BY6" s="548"/>
      <c r="BZ6" s="548"/>
    </row>
    <row r="7" spans="1:78" s="55" customFormat="1" ht="89.25" customHeight="1">
      <c r="A7" s="560"/>
      <c r="B7" s="356" t="s">
        <v>181</v>
      </c>
      <c r="C7" s="337" t="s">
        <v>320</v>
      </c>
      <c r="D7" s="337" t="s">
        <v>319</v>
      </c>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517"/>
      <c r="BT7" s="517"/>
      <c r="BU7" s="517"/>
      <c r="BV7" s="517"/>
      <c r="BW7" s="517"/>
      <c r="BX7" s="517"/>
      <c r="BY7" s="517"/>
      <c r="BZ7" s="517"/>
    </row>
    <row r="8" spans="1:78">
      <c r="A8" s="333">
        <v>1</v>
      </c>
      <c r="B8" s="362" t="s">
        <v>312</v>
      </c>
      <c r="C8" s="115"/>
      <c r="D8" s="111"/>
    </row>
    <row r="9" spans="1:78">
      <c r="A9" s="331">
        <v>2</v>
      </c>
      <c r="B9" s="358" t="s">
        <v>111</v>
      </c>
      <c r="C9" s="115"/>
      <c r="D9" s="111"/>
    </row>
    <row r="10" spans="1:78" ht="48.75" customHeight="1">
      <c r="A10" s="331">
        <v>3</v>
      </c>
      <c r="B10" s="358" t="s">
        <v>112</v>
      </c>
      <c r="C10" s="115"/>
      <c r="D10" s="111"/>
    </row>
    <row r="11" spans="1:78">
      <c r="A11" s="331">
        <v>4</v>
      </c>
      <c r="B11" s="358" t="s">
        <v>113</v>
      </c>
      <c r="C11" s="115"/>
      <c r="D11" s="111"/>
    </row>
    <row r="12" spans="1:78">
      <c r="A12" s="331">
        <v>5</v>
      </c>
      <c r="B12" s="358" t="s">
        <v>114</v>
      </c>
      <c r="C12" s="115"/>
      <c r="D12" s="111"/>
    </row>
    <row r="13" spans="1:78">
      <c r="A13" s="331">
        <v>6</v>
      </c>
      <c r="B13" s="358" t="s">
        <v>115</v>
      </c>
      <c r="C13" s="115"/>
      <c r="D13" s="111"/>
    </row>
    <row r="14" spans="1:78">
      <c r="A14" s="331">
        <v>7</v>
      </c>
      <c r="B14" s="358" t="s">
        <v>116</v>
      </c>
      <c r="C14" s="115"/>
      <c r="D14" s="111"/>
    </row>
    <row r="15" spans="1:78">
      <c r="A15" s="331">
        <v>8</v>
      </c>
      <c r="B15" s="359" t="s">
        <v>117</v>
      </c>
      <c r="C15" s="115"/>
      <c r="D15" s="111"/>
    </row>
    <row r="16" spans="1:78">
      <c r="A16" s="331">
        <v>9</v>
      </c>
      <c r="B16" s="358" t="s">
        <v>118</v>
      </c>
      <c r="C16" s="115"/>
      <c r="D16" s="111"/>
    </row>
    <row r="17" spans="1:78">
      <c r="A17" s="331">
        <v>10</v>
      </c>
      <c r="B17" s="334" t="s">
        <v>620</v>
      </c>
      <c r="C17" s="115"/>
      <c r="D17" s="111"/>
    </row>
    <row r="18" spans="1:78">
      <c r="A18" s="331">
        <v>11</v>
      </c>
      <c r="B18" s="358" t="s">
        <v>311</v>
      </c>
      <c r="C18" s="115"/>
      <c r="D18" s="111"/>
    </row>
    <row r="19" spans="1:78">
      <c r="A19" s="331">
        <v>12</v>
      </c>
      <c r="B19" s="358" t="s">
        <v>827</v>
      </c>
      <c r="C19" s="115"/>
      <c r="D19" s="111"/>
    </row>
    <row r="20" spans="1:78">
      <c r="A20" s="331">
        <v>13</v>
      </c>
      <c r="B20" s="358" t="s">
        <v>310</v>
      </c>
      <c r="C20" s="115"/>
      <c r="D20" s="111"/>
    </row>
    <row r="21" spans="1:78">
      <c r="A21" s="331">
        <v>14</v>
      </c>
      <c r="B21" s="358" t="s">
        <v>119</v>
      </c>
      <c r="C21" s="115"/>
      <c r="D21" s="111"/>
    </row>
    <row r="22" spans="1:78">
      <c r="A22" s="331">
        <v>15</v>
      </c>
      <c r="B22" s="358" t="s">
        <v>309</v>
      </c>
      <c r="C22" s="115"/>
      <c r="D22" s="111"/>
    </row>
    <row r="23" spans="1:78">
      <c r="A23" s="331">
        <v>16</v>
      </c>
      <c r="B23" s="358" t="s">
        <v>308</v>
      </c>
      <c r="C23" s="115"/>
      <c r="D23" s="111"/>
    </row>
    <row r="24" spans="1:78">
      <c r="A24" s="331">
        <v>17</v>
      </c>
      <c r="B24" s="358" t="s">
        <v>120</v>
      </c>
      <c r="C24" s="115"/>
      <c r="D24" s="111"/>
    </row>
    <row r="25" spans="1:78">
      <c r="A25" s="331">
        <v>18</v>
      </c>
      <c r="B25" s="358" t="s">
        <v>307</v>
      </c>
      <c r="C25" s="115"/>
      <c r="D25" s="111"/>
    </row>
    <row r="26" spans="1:78">
      <c r="A26" s="331">
        <v>19</v>
      </c>
      <c r="B26" s="358" t="s">
        <v>121</v>
      </c>
      <c r="C26" s="115"/>
      <c r="D26" s="111"/>
    </row>
    <row r="27" spans="1:78">
      <c r="A27" s="335">
        <v>20</v>
      </c>
      <c r="B27" s="360" t="s">
        <v>313</v>
      </c>
      <c r="C27" s="114"/>
      <c r="D27" s="113"/>
    </row>
    <row r="28" spans="1:78" ht="15.75" customHeight="1">
      <c r="B28" s="1127" t="s">
        <v>1098</v>
      </c>
      <c r="C28" s="1127"/>
      <c r="D28" s="1127"/>
      <c r="E28" s="858"/>
      <c r="F28" s="858"/>
      <c r="G28" s="858"/>
      <c r="H28" s="858"/>
      <c r="I28" s="858"/>
      <c r="J28" s="858"/>
      <c r="K28" s="858"/>
      <c r="L28" s="858"/>
      <c r="M28" s="858"/>
      <c r="N28" s="543"/>
      <c r="O28" s="543"/>
      <c r="P28" s="543"/>
      <c r="Q28" s="543"/>
      <c r="R28" s="543"/>
      <c r="S28" s="543"/>
      <c r="T28" s="543"/>
      <c r="U28" s="543"/>
      <c r="V28" s="543"/>
      <c r="W28" s="543"/>
      <c r="X28" s="543"/>
    </row>
    <row r="29" spans="1:78" ht="15.75" customHeight="1">
      <c r="B29" s="561"/>
      <c r="C29" s="561"/>
    </row>
    <row r="30" spans="1:78" s="7" customFormat="1" ht="15.75" customHeight="1">
      <c r="A30" s="562"/>
      <c r="B30" s="543"/>
      <c r="C30" s="543"/>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2"/>
      <c r="AZ30" s="562"/>
      <c r="BA30" s="562"/>
      <c r="BB30" s="562"/>
      <c r="BC30" s="562"/>
      <c r="BD30" s="562"/>
      <c r="BE30" s="562"/>
      <c r="BF30" s="562"/>
      <c r="BG30" s="562"/>
      <c r="BH30" s="562"/>
      <c r="BI30" s="562"/>
      <c r="BJ30" s="562"/>
      <c r="BK30" s="562"/>
      <c r="BL30" s="562"/>
      <c r="BM30" s="562"/>
      <c r="BN30" s="562"/>
      <c r="BO30" s="562"/>
      <c r="BP30" s="562"/>
      <c r="BQ30" s="562"/>
      <c r="BR30" s="562"/>
      <c r="BS30" s="562"/>
      <c r="BT30" s="562"/>
      <c r="BU30" s="562"/>
      <c r="BV30" s="562"/>
      <c r="BW30" s="562"/>
      <c r="BX30" s="562"/>
      <c r="BY30" s="562"/>
      <c r="BZ30" s="562"/>
    </row>
    <row r="143" ht="33" customHeight="1"/>
    <row r="146" ht="30" customHeight="1"/>
    <row r="170" ht="44.25" customHeight="1"/>
    <row r="173" ht="20.25" customHeight="1"/>
    <row r="177" ht="45.75" customHeight="1"/>
  </sheetData>
  <sheetProtection formatCells="0" formatColumns="0" formatRows="0" insertRows="0"/>
  <mergeCells count="3">
    <mergeCell ref="B1:D1"/>
    <mergeCell ref="B5:D5"/>
    <mergeCell ref="B28:D28"/>
  </mergeCells>
  <pageMargins left="0.25" right="0.25" top="0.5" bottom="0.5" header="0.3" footer="0.3"/>
  <pageSetup paperSize="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33E9F-411E-4C2A-867B-5AC62F6B6783}">
  <sheetPr>
    <tabColor theme="7" tint="0.59999389629810485"/>
  </sheetPr>
  <dimension ref="A1:BZ187"/>
  <sheetViews>
    <sheetView showGridLines="0" topLeftCell="A49" zoomScaleNormal="100" workbookViewId="0">
      <selection activeCell="B110" sqref="B110"/>
    </sheetView>
  </sheetViews>
  <sheetFormatPr defaultRowHeight="15" customHeight="1"/>
  <cols>
    <col min="1" max="1" width="3.7109375" style="378" bestFit="1" customWidth="1"/>
    <col min="2" max="2" width="45.5703125" style="377" bestFit="1" customWidth="1"/>
    <col min="3" max="5" width="13.85546875" style="377" customWidth="1"/>
    <col min="6" max="66" width="9.140625" style="377"/>
    <col min="67" max="16384" width="9.140625" style="74"/>
  </cols>
  <sheetData>
    <row r="1" spans="1:66" ht="15.75" customHeight="1">
      <c r="A1" s="1077"/>
      <c r="B1" s="1131" t="str">
        <f>'Summary Submission Cover Sheet'!D15&amp;" Trading Worksheet: "&amp;'Summary Submission Cover Sheet'!D12&amp;" in "&amp;'Summary Submission Cover Sheet'!B23</f>
        <v xml:space="preserve"> Trading Worksheet: XYZ in Baseline</v>
      </c>
      <c r="C1" s="1131"/>
      <c r="D1" s="1131"/>
      <c r="E1" s="1131"/>
      <c r="F1" s="518"/>
      <c r="G1" s="518"/>
      <c r="H1" s="518"/>
      <c r="I1" s="518"/>
      <c r="J1" s="518"/>
      <c r="K1" s="518"/>
      <c r="L1" s="518"/>
      <c r="M1" s="518"/>
      <c r="N1" s="518"/>
      <c r="O1" s="518"/>
      <c r="P1" s="518"/>
      <c r="Q1" s="518"/>
      <c r="R1" s="518"/>
      <c r="S1" s="518"/>
      <c r="T1" s="518"/>
      <c r="U1" s="518"/>
    </row>
    <row r="2" spans="1:66" s="144" customFormat="1" ht="15.75" customHeight="1">
      <c r="A2" s="378"/>
      <c r="B2" s="1132" t="s">
        <v>182</v>
      </c>
      <c r="C2" s="1132"/>
      <c r="D2" s="1132"/>
      <c r="E2" s="1132"/>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row>
    <row r="3" spans="1:66" ht="15" customHeight="1">
      <c r="C3" s="390" t="s">
        <v>229</v>
      </c>
      <c r="D3" s="390" t="s">
        <v>227</v>
      </c>
      <c r="E3" s="390" t="s">
        <v>1152</v>
      </c>
    </row>
    <row r="4" spans="1:66">
      <c r="A4" s="497"/>
      <c r="B4" s="459"/>
      <c r="C4" s="587" t="s">
        <v>1153</v>
      </c>
      <c r="D4" s="587" t="s">
        <v>1154</v>
      </c>
      <c r="E4" s="587" t="s">
        <v>166</v>
      </c>
    </row>
    <row r="5" spans="1:66" s="311" customFormat="1">
      <c r="A5" s="1073">
        <v>1</v>
      </c>
      <c r="B5" s="392" t="s">
        <v>180</v>
      </c>
      <c r="C5" s="1069"/>
      <c r="D5" s="1069"/>
      <c r="E5" s="106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row>
    <row r="6" spans="1:66" ht="15" customHeight="1">
      <c r="A6" s="378" t="s">
        <v>354</v>
      </c>
      <c r="B6" s="1072" t="s">
        <v>1157</v>
      </c>
      <c r="C6" s="1070"/>
      <c r="D6" s="1070"/>
      <c r="E6" s="1071"/>
    </row>
    <row r="7" spans="1:66" ht="15" customHeight="1">
      <c r="A7" s="378" t="s">
        <v>355</v>
      </c>
      <c r="B7" s="1072" t="s">
        <v>1158</v>
      </c>
      <c r="C7" s="1070"/>
      <c r="D7" s="1070"/>
      <c r="E7" s="1071"/>
    </row>
    <row r="8" spans="1:66" ht="15" customHeight="1">
      <c r="A8" s="378" t="s">
        <v>356</v>
      </c>
      <c r="B8" s="1072" t="s">
        <v>1159</v>
      </c>
      <c r="C8" s="1070"/>
      <c r="D8" s="1070"/>
      <c r="E8" s="1071"/>
    </row>
    <row r="9" spans="1:66" ht="15" customHeight="1">
      <c r="A9" s="378" t="s">
        <v>357</v>
      </c>
      <c r="B9" s="1072" t="s">
        <v>1160</v>
      </c>
      <c r="C9" s="1070"/>
      <c r="D9" s="1070"/>
      <c r="E9" s="1071"/>
    </row>
    <row r="10" spans="1:66">
      <c r="A10" s="378" t="s">
        <v>358</v>
      </c>
      <c r="B10" s="1072" t="s">
        <v>1162</v>
      </c>
      <c r="C10" s="1070"/>
      <c r="D10" s="1070"/>
      <c r="E10" s="1071"/>
    </row>
    <row r="11" spans="1:66" ht="15" customHeight="1">
      <c r="A11" s="378" t="s">
        <v>359</v>
      </c>
      <c r="B11" s="1072" t="s">
        <v>1161</v>
      </c>
      <c r="C11" s="1070"/>
      <c r="D11" s="1070"/>
      <c r="E11" s="1071"/>
    </row>
    <row r="12" spans="1:66" ht="15" customHeight="1">
      <c r="A12" s="378" t="s">
        <v>360</v>
      </c>
      <c r="B12" s="1072" t="s">
        <v>1163</v>
      </c>
      <c r="C12" s="1070"/>
      <c r="D12" s="1070"/>
      <c r="E12" s="1071"/>
    </row>
    <row r="13" spans="1:66" ht="15" customHeight="1">
      <c r="A13" s="378" t="s">
        <v>1155</v>
      </c>
      <c r="B13" s="1072" t="s">
        <v>1164</v>
      </c>
      <c r="C13" s="1070"/>
      <c r="D13" s="1070"/>
      <c r="E13" s="1071"/>
    </row>
    <row r="14" spans="1:66" ht="15" customHeight="1">
      <c r="A14" s="378" t="s">
        <v>1156</v>
      </c>
      <c r="B14" s="1072" t="s">
        <v>1166</v>
      </c>
      <c r="C14" s="1070"/>
      <c r="D14" s="1070"/>
      <c r="E14" s="1071"/>
    </row>
    <row r="15" spans="1:66" ht="15" customHeight="1">
      <c r="A15" s="1078"/>
      <c r="B15" s="563"/>
    </row>
    <row r="16" spans="1:66" ht="15" customHeight="1">
      <c r="A16" s="1073">
        <v>2</v>
      </c>
      <c r="B16" s="392" t="s">
        <v>179</v>
      </c>
      <c r="C16" s="1069"/>
      <c r="D16" s="1069"/>
      <c r="E16" s="1069"/>
    </row>
    <row r="17" spans="1:5">
      <c r="A17" s="378" t="s">
        <v>1167</v>
      </c>
      <c r="B17" s="1072" t="s">
        <v>1157</v>
      </c>
      <c r="C17" s="1070"/>
      <c r="D17" s="1070"/>
      <c r="E17" s="1071"/>
    </row>
    <row r="18" spans="1:5" ht="15" customHeight="1">
      <c r="A18" s="378" t="s">
        <v>1168</v>
      </c>
      <c r="B18" s="1072" t="s">
        <v>1158</v>
      </c>
      <c r="C18" s="1070"/>
      <c r="D18" s="1070"/>
      <c r="E18" s="1071"/>
    </row>
    <row r="19" spans="1:5" ht="15" customHeight="1">
      <c r="A19" s="378" t="s">
        <v>1169</v>
      </c>
      <c r="B19" s="1072" t="s">
        <v>1164</v>
      </c>
      <c r="C19" s="1070"/>
      <c r="D19" s="1070"/>
      <c r="E19" s="1071"/>
    </row>
    <row r="20" spans="1:5" ht="15" customHeight="1">
      <c r="A20" s="378" t="s">
        <v>1170</v>
      </c>
      <c r="B20" s="1072" t="s">
        <v>1166</v>
      </c>
      <c r="C20" s="1070"/>
      <c r="D20" s="1070"/>
      <c r="E20" s="1071"/>
    </row>
    <row r="22" spans="1:5" ht="15" customHeight="1">
      <c r="A22" s="1073">
        <v>3</v>
      </c>
      <c r="B22" s="392" t="s">
        <v>178</v>
      </c>
      <c r="C22" s="1069"/>
      <c r="D22" s="1069"/>
      <c r="E22" s="1069"/>
    </row>
    <row r="23" spans="1:5" ht="15" customHeight="1">
      <c r="A23" s="378" t="s">
        <v>1171</v>
      </c>
      <c r="B23" s="1072" t="s">
        <v>1157</v>
      </c>
      <c r="C23" s="1070"/>
      <c r="D23" s="1070"/>
      <c r="E23" s="1071"/>
    </row>
    <row r="24" spans="1:5" ht="15" customHeight="1">
      <c r="A24" s="378" t="s">
        <v>1172</v>
      </c>
      <c r="B24" s="1072" t="s">
        <v>1158</v>
      </c>
      <c r="C24" s="1070"/>
      <c r="D24" s="1070"/>
      <c r="E24" s="1071"/>
    </row>
    <row r="25" spans="1:5" ht="15" customHeight="1">
      <c r="A25" s="378" t="s">
        <v>1173</v>
      </c>
      <c r="B25" s="1072" t="s">
        <v>1179</v>
      </c>
      <c r="C25" s="1070"/>
      <c r="D25" s="1070"/>
      <c r="E25" s="1071"/>
    </row>
    <row r="26" spans="1:5" ht="15" customHeight="1">
      <c r="A26" s="378" t="s">
        <v>1174</v>
      </c>
      <c r="B26" s="1072" t="s">
        <v>1180</v>
      </c>
      <c r="C26" s="1070"/>
      <c r="D26" s="1070"/>
      <c r="E26" s="1071"/>
    </row>
    <row r="27" spans="1:5" ht="15" customHeight="1">
      <c r="A27" s="378" t="s">
        <v>1175</v>
      </c>
      <c r="B27" s="1072" t="s">
        <v>1181</v>
      </c>
      <c r="C27" s="1070"/>
      <c r="D27" s="1070"/>
      <c r="E27" s="1071"/>
    </row>
    <row r="28" spans="1:5" ht="15" customHeight="1">
      <c r="A28" s="378" t="s">
        <v>1176</v>
      </c>
      <c r="B28" s="1072" t="s">
        <v>1182</v>
      </c>
      <c r="C28" s="1070"/>
      <c r="D28" s="1070"/>
      <c r="E28" s="1071"/>
    </row>
    <row r="29" spans="1:5" ht="15" customHeight="1">
      <c r="A29" s="378" t="s">
        <v>1177</v>
      </c>
      <c r="B29" s="1072" t="s">
        <v>1183</v>
      </c>
      <c r="C29" s="1070"/>
      <c r="D29" s="1070"/>
      <c r="E29" s="1071"/>
    </row>
    <row r="30" spans="1:5" ht="15" customHeight="1">
      <c r="A30" s="378" t="s">
        <v>1178</v>
      </c>
      <c r="B30" s="1072" t="s">
        <v>1166</v>
      </c>
      <c r="C30" s="1070"/>
      <c r="D30" s="1070"/>
      <c r="E30" s="1071"/>
    </row>
    <row r="32" spans="1:5" ht="15" customHeight="1">
      <c r="A32" s="1073">
        <v>4</v>
      </c>
      <c r="B32" s="392" t="s">
        <v>1184</v>
      </c>
      <c r="C32" s="1069"/>
      <c r="D32" s="1069"/>
      <c r="E32" s="1069"/>
    </row>
    <row r="33" spans="1:5" ht="15" customHeight="1">
      <c r="A33" s="378" t="s">
        <v>1185</v>
      </c>
      <c r="B33" s="1072" t="s">
        <v>1198</v>
      </c>
      <c r="C33" s="1070"/>
      <c r="D33" s="1070"/>
      <c r="E33" s="1071"/>
    </row>
    <row r="34" spans="1:5" ht="15" customHeight="1">
      <c r="A34" s="378" t="s">
        <v>1186</v>
      </c>
      <c r="B34" s="1072" t="s">
        <v>1199</v>
      </c>
      <c r="C34" s="1070"/>
      <c r="D34" s="1070"/>
      <c r="E34" s="1071"/>
    </row>
    <row r="35" spans="1:5" ht="15" customHeight="1">
      <c r="A35" s="378" t="s">
        <v>1187</v>
      </c>
      <c r="B35" s="1072" t="s">
        <v>1200</v>
      </c>
      <c r="C35" s="1070"/>
      <c r="D35" s="1070"/>
      <c r="E35" s="1071"/>
    </row>
    <row r="36" spans="1:5" ht="15" customHeight="1">
      <c r="A36" s="378" t="s">
        <v>1188</v>
      </c>
      <c r="B36" s="1072" t="s">
        <v>1201</v>
      </c>
      <c r="C36" s="1070"/>
      <c r="D36" s="1070"/>
      <c r="E36" s="1071"/>
    </row>
    <row r="37" spans="1:5" ht="15" customHeight="1">
      <c r="A37" s="378" t="s">
        <v>1189</v>
      </c>
      <c r="B37" s="1072" t="s">
        <v>1202</v>
      </c>
      <c r="C37" s="1070"/>
      <c r="D37" s="1070"/>
      <c r="E37" s="1071"/>
    </row>
    <row r="38" spans="1:5" ht="15" customHeight="1">
      <c r="A38" s="378" t="s">
        <v>1190</v>
      </c>
      <c r="B38" s="1072" t="s">
        <v>1203</v>
      </c>
      <c r="C38" s="1070"/>
      <c r="D38" s="1070"/>
      <c r="E38" s="1071"/>
    </row>
    <row r="39" spans="1:5" ht="15" customHeight="1">
      <c r="A39" s="378" t="s">
        <v>1191</v>
      </c>
      <c r="B39" s="1072" t="s">
        <v>1204</v>
      </c>
      <c r="C39" s="1070"/>
      <c r="D39" s="1070"/>
      <c r="E39" s="1071"/>
    </row>
    <row r="40" spans="1:5" ht="15" customHeight="1">
      <c r="A40" s="378" t="s">
        <v>1192</v>
      </c>
      <c r="B40" s="1072" t="s">
        <v>1205</v>
      </c>
      <c r="C40" s="1070"/>
      <c r="D40" s="1070"/>
      <c r="E40" s="1071"/>
    </row>
    <row r="41" spans="1:5" ht="15" customHeight="1">
      <c r="A41" s="378" t="s">
        <v>1193</v>
      </c>
      <c r="B41" s="1072" t="s">
        <v>1206</v>
      </c>
      <c r="C41" s="1070"/>
      <c r="D41" s="1070"/>
      <c r="E41" s="1071"/>
    </row>
    <row r="42" spans="1:5" ht="15" customHeight="1">
      <c r="A42" s="378" t="s">
        <v>1194</v>
      </c>
      <c r="B42" s="1072" t="s">
        <v>1208</v>
      </c>
      <c r="C42" s="1070"/>
      <c r="D42" s="1070"/>
      <c r="E42" s="1071"/>
    </row>
    <row r="43" spans="1:5" ht="15" customHeight="1">
      <c r="A43" s="378" t="s">
        <v>1195</v>
      </c>
      <c r="B43" s="1072" t="s">
        <v>1207</v>
      </c>
      <c r="C43" s="1070"/>
      <c r="D43" s="1070"/>
      <c r="E43" s="1071"/>
    </row>
    <row r="44" spans="1:5" ht="15" customHeight="1">
      <c r="A44" s="378" t="s">
        <v>1196</v>
      </c>
      <c r="B44" s="1072" t="s">
        <v>1183</v>
      </c>
      <c r="C44" s="1070"/>
      <c r="D44" s="1070"/>
      <c r="E44" s="1071"/>
    </row>
    <row r="45" spans="1:5" ht="15" customHeight="1">
      <c r="A45" s="378" t="s">
        <v>1197</v>
      </c>
      <c r="B45" s="1072" t="s">
        <v>1166</v>
      </c>
      <c r="C45" s="1070"/>
      <c r="D45" s="1070"/>
      <c r="E45" s="1071"/>
    </row>
    <row r="47" spans="1:5" ht="15" customHeight="1">
      <c r="A47" s="1073">
        <v>5</v>
      </c>
      <c r="B47" s="392" t="s">
        <v>177</v>
      </c>
    </row>
    <row r="48" spans="1:5" ht="15" customHeight="1">
      <c r="A48" s="378" t="s">
        <v>469</v>
      </c>
      <c r="B48" s="398" t="s">
        <v>1297</v>
      </c>
      <c r="C48" s="1070"/>
      <c r="D48" s="1070"/>
      <c r="E48" s="1071"/>
    </row>
    <row r="49" spans="1:5" ht="15" customHeight="1">
      <c r="A49" s="378" t="s">
        <v>470</v>
      </c>
      <c r="B49" s="398" t="s">
        <v>1209</v>
      </c>
      <c r="C49" s="1070"/>
      <c r="D49" s="1070"/>
      <c r="E49" s="1071"/>
    </row>
    <row r="50" spans="1:5" ht="15" customHeight="1">
      <c r="A50" s="378" t="s">
        <v>1210</v>
      </c>
      <c r="B50" s="398" t="s">
        <v>1211</v>
      </c>
      <c r="C50" s="1070"/>
      <c r="D50" s="1070"/>
      <c r="E50" s="1071"/>
    </row>
    <row r="51" spans="1:5" ht="15" customHeight="1">
      <c r="A51" s="378" t="s">
        <v>1212</v>
      </c>
      <c r="B51" s="398" t="s">
        <v>1298</v>
      </c>
      <c r="C51" s="1070"/>
      <c r="D51" s="1070"/>
      <c r="E51" s="1071"/>
    </row>
    <row r="52" spans="1:5" ht="15" customHeight="1">
      <c r="A52" s="378" t="s">
        <v>1213</v>
      </c>
      <c r="B52" s="398" t="s">
        <v>1214</v>
      </c>
      <c r="C52" s="1070"/>
      <c r="D52" s="1070"/>
      <c r="E52" s="1071"/>
    </row>
    <row r="53" spans="1:5" ht="15" customHeight="1">
      <c r="A53" s="378" t="s">
        <v>1215</v>
      </c>
      <c r="B53" s="398" t="s">
        <v>1216</v>
      </c>
      <c r="C53" s="1070"/>
      <c r="D53" s="1070"/>
      <c r="E53" s="1071"/>
    </row>
    <row r="54" spans="1:5" ht="15" customHeight="1">
      <c r="A54" s="378" t="s">
        <v>1217</v>
      </c>
      <c r="B54" s="398" t="s">
        <v>1218</v>
      </c>
      <c r="C54" s="1070"/>
      <c r="D54" s="1070"/>
      <c r="E54" s="1071"/>
    </row>
    <row r="55" spans="1:5" ht="15" customHeight="1">
      <c r="A55" s="378" t="s">
        <v>1219</v>
      </c>
      <c r="B55" s="398" t="s">
        <v>1220</v>
      </c>
      <c r="C55" s="1070"/>
      <c r="D55" s="1070"/>
      <c r="E55" s="1071"/>
    </row>
    <row r="56" spans="1:5" ht="15" customHeight="1">
      <c r="A56" s="378" t="s">
        <v>1221</v>
      </c>
      <c r="B56" s="398" t="s">
        <v>1164</v>
      </c>
      <c r="C56" s="1070"/>
      <c r="D56" s="1070"/>
      <c r="E56" s="1071"/>
    </row>
    <row r="57" spans="1:5" ht="15" customHeight="1">
      <c r="A57" s="378" t="s">
        <v>1222</v>
      </c>
      <c r="B57" s="398" t="s">
        <v>1165</v>
      </c>
      <c r="C57" s="1070"/>
      <c r="D57" s="1070"/>
      <c r="E57" s="1071"/>
    </row>
    <row r="59" spans="1:5" ht="15" customHeight="1">
      <c r="A59" s="378">
        <v>6</v>
      </c>
      <c r="B59" s="392" t="s">
        <v>176</v>
      </c>
      <c r="C59" s="1069"/>
      <c r="D59" s="1069"/>
      <c r="E59" s="1069"/>
    </row>
    <row r="61" spans="1:5" ht="15" customHeight="1">
      <c r="A61" s="378">
        <v>7</v>
      </c>
      <c r="B61" s="398" t="s">
        <v>1249</v>
      </c>
      <c r="C61" s="1069"/>
      <c r="D61" s="1069"/>
      <c r="E61" s="1069"/>
    </row>
    <row r="62" spans="1:5" ht="15" customHeight="1">
      <c r="A62" s="378" t="s">
        <v>1223</v>
      </c>
      <c r="B62" s="1076" t="s">
        <v>1224</v>
      </c>
      <c r="C62" s="1070"/>
      <c r="D62" s="1070"/>
      <c r="E62" s="1071"/>
    </row>
    <row r="63" spans="1:5" ht="15" customHeight="1">
      <c r="A63" s="378" t="s">
        <v>1225</v>
      </c>
      <c r="B63" s="1076" t="s">
        <v>1226</v>
      </c>
      <c r="C63" s="1070"/>
      <c r="D63" s="1070"/>
      <c r="E63" s="1071"/>
    </row>
    <row r="64" spans="1:5" ht="15" customHeight="1">
      <c r="A64" s="378" t="s">
        <v>1227</v>
      </c>
      <c r="B64" s="1076" t="s">
        <v>1228</v>
      </c>
      <c r="C64" s="1070"/>
      <c r="D64" s="1070"/>
      <c r="E64" s="1071"/>
    </row>
    <row r="65" spans="1:5" ht="15" customHeight="1">
      <c r="A65" s="378" t="s">
        <v>1229</v>
      </c>
      <c r="B65" s="1076" t="s">
        <v>1230</v>
      </c>
      <c r="C65" s="1070"/>
      <c r="D65" s="1070"/>
      <c r="E65" s="1071"/>
    </row>
    <row r="66" spans="1:5" ht="15" customHeight="1">
      <c r="A66" s="378" t="s">
        <v>1231</v>
      </c>
      <c r="B66" s="1076" t="s">
        <v>1232</v>
      </c>
      <c r="C66" s="1070"/>
      <c r="D66" s="1070"/>
      <c r="E66" s="1071"/>
    </row>
    <row r="67" spans="1:5" ht="15" customHeight="1">
      <c r="A67" s="378" t="s">
        <v>1233</v>
      </c>
      <c r="B67" s="1076" t="s">
        <v>1207</v>
      </c>
      <c r="C67" s="1070"/>
      <c r="D67" s="1070"/>
      <c r="E67" s="1071"/>
    </row>
    <row r="68" spans="1:5" ht="15" customHeight="1">
      <c r="A68" s="378" t="s">
        <v>1234</v>
      </c>
      <c r="B68" s="1076" t="s">
        <v>1235</v>
      </c>
      <c r="C68" s="1070"/>
      <c r="D68" s="1070"/>
      <c r="E68" s="1071"/>
    </row>
    <row r="69" spans="1:5" ht="15" customHeight="1">
      <c r="A69" s="378" t="s">
        <v>1236</v>
      </c>
      <c r="B69" s="1076" t="s">
        <v>1237</v>
      </c>
      <c r="C69" s="1070"/>
      <c r="D69" s="1070"/>
      <c r="E69" s="1071"/>
    </row>
    <row r="70" spans="1:5" ht="15" customHeight="1">
      <c r="A70" s="378" t="s">
        <v>1238</v>
      </c>
      <c r="B70" s="1076" t="s">
        <v>1239</v>
      </c>
      <c r="C70" s="1070"/>
      <c r="D70" s="1070"/>
      <c r="E70" s="1071"/>
    </row>
    <row r="72" spans="1:5" ht="15" customHeight="1">
      <c r="A72" s="378">
        <v>8</v>
      </c>
      <c r="B72" s="398" t="s">
        <v>1250</v>
      </c>
      <c r="C72" s="1069"/>
      <c r="D72" s="1069"/>
      <c r="E72" s="1069"/>
    </row>
    <row r="73" spans="1:5" ht="15" customHeight="1">
      <c r="A73" s="378" t="s">
        <v>1240</v>
      </c>
      <c r="B73" s="1076" t="s">
        <v>1224</v>
      </c>
      <c r="C73" s="1070"/>
      <c r="D73" s="1070"/>
      <c r="E73" s="1071"/>
    </row>
    <row r="74" spans="1:5" ht="15" customHeight="1">
      <c r="A74" s="378" t="s">
        <v>1241</v>
      </c>
      <c r="B74" s="1076" t="s">
        <v>1226</v>
      </c>
      <c r="C74" s="1070"/>
      <c r="D74" s="1070"/>
      <c r="E74" s="1071"/>
    </row>
    <row r="75" spans="1:5" ht="15" customHeight="1">
      <c r="A75" s="378" t="s">
        <v>1242</v>
      </c>
      <c r="B75" s="1076" t="s">
        <v>1228</v>
      </c>
      <c r="C75" s="1070"/>
      <c r="D75" s="1070"/>
      <c r="E75" s="1071"/>
    </row>
    <row r="76" spans="1:5" ht="15" customHeight="1">
      <c r="A76" s="378" t="s">
        <v>1243</v>
      </c>
      <c r="B76" s="1076" t="s">
        <v>1230</v>
      </c>
      <c r="C76" s="1070"/>
      <c r="D76" s="1070"/>
      <c r="E76" s="1071"/>
    </row>
    <row r="77" spans="1:5" ht="15" customHeight="1">
      <c r="A77" s="378" t="s">
        <v>1244</v>
      </c>
      <c r="B77" s="1076" t="s">
        <v>1232</v>
      </c>
      <c r="C77" s="1070"/>
      <c r="D77" s="1070"/>
      <c r="E77" s="1071"/>
    </row>
    <row r="78" spans="1:5" ht="15" customHeight="1">
      <c r="A78" s="378" t="s">
        <v>1245</v>
      </c>
      <c r="B78" s="1076" t="s">
        <v>1207</v>
      </c>
      <c r="C78" s="1070"/>
      <c r="D78" s="1070"/>
      <c r="E78" s="1071"/>
    </row>
    <row r="79" spans="1:5" ht="15" customHeight="1">
      <c r="A79" s="378" t="s">
        <v>1246</v>
      </c>
      <c r="B79" s="1076" t="s">
        <v>1235</v>
      </c>
      <c r="C79" s="1070"/>
      <c r="D79" s="1070"/>
      <c r="E79" s="1071"/>
    </row>
    <row r="80" spans="1:5" ht="15" customHeight="1">
      <c r="A80" s="378" t="s">
        <v>1247</v>
      </c>
      <c r="B80" s="1076" t="s">
        <v>1237</v>
      </c>
      <c r="C80" s="1070"/>
      <c r="D80" s="1070"/>
      <c r="E80" s="1071"/>
    </row>
    <row r="81" spans="1:5" ht="15" customHeight="1">
      <c r="A81" s="378" t="s">
        <v>1248</v>
      </c>
      <c r="B81" s="1076" t="s">
        <v>1239</v>
      </c>
      <c r="C81" s="1070"/>
      <c r="D81" s="1070"/>
      <c r="E81" s="1071"/>
    </row>
    <row r="83" spans="1:5" ht="15" customHeight="1">
      <c r="A83" s="378">
        <v>9</v>
      </c>
      <c r="B83" s="398" t="s">
        <v>1251</v>
      </c>
      <c r="C83" s="1069"/>
      <c r="D83" s="1069"/>
      <c r="E83" s="1069"/>
    </row>
    <row r="84" spans="1:5" ht="15" customHeight="1">
      <c r="A84" s="378" t="s">
        <v>1252</v>
      </c>
      <c r="B84" s="1076" t="s">
        <v>1253</v>
      </c>
      <c r="C84" s="1070"/>
      <c r="D84" s="1070"/>
      <c r="E84" s="1071"/>
    </row>
    <row r="85" spans="1:5" ht="15" customHeight="1">
      <c r="A85" s="378" t="s">
        <v>1254</v>
      </c>
      <c r="B85" s="1076" t="s">
        <v>1255</v>
      </c>
      <c r="C85" s="1070"/>
      <c r="D85" s="1070"/>
      <c r="E85" s="1071"/>
    </row>
    <row r="86" spans="1:5" ht="15" customHeight="1">
      <c r="A86" s="378" t="s">
        <v>1256</v>
      </c>
      <c r="B86" s="1076" t="s">
        <v>1257</v>
      </c>
      <c r="C86" s="1070"/>
      <c r="D86" s="1070"/>
      <c r="E86" s="1071"/>
    </row>
    <row r="87" spans="1:5" ht="15" customHeight="1">
      <c r="A87" s="378" t="s">
        <v>1258</v>
      </c>
      <c r="B87" s="1076" t="s">
        <v>1259</v>
      </c>
      <c r="C87" s="1070"/>
      <c r="D87" s="1070"/>
      <c r="E87" s="1071"/>
    </row>
    <row r="88" spans="1:5" ht="15" customHeight="1">
      <c r="A88" s="378" t="s">
        <v>1260</v>
      </c>
      <c r="B88" s="1076" t="s">
        <v>1261</v>
      </c>
      <c r="C88" s="1070"/>
      <c r="D88" s="1070"/>
      <c r="E88" s="1071"/>
    </row>
    <row r="89" spans="1:5" ht="15" customHeight="1">
      <c r="A89" s="378" t="s">
        <v>1262</v>
      </c>
      <c r="B89" s="1076" t="s">
        <v>1263</v>
      </c>
      <c r="C89" s="1070"/>
      <c r="D89" s="1070"/>
      <c r="E89" s="1071"/>
    </row>
    <row r="90" spans="1:5" ht="15" customHeight="1">
      <c r="A90" s="378" t="s">
        <v>1264</v>
      </c>
      <c r="B90" s="1076" t="s">
        <v>1265</v>
      </c>
      <c r="C90" s="1070"/>
      <c r="D90" s="1070"/>
      <c r="E90" s="1071"/>
    </row>
    <row r="92" spans="1:5" ht="15" customHeight="1">
      <c r="A92" s="378">
        <v>10</v>
      </c>
      <c r="B92" s="1074" t="s">
        <v>1266</v>
      </c>
      <c r="C92" s="1070"/>
      <c r="D92" s="1070"/>
      <c r="E92" s="1071"/>
    </row>
    <row r="93" spans="1:5" ht="15" customHeight="1">
      <c r="A93" s="378">
        <v>11</v>
      </c>
      <c r="B93" s="1074" t="s">
        <v>1267</v>
      </c>
      <c r="C93" s="1070"/>
      <c r="D93" s="1070"/>
      <c r="E93" s="1071"/>
    </row>
    <row r="94" spans="1:5" ht="15" customHeight="1">
      <c r="A94" s="378">
        <v>12</v>
      </c>
      <c r="B94" s="1074" t="s">
        <v>1268</v>
      </c>
      <c r="C94" s="1070"/>
      <c r="D94" s="1070"/>
      <c r="E94" s="1071"/>
    </row>
    <row r="95" spans="1:5" ht="15" customHeight="1">
      <c r="A95" s="378">
        <v>13</v>
      </c>
      <c r="B95" s="1074" t="s">
        <v>1164</v>
      </c>
      <c r="C95" s="1070"/>
      <c r="D95" s="1070"/>
      <c r="E95" s="1071"/>
    </row>
    <row r="96" spans="1:5" ht="15" customHeight="1">
      <c r="A96" s="378">
        <v>14</v>
      </c>
      <c r="B96" s="1074" t="s">
        <v>1166</v>
      </c>
      <c r="C96" s="1070"/>
      <c r="D96" s="1070"/>
      <c r="E96" s="1071"/>
    </row>
    <row r="98" spans="1:5" ht="15" customHeight="1">
      <c r="A98" s="1073">
        <v>15</v>
      </c>
      <c r="B98" s="392" t="s">
        <v>68</v>
      </c>
      <c r="C98" s="1069"/>
      <c r="D98" s="1069"/>
      <c r="E98" s="1069"/>
    </row>
    <row r="99" spans="1:5" ht="15" customHeight="1">
      <c r="A99" s="378" t="s">
        <v>1269</v>
      </c>
      <c r="B99" s="1075" t="s">
        <v>1270</v>
      </c>
      <c r="C99" s="1070"/>
      <c r="D99" s="1070"/>
      <c r="E99" s="1071"/>
    </row>
    <row r="100" spans="1:5" ht="15" customHeight="1">
      <c r="A100" s="378" t="s">
        <v>1271</v>
      </c>
      <c r="B100" s="1075" t="s">
        <v>1272</v>
      </c>
      <c r="C100" s="1070"/>
      <c r="D100" s="1070"/>
      <c r="E100" s="1071"/>
    </row>
    <row r="101" spans="1:5" ht="15" customHeight="1">
      <c r="A101" s="378" t="s">
        <v>1273</v>
      </c>
      <c r="B101" s="1075" t="s">
        <v>1166</v>
      </c>
      <c r="C101" s="1070"/>
      <c r="D101" s="1070"/>
      <c r="E101" s="1071"/>
    </row>
    <row r="102" spans="1:5" ht="15" customHeight="1">
      <c r="B102" s="1072"/>
    </row>
    <row r="103" spans="1:5" ht="15" customHeight="1">
      <c r="A103" s="1073">
        <v>16</v>
      </c>
      <c r="B103" s="392" t="s">
        <v>175</v>
      </c>
    </row>
    <row r="104" spans="1:5" ht="15" customHeight="1">
      <c r="A104" s="378" t="s">
        <v>382</v>
      </c>
      <c r="B104" s="1075" t="s">
        <v>1274</v>
      </c>
      <c r="C104" s="1070"/>
      <c r="D104" s="1070"/>
      <c r="E104" s="1071"/>
    </row>
    <row r="105" spans="1:5" ht="15" customHeight="1">
      <c r="A105" s="378" t="s">
        <v>383</v>
      </c>
      <c r="B105" s="1075" t="s">
        <v>180</v>
      </c>
      <c r="C105" s="1070"/>
      <c r="D105" s="1070"/>
      <c r="E105" s="1071"/>
    </row>
    <row r="106" spans="1:5" ht="15" customHeight="1">
      <c r="A106" s="378" t="s">
        <v>384</v>
      </c>
      <c r="B106" s="1075" t="s">
        <v>1166</v>
      </c>
      <c r="C106" s="1070"/>
      <c r="D106" s="1070"/>
      <c r="E106" s="1071"/>
    </row>
    <row r="108" spans="1:5" ht="15" customHeight="1">
      <c r="A108" s="378">
        <v>17</v>
      </c>
      <c r="B108" s="392" t="s">
        <v>1275</v>
      </c>
      <c r="C108" s="1070"/>
      <c r="D108" s="1070"/>
      <c r="E108" s="1071"/>
    </row>
    <row r="110" spans="1:5" ht="15" customHeight="1">
      <c r="A110" s="378">
        <v>18</v>
      </c>
      <c r="B110" s="645" t="s">
        <v>166</v>
      </c>
      <c r="C110" s="1069"/>
      <c r="D110" s="1069"/>
      <c r="E110" s="1069"/>
    </row>
    <row r="113" spans="2:10" ht="15" customHeight="1">
      <c r="B113" s="1079" t="s">
        <v>231</v>
      </c>
      <c r="C113" s="564"/>
      <c r="D113" s="564"/>
      <c r="E113" s="564"/>
      <c r="F113" s="564"/>
      <c r="G113" s="564"/>
      <c r="H113" s="564"/>
      <c r="I113" s="564"/>
      <c r="J113" s="565"/>
    </row>
    <row r="114" spans="2:10" ht="15" customHeight="1">
      <c r="B114" s="1080" t="s">
        <v>174</v>
      </c>
      <c r="C114" s="379"/>
      <c r="D114" s="379"/>
      <c r="E114" s="379"/>
      <c r="F114" s="379"/>
      <c r="G114" s="379"/>
      <c r="H114" s="379"/>
      <c r="I114" s="379"/>
      <c r="J114" s="566"/>
    </row>
    <row r="115" spans="2:10" ht="15" customHeight="1">
      <c r="B115" s="567"/>
      <c r="C115" s="379"/>
      <c r="D115" s="379"/>
      <c r="E115" s="379"/>
      <c r="F115" s="379"/>
      <c r="G115" s="379"/>
      <c r="H115" s="379"/>
      <c r="I115" s="379"/>
      <c r="J115" s="566"/>
    </row>
    <row r="116" spans="2:10" ht="15" customHeight="1">
      <c r="B116" s="367" t="s">
        <v>232</v>
      </c>
      <c r="C116" s="379"/>
      <c r="D116" s="379"/>
      <c r="E116" s="379"/>
      <c r="F116" s="379"/>
      <c r="G116" s="379"/>
      <c r="H116" s="379"/>
      <c r="I116" s="379"/>
      <c r="J116" s="566"/>
    </row>
    <row r="117" spans="2:10" ht="15" customHeight="1">
      <c r="B117" s="367" t="s">
        <v>233</v>
      </c>
      <c r="C117" s="379"/>
      <c r="D117" s="379"/>
      <c r="E117" s="379"/>
      <c r="F117" s="379"/>
      <c r="G117" s="379"/>
      <c r="H117" s="379"/>
      <c r="I117" s="379"/>
      <c r="J117" s="566"/>
    </row>
    <row r="118" spans="2:10" ht="15" customHeight="1">
      <c r="B118" s="567"/>
      <c r="C118" s="379"/>
      <c r="D118" s="379"/>
      <c r="E118" s="379"/>
      <c r="F118" s="379"/>
      <c r="G118" s="379"/>
      <c r="H118" s="379"/>
      <c r="I118" s="379"/>
      <c r="J118" s="566"/>
    </row>
    <row r="119" spans="2:10" ht="15" customHeight="1">
      <c r="B119" s="367" t="s">
        <v>234</v>
      </c>
      <c r="C119" s="379"/>
      <c r="D119" s="379"/>
      <c r="E119" s="379"/>
      <c r="F119" s="379"/>
      <c r="G119" s="379"/>
      <c r="H119" s="379"/>
      <c r="I119" s="379"/>
      <c r="J119" s="566"/>
    </row>
    <row r="120" spans="2:10" ht="15" customHeight="1">
      <c r="B120" s="367" t="s">
        <v>235</v>
      </c>
      <c r="C120" s="379"/>
      <c r="D120" s="379"/>
      <c r="E120" s="379"/>
      <c r="F120" s="379"/>
      <c r="G120" s="379"/>
      <c r="H120" s="379"/>
      <c r="I120" s="379"/>
      <c r="J120" s="566"/>
    </row>
    <row r="121" spans="2:10" ht="15" customHeight="1">
      <c r="B121" s="567"/>
      <c r="C121" s="379"/>
      <c r="D121" s="379"/>
      <c r="E121" s="379"/>
      <c r="F121" s="379"/>
      <c r="G121" s="379"/>
      <c r="H121" s="379"/>
      <c r="I121" s="379"/>
      <c r="J121" s="566"/>
    </row>
    <row r="122" spans="2:10" ht="15" customHeight="1">
      <c r="B122" s="367" t="s">
        <v>1277</v>
      </c>
      <c r="C122" s="379"/>
      <c r="D122" s="379"/>
      <c r="E122" s="379"/>
      <c r="F122" s="379"/>
      <c r="G122" s="379"/>
      <c r="H122" s="379"/>
      <c r="I122" s="379"/>
      <c r="J122" s="566"/>
    </row>
    <row r="123" spans="2:10" ht="15" customHeight="1">
      <c r="B123" s="367" t="s">
        <v>237</v>
      </c>
      <c r="C123" s="379"/>
      <c r="D123" s="379"/>
      <c r="E123" s="379"/>
      <c r="F123" s="379"/>
      <c r="G123" s="379"/>
      <c r="H123" s="379"/>
      <c r="I123" s="379"/>
      <c r="J123" s="566"/>
    </row>
    <row r="124" spans="2:10" ht="15" customHeight="1">
      <c r="B124" s="367" t="s">
        <v>238</v>
      </c>
      <c r="C124" s="379"/>
      <c r="D124" s="379"/>
      <c r="E124" s="379"/>
      <c r="F124" s="379"/>
      <c r="G124" s="379"/>
      <c r="H124" s="379"/>
      <c r="I124" s="379"/>
      <c r="J124" s="566"/>
    </row>
    <row r="125" spans="2:10" ht="15" customHeight="1">
      <c r="B125" s="567"/>
      <c r="C125" s="379"/>
      <c r="D125" s="379"/>
      <c r="E125" s="379"/>
      <c r="F125" s="379"/>
      <c r="G125" s="379"/>
      <c r="H125" s="379"/>
      <c r="I125" s="379"/>
      <c r="J125" s="566"/>
    </row>
    <row r="126" spans="2:10" ht="15" customHeight="1">
      <c r="B126" s="367" t="s">
        <v>1276</v>
      </c>
      <c r="C126" s="379"/>
      <c r="D126" s="379"/>
      <c r="E126" s="379"/>
      <c r="F126" s="379"/>
      <c r="G126" s="379"/>
      <c r="H126" s="379"/>
      <c r="I126" s="379"/>
      <c r="J126" s="566"/>
    </row>
    <row r="127" spans="2:10" ht="15" customHeight="1">
      <c r="B127" s="367" t="s">
        <v>240</v>
      </c>
      <c r="C127" s="379"/>
      <c r="D127" s="379"/>
      <c r="E127" s="379"/>
      <c r="F127" s="379"/>
      <c r="G127" s="379"/>
      <c r="H127" s="379"/>
      <c r="I127" s="379"/>
      <c r="J127" s="566"/>
    </row>
    <row r="128" spans="2:10" ht="15" customHeight="1">
      <c r="B128" s="367" t="s">
        <v>241</v>
      </c>
      <c r="C128" s="379"/>
      <c r="D128" s="379"/>
      <c r="E128" s="379"/>
      <c r="F128" s="379"/>
      <c r="G128" s="379"/>
      <c r="H128" s="379"/>
      <c r="I128" s="379"/>
      <c r="J128" s="566"/>
    </row>
    <row r="129" spans="2:10" ht="15" customHeight="1">
      <c r="B129" s="367" t="s">
        <v>242</v>
      </c>
      <c r="C129" s="379"/>
      <c r="D129" s="379"/>
      <c r="E129" s="379"/>
      <c r="F129" s="379"/>
      <c r="G129" s="379"/>
      <c r="H129" s="379"/>
      <c r="I129" s="379"/>
      <c r="J129" s="566"/>
    </row>
    <row r="130" spans="2:10" ht="15" customHeight="1">
      <c r="B130" s="567"/>
      <c r="C130" s="379"/>
      <c r="D130" s="379"/>
      <c r="E130" s="379"/>
      <c r="F130" s="379"/>
      <c r="G130" s="379"/>
      <c r="H130" s="379"/>
      <c r="I130" s="379"/>
      <c r="J130" s="566"/>
    </row>
    <row r="131" spans="2:10" ht="15" customHeight="1">
      <c r="B131" s="1128" t="s">
        <v>328</v>
      </c>
      <c r="C131" s="1129"/>
      <c r="D131" s="1129"/>
      <c r="E131" s="1129"/>
      <c r="F131" s="1129"/>
      <c r="G131" s="1129"/>
      <c r="H131" s="1129"/>
      <c r="I131" s="1129"/>
      <c r="J131" s="1130"/>
    </row>
    <row r="153" spans="1:78" s="377" customFormat="1" ht="33" customHeight="1">
      <c r="A153" s="378"/>
      <c r="BO153" s="74"/>
      <c r="BP153" s="74"/>
      <c r="BQ153" s="74"/>
      <c r="BR153" s="74"/>
      <c r="BS153" s="74"/>
      <c r="BT153" s="74"/>
      <c r="BU153" s="74"/>
      <c r="BV153" s="74"/>
      <c r="BW153" s="74"/>
      <c r="BX153" s="74"/>
      <c r="BY153" s="74"/>
      <c r="BZ153" s="74"/>
    </row>
    <row r="156" spans="1:78" s="377" customFormat="1" ht="30" customHeight="1">
      <c r="A156" s="378"/>
      <c r="BO156" s="74"/>
      <c r="BP156" s="74"/>
      <c r="BQ156" s="74"/>
      <c r="BR156" s="74"/>
      <c r="BS156" s="74"/>
      <c r="BT156" s="74"/>
      <c r="BU156" s="74"/>
      <c r="BV156" s="74"/>
      <c r="BW156" s="74"/>
      <c r="BX156" s="74"/>
      <c r="BY156" s="74"/>
      <c r="BZ156" s="74"/>
    </row>
    <row r="180" spans="1:78" s="377" customFormat="1" ht="44.25" customHeight="1">
      <c r="A180" s="378"/>
      <c r="BO180" s="74"/>
      <c r="BP180" s="74"/>
      <c r="BQ180" s="74"/>
      <c r="BR180" s="74"/>
      <c r="BS180" s="74"/>
      <c r="BT180" s="74"/>
      <c r="BU180" s="74"/>
      <c r="BV180" s="74"/>
      <c r="BW180" s="74"/>
      <c r="BX180" s="74"/>
      <c r="BY180" s="74"/>
      <c r="BZ180" s="74"/>
    </row>
    <row r="183" spans="1:78" s="377" customFormat="1" ht="20.25" customHeight="1">
      <c r="A183" s="378"/>
      <c r="BO183" s="74"/>
      <c r="BP183" s="74"/>
      <c r="BQ183" s="74"/>
      <c r="BR183" s="74"/>
      <c r="BS183" s="74"/>
      <c r="BT183" s="74"/>
      <c r="BU183" s="74"/>
      <c r="BV183" s="74"/>
      <c r="BW183" s="74"/>
      <c r="BX183" s="74"/>
      <c r="BY183" s="74"/>
      <c r="BZ183" s="74"/>
    </row>
    <row r="187" spans="1:78" s="377" customFormat="1" ht="45.75" customHeight="1">
      <c r="A187" s="378"/>
      <c r="BO187" s="74"/>
      <c r="BP187" s="74"/>
      <c r="BQ187" s="74"/>
      <c r="BR187" s="74"/>
      <c r="BS187" s="74"/>
      <c r="BT187" s="74"/>
      <c r="BU187" s="74"/>
      <c r="BV187" s="74"/>
      <c r="BW187" s="74"/>
      <c r="BX187" s="74"/>
      <c r="BY187" s="74"/>
      <c r="BZ187" s="74"/>
    </row>
  </sheetData>
  <mergeCells count="3">
    <mergeCell ref="B131:J131"/>
    <mergeCell ref="B1:E1"/>
    <mergeCell ref="B2:E2"/>
  </mergeCells>
  <pageMargins left="0.7" right="0.7" top="0.75" bottom="0.75" header="0.3" footer="0.3"/>
  <pageSetup scale="80" fitToHeight="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BZ185"/>
  <sheetViews>
    <sheetView showGridLines="0" topLeftCell="A4" zoomScaleNormal="100" workbookViewId="0">
      <selection activeCell="H38" sqref="H38"/>
    </sheetView>
  </sheetViews>
  <sheetFormatPr defaultRowHeight="15" customHeight="1"/>
  <cols>
    <col min="1" max="1" width="3.5703125" style="377" customWidth="1"/>
    <col min="2" max="2" width="22.42578125" style="377" customWidth="1"/>
    <col min="3" max="3" width="12.28515625" style="377" customWidth="1"/>
    <col min="4" max="4" width="3.140625" style="377" customWidth="1"/>
    <col min="5" max="5" width="15.85546875" style="377" customWidth="1"/>
    <col min="6" max="6" width="11.7109375" style="377" customWidth="1"/>
    <col min="7" max="7" width="17.42578125" style="377" customWidth="1"/>
    <col min="8" max="9" width="9.140625" style="377"/>
    <col min="10" max="10" width="7.5703125" style="377" customWidth="1"/>
    <col min="11" max="78" width="9.140625" style="377"/>
    <col min="79" max="16384" width="9.140625" style="74"/>
  </cols>
  <sheetData>
    <row r="1" spans="1:78" ht="15.75" customHeight="1">
      <c r="A1" s="1101" t="str">
        <f>'Summary Submission Cover Sheet'!D15&amp;" Trading Worksheet: "&amp;'Summary Submission Cover Sheet'!D12&amp;" in "&amp;'Summary Submission Cover Sheet'!B23</f>
        <v xml:space="preserve"> Trading Worksheet: XYZ in Baseline</v>
      </c>
      <c r="B1" s="1101"/>
      <c r="C1" s="1101"/>
      <c r="D1" s="1101"/>
      <c r="E1" s="1101"/>
      <c r="F1" s="1101"/>
      <c r="G1" s="1101"/>
      <c r="H1" s="1101"/>
      <c r="I1" s="1101"/>
      <c r="J1" s="1101"/>
      <c r="K1" s="518"/>
      <c r="L1" s="518"/>
      <c r="M1" s="518"/>
      <c r="N1" s="518"/>
      <c r="O1" s="518"/>
      <c r="P1" s="518"/>
      <c r="Q1" s="518"/>
      <c r="R1" s="518"/>
      <c r="S1" s="518"/>
      <c r="T1" s="518"/>
      <c r="U1" s="518"/>
      <c r="V1" s="518"/>
      <c r="W1" s="518"/>
      <c r="X1" s="518"/>
      <c r="Y1" s="518"/>
      <c r="Z1" s="518"/>
      <c r="AA1" s="518"/>
      <c r="AB1" s="518"/>
      <c r="AC1" s="518"/>
      <c r="AD1" s="518"/>
      <c r="AE1" s="518"/>
      <c r="AF1" s="518"/>
      <c r="AG1" s="518"/>
    </row>
    <row r="2" spans="1:78" s="144" customFormat="1" ht="15.75" customHeight="1">
      <c r="A2" s="230"/>
      <c r="B2" s="368" t="s">
        <v>868</v>
      </c>
      <c r="C2" s="230"/>
      <c r="D2" s="230"/>
      <c r="E2" s="230"/>
      <c r="F2" s="230"/>
      <c r="G2" s="377"/>
      <c r="H2" s="377"/>
      <c r="I2" s="377"/>
      <c r="J2" s="377"/>
      <c r="K2" s="377"/>
      <c r="L2" s="377"/>
      <c r="M2" s="377"/>
      <c r="N2" s="377"/>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row>
    <row r="3" spans="1:78" ht="15" customHeight="1">
      <c r="C3" s="67" t="s">
        <v>229</v>
      </c>
      <c r="D3" s="230"/>
      <c r="E3" s="67" t="s">
        <v>227</v>
      </c>
      <c r="G3" s="363" t="s">
        <v>228</v>
      </c>
    </row>
    <row r="4" spans="1:78">
      <c r="B4" s="364" t="s">
        <v>182</v>
      </c>
      <c r="C4" s="1133" t="s">
        <v>840</v>
      </c>
      <c r="D4" s="230"/>
      <c r="E4" s="1133" t="s">
        <v>841</v>
      </c>
      <c r="G4" s="1133" t="s">
        <v>842</v>
      </c>
      <c r="H4" s="459"/>
      <c r="I4" s="459"/>
      <c r="J4" s="459"/>
      <c r="K4" s="459"/>
      <c r="L4" s="459"/>
      <c r="M4" s="459"/>
      <c r="N4" s="459"/>
    </row>
    <row r="5" spans="1:78" s="311" customFormat="1" ht="30" customHeight="1">
      <c r="A5" s="459"/>
      <c r="B5" s="459"/>
      <c r="C5" s="1134"/>
      <c r="D5" s="230"/>
      <c r="E5" s="1135"/>
      <c r="G5" s="1136"/>
      <c r="H5" s="377"/>
      <c r="I5" s="377"/>
      <c r="J5" s="377"/>
      <c r="K5" s="377"/>
      <c r="L5" s="377"/>
      <c r="M5" s="377"/>
      <c r="N5" s="377"/>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row>
    <row r="6" spans="1:78" ht="15" customHeight="1">
      <c r="A6" s="67">
        <v>1</v>
      </c>
      <c r="B6" s="20" t="s">
        <v>180</v>
      </c>
      <c r="C6" s="216"/>
      <c r="D6" s="230"/>
      <c r="E6" s="312"/>
      <c r="G6" s="312"/>
    </row>
    <row r="7" spans="1:78" ht="15" customHeight="1">
      <c r="A7" s="67">
        <f t="shared" ref="A7:A14" si="0">A6+1</f>
        <v>2</v>
      </c>
      <c r="B7" s="20" t="s">
        <v>179</v>
      </c>
      <c r="C7" s="216"/>
      <c r="D7" s="230"/>
      <c r="E7" s="216"/>
      <c r="G7" s="216"/>
    </row>
    <row r="8" spans="1:78" ht="15" customHeight="1">
      <c r="A8" s="67">
        <f t="shared" si="0"/>
        <v>3</v>
      </c>
      <c r="B8" s="20" t="s">
        <v>178</v>
      </c>
      <c r="C8" s="216"/>
      <c r="D8" s="230"/>
      <c r="E8" s="216"/>
      <c r="G8" s="216"/>
    </row>
    <row r="9" spans="1:78" ht="15" customHeight="1">
      <c r="A9" s="67">
        <f t="shared" si="0"/>
        <v>4</v>
      </c>
      <c r="B9" s="20" t="s">
        <v>136</v>
      </c>
      <c r="C9" s="216"/>
      <c r="D9" s="230"/>
      <c r="E9" s="216"/>
      <c r="G9" s="216"/>
    </row>
    <row r="10" spans="1:78">
      <c r="A10" s="67">
        <f t="shared" si="0"/>
        <v>5</v>
      </c>
      <c r="B10" s="20" t="s">
        <v>177</v>
      </c>
      <c r="C10" s="216"/>
      <c r="D10" s="230"/>
      <c r="E10" s="216"/>
      <c r="G10" s="216"/>
    </row>
    <row r="11" spans="1:78" ht="15" customHeight="1">
      <c r="A11" s="67">
        <f t="shared" si="0"/>
        <v>6</v>
      </c>
      <c r="B11" s="20" t="s">
        <v>176</v>
      </c>
      <c r="C11" s="216"/>
      <c r="D11" s="230"/>
      <c r="E11" s="216"/>
      <c r="G11" s="216"/>
    </row>
    <row r="12" spans="1:78" ht="15" customHeight="1">
      <c r="A12" s="67">
        <f t="shared" si="0"/>
        <v>7</v>
      </c>
      <c r="B12" s="20" t="s">
        <v>68</v>
      </c>
      <c r="C12" s="216"/>
      <c r="D12" s="230"/>
      <c r="E12" s="216"/>
      <c r="G12" s="216"/>
    </row>
    <row r="13" spans="1:78" ht="15" customHeight="1">
      <c r="A13" s="67">
        <f t="shared" si="0"/>
        <v>8</v>
      </c>
      <c r="B13" s="20" t="s">
        <v>175</v>
      </c>
      <c r="C13" s="216"/>
      <c r="D13" s="230"/>
      <c r="E13" s="216"/>
      <c r="G13" s="830"/>
    </row>
    <row r="14" spans="1:78" ht="15" customHeight="1">
      <c r="A14" s="67">
        <f t="shared" si="0"/>
        <v>9</v>
      </c>
      <c r="B14" s="20" t="s">
        <v>230</v>
      </c>
      <c r="C14" s="216"/>
      <c r="D14" s="230"/>
      <c r="G14" s="216"/>
    </row>
    <row r="15" spans="1:78" ht="15" customHeight="1">
      <c r="A15" s="20">
        <v>10</v>
      </c>
      <c r="B15" s="369" t="s">
        <v>166</v>
      </c>
      <c r="C15" s="120"/>
      <c r="D15" s="230"/>
      <c r="G15" s="831"/>
      <c r="H15" s="563"/>
      <c r="I15" s="563"/>
      <c r="J15" s="563"/>
      <c r="K15" s="563"/>
      <c r="L15" s="563"/>
      <c r="M15" s="563"/>
      <c r="N15" s="563"/>
    </row>
    <row r="16" spans="1:78" ht="15" customHeight="1">
      <c r="D16" s="230"/>
    </row>
    <row r="17" spans="1:10">
      <c r="A17" s="390"/>
      <c r="B17" s="459"/>
      <c r="C17" s="217"/>
      <c r="D17" s="217"/>
    </row>
    <row r="19" spans="1:10" ht="15" customHeight="1">
      <c r="B19" s="365" t="s">
        <v>231</v>
      </c>
      <c r="C19" s="564"/>
      <c r="D19" s="564"/>
      <c r="E19" s="564"/>
      <c r="F19" s="564"/>
      <c r="G19" s="564"/>
      <c r="H19" s="564"/>
      <c r="I19" s="564"/>
      <c r="J19" s="565"/>
    </row>
    <row r="20" spans="1:10" ht="15" customHeight="1">
      <c r="B20" s="366" t="s">
        <v>174</v>
      </c>
      <c r="C20" s="379"/>
      <c r="D20" s="379"/>
      <c r="E20" s="379"/>
      <c r="F20" s="379"/>
      <c r="G20" s="379"/>
      <c r="H20" s="379"/>
      <c r="I20" s="379"/>
      <c r="J20" s="566"/>
    </row>
    <row r="21" spans="1:10" ht="15" customHeight="1">
      <c r="B21" s="567"/>
      <c r="C21" s="379"/>
      <c r="D21" s="379"/>
      <c r="E21" s="379"/>
      <c r="F21" s="379"/>
      <c r="G21" s="379"/>
      <c r="H21" s="379"/>
      <c r="I21" s="379"/>
      <c r="J21" s="566"/>
    </row>
    <row r="22" spans="1:10" ht="15" customHeight="1">
      <c r="B22" s="367" t="s">
        <v>232</v>
      </c>
      <c r="C22" s="379"/>
      <c r="D22" s="379"/>
      <c r="E22" s="379"/>
      <c r="F22" s="379"/>
      <c r="G22" s="379"/>
      <c r="H22" s="379"/>
      <c r="I22" s="379"/>
      <c r="J22" s="566"/>
    </row>
    <row r="23" spans="1:10" ht="15" customHeight="1">
      <c r="B23" s="367" t="s">
        <v>233</v>
      </c>
      <c r="C23" s="379"/>
      <c r="D23" s="379"/>
      <c r="E23" s="379"/>
      <c r="F23" s="379"/>
      <c r="G23" s="379"/>
      <c r="H23" s="379"/>
      <c r="I23" s="379"/>
      <c r="J23" s="566"/>
    </row>
    <row r="24" spans="1:10" ht="15" customHeight="1">
      <c r="B24" s="567"/>
      <c r="C24" s="379"/>
      <c r="D24" s="379"/>
      <c r="E24" s="379"/>
      <c r="F24" s="379"/>
      <c r="G24" s="379"/>
      <c r="H24" s="379"/>
      <c r="I24" s="379"/>
      <c r="J24" s="566"/>
    </row>
    <row r="25" spans="1:10" ht="15" customHeight="1">
      <c r="B25" s="367" t="s">
        <v>234</v>
      </c>
      <c r="C25" s="379"/>
      <c r="D25" s="379"/>
      <c r="E25" s="379"/>
      <c r="F25" s="379"/>
      <c r="G25" s="379"/>
      <c r="H25" s="379"/>
      <c r="I25" s="379"/>
      <c r="J25" s="566"/>
    </row>
    <row r="26" spans="1:10" ht="15" customHeight="1">
      <c r="B26" s="367" t="s">
        <v>235</v>
      </c>
      <c r="C26" s="379"/>
      <c r="D26" s="379"/>
      <c r="E26" s="379"/>
      <c r="F26" s="379"/>
      <c r="G26" s="379"/>
      <c r="H26" s="379"/>
      <c r="I26" s="379"/>
      <c r="J26" s="566"/>
    </row>
    <row r="27" spans="1:10" ht="15" customHeight="1">
      <c r="B27" s="567"/>
      <c r="C27" s="379"/>
      <c r="D27" s="379"/>
      <c r="E27" s="379"/>
      <c r="F27" s="379"/>
      <c r="G27" s="379"/>
      <c r="H27" s="379"/>
      <c r="I27" s="379"/>
      <c r="J27" s="566"/>
    </row>
    <row r="28" spans="1:10" ht="15" customHeight="1">
      <c r="B28" s="367" t="s">
        <v>236</v>
      </c>
      <c r="C28" s="379"/>
      <c r="D28" s="379"/>
      <c r="E28" s="379"/>
      <c r="F28" s="379"/>
      <c r="G28" s="379"/>
      <c r="H28" s="379"/>
      <c r="I28" s="379"/>
      <c r="J28" s="566"/>
    </row>
    <row r="29" spans="1:10" ht="15" customHeight="1">
      <c r="B29" s="367" t="s">
        <v>237</v>
      </c>
      <c r="C29" s="379"/>
      <c r="D29" s="379"/>
      <c r="E29" s="379"/>
      <c r="F29" s="379"/>
      <c r="G29" s="379"/>
      <c r="H29" s="379"/>
      <c r="I29" s="379"/>
      <c r="J29" s="566"/>
    </row>
    <row r="30" spans="1:10" ht="15" customHeight="1">
      <c r="B30" s="367" t="s">
        <v>238</v>
      </c>
      <c r="C30" s="379"/>
      <c r="D30" s="379"/>
      <c r="E30" s="379"/>
      <c r="F30" s="379"/>
      <c r="G30" s="379"/>
      <c r="H30" s="379"/>
      <c r="I30" s="379"/>
      <c r="J30" s="566"/>
    </row>
    <row r="31" spans="1:10" ht="15" customHeight="1">
      <c r="B31" s="567"/>
      <c r="C31" s="379"/>
      <c r="D31" s="379"/>
      <c r="E31" s="379"/>
      <c r="F31" s="379"/>
      <c r="G31" s="379"/>
      <c r="H31" s="379"/>
      <c r="I31" s="379"/>
      <c r="J31" s="566"/>
    </row>
    <row r="32" spans="1:10" ht="15" customHeight="1">
      <c r="B32" s="367" t="s">
        <v>239</v>
      </c>
      <c r="C32" s="379"/>
      <c r="D32" s="379"/>
      <c r="E32" s="379"/>
      <c r="F32" s="379"/>
      <c r="G32" s="379"/>
      <c r="H32" s="379"/>
      <c r="I32" s="379"/>
      <c r="J32" s="566"/>
    </row>
    <row r="33" spans="2:10" ht="15" customHeight="1">
      <c r="B33" s="367" t="s">
        <v>240</v>
      </c>
      <c r="C33" s="379"/>
      <c r="D33" s="379"/>
      <c r="E33" s="379"/>
      <c r="F33" s="379"/>
      <c r="G33" s="379"/>
      <c r="H33" s="379"/>
      <c r="I33" s="379"/>
      <c r="J33" s="566"/>
    </row>
    <row r="34" spans="2:10" ht="15" customHeight="1">
      <c r="B34" s="367" t="s">
        <v>241</v>
      </c>
      <c r="C34" s="379"/>
      <c r="D34" s="379"/>
      <c r="E34" s="379"/>
      <c r="F34" s="379"/>
      <c r="G34" s="379"/>
      <c r="H34" s="379"/>
      <c r="I34" s="379"/>
      <c r="J34" s="566"/>
    </row>
    <row r="35" spans="2:10" ht="15" customHeight="1">
      <c r="B35" s="367" t="s">
        <v>242</v>
      </c>
      <c r="C35" s="379"/>
      <c r="D35" s="379"/>
      <c r="E35" s="379"/>
      <c r="F35" s="379"/>
      <c r="G35" s="379"/>
      <c r="H35" s="379"/>
      <c r="I35" s="379"/>
      <c r="J35" s="566"/>
    </row>
    <row r="36" spans="2:10" ht="15" customHeight="1">
      <c r="B36" s="567"/>
      <c r="C36" s="379"/>
      <c r="D36" s="379"/>
      <c r="E36" s="379"/>
      <c r="F36" s="379"/>
      <c r="G36" s="379"/>
      <c r="H36" s="379"/>
      <c r="I36" s="379"/>
      <c r="J36" s="566"/>
    </row>
    <row r="37" spans="2:10" ht="15" customHeight="1">
      <c r="B37" s="1128" t="s">
        <v>328</v>
      </c>
      <c r="C37" s="1129"/>
      <c r="D37" s="1129"/>
      <c r="E37" s="1129"/>
      <c r="F37" s="1129"/>
      <c r="G37" s="1129"/>
      <c r="H37" s="1129"/>
      <c r="I37" s="1129"/>
      <c r="J37" s="1130"/>
    </row>
    <row r="151" ht="33" customHeight="1"/>
    <row r="154" ht="30" customHeight="1"/>
    <row r="178" ht="44.25" customHeight="1"/>
    <row r="181" ht="20.25" customHeight="1"/>
    <row r="185" ht="45.75" customHeight="1"/>
  </sheetData>
  <protectedRanges>
    <protectedRange sqref="C6:C14 C17:D17" name="Trading"/>
  </protectedRanges>
  <mergeCells count="5">
    <mergeCell ref="A1:J1"/>
    <mergeCell ref="C4:C5"/>
    <mergeCell ref="B37:J37"/>
    <mergeCell ref="E4:E5"/>
    <mergeCell ref="G4:G5"/>
  </mergeCells>
  <pageMargins left="0.7" right="0.7" top="0.75" bottom="0.75" header="0.3" footer="0.3"/>
  <pageSetup scale="80" fitToHeight="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BZ184"/>
  <sheetViews>
    <sheetView showGridLines="0" zoomScaleNormal="100" zoomScaleSheetLayoutView="115" workbookViewId="0">
      <selection activeCell="H30" sqref="H30"/>
    </sheetView>
  </sheetViews>
  <sheetFormatPr defaultRowHeight="15"/>
  <cols>
    <col min="1" max="1" width="3.5703125" style="568" customWidth="1"/>
    <col min="2" max="2" width="72.28515625" style="376" customWidth="1"/>
    <col min="3" max="3" width="16.85546875" style="376" customWidth="1"/>
    <col min="4" max="4" width="46.140625" style="376" customWidth="1"/>
    <col min="5" max="78" width="9.140625" style="376"/>
    <col min="79" max="16384" width="9.140625" style="89"/>
  </cols>
  <sheetData>
    <row r="1" spans="1:78" ht="15.75">
      <c r="A1" s="1098" t="str">
        <f>'Summary Submission Cover Sheet'!D15&amp;" Counterparty Risk Worksheet: "&amp;'Summary Submission Cover Sheet'!D12&amp;" in "&amp;'Summary Submission Cover Sheet'!B23</f>
        <v xml:space="preserve"> Counterparty Risk Worksheet: XYZ in Baseline</v>
      </c>
      <c r="B1" s="1098"/>
      <c r="C1" s="1098"/>
      <c r="D1" s="505"/>
      <c r="E1" s="505"/>
      <c r="F1" s="505"/>
      <c r="G1" s="505"/>
      <c r="H1" s="505"/>
      <c r="I1" s="505"/>
      <c r="J1" s="505"/>
    </row>
    <row r="3" spans="1:78" ht="30" customHeight="1">
      <c r="B3" s="57" t="s">
        <v>183</v>
      </c>
      <c r="C3" s="569"/>
    </row>
    <row r="4" spans="1:78" s="800" customFormat="1">
      <c r="A4" s="797">
        <v>1</v>
      </c>
      <c r="B4" s="798" t="s">
        <v>843</v>
      </c>
      <c r="C4" s="799"/>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54"/>
      <c r="BK4" s="454"/>
      <c r="BL4" s="454"/>
      <c r="BM4" s="454"/>
      <c r="BN4" s="454"/>
      <c r="BO4" s="454"/>
      <c r="BP4" s="454"/>
      <c r="BQ4" s="454"/>
      <c r="BR4" s="454"/>
      <c r="BS4" s="454"/>
      <c r="BT4" s="454"/>
      <c r="BU4" s="454"/>
      <c r="BV4" s="454"/>
      <c r="BW4" s="454"/>
      <c r="BX4" s="454"/>
      <c r="BY4" s="454"/>
      <c r="BZ4" s="454"/>
    </row>
    <row r="5" spans="1:78" s="800" customFormat="1">
      <c r="A5" s="797" t="s">
        <v>245</v>
      </c>
      <c r="B5" s="801" t="s">
        <v>844</v>
      </c>
      <c r="C5" s="295"/>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4"/>
      <c r="BA5" s="454"/>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4"/>
    </row>
    <row r="6" spans="1:78" s="800" customFormat="1">
      <c r="A6" s="797" t="s">
        <v>246</v>
      </c>
      <c r="B6" s="801" t="s">
        <v>845</v>
      </c>
      <c r="C6" s="295"/>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4"/>
      <c r="BA6" s="454"/>
      <c r="BB6" s="454"/>
      <c r="BC6" s="454"/>
      <c r="BD6" s="454"/>
      <c r="BE6" s="454"/>
      <c r="BF6" s="454"/>
      <c r="BG6" s="454"/>
      <c r="BH6" s="454"/>
      <c r="BI6" s="454"/>
      <c r="BJ6" s="454"/>
      <c r="BK6" s="454"/>
      <c r="BL6" s="454"/>
      <c r="BM6" s="454"/>
      <c r="BN6" s="454"/>
      <c r="BO6" s="454"/>
      <c r="BP6" s="454"/>
      <c r="BQ6" s="454"/>
      <c r="BR6" s="454"/>
      <c r="BS6" s="454"/>
      <c r="BT6" s="454"/>
      <c r="BU6" s="454"/>
      <c r="BV6" s="454"/>
      <c r="BW6" s="454"/>
      <c r="BX6" s="454"/>
      <c r="BY6" s="454"/>
      <c r="BZ6" s="454"/>
    </row>
    <row r="7" spans="1:78" s="800" customFormat="1">
      <c r="A7" s="802"/>
      <c r="B7" s="803"/>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454"/>
      <c r="BC7" s="454"/>
      <c r="BD7" s="454"/>
      <c r="BE7" s="454"/>
      <c r="BF7" s="454"/>
      <c r="BG7" s="454"/>
      <c r="BH7" s="454"/>
      <c r="BI7" s="454"/>
      <c r="BJ7" s="454"/>
      <c r="BK7" s="454"/>
      <c r="BL7" s="454"/>
      <c r="BM7" s="454"/>
      <c r="BN7" s="454"/>
      <c r="BO7" s="454"/>
      <c r="BP7" s="454"/>
      <c r="BQ7" s="454"/>
      <c r="BR7" s="454"/>
      <c r="BS7" s="454"/>
      <c r="BT7" s="454"/>
      <c r="BU7" s="454"/>
      <c r="BV7" s="454"/>
      <c r="BW7" s="454"/>
      <c r="BX7" s="454"/>
      <c r="BY7" s="454"/>
      <c r="BZ7" s="454"/>
    </row>
    <row r="8" spans="1:78" s="800" customFormat="1">
      <c r="A8" s="797">
        <v>2</v>
      </c>
      <c r="B8" s="798" t="s">
        <v>212</v>
      </c>
      <c r="C8" s="799"/>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row>
    <row r="9" spans="1:78" s="800" customFormat="1">
      <c r="A9" s="797" t="s">
        <v>247</v>
      </c>
      <c r="B9" s="239" t="s">
        <v>248</v>
      </c>
      <c r="C9" s="295"/>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row>
    <row r="10" spans="1:78" s="800" customFormat="1">
      <c r="A10" s="797" t="s">
        <v>249</v>
      </c>
      <c r="B10" s="239" t="s">
        <v>250</v>
      </c>
      <c r="C10" s="295"/>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row>
    <row r="11" spans="1:78" s="800" customFormat="1">
      <c r="A11" s="802"/>
      <c r="B11" s="660"/>
      <c r="C11" s="421"/>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454"/>
      <c r="BV11" s="454"/>
      <c r="BW11" s="454"/>
      <c r="BX11" s="454"/>
      <c r="BY11" s="454"/>
      <c r="BZ11" s="454"/>
    </row>
    <row r="12" spans="1:78" s="800" customFormat="1">
      <c r="A12" s="797">
        <v>3</v>
      </c>
      <c r="B12" s="698" t="s">
        <v>829</v>
      </c>
      <c r="C12" s="295"/>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454"/>
      <c r="BV12" s="454"/>
      <c r="BW12" s="454"/>
      <c r="BX12" s="454"/>
      <c r="BY12" s="454"/>
      <c r="BZ12" s="454"/>
    </row>
    <row r="13" spans="1:78" s="800" customFormat="1">
      <c r="A13" s="797" t="s">
        <v>251</v>
      </c>
      <c r="B13" s="239" t="s">
        <v>833</v>
      </c>
      <c r="C13" s="295"/>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row>
    <row r="14" spans="1:78" s="800" customFormat="1">
      <c r="A14" s="797"/>
      <c r="B14" s="239"/>
      <c r="C1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row>
    <row r="15" spans="1:78">
      <c r="A15" s="1021">
        <v>4</v>
      </c>
      <c r="B15" s="581" t="s">
        <v>1046</v>
      </c>
      <c r="C15" s="1010"/>
    </row>
    <row r="17" spans="1:3">
      <c r="A17" s="1031">
        <v>5</v>
      </c>
      <c r="B17" s="431" t="s">
        <v>1151</v>
      </c>
      <c r="C17" s="1032"/>
    </row>
    <row r="150" ht="33" customHeight="1"/>
    <row r="153" ht="30" customHeight="1"/>
    <row r="177" ht="44.25" customHeight="1"/>
    <row r="180" ht="20.25" customHeight="1"/>
    <row r="184" ht="45.75" customHeight="1"/>
  </sheetData>
  <protectedRanges>
    <protectedRange sqref="C8:C10 C4:C6 C12:C14" name="CCR"/>
  </protectedRanges>
  <mergeCells count="1">
    <mergeCell ref="A1:C1"/>
  </mergeCells>
  <pageMargins left="0.7" right="0.7" top="0.75" bottom="0.75" header="0.3" footer="0.3"/>
  <pageSetup scale="9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BZ185"/>
  <sheetViews>
    <sheetView showGridLines="0" zoomScale="70" zoomScaleNormal="70" workbookViewId="0">
      <selection activeCell="Q28" sqref="Q28"/>
    </sheetView>
  </sheetViews>
  <sheetFormatPr defaultRowHeight="15.75"/>
  <cols>
    <col min="1" max="1" width="4.140625" style="460" customWidth="1"/>
    <col min="2" max="2" width="22.7109375" style="460" customWidth="1"/>
    <col min="3" max="3" width="14.5703125" style="577" customWidth="1"/>
    <col min="4" max="4" width="16.5703125" style="460" customWidth="1"/>
    <col min="5" max="5" width="14.5703125" style="460" customWidth="1"/>
    <col min="6" max="6" width="24.7109375" style="460" customWidth="1"/>
    <col min="7" max="7" width="18.28515625" style="460" customWidth="1"/>
    <col min="8" max="27" width="14.7109375" style="460" customWidth="1"/>
    <col min="28" max="78" width="9.140625" style="460"/>
    <col min="79" max="16384" width="9.140625" style="8"/>
  </cols>
  <sheetData>
    <row r="1" spans="1:78" s="151" customFormat="1" ht="19.5" customHeight="1">
      <c r="A1" s="1137" t="str">
        <f>'Summary Submission Cover Sheet'!D15&amp;" Op Risk Scenario Input Worksheet: "&amp;'Summary Submission Cover Sheet'!D12&amp;" in "&amp;'Summary Submission Cover Sheet'!B23</f>
        <v xml:space="preserve"> Op Risk Scenario Input Worksheet: XYZ in Baseline</v>
      </c>
      <c r="B1" s="1137"/>
      <c r="C1" s="1137"/>
      <c r="D1" s="1137"/>
      <c r="E1" s="1137"/>
      <c r="F1" s="1137"/>
      <c r="G1" s="1137"/>
      <c r="H1" s="1137"/>
      <c r="I1" s="535"/>
      <c r="J1" s="535"/>
      <c r="K1" s="535"/>
      <c r="L1" s="535"/>
      <c r="M1" s="535"/>
      <c r="N1" s="535"/>
      <c r="O1" s="535"/>
      <c r="P1" s="535"/>
      <c r="Q1" s="505"/>
      <c r="R1" s="505"/>
      <c r="S1" s="505"/>
      <c r="T1" s="505"/>
      <c r="U1" s="505"/>
      <c r="V1" s="505"/>
      <c r="W1" s="505"/>
      <c r="X1" s="505"/>
      <c r="Y1" s="505"/>
      <c r="Z1" s="505"/>
      <c r="AA1" s="505"/>
      <c r="AB1" s="570"/>
      <c r="AC1" s="570"/>
      <c r="AD1" s="570"/>
      <c r="AE1" s="570"/>
      <c r="AF1" s="570"/>
      <c r="AG1" s="570"/>
      <c r="AH1" s="570"/>
      <c r="AI1" s="570"/>
      <c r="AJ1" s="570"/>
      <c r="AK1" s="570"/>
      <c r="AL1" s="570"/>
      <c r="AM1" s="570"/>
      <c r="AN1" s="570"/>
      <c r="AO1" s="570"/>
      <c r="AP1" s="570"/>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row>
    <row r="2" spans="1:78" s="151" customFormat="1">
      <c r="A2" s="572"/>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row>
    <row r="3" spans="1:78" ht="15" customHeight="1">
      <c r="B3" s="1140" t="s">
        <v>1076</v>
      </c>
      <c r="C3" s="1140"/>
      <c r="D3" s="1140"/>
      <c r="E3" s="1140"/>
      <c r="F3" s="1140"/>
      <c r="G3" s="1140"/>
      <c r="H3" s="1140"/>
      <c r="I3" s="1140"/>
      <c r="J3" s="573"/>
      <c r="K3" s="573"/>
      <c r="L3" s="573"/>
      <c r="M3" s="573"/>
      <c r="N3" s="573"/>
      <c r="O3" s="573"/>
      <c r="P3" s="573"/>
      <c r="Q3" s="574"/>
      <c r="R3" s="574"/>
      <c r="S3" s="574"/>
      <c r="T3" s="574"/>
      <c r="U3" s="574"/>
      <c r="V3" s="574"/>
      <c r="W3" s="574"/>
      <c r="X3" s="574"/>
      <c r="Y3" s="574"/>
      <c r="Z3" s="574"/>
      <c r="AA3" s="574"/>
    </row>
    <row r="4" spans="1:78">
      <c r="B4" s="1140"/>
      <c r="C4" s="1140"/>
      <c r="D4" s="1140"/>
      <c r="E4" s="1140"/>
      <c r="F4" s="1140"/>
      <c r="G4" s="1140"/>
      <c r="H4" s="1140"/>
      <c r="I4" s="1140"/>
      <c r="J4" s="573"/>
      <c r="K4" s="573"/>
      <c r="L4" s="573"/>
      <c r="M4" s="573"/>
      <c r="N4" s="573"/>
      <c r="O4" s="573"/>
      <c r="P4" s="573"/>
      <c r="Q4" s="574"/>
      <c r="R4" s="574"/>
      <c r="S4" s="574"/>
      <c r="T4" s="574"/>
      <c r="U4" s="574"/>
      <c r="V4" s="574"/>
      <c r="W4" s="574"/>
      <c r="X4" s="574"/>
      <c r="Y4" s="574"/>
      <c r="Z4" s="574"/>
      <c r="AA4" s="574"/>
    </row>
    <row r="5" spans="1:78" ht="72" customHeight="1">
      <c r="B5" s="1140"/>
      <c r="C5" s="1140"/>
      <c r="D5" s="1140"/>
      <c r="E5" s="1140"/>
      <c r="F5" s="1140"/>
      <c r="G5" s="1140"/>
      <c r="H5" s="1140"/>
      <c r="I5" s="1140"/>
      <c r="J5" s="573"/>
      <c r="K5" s="573"/>
      <c r="L5" s="573"/>
      <c r="M5" s="573"/>
      <c r="N5" s="573"/>
      <c r="O5" s="573"/>
      <c r="P5" s="573"/>
      <c r="Q5" s="574"/>
      <c r="R5" s="574"/>
      <c r="S5" s="574"/>
      <c r="T5" s="574"/>
      <c r="U5" s="574"/>
      <c r="V5" s="574"/>
      <c r="W5" s="574"/>
      <c r="X5" s="574"/>
      <c r="Y5" s="574"/>
      <c r="Z5" s="574"/>
      <c r="AA5" s="574"/>
    </row>
    <row r="6" spans="1:78">
      <c r="B6" s="573"/>
      <c r="C6" s="573"/>
      <c r="D6" s="573"/>
      <c r="E6" s="573"/>
      <c r="F6" s="573"/>
      <c r="G6" s="573"/>
      <c r="H6" s="573"/>
      <c r="I6" s="573"/>
      <c r="J6" s="573"/>
      <c r="K6" s="573"/>
      <c r="L6" s="573"/>
      <c r="M6" s="573"/>
      <c r="N6" s="573"/>
      <c r="O6" s="573"/>
      <c r="P6" s="573"/>
      <c r="Q6" s="574"/>
      <c r="R6" s="574"/>
      <c r="S6" s="574"/>
      <c r="T6" s="574"/>
      <c r="U6" s="574"/>
    </row>
    <row r="7" spans="1:78" ht="35.25" customHeight="1">
      <c r="B7" s="573"/>
      <c r="C7" s="573"/>
      <c r="D7" s="573"/>
      <c r="E7" s="573"/>
      <c r="F7" s="573"/>
      <c r="G7" s="573"/>
      <c r="H7" s="573"/>
      <c r="I7" s="573"/>
      <c r="J7" s="573"/>
      <c r="K7" s="573"/>
      <c r="L7" s="573"/>
      <c r="M7" s="573"/>
      <c r="N7" s="573"/>
      <c r="O7" s="573"/>
      <c r="P7" s="573"/>
      <c r="Q7" s="574"/>
      <c r="R7" s="574"/>
      <c r="S7" s="574"/>
      <c r="T7" s="574"/>
      <c r="U7" s="574"/>
    </row>
    <row r="8" spans="1:78" ht="31.5">
      <c r="B8" s="575"/>
      <c r="C8" s="575"/>
      <c r="D8" s="575"/>
      <c r="E8" s="575"/>
      <c r="F8" s="575"/>
      <c r="G8" s="867" t="s">
        <v>466</v>
      </c>
      <c r="H8" s="1138" t="s">
        <v>618</v>
      </c>
      <c r="I8" s="1138"/>
      <c r="J8" s="1138"/>
      <c r="K8" s="1138"/>
      <c r="L8" s="1138" t="s">
        <v>619</v>
      </c>
      <c r="M8" s="1138"/>
      <c r="N8" s="1138"/>
      <c r="O8" s="1138"/>
      <c r="P8" s="252" t="s">
        <v>622</v>
      </c>
    </row>
    <row r="9" spans="1:78" ht="38.25" customHeight="1">
      <c r="B9"/>
      <c r="C9"/>
      <c r="D9"/>
      <c r="E9"/>
      <c r="F9" s="1029" t="s">
        <v>1075</v>
      </c>
      <c r="G9" s="307" t="s">
        <v>547</v>
      </c>
      <c r="H9" s="307" t="s">
        <v>548</v>
      </c>
      <c r="I9" s="307" t="s">
        <v>549</v>
      </c>
      <c r="J9" s="307" t="s">
        <v>550</v>
      </c>
      <c r="K9" s="307" t="s">
        <v>551</v>
      </c>
      <c r="L9" s="307" t="s">
        <v>552</v>
      </c>
      <c r="M9" s="307" t="s">
        <v>553</v>
      </c>
      <c r="N9" s="307" t="s">
        <v>554</v>
      </c>
      <c r="O9" s="307" t="s">
        <v>555</v>
      </c>
      <c r="P9" s="576"/>
    </row>
    <row r="10" spans="1:78" ht="48.75" customHeight="1">
      <c r="B10"/>
      <c r="C10"/>
      <c r="D10"/>
      <c r="E10"/>
      <c r="F10" s="251"/>
      <c r="G10" s="308"/>
      <c r="H10" s="308"/>
      <c r="I10" s="308"/>
      <c r="J10" s="308"/>
      <c r="K10" s="308"/>
      <c r="L10" s="308"/>
      <c r="M10" s="308"/>
      <c r="N10" s="308"/>
      <c r="O10" s="308"/>
      <c r="P10" s="254"/>
    </row>
    <row r="11" spans="1:78">
      <c r="B11"/>
      <c r="C11"/>
      <c r="D11"/>
      <c r="E11"/>
      <c r="F11" s="251"/>
      <c r="G11" s="309"/>
      <c r="H11" s="309"/>
      <c r="I11" s="309"/>
      <c r="J11" s="309"/>
      <c r="K11" s="309"/>
      <c r="L11" s="309"/>
      <c r="M11" s="309"/>
      <c r="N11" s="309"/>
      <c r="O11" s="309"/>
      <c r="P11" s="254"/>
    </row>
    <row r="12" spans="1:78">
      <c r="B12"/>
      <c r="C12"/>
      <c r="D12"/>
      <c r="E12"/>
      <c r="F12" s="251"/>
      <c r="G12" s="309"/>
      <c r="H12" s="309"/>
      <c r="I12" s="309"/>
      <c r="J12" s="309"/>
      <c r="K12" s="309"/>
      <c r="L12" s="309"/>
      <c r="M12" s="309"/>
      <c r="N12" s="309"/>
      <c r="O12" s="309"/>
      <c r="P12" s="254"/>
    </row>
    <row r="13" spans="1:78">
      <c r="B13"/>
      <c r="C13"/>
      <c r="D13"/>
      <c r="E13"/>
      <c r="F13" s="251"/>
      <c r="G13" s="309"/>
      <c r="H13" s="309"/>
      <c r="I13" s="309"/>
      <c r="J13" s="309"/>
      <c r="K13" s="309"/>
      <c r="L13" s="309"/>
      <c r="M13" s="309"/>
      <c r="N13" s="309"/>
      <c r="O13" s="309"/>
      <c r="P13" s="254"/>
    </row>
    <row r="14" spans="1:78">
      <c r="B14"/>
      <c r="C14"/>
      <c r="D14"/>
      <c r="E14"/>
      <c r="F14" s="251"/>
      <c r="G14" s="309"/>
      <c r="H14" s="309"/>
      <c r="I14" s="309"/>
      <c r="J14" s="309"/>
      <c r="K14" s="309"/>
      <c r="L14" s="309"/>
      <c r="M14" s="309"/>
      <c r="N14" s="309"/>
      <c r="O14" s="309"/>
      <c r="P14" s="254"/>
    </row>
    <row r="15" spans="1:78">
      <c r="B15"/>
      <c r="C15"/>
      <c r="D15"/>
      <c r="E15"/>
      <c r="F15" s="251"/>
      <c r="G15" s="309"/>
      <c r="H15" s="309"/>
      <c r="I15" s="309"/>
      <c r="J15" s="309"/>
      <c r="K15" s="309"/>
      <c r="L15" s="309"/>
      <c r="M15" s="309"/>
      <c r="N15" s="309"/>
      <c r="O15" s="309"/>
      <c r="P15" s="254"/>
    </row>
    <row r="16" spans="1:78">
      <c r="B16"/>
      <c r="C16"/>
      <c r="D16"/>
      <c r="E16"/>
      <c r="F16" s="251"/>
      <c r="G16" s="309"/>
      <c r="H16" s="309"/>
      <c r="I16" s="309"/>
      <c r="J16" s="309"/>
      <c r="K16" s="309"/>
      <c r="L16" s="309"/>
      <c r="M16" s="309"/>
      <c r="N16" s="309"/>
      <c r="O16" s="309"/>
      <c r="P16" s="254"/>
    </row>
    <row r="17" spans="2:16">
      <c r="B17"/>
      <c r="C17"/>
      <c r="D17"/>
      <c r="E17"/>
      <c r="F17" s="251"/>
      <c r="G17" s="309"/>
      <c r="H17" s="309"/>
      <c r="I17" s="309"/>
      <c r="J17" s="309"/>
      <c r="K17" s="309"/>
      <c r="L17" s="309"/>
      <c r="M17" s="309"/>
      <c r="N17" s="309"/>
      <c r="O17" s="309"/>
      <c r="P17" s="254"/>
    </row>
    <row r="18" spans="2:16">
      <c r="B18"/>
      <c r="C18"/>
      <c r="D18"/>
      <c r="E18"/>
      <c r="F18" s="251"/>
      <c r="G18" s="309"/>
      <c r="H18" s="309"/>
      <c r="I18" s="309"/>
      <c r="J18" s="309"/>
      <c r="K18" s="309"/>
      <c r="L18" s="309"/>
      <c r="M18" s="309"/>
      <c r="N18" s="309"/>
      <c r="O18" s="309"/>
      <c r="P18" s="254"/>
    </row>
    <row r="19" spans="2:16">
      <c r="B19"/>
      <c r="C19"/>
      <c r="D19"/>
      <c r="E19"/>
      <c r="F19" s="251"/>
      <c r="G19" s="309"/>
      <c r="H19" s="309"/>
      <c r="I19" s="309"/>
      <c r="J19" s="309"/>
      <c r="K19" s="309"/>
      <c r="L19" s="309"/>
      <c r="M19" s="309"/>
      <c r="N19" s="309"/>
      <c r="O19" s="309"/>
      <c r="P19" s="254"/>
    </row>
    <row r="20" spans="2:16" ht="16.5" thickBot="1">
      <c r="B20"/>
      <c r="C20"/>
      <c r="D20"/>
      <c r="E20"/>
      <c r="F20" s="1027"/>
      <c r="G20" s="310"/>
      <c r="H20" s="310"/>
      <c r="I20" s="310"/>
      <c r="J20" s="310"/>
      <c r="K20" s="310"/>
      <c r="L20" s="310"/>
      <c r="M20" s="310"/>
      <c r="N20" s="310"/>
      <c r="O20" s="310"/>
      <c r="P20" s="254"/>
    </row>
    <row r="21" spans="2:16" ht="16.5" customHeight="1" thickBot="1">
      <c r="B21"/>
      <c r="C21"/>
      <c r="D21"/>
      <c r="E21"/>
      <c r="F21" s="1028" t="s">
        <v>623</v>
      </c>
      <c r="G21" s="1026"/>
      <c r="H21" s="255"/>
      <c r="I21" s="255"/>
      <c r="J21" s="255"/>
      <c r="K21" s="255"/>
      <c r="L21" s="255"/>
      <c r="M21" s="255"/>
      <c r="N21" s="255"/>
      <c r="O21" s="255"/>
      <c r="P21" s="253"/>
    </row>
    <row r="22" spans="2:16">
      <c r="F22" s="804" t="s">
        <v>846</v>
      </c>
    </row>
    <row r="23" spans="2:16" ht="125.25" customHeight="1">
      <c r="N23" s="1139" t="s">
        <v>624</v>
      </c>
      <c r="O23" s="1139"/>
      <c r="P23" s="1139"/>
    </row>
    <row r="151" ht="33" customHeight="1"/>
    <row r="154" ht="30" customHeight="1"/>
    <row r="178" ht="44.25" customHeight="1"/>
    <row r="181" ht="20.25" customHeight="1"/>
    <row r="185" ht="45.75" customHeight="1"/>
  </sheetData>
  <protectedRanges>
    <protectedRange sqref="C10:P20" name="Op Risk_1"/>
  </protectedRanges>
  <mergeCells count="5">
    <mergeCell ref="A1:H1"/>
    <mergeCell ref="H8:K8"/>
    <mergeCell ref="L8:O8"/>
    <mergeCell ref="N23:P23"/>
    <mergeCell ref="B3:I5"/>
  </mergeCells>
  <pageMargins left="0.7" right="0.7" top="0.75" bottom="0.75" header="0.3" footer="0.3"/>
  <pageSetup paperSize="5" scale="65" fitToHeight="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pageSetUpPr fitToPage="1"/>
  </sheetPr>
  <dimension ref="A1:BZ198"/>
  <sheetViews>
    <sheetView showGridLines="0" zoomScale="85" zoomScaleNormal="85" workbookViewId="0">
      <selection activeCell="I5" sqref="I5"/>
    </sheetView>
  </sheetViews>
  <sheetFormatPr defaultRowHeight="15"/>
  <cols>
    <col min="1" max="1" width="6.140625" style="917" customWidth="1"/>
    <col min="2" max="2" width="71.140625" style="230" customWidth="1"/>
    <col min="3" max="3" width="10.85546875" style="377" customWidth="1"/>
    <col min="4" max="4" width="30.7109375" style="377" customWidth="1"/>
    <col min="5" max="5" width="6" style="377" customWidth="1"/>
    <col min="6" max="7" width="14.28515625" style="167" customWidth="1"/>
    <col min="8" max="9" width="12.7109375" style="175" customWidth="1"/>
    <col min="10" max="12" width="12.7109375" style="167" customWidth="1"/>
    <col min="13" max="13" width="12.7109375" style="175" customWidth="1"/>
    <col min="14" max="14" width="12.7109375" style="167" customWidth="1"/>
    <col min="15" max="17" width="9.140625" style="167" customWidth="1"/>
    <col min="18" max="18" width="10.5703125" style="167" customWidth="1"/>
    <col min="19" max="20" width="9.140625" style="167" customWidth="1"/>
    <col min="21" max="21" width="9.140625" style="222" customWidth="1"/>
    <col min="22" max="24" width="9.140625" style="222"/>
    <col min="25" max="78" width="9.140625" style="167"/>
    <col min="79" max="16384" width="9.140625" style="132"/>
  </cols>
  <sheetData>
    <row r="1" spans="1:78" s="64" customFormat="1" ht="18.75">
      <c r="A1" s="915"/>
      <c r="B1" s="1144" t="str">
        <f>'Summary Submission Cover Sheet'!D15&amp;" PPNR Projections Worksheet: "&amp;'Summary Submission Cover Sheet'!D12&amp;" in "&amp;'Summary Submission Cover Sheet'!B23</f>
        <v xml:space="preserve"> PPNR Projections Worksheet: XYZ in Baseline</v>
      </c>
      <c r="C1" s="1144"/>
      <c r="D1" s="1144"/>
      <c r="E1" s="1144"/>
      <c r="F1" s="1144"/>
      <c r="G1" s="1144"/>
      <c r="H1" s="1144"/>
      <c r="I1" s="1144"/>
      <c r="J1" s="1144"/>
      <c r="K1" s="1144"/>
      <c r="L1" s="1144"/>
      <c r="M1" s="1144"/>
      <c r="N1" s="1144"/>
      <c r="O1" s="579"/>
      <c r="P1" s="579"/>
      <c r="Q1" s="579"/>
      <c r="R1" s="579"/>
      <c r="S1" s="579"/>
      <c r="T1" s="381"/>
      <c r="U1" s="580"/>
      <c r="V1" s="580"/>
      <c r="W1" s="580"/>
      <c r="X1" s="580"/>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row>
    <row r="2" spans="1:78" s="20" customFormat="1">
      <c r="A2" s="917"/>
      <c r="B2" s="1143" t="s">
        <v>745</v>
      </c>
      <c r="C2" s="1143"/>
      <c r="D2" s="1143"/>
      <c r="E2" s="1143"/>
      <c r="F2" s="1143"/>
      <c r="G2" s="1143"/>
      <c r="H2" s="1143"/>
      <c r="I2" s="1143"/>
      <c r="J2" s="1143"/>
      <c r="K2" s="1143"/>
      <c r="L2" s="1143"/>
      <c r="M2" s="1143"/>
      <c r="N2" s="1143"/>
      <c r="O2" s="377"/>
      <c r="P2" s="377"/>
      <c r="Q2" s="377"/>
      <c r="R2" s="377"/>
      <c r="S2" s="377"/>
      <c r="T2" s="377"/>
      <c r="U2" s="382"/>
      <c r="V2" s="382"/>
      <c r="W2" s="382"/>
      <c r="X2" s="382"/>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row>
    <row r="3" spans="1:78" s="131" customFormat="1" ht="15.75" thickBot="1">
      <c r="A3" s="917"/>
      <c r="B3" s="582"/>
      <c r="C3" s="582"/>
      <c r="D3" s="582"/>
      <c r="E3" s="582"/>
      <c r="F3" s="583"/>
      <c r="G3" s="583"/>
      <c r="H3" s="583"/>
      <c r="I3" s="583"/>
      <c r="J3" s="583"/>
      <c r="K3" s="583"/>
      <c r="L3" s="583"/>
      <c r="M3" s="583"/>
      <c r="N3" s="583"/>
      <c r="O3" s="167"/>
      <c r="P3" s="167"/>
      <c r="Q3" s="167"/>
      <c r="R3" s="167"/>
      <c r="S3" s="167"/>
      <c r="T3" s="167"/>
      <c r="U3" s="222"/>
      <c r="V3" s="222"/>
      <c r="W3" s="222"/>
      <c r="X3" s="222"/>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row>
    <row r="4" spans="1:78" s="131" customFormat="1" ht="19.5" thickBot="1">
      <c r="A4" s="917"/>
      <c r="B4" s="1068" t="s">
        <v>262</v>
      </c>
      <c r="C4" s="377"/>
      <c r="D4" s="377"/>
      <c r="E4" s="377"/>
      <c r="F4" s="584"/>
      <c r="G4" s="584"/>
      <c r="H4" s="584"/>
      <c r="I4" s="584"/>
      <c r="J4" s="584"/>
      <c r="K4" s="584"/>
      <c r="L4" s="584"/>
      <c r="M4" s="584"/>
      <c r="N4" s="584"/>
      <c r="O4" s="585"/>
      <c r="P4" s="585"/>
      <c r="Q4" s="585"/>
      <c r="R4" s="585"/>
      <c r="S4" s="585"/>
      <c r="T4" s="167"/>
      <c r="U4" s="222"/>
      <c r="V4" s="222"/>
      <c r="W4" s="222"/>
      <c r="X4" s="222"/>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row>
    <row r="5" spans="1:78" s="131" customFormat="1" ht="15.75" thickBot="1">
      <c r="A5" s="917"/>
      <c r="B5" s="135" t="str">
        <f>IF(B4="Please indicate if deposits are 25% or more of total liabilities","Net Interest Income Designation Field - Populated Automatically",IF(B4="Yes, deposits are 25% or more of total liabilities","Supplementary Net Interest Income",IF(B4="No, deposits are less than 25% of total liabilities","Primary Net Interest Income")))</f>
        <v>Net Interest Income Designation Field - Populated Automatically</v>
      </c>
      <c r="C5" s="377"/>
      <c r="D5" s="377"/>
      <c r="E5" s="377"/>
      <c r="F5" s="167"/>
      <c r="G5" s="167"/>
      <c r="H5" s="167"/>
      <c r="I5" s="167"/>
      <c r="J5" s="167"/>
      <c r="K5" s="167"/>
      <c r="L5" s="167"/>
      <c r="M5" s="167"/>
      <c r="N5" s="167"/>
      <c r="O5" s="585"/>
      <c r="P5" s="585"/>
      <c r="Q5" s="585"/>
      <c r="R5" s="585"/>
      <c r="S5" s="585"/>
      <c r="T5" s="167"/>
      <c r="U5" s="222"/>
      <c r="V5" s="222"/>
      <c r="W5" s="222"/>
      <c r="X5" s="222"/>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row>
    <row r="6" spans="1:78" s="131" customFormat="1">
      <c r="A6" s="917"/>
      <c r="B6" s="377"/>
      <c r="C6" s="377"/>
      <c r="D6" s="377"/>
      <c r="E6" s="377"/>
      <c r="F6" s="167"/>
      <c r="G6" s="167"/>
      <c r="H6" s="167"/>
      <c r="I6" s="167"/>
      <c r="J6" s="167"/>
      <c r="K6" s="167"/>
      <c r="L6" s="167"/>
      <c r="M6" s="167"/>
      <c r="N6" s="167"/>
      <c r="O6" s="585"/>
      <c r="P6" s="585"/>
      <c r="Q6" s="585"/>
      <c r="R6" s="585"/>
      <c r="S6" s="585"/>
      <c r="T6" s="167"/>
      <c r="U6" s="222"/>
      <c r="V6" s="222"/>
      <c r="W6" s="222"/>
      <c r="X6" s="222"/>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row>
    <row r="7" spans="1:78" s="131" customFormat="1" ht="18.75" customHeight="1">
      <c r="A7" s="917"/>
      <c r="B7" s="134" t="s">
        <v>164</v>
      </c>
      <c r="C7" s="377"/>
      <c r="D7" s="75"/>
      <c r="E7" s="377"/>
      <c r="F7" s="1145" t="s">
        <v>27</v>
      </c>
      <c r="G7" s="1145"/>
      <c r="H7" s="1145"/>
      <c r="I7" s="1145"/>
      <c r="J7" s="1145"/>
      <c r="K7" s="1145"/>
      <c r="L7" s="1145"/>
      <c r="M7" s="1145"/>
      <c r="N7" s="1145"/>
      <c r="O7" s="588"/>
      <c r="P7" s="588"/>
      <c r="Q7" s="588"/>
      <c r="R7" s="588"/>
      <c r="S7" s="588"/>
      <c r="T7" s="167"/>
      <c r="U7" s="222"/>
      <c r="V7" s="222"/>
      <c r="W7" s="222"/>
      <c r="X7" s="221" t="s">
        <v>262</v>
      </c>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row>
    <row r="8" spans="1:78" s="131" customFormat="1" ht="19.5" thickBot="1">
      <c r="A8" s="917"/>
      <c r="B8" s="11" t="s">
        <v>353</v>
      </c>
      <c r="C8" s="590"/>
      <c r="D8" s="590"/>
      <c r="E8" s="590"/>
      <c r="F8" s="164" t="s">
        <v>547</v>
      </c>
      <c r="G8" s="164" t="s">
        <v>548</v>
      </c>
      <c r="H8" s="164" t="s">
        <v>549</v>
      </c>
      <c r="I8" s="164" t="s">
        <v>550</v>
      </c>
      <c r="J8" s="164" t="s">
        <v>551</v>
      </c>
      <c r="K8" s="164" t="s">
        <v>552</v>
      </c>
      <c r="L8" s="164" t="s">
        <v>553</v>
      </c>
      <c r="M8" s="164" t="s">
        <v>554</v>
      </c>
      <c r="N8" s="164" t="s">
        <v>555</v>
      </c>
      <c r="O8" s="591"/>
      <c r="P8" s="377"/>
      <c r="Q8" s="377"/>
      <c r="R8" s="377"/>
      <c r="S8" s="591"/>
      <c r="T8" s="167"/>
      <c r="U8" s="222"/>
      <c r="V8" s="222"/>
      <c r="W8" s="222"/>
      <c r="X8" s="221" t="s">
        <v>263</v>
      </c>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row>
    <row r="9" spans="1:78" s="167" customFormat="1" ht="19.5" thickTop="1">
      <c r="A9" s="919">
        <v>1</v>
      </c>
      <c r="B9" s="12" t="s">
        <v>202</v>
      </c>
      <c r="C9" s="593"/>
      <c r="D9" s="593"/>
      <c r="E9" s="593"/>
      <c r="F9" s="176"/>
      <c r="G9" s="177"/>
      <c r="H9" s="177"/>
      <c r="I9" s="177"/>
      <c r="J9" s="177"/>
      <c r="K9" s="177"/>
      <c r="L9" s="177"/>
      <c r="M9" s="177"/>
      <c r="N9" s="177"/>
      <c r="O9" s="178"/>
      <c r="P9" s="377"/>
      <c r="Q9" s="377"/>
      <c r="R9" s="377"/>
      <c r="S9" s="178"/>
      <c r="U9" s="222"/>
      <c r="V9" s="222"/>
      <c r="W9" s="222"/>
      <c r="X9" s="221" t="s">
        <v>264</v>
      </c>
    </row>
    <row r="10" spans="1:78" s="167" customFormat="1" ht="48.75" customHeight="1">
      <c r="A10" s="920" t="s">
        <v>354</v>
      </c>
      <c r="B10" s="9" t="s">
        <v>468</v>
      </c>
      <c r="C10" s="593"/>
      <c r="D10" s="593"/>
      <c r="E10" s="593"/>
      <c r="F10" s="179"/>
      <c r="G10" s="177"/>
      <c r="H10" s="177"/>
      <c r="I10" s="177"/>
      <c r="J10" s="177"/>
      <c r="K10" s="177"/>
      <c r="L10" s="177"/>
      <c r="M10" s="177"/>
      <c r="N10" s="177"/>
      <c r="O10" s="178"/>
      <c r="P10" s="377"/>
      <c r="Q10" s="377"/>
      <c r="R10" s="377"/>
      <c r="S10" s="178"/>
      <c r="U10" s="222"/>
      <c r="V10" s="222"/>
      <c r="W10" s="222"/>
      <c r="X10" s="222"/>
    </row>
    <row r="11" spans="1:78" s="167" customFormat="1">
      <c r="A11" s="920" t="s">
        <v>355</v>
      </c>
      <c r="B11" s="256" t="s">
        <v>643</v>
      </c>
      <c r="C11" s="398"/>
      <c r="D11" s="398"/>
      <c r="E11" s="398"/>
      <c r="F11" s="180"/>
      <c r="G11" s="180"/>
      <c r="H11" s="180"/>
      <c r="I11" s="180"/>
      <c r="J11" s="180"/>
      <c r="K11" s="180"/>
      <c r="L11" s="180"/>
      <c r="M11" s="180"/>
      <c r="N11" s="180"/>
      <c r="O11" s="178"/>
      <c r="P11" s="377"/>
      <c r="Q11" s="377"/>
      <c r="R11" s="377"/>
      <c r="S11" s="178"/>
      <c r="U11" s="222"/>
      <c r="V11" s="222"/>
      <c r="W11" s="222"/>
      <c r="X11" s="222"/>
    </row>
    <row r="12" spans="1:78" s="167" customFormat="1">
      <c r="A12" s="920" t="s">
        <v>356</v>
      </c>
      <c r="B12" s="146" t="s">
        <v>337</v>
      </c>
      <c r="C12" s="398"/>
      <c r="D12" s="398"/>
      <c r="E12" s="398"/>
      <c r="F12" s="182"/>
      <c r="G12" s="182"/>
      <c r="H12" s="182"/>
      <c r="I12" s="182"/>
      <c r="J12" s="182"/>
      <c r="K12" s="182"/>
      <c r="L12" s="182"/>
      <c r="M12" s="182"/>
      <c r="N12" s="182"/>
      <c r="O12" s="178"/>
      <c r="P12" s="377"/>
      <c r="Q12" s="377"/>
      <c r="R12" s="377"/>
      <c r="S12" s="178"/>
      <c r="U12" s="594"/>
      <c r="V12" s="222"/>
      <c r="W12" s="222"/>
      <c r="X12" s="222"/>
    </row>
    <row r="13" spans="1:78" s="167" customFormat="1" ht="18.75">
      <c r="A13" s="920" t="s">
        <v>357</v>
      </c>
      <c r="B13" s="146" t="s">
        <v>345</v>
      </c>
      <c r="C13" s="398"/>
      <c r="D13" s="398"/>
      <c r="E13" s="398"/>
      <c r="F13" s="182"/>
      <c r="G13" s="182"/>
      <c r="H13" s="182"/>
      <c r="I13" s="182"/>
      <c r="J13" s="182"/>
      <c r="K13" s="182"/>
      <c r="L13" s="182"/>
      <c r="M13" s="182"/>
      <c r="N13" s="182"/>
      <c r="O13" s="178"/>
      <c r="P13" s="377"/>
      <c r="Q13" s="377"/>
      <c r="R13" s="377"/>
      <c r="S13" s="178"/>
      <c r="U13" s="221" t="s">
        <v>196</v>
      </c>
      <c r="V13" s="222"/>
      <c r="W13" s="222"/>
      <c r="X13" s="222"/>
    </row>
    <row r="14" spans="1:78" s="167" customFormat="1">
      <c r="A14" s="920" t="s">
        <v>358</v>
      </c>
      <c r="B14" s="146" t="s">
        <v>258</v>
      </c>
      <c r="C14" s="398"/>
      <c r="D14" s="398"/>
      <c r="E14" s="398"/>
      <c r="F14" s="182"/>
      <c r="G14" s="182"/>
      <c r="H14" s="182"/>
      <c r="I14" s="182"/>
      <c r="J14" s="182"/>
      <c r="K14" s="182"/>
      <c r="L14" s="182"/>
      <c r="M14" s="182"/>
      <c r="N14" s="182"/>
      <c r="O14" s="178"/>
      <c r="P14" s="377"/>
      <c r="Q14" s="377"/>
      <c r="R14" s="377"/>
      <c r="S14" s="178"/>
      <c r="U14" s="220" t="s">
        <v>200</v>
      </c>
      <c r="V14" s="222"/>
      <c r="W14" s="222"/>
      <c r="X14" s="222"/>
    </row>
    <row r="15" spans="1:78" s="167" customFormat="1">
      <c r="A15" s="920" t="s">
        <v>359</v>
      </c>
      <c r="B15" s="146" t="s">
        <v>497</v>
      </c>
      <c r="C15" s="398"/>
      <c r="D15" s="398"/>
      <c r="E15" s="398"/>
      <c r="F15" s="182"/>
      <c r="G15" s="182"/>
      <c r="H15" s="182"/>
      <c r="I15" s="182"/>
      <c r="J15" s="182"/>
      <c r="K15" s="182"/>
      <c r="L15" s="182"/>
      <c r="M15" s="182"/>
      <c r="N15" s="182"/>
      <c r="O15" s="178"/>
      <c r="P15" s="377"/>
      <c r="Q15" s="377"/>
      <c r="R15" s="377"/>
      <c r="S15" s="178"/>
      <c r="U15" s="220" t="s">
        <v>201</v>
      </c>
      <c r="V15" s="222"/>
      <c r="W15" s="222"/>
      <c r="X15" s="222"/>
    </row>
    <row r="16" spans="1:78" s="167" customFormat="1">
      <c r="A16" s="920" t="s">
        <v>360</v>
      </c>
      <c r="B16" s="9" t="s">
        <v>432</v>
      </c>
      <c r="C16" s="398"/>
      <c r="D16" s="398"/>
      <c r="E16" s="398"/>
      <c r="F16" s="183"/>
      <c r="G16" s="183"/>
      <c r="H16" s="183"/>
      <c r="I16" s="183"/>
      <c r="J16" s="183"/>
      <c r="K16" s="183"/>
      <c r="L16" s="183"/>
      <c r="M16" s="183"/>
      <c r="N16" s="183"/>
      <c r="O16" s="178"/>
      <c r="P16" s="377"/>
      <c r="Q16" s="377"/>
      <c r="R16" s="377"/>
      <c r="S16" s="178"/>
      <c r="U16" s="222"/>
      <c r="V16" s="222"/>
      <c r="W16" s="222"/>
      <c r="X16" s="222"/>
    </row>
    <row r="17" spans="1:78" s="167" customFormat="1">
      <c r="A17" s="919">
        <v>2</v>
      </c>
      <c r="B17" s="145" t="s">
        <v>123</v>
      </c>
      <c r="C17" s="378"/>
      <c r="D17" s="378"/>
      <c r="E17" s="378"/>
      <c r="F17" s="182"/>
      <c r="G17" s="182"/>
      <c r="H17" s="182"/>
      <c r="I17" s="182"/>
      <c r="J17" s="182"/>
      <c r="K17" s="182"/>
      <c r="L17" s="182"/>
      <c r="M17" s="182"/>
      <c r="N17" s="182"/>
      <c r="O17" s="178"/>
      <c r="P17" s="377"/>
      <c r="Q17" s="377"/>
      <c r="R17" s="377"/>
      <c r="S17" s="178"/>
      <c r="U17" s="222"/>
      <c r="V17" s="222"/>
      <c r="W17" s="222"/>
      <c r="X17" s="222"/>
    </row>
    <row r="18" spans="1:78" s="167" customFormat="1">
      <c r="A18" s="919">
        <v>3</v>
      </c>
      <c r="B18" s="145" t="s">
        <v>124</v>
      </c>
      <c r="C18" s="378"/>
      <c r="D18" s="378"/>
      <c r="E18" s="378"/>
      <c r="F18" s="182"/>
      <c r="G18" s="182"/>
      <c r="H18" s="182"/>
      <c r="I18" s="182"/>
      <c r="J18" s="182"/>
      <c r="K18" s="182"/>
      <c r="L18" s="182"/>
      <c r="M18" s="182"/>
      <c r="N18" s="182"/>
      <c r="O18" s="178"/>
      <c r="P18" s="377"/>
      <c r="Q18" s="377"/>
      <c r="R18" s="377"/>
      <c r="S18" s="178"/>
      <c r="U18" s="222"/>
      <c r="V18" s="222"/>
      <c r="W18" s="222"/>
      <c r="X18" s="222"/>
    </row>
    <row r="19" spans="1:78" s="167" customFormat="1">
      <c r="A19" s="919">
        <v>4</v>
      </c>
      <c r="B19" s="145" t="s">
        <v>134</v>
      </c>
      <c r="C19" s="378"/>
      <c r="D19" s="378"/>
      <c r="E19" s="378"/>
      <c r="F19" s="182"/>
      <c r="G19" s="182"/>
      <c r="H19" s="182"/>
      <c r="I19" s="182"/>
      <c r="J19" s="182"/>
      <c r="K19" s="182"/>
      <c r="L19" s="182"/>
      <c r="M19" s="182"/>
      <c r="N19" s="182"/>
      <c r="O19" s="178"/>
      <c r="P19" s="377"/>
      <c r="Q19" s="377"/>
      <c r="R19" s="377"/>
      <c r="S19" s="178"/>
      <c r="U19" s="222"/>
      <c r="V19" s="222"/>
      <c r="W19" s="222"/>
      <c r="X19" s="222"/>
    </row>
    <row r="20" spans="1:78" s="167" customFormat="1">
      <c r="A20" s="919">
        <v>5</v>
      </c>
      <c r="B20" s="145" t="s">
        <v>125</v>
      </c>
      <c r="C20" s="378"/>
      <c r="D20" s="378"/>
      <c r="E20" s="378"/>
      <c r="F20" s="179"/>
      <c r="G20" s="179"/>
      <c r="H20" s="179"/>
      <c r="I20" s="179"/>
      <c r="J20" s="179"/>
      <c r="K20" s="179"/>
      <c r="L20" s="179"/>
      <c r="M20" s="179"/>
      <c r="N20" s="179"/>
      <c r="O20" s="178"/>
      <c r="P20" s="377"/>
      <c r="Q20" s="377"/>
      <c r="R20" s="377"/>
      <c r="S20" s="178"/>
      <c r="U20" s="222"/>
      <c r="V20" s="222"/>
      <c r="W20" s="222"/>
      <c r="X20" s="222"/>
    </row>
    <row r="21" spans="1:78" s="167" customFormat="1">
      <c r="A21" s="919" t="s">
        <v>469</v>
      </c>
      <c r="B21" s="9" t="s">
        <v>137</v>
      </c>
      <c r="C21" s="378"/>
      <c r="D21" s="378"/>
      <c r="E21" s="378"/>
      <c r="F21" s="182"/>
      <c r="G21" s="182"/>
      <c r="H21" s="182"/>
      <c r="I21" s="182"/>
      <c r="J21" s="182"/>
      <c r="K21" s="182"/>
      <c r="L21" s="182"/>
      <c r="M21" s="182"/>
      <c r="N21" s="182"/>
      <c r="O21" s="178"/>
      <c r="P21" s="377"/>
      <c r="Q21" s="377"/>
      <c r="R21" s="377"/>
      <c r="S21" s="178"/>
      <c r="U21" s="222"/>
      <c r="V21" s="222"/>
      <c r="W21" s="222"/>
      <c r="X21" s="222"/>
    </row>
    <row r="22" spans="1:78" s="167" customFormat="1">
      <c r="A22" s="919" t="s">
        <v>470</v>
      </c>
      <c r="B22" s="9" t="s">
        <v>69</v>
      </c>
      <c r="C22" s="378"/>
      <c r="D22" s="378"/>
      <c r="E22" s="378"/>
      <c r="F22" s="182"/>
      <c r="G22" s="182"/>
      <c r="H22" s="182"/>
      <c r="I22" s="182"/>
      <c r="J22" s="182"/>
      <c r="K22" s="182"/>
      <c r="L22" s="182"/>
      <c r="M22" s="182"/>
      <c r="N22" s="182"/>
      <c r="O22" s="178"/>
      <c r="P22" s="377"/>
      <c r="Q22" s="377"/>
      <c r="R22" s="377"/>
      <c r="S22" s="178"/>
      <c r="U22" s="222"/>
      <c r="V22" s="222"/>
      <c r="W22" s="222"/>
      <c r="X22" s="222"/>
    </row>
    <row r="23" spans="1:78" s="167" customFormat="1">
      <c r="A23" s="919">
        <v>6</v>
      </c>
      <c r="B23" s="145" t="s">
        <v>126</v>
      </c>
      <c r="C23" s="378"/>
      <c r="D23" s="378"/>
      <c r="E23" s="378"/>
      <c r="F23" s="182"/>
      <c r="G23" s="182"/>
      <c r="H23" s="182"/>
      <c r="I23" s="182"/>
      <c r="J23" s="182"/>
      <c r="K23" s="182"/>
      <c r="L23" s="182"/>
      <c r="M23" s="182"/>
      <c r="N23" s="182"/>
      <c r="O23" s="178"/>
      <c r="P23" s="377"/>
      <c r="Q23" s="377"/>
      <c r="R23" s="377"/>
      <c r="S23" s="178"/>
      <c r="U23" s="222"/>
      <c r="V23" s="222"/>
      <c r="W23" s="222"/>
      <c r="X23" s="222"/>
    </row>
    <row r="24" spans="1:78" s="167" customFormat="1">
      <c r="A24" s="919">
        <v>7</v>
      </c>
      <c r="B24" s="145" t="s">
        <v>127</v>
      </c>
      <c r="C24" s="378"/>
      <c r="D24" s="378"/>
      <c r="E24" s="378"/>
      <c r="F24" s="182"/>
      <c r="G24" s="182"/>
      <c r="H24" s="182"/>
      <c r="I24" s="182"/>
      <c r="J24" s="182"/>
      <c r="K24" s="182"/>
      <c r="L24" s="182"/>
      <c r="M24" s="182"/>
      <c r="N24" s="182"/>
      <c r="O24" s="178"/>
      <c r="P24" s="377"/>
      <c r="Q24" s="377"/>
      <c r="R24" s="377"/>
      <c r="S24" s="178"/>
      <c r="U24" s="222"/>
      <c r="V24" s="222"/>
      <c r="W24" s="222"/>
      <c r="X24" s="222"/>
    </row>
    <row r="25" spans="1:78" s="167" customFormat="1">
      <c r="A25" s="919">
        <v>8</v>
      </c>
      <c r="B25" s="145" t="s">
        <v>128</v>
      </c>
      <c r="C25" s="378"/>
      <c r="D25" s="378"/>
      <c r="E25" s="378"/>
      <c r="F25" s="182"/>
      <c r="G25" s="182"/>
      <c r="H25" s="182"/>
      <c r="I25" s="182"/>
      <c r="J25" s="182"/>
      <c r="K25" s="182"/>
      <c r="L25" s="182"/>
      <c r="M25" s="182"/>
      <c r="N25" s="182"/>
      <c r="O25" s="178"/>
      <c r="P25" s="377"/>
      <c r="Q25" s="377"/>
      <c r="R25" s="377"/>
      <c r="S25" s="178"/>
      <c r="U25" s="222"/>
      <c r="V25" s="222"/>
      <c r="W25" s="222"/>
      <c r="X25" s="222"/>
    </row>
    <row r="26" spans="1:78" s="167" customFormat="1">
      <c r="A26" s="919">
        <v>9</v>
      </c>
      <c r="B26" s="145" t="s">
        <v>129</v>
      </c>
      <c r="C26" s="378"/>
      <c r="D26" s="378"/>
      <c r="E26" s="378"/>
      <c r="F26" s="182"/>
      <c r="G26" s="182"/>
      <c r="H26" s="182"/>
      <c r="I26" s="182"/>
      <c r="J26" s="182"/>
      <c r="K26" s="182"/>
      <c r="L26" s="182"/>
      <c r="M26" s="182"/>
      <c r="N26" s="182"/>
      <c r="O26" s="178"/>
      <c r="P26" s="377"/>
      <c r="Q26" s="377"/>
      <c r="R26" s="377"/>
      <c r="S26" s="178"/>
      <c r="U26" s="222"/>
      <c r="V26" s="222"/>
      <c r="W26" s="222"/>
      <c r="X26" s="222"/>
    </row>
    <row r="27" spans="1:78" s="167" customFormat="1">
      <c r="A27" s="919">
        <v>10</v>
      </c>
      <c r="B27" s="145" t="s">
        <v>130</v>
      </c>
      <c r="C27" s="378"/>
      <c r="D27" s="378"/>
      <c r="E27" s="378"/>
      <c r="F27" s="182"/>
      <c r="G27" s="182"/>
      <c r="H27" s="182"/>
      <c r="I27" s="182"/>
      <c r="J27" s="182"/>
      <c r="K27" s="182"/>
      <c r="L27" s="182"/>
      <c r="M27" s="182"/>
      <c r="N27" s="182"/>
      <c r="O27" s="178"/>
      <c r="P27" s="377"/>
      <c r="Q27" s="377"/>
      <c r="R27" s="377"/>
      <c r="S27" s="178"/>
      <c r="U27" s="222"/>
      <c r="V27" s="222"/>
      <c r="W27" s="222"/>
      <c r="X27" s="222"/>
    </row>
    <row r="28" spans="1:78" s="167" customFormat="1">
      <c r="A28" s="919">
        <v>11</v>
      </c>
      <c r="B28" s="145" t="s">
        <v>131</v>
      </c>
      <c r="C28" s="378"/>
      <c r="D28" s="378"/>
      <c r="E28" s="378"/>
      <c r="F28" s="182"/>
      <c r="G28" s="182"/>
      <c r="H28" s="182"/>
      <c r="I28" s="182"/>
      <c r="J28" s="182"/>
      <c r="K28" s="182"/>
      <c r="L28" s="182"/>
      <c r="M28" s="182"/>
      <c r="N28" s="182"/>
      <c r="O28" s="178"/>
      <c r="P28" s="377"/>
      <c r="Q28" s="377"/>
      <c r="R28" s="377"/>
      <c r="S28" s="178"/>
      <c r="U28" s="222"/>
      <c r="V28" s="222"/>
      <c r="W28" s="222"/>
      <c r="X28" s="222"/>
    </row>
    <row r="29" spans="1:78" s="167" customFormat="1">
      <c r="A29" s="919">
        <v>12</v>
      </c>
      <c r="B29" s="145" t="s">
        <v>498</v>
      </c>
      <c r="C29" s="581"/>
      <c r="D29" s="581"/>
      <c r="E29" s="581"/>
      <c r="F29" s="184"/>
      <c r="G29" s="184"/>
      <c r="H29" s="184"/>
      <c r="I29" s="184"/>
      <c r="J29" s="184"/>
      <c r="K29" s="184"/>
      <c r="L29" s="184"/>
      <c r="M29" s="184"/>
      <c r="N29" s="184"/>
      <c r="O29" s="178"/>
      <c r="P29" s="377"/>
      <c r="Q29" s="377"/>
      <c r="R29" s="377"/>
      <c r="S29" s="178"/>
      <c r="U29" s="222"/>
      <c r="V29" s="222"/>
      <c r="W29" s="222"/>
      <c r="X29" s="222"/>
    </row>
    <row r="30" spans="1:78" s="131" customFormat="1">
      <c r="A30" s="917"/>
      <c r="B30" s="230"/>
      <c r="C30" s="377"/>
      <c r="D30" s="377"/>
      <c r="E30" s="377"/>
      <c r="F30" s="167"/>
      <c r="G30" s="167"/>
      <c r="H30" s="167"/>
      <c r="I30" s="167"/>
      <c r="J30" s="167"/>
      <c r="K30" s="167"/>
      <c r="L30" s="167"/>
      <c r="M30" s="167"/>
      <c r="N30" s="167"/>
      <c r="O30" s="167"/>
      <c r="P30" s="377"/>
      <c r="Q30" s="377"/>
      <c r="R30" s="377"/>
      <c r="S30" s="167"/>
      <c r="T30" s="167"/>
      <c r="U30" s="222"/>
      <c r="V30" s="222"/>
      <c r="W30" s="222"/>
      <c r="X30" s="222"/>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row>
    <row r="31" spans="1:78" s="131" customFormat="1">
      <c r="A31" s="924">
        <v>13</v>
      </c>
      <c r="B31" s="140" t="s">
        <v>132</v>
      </c>
      <c r="C31" s="596"/>
      <c r="D31" s="596"/>
      <c r="E31" s="596"/>
      <c r="F31" s="186"/>
      <c r="G31" s="186"/>
      <c r="H31" s="186"/>
      <c r="I31" s="186"/>
      <c r="J31" s="186"/>
      <c r="K31" s="186"/>
      <c r="L31" s="186"/>
      <c r="M31" s="186"/>
      <c r="N31" s="186"/>
      <c r="O31" s="597"/>
      <c r="P31" s="377"/>
      <c r="Q31" s="377"/>
      <c r="R31" s="377"/>
      <c r="S31" s="597"/>
      <c r="T31" s="167"/>
      <c r="U31" s="222"/>
      <c r="V31" s="222"/>
      <c r="W31" s="222"/>
      <c r="X31" s="222"/>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row>
    <row r="32" spans="1:78" s="131" customFormat="1">
      <c r="A32" s="915"/>
      <c r="B32" s="408"/>
      <c r="C32" s="407"/>
      <c r="D32" s="407"/>
      <c r="E32" s="407"/>
      <c r="F32" s="598"/>
      <c r="G32" s="598"/>
      <c r="H32" s="598"/>
      <c r="I32" s="598"/>
      <c r="J32" s="598"/>
      <c r="K32" s="598"/>
      <c r="L32" s="598"/>
      <c r="M32" s="598"/>
      <c r="N32" s="598"/>
      <c r="O32" s="597"/>
      <c r="P32" s="377"/>
      <c r="Q32" s="377"/>
      <c r="R32" s="377"/>
      <c r="S32" s="597"/>
      <c r="T32" s="167"/>
      <c r="U32" s="222"/>
      <c r="V32" s="222"/>
      <c r="W32" s="222"/>
      <c r="X32" s="222"/>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row>
    <row r="33" spans="1:78" s="131" customFormat="1">
      <c r="A33" s="917"/>
      <c r="B33" s="11" t="s">
        <v>361</v>
      </c>
      <c r="C33" s="590"/>
      <c r="D33" s="590"/>
      <c r="E33" s="590"/>
      <c r="F33" s="599"/>
      <c r="G33" s="599"/>
      <c r="H33" s="599"/>
      <c r="I33" s="599"/>
      <c r="J33" s="599"/>
      <c r="K33" s="599"/>
      <c r="L33" s="599"/>
      <c r="M33" s="599"/>
      <c r="N33" s="599"/>
      <c r="O33" s="591"/>
      <c r="P33" s="377"/>
      <c r="Q33" s="377"/>
      <c r="R33" s="377"/>
      <c r="S33" s="591"/>
      <c r="T33" s="167"/>
      <c r="U33" s="222"/>
      <c r="V33" s="222"/>
      <c r="W33" s="222"/>
      <c r="X33" s="222"/>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row>
    <row r="34" spans="1:78" s="187" customFormat="1">
      <c r="A34" s="932">
        <v>14</v>
      </c>
      <c r="B34" s="147" t="s">
        <v>202</v>
      </c>
      <c r="C34" s="600"/>
      <c r="D34" s="600"/>
      <c r="E34" s="600"/>
      <c r="F34" s="185"/>
      <c r="G34" s="185"/>
      <c r="H34" s="185"/>
      <c r="I34" s="185"/>
      <c r="J34" s="185"/>
      <c r="K34" s="185"/>
      <c r="L34" s="185"/>
      <c r="M34" s="185"/>
      <c r="N34" s="185"/>
      <c r="O34" s="178"/>
      <c r="P34" s="377"/>
      <c r="Q34" s="377"/>
      <c r="R34" s="377"/>
      <c r="S34" s="178"/>
      <c r="U34" s="594"/>
      <c r="V34" s="594"/>
      <c r="W34" s="594"/>
      <c r="X34" s="594"/>
    </row>
    <row r="35" spans="1:78" s="187" customFormat="1">
      <c r="A35" s="920" t="s">
        <v>362</v>
      </c>
      <c r="B35" s="9" t="s">
        <v>190</v>
      </c>
      <c r="C35" s="600"/>
      <c r="D35" s="600"/>
      <c r="E35" s="600"/>
      <c r="F35" s="185"/>
      <c r="G35" s="185"/>
      <c r="H35" s="185"/>
      <c r="I35" s="185"/>
      <c r="J35" s="185"/>
      <c r="K35" s="185"/>
      <c r="L35" s="185"/>
      <c r="M35" s="185"/>
      <c r="N35" s="185"/>
      <c r="O35" s="178"/>
      <c r="P35" s="377"/>
      <c r="Q35" s="377"/>
      <c r="R35" s="377"/>
      <c r="S35" s="178"/>
      <c r="U35" s="594"/>
      <c r="V35" s="594"/>
      <c r="W35" s="594"/>
      <c r="X35" s="594"/>
    </row>
    <row r="36" spans="1:78" s="167" customFormat="1">
      <c r="A36" s="920" t="s">
        <v>363</v>
      </c>
      <c r="B36" s="256" t="s">
        <v>643</v>
      </c>
      <c r="C36" s="398"/>
      <c r="D36" s="398"/>
      <c r="E36" s="398"/>
      <c r="F36" s="185"/>
      <c r="G36" s="185"/>
      <c r="H36" s="185"/>
      <c r="I36" s="185"/>
      <c r="J36" s="185"/>
      <c r="K36" s="185"/>
      <c r="L36" s="185"/>
      <c r="M36" s="185"/>
      <c r="N36" s="185"/>
      <c r="O36" s="178"/>
      <c r="P36" s="377"/>
      <c r="Q36" s="377"/>
      <c r="R36" s="377"/>
      <c r="S36" s="178"/>
      <c r="U36" s="222"/>
      <c r="V36" s="222"/>
      <c r="W36" s="222"/>
      <c r="X36" s="222"/>
    </row>
    <row r="37" spans="1:78" s="167" customFormat="1">
      <c r="A37" s="920" t="s">
        <v>364</v>
      </c>
      <c r="B37" s="17" t="s">
        <v>644</v>
      </c>
      <c r="C37" s="398"/>
      <c r="D37" s="398"/>
      <c r="E37" s="398"/>
      <c r="F37" s="181"/>
      <c r="G37" s="181"/>
      <c r="H37" s="181"/>
      <c r="I37" s="181"/>
      <c r="J37" s="181"/>
      <c r="K37" s="181"/>
      <c r="L37" s="181"/>
      <c r="M37" s="181"/>
      <c r="N37" s="181"/>
      <c r="O37" s="178"/>
      <c r="P37" s="377"/>
      <c r="Q37" s="377"/>
      <c r="R37" s="377"/>
      <c r="S37" s="178"/>
      <c r="U37" s="222"/>
      <c r="V37" s="222"/>
      <c r="W37" s="222"/>
      <c r="X37" s="222"/>
    </row>
    <row r="38" spans="1:78" s="167" customFormat="1">
      <c r="A38" s="920" t="s">
        <v>365</v>
      </c>
      <c r="B38" s="17" t="s">
        <v>69</v>
      </c>
      <c r="C38" s="398"/>
      <c r="D38" s="398"/>
      <c r="E38" s="398"/>
      <c r="F38" s="181"/>
      <c r="G38" s="181"/>
      <c r="H38" s="181"/>
      <c r="I38" s="181"/>
      <c r="J38" s="181"/>
      <c r="K38" s="181"/>
      <c r="L38" s="181"/>
      <c r="M38" s="181"/>
      <c r="N38" s="181"/>
      <c r="O38" s="178"/>
      <c r="P38" s="377"/>
      <c r="Q38" s="377"/>
      <c r="R38" s="377"/>
      <c r="S38" s="178"/>
      <c r="U38" s="222"/>
      <c r="V38" s="222"/>
      <c r="W38" s="222"/>
      <c r="X38" s="222"/>
    </row>
    <row r="39" spans="1:78" s="167" customFormat="1">
      <c r="A39" s="920" t="s">
        <v>366</v>
      </c>
      <c r="B39" s="146" t="s">
        <v>161</v>
      </c>
      <c r="C39" s="398"/>
      <c r="D39" s="398"/>
      <c r="E39" s="398"/>
      <c r="F39" s="185"/>
      <c r="G39" s="185"/>
      <c r="H39" s="185"/>
      <c r="I39" s="185"/>
      <c r="J39" s="185"/>
      <c r="K39" s="185"/>
      <c r="L39" s="185"/>
      <c r="M39" s="185"/>
      <c r="N39" s="185"/>
      <c r="O39" s="178"/>
      <c r="P39" s="377"/>
      <c r="Q39" s="377"/>
      <c r="R39" s="377"/>
      <c r="S39" s="178"/>
      <c r="U39" s="222"/>
      <c r="V39" s="222"/>
      <c r="W39" s="222"/>
      <c r="X39" s="222"/>
    </row>
    <row r="40" spans="1:78" s="167" customFormat="1">
      <c r="A40" s="933" t="s">
        <v>367</v>
      </c>
      <c r="B40" s="370" t="s">
        <v>254</v>
      </c>
      <c r="C40" s="398"/>
      <c r="D40" s="398"/>
      <c r="E40" s="398"/>
      <c r="F40" s="185"/>
      <c r="G40" s="185"/>
      <c r="H40" s="185"/>
      <c r="I40" s="185"/>
      <c r="J40" s="185"/>
      <c r="K40" s="185"/>
      <c r="L40" s="185"/>
      <c r="M40" s="185"/>
      <c r="N40" s="185"/>
      <c r="O40" s="178"/>
      <c r="P40" s="377"/>
      <c r="Q40" s="377"/>
      <c r="R40" s="377"/>
      <c r="S40" s="178"/>
      <c r="U40" s="222"/>
      <c r="V40" s="222"/>
      <c r="W40" s="222"/>
      <c r="X40" s="222"/>
    </row>
    <row r="41" spans="1:78" s="175" customFormat="1">
      <c r="A41" s="920" t="s">
        <v>368</v>
      </c>
      <c r="B41" s="371" t="s">
        <v>499</v>
      </c>
      <c r="C41" s="399"/>
      <c r="D41" s="399"/>
      <c r="E41" s="399"/>
      <c r="F41" s="189"/>
      <c r="G41" s="189"/>
      <c r="H41" s="189"/>
      <c r="I41" s="189"/>
      <c r="J41" s="189"/>
      <c r="K41" s="189"/>
      <c r="L41" s="189"/>
      <c r="M41" s="189"/>
      <c r="N41" s="189"/>
      <c r="P41" s="377"/>
      <c r="Q41" s="377"/>
      <c r="R41" s="377"/>
      <c r="U41" s="222"/>
      <c r="V41" s="222"/>
      <c r="W41" s="222"/>
      <c r="X41" s="222"/>
    </row>
    <row r="42" spans="1:78" s="175" customFormat="1">
      <c r="A42" s="920" t="s">
        <v>369</v>
      </c>
      <c r="B42" s="371" t="s">
        <v>69</v>
      </c>
      <c r="C42" s="399"/>
      <c r="D42" s="399"/>
      <c r="E42" s="399"/>
      <c r="F42" s="189"/>
      <c r="G42" s="189"/>
      <c r="H42" s="189"/>
      <c r="I42" s="189"/>
      <c r="J42" s="189"/>
      <c r="K42" s="189"/>
      <c r="L42" s="189"/>
      <c r="M42" s="189"/>
      <c r="N42" s="189"/>
      <c r="P42" s="377"/>
      <c r="Q42" s="377"/>
      <c r="R42" s="377"/>
      <c r="U42" s="222"/>
      <c r="V42" s="222"/>
      <c r="W42" s="222"/>
      <c r="X42" s="222"/>
    </row>
    <row r="43" spans="1:78" s="167" customFormat="1">
      <c r="A43" s="920" t="s">
        <v>370</v>
      </c>
      <c r="B43" s="370" t="s">
        <v>255</v>
      </c>
      <c r="C43" s="398"/>
      <c r="D43" s="398"/>
      <c r="E43" s="398"/>
      <c r="F43" s="185"/>
      <c r="G43" s="185"/>
      <c r="H43" s="185"/>
      <c r="I43" s="185"/>
      <c r="J43" s="185"/>
      <c r="K43" s="185"/>
      <c r="L43" s="185"/>
      <c r="M43" s="185"/>
      <c r="N43" s="185"/>
      <c r="O43" s="178"/>
      <c r="P43" s="377"/>
      <c r="Q43" s="377"/>
      <c r="R43" s="377"/>
      <c r="S43" s="178"/>
      <c r="U43" s="222"/>
      <c r="V43" s="222"/>
      <c r="W43" s="222"/>
      <c r="X43" s="222"/>
    </row>
    <row r="44" spans="1:78" s="167" customFormat="1">
      <c r="A44" s="920" t="s">
        <v>371</v>
      </c>
      <c r="B44" s="372" t="s">
        <v>457</v>
      </c>
      <c r="C44" s="398"/>
      <c r="D44" s="398"/>
      <c r="E44" s="398"/>
      <c r="F44" s="181"/>
      <c r="G44" s="181"/>
      <c r="H44" s="181"/>
      <c r="I44" s="181"/>
      <c r="J44" s="181"/>
      <c r="K44" s="181"/>
      <c r="L44" s="181"/>
      <c r="M44" s="181"/>
      <c r="N44" s="181"/>
      <c r="O44" s="178"/>
      <c r="P44" s="377"/>
      <c r="Q44" s="377"/>
      <c r="R44" s="377"/>
      <c r="S44" s="178"/>
      <c r="U44" s="222"/>
      <c r="V44" s="222"/>
      <c r="W44" s="222"/>
      <c r="X44" s="222"/>
    </row>
    <row r="45" spans="1:78" s="167" customFormat="1">
      <c r="A45" s="920" t="s">
        <v>372</v>
      </c>
      <c r="B45" s="372" t="s">
        <v>500</v>
      </c>
      <c r="C45" s="398"/>
      <c r="D45" s="398"/>
      <c r="E45" s="398"/>
      <c r="F45" s="181"/>
      <c r="G45" s="181"/>
      <c r="H45" s="181"/>
      <c r="I45" s="181"/>
      <c r="J45" s="181"/>
      <c r="K45" s="181"/>
      <c r="L45" s="181"/>
      <c r="M45" s="181"/>
      <c r="N45" s="181"/>
      <c r="O45" s="178"/>
      <c r="P45" s="377"/>
      <c r="Q45" s="377"/>
      <c r="R45" s="377"/>
      <c r="S45" s="178"/>
      <c r="U45" s="222"/>
      <c r="V45" s="222"/>
      <c r="W45" s="222"/>
      <c r="X45" s="222"/>
    </row>
    <row r="46" spans="1:78" s="167" customFormat="1" ht="42" customHeight="1">
      <c r="A46" s="920" t="s">
        <v>373</v>
      </c>
      <c r="B46" s="1147" t="s">
        <v>501</v>
      </c>
      <c r="C46" s="1147"/>
      <c r="D46" s="398"/>
      <c r="E46" s="398"/>
      <c r="F46" s="181"/>
      <c r="G46" s="181"/>
      <c r="H46" s="181"/>
      <c r="I46" s="181"/>
      <c r="J46" s="181"/>
      <c r="K46" s="181"/>
      <c r="L46" s="181"/>
      <c r="M46" s="181"/>
      <c r="N46" s="181"/>
      <c r="O46" s="178"/>
      <c r="P46" s="377"/>
      <c r="Q46" s="377"/>
      <c r="R46" s="377"/>
      <c r="S46" s="178"/>
      <c r="U46" s="222"/>
      <c r="V46" s="222"/>
      <c r="W46" s="222"/>
      <c r="X46" s="222"/>
    </row>
    <row r="47" spans="1:78" s="167" customFormat="1">
      <c r="A47" s="934" t="s">
        <v>374</v>
      </c>
      <c r="B47" s="372" t="s">
        <v>69</v>
      </c>
      <c r="C47" s="398"/>
      <c r="D47" s="398"/>
      <c r="E47" s="398"/>
      <c r="F47" s="181"/>
      <c r="G47" s="181"/>
      <c r="H47" s="181"/>
      <c r="I47" s="181"/>
      <c r="J47" s="181"/>
      <c r="K47" s="181"/>
      <c r="L47" s="181"/>
      <c r="M47" s="181"/>
      <c r="N47" s="181"/>
      <c r="O47" s="178"/>
      <c r="P47" s="377"/>
      <c r="Q47" s="377"/>
      <c r="R47" s="377"/>
      <c r="S47" s="178"/>
      <c r="U47" s="222"/>
      <c r="V47" s="222"/>
      <c r="W47" s="222"/>
      <c r="X47" s="222"/>
    </row>
    <row r="48" spans="1:78" s="167" customFormat="1" ht="45" customHeight="1">
      <c r="A48" s="934" t="s">
        <v>375</v>
      </c>
      <c r="B48" s="1146" t="s">
        <v>471</v>
      </c>
      <c r="C48" s="1146"/>
      <c r="D48" s="398"/>
      <c r="E48" s="398"/>
      <c r="F48" s="181"/>
      <c r="G48" s="181"/>
      <c r="H48" s="181"/>
      <c r="I48" s="181"/>
      <c r="J48" s="181"/>
      <c r="K48" s="181"/>
      <c r="L48" s="181"/>
      <c r="M48" s="181"/>
      <c r="N48" s="181"/>
      <c r="O48" s="178"/>
      <c r="P48" s="377"/>
      <c r="Q48" s="377"/>
      <c r="R48" s="377"/>
      <c r="S48" s="178"/>
      <c r="U48" s="222"/>
      <c r="V48" s="222"/>
      <c r="W48" s="222"/>
      <c r="X48" s="222"/>
    </row>
    <row r="49" spans="1:24" s="167" customFormat="1">
      <c r="A49" s="933" t="s">
        <v>376</v>
      </c>
      <c r="B49" s="146" t="s">
        <v>258</v>
      </c>
      <c r="C49" s="398"/>
      <c r="D49" s="398"/>
      <c r="E49" s="398"/>
      <c r="F49" s="185"/>
      <c r="G49" s="185"/>
      <c r="H49" s="185"/>
      <c r="I49" s="185"/>
      <c r="J49" s="185"/>
      <c r="K49" s="185"/>
      <c r="L49" s="185"/>
      <c r="M49" s="185"/>
      <c r="N49" s="185"/>
      <c r="O49" s="178"/>
      <c r="P49" s="377"/>
      <c r="Q49" s="377"/>
      <c r="R49" s="377"/>
      <c r="S49" s="178"/>
      <c r="U49" s="222"/>
      <c r="V49" s="222"/>
      <c r="W49" s="222"/>
      <c r="X49" s="222"/>
    </row>
    <row r="50" spans="1:24" s="167" customFormat="1">
      <c r="A50" s="933" t="s">
        <v>377</v>
      </c>
      <c r="B50" s="17" t="s">
        <v>465</v>
      </c>
      <c r="C50" s="398"/>
      <c r="D50" s="398"/>
      <c r="E50" s="398"/>
      <c r="F50" s="181"/>
      <c r="G50" s="181"/>
      <c r="H50" s="181"/>
      <c r="I50" s="181"/>
      <c r="J50" s="181"/>
      <c r="K50" s="181"/>
      <c r="L50" s="181"/>
      <c r="M50" s="181"/>
      <c r="N50" s="181"/>
      <c r="O50" s="178"/>
      <c r="P50" s="377"/>
      <c r="Q50" s="377"/>
      <c r="R50" s="377"/>
      <c r="S50" s="178"/>
      <c r="U50" s="222"/>
      <c r="V50" s="222"/>
      <c r="W50" s="222"/>
      <c r="X50" s="222"/>
    </row>
    <row r="51" spans="1:24" s="167" customFormat="1">
      <c r="A51" s="920" t="s">
        <v>378</v>
      </c>
      <c r="B51" s="17" t="s">
        <v>463</v>
      </c>
      <c r="C51" s="398"/>
      <c r="D51" s="398"/>
      <c r="E51" s="398"/>
      <c r="F51" s="181"/>
      <c r="G51" s="181"/>
      <c r="H51" s="181"/>
      <c r="I51" s="181"/>
      <c r="J51" s="181"/>
      <c r="K51" s="181"/>
      <c r="L51" s="181"/>
      <c r="M51" s="181"/>
      <c r="N51" s="181"/>
      <c r="O51" s="178"/>
      <c r="P51" s="377"/>
      <c r="Q51" s="377"/>
      <c r="R51" s="377"/>
      <c r="S51" s="178"/>
      <c r="U51" s="222"/>
      <c r="V51" s="222"/>
      <c r="W51" s="222"/>
      <c r="X51" s="222"/>
    </row>
    <row r="52" spans="1:24" s="167" customFormat="1">
      <c r="A52" s="920" t="s">
        <v>379</v>
      </c>
      <c r="B52" s="17" t="s">
        <v>472</v>
      </c>
      <c r="C52" s="398"/>
      <c r="D52" s="398"/>
      <c r="E52" s="398"/>
      <c r="F52" s="181"/>
      <c r="G52" s="181"/>
      <c r="H52" s="181"/>
      <c r="I52" s="181"/>
      <c r="J52" s="181"/>
      <c r="K52" s="181"/>
      <c r="L52" s="181"/>
      <c r="M52" s="181"/>
      <c r="N52" s="181"/>
      <c r="O52" s="178"/>
      <c r="P52" s="377"/>
      <c r="Q52" s="377"/>
      <c r="R52" s="377"/>
      <c r="S52" s="178"/>
      <c r="U52" s="222"/>
      <c r="V52" s="222"/>
      <c r="W52" s="222"/>
      <c r="X52" s="222"/>
    </row>
    <row r="53" spans="1:24" s="167" customFormat="1">
      <c r="A53" s="920" t="s">
        <v>380</v>
      </c>
      <c r="B53" s="146" t="s">
        <v>497</v>
      </c>
      <c r="C53" s="398"/>
      <c r="D53" s="398"/>
      <c r="E53" s="398"/>
      <c r="F53" s="181"/>
      <c r="G53" s="181"/>
      <c r="H53" s="181"/>
      <c r="I53" s="181"/>
      <c r="J53" s="181"/>
      <c r="K53" s="181"/>
      <c r="L53" s="181"/>
      <c r="M53" s="181"/>
      <c r="N53" s="181"/>
      <c r="O53" s="178"/>
      <c r="P53" s="377"/>
      <c r="Q53" s="377"/>
      <c r="R53" s="377"/>
      <c r="S53" s="178"/>
      <c r="U53" s="222"/>
      <c r="V53" s="222"/>
      <c r="W53" s="222"/>
      <c r="X53" s="222"/>
    </row>
    <row r="54" spans="1:24" s="167" customFormat="1">
      <c r="A54" s="920" t="s">
        <v>381</v>
      </c>
      <c r="B54" s="9" t="s">
        <v>432</v>
      </c>
      <c r="C54" s="398"/>
      <c r="D54" s="398"/>
      <c r="E54" s="398"/>
      <c r="F54" s="181"/>
      <c r="G54" s="181"/>
      <c r="H54" s="181"/>
      <c r="I54" s="181"/>
      <c r="J54" s="181"/>
      <c r="K54" s="181"/>
      <c r="L54" s="181"/>
      <c r="M54" s="181"/>
      <c r="N54" s="181"/>
      <c r="O54" s="178"/>
      <c r="P54" s="377"/>
      <c r="Q54" s="377"/>
      <c r="R54" s="377"/>
      <c r="S54" s="178"/>
      <c r="U54" s="222"/>
      <c r="V54" s="222"/>
      <c r="W54" s="222"/>
      <c r="X54" s="222"/>
    </row>
    <row r="55" spans="1:24" s="167" customFormat="1">
      <c r="A55" s="919">
        <v>15</v>
      </c>
      <c r="B55" s="13" t="s">
        <v>123</v>
      </c>
      <c r="C55" s="378"/>
      <c r="D55" s="378"/>
      <c r="E55" s="378"/>
      <c r="F55" s="181"/>
      <c r="G55" s="181"/>
      <c r="H55" s="181"/>
      <c r="I55" s="181"/>
      <c r="J55" s="181"/>
      <c r="K55" s="181"/>
      <c r="L55" s="181"/>
      <c r="M55" s="181"/>
      <c r="N55" s="181"/>
      <c r="O55" s="178"/>
      <c r="P55" s="377"/>
      <c r="Q55" s="377"/>
      <c r="R55" s="377"/>
      <c r="S55" s="178"/>
      <c r="U55" s="222"/>
      <c r="V55" s="222"/>
      <c r="W55" s="222"/>
      <c r="X55" s="222"/>
    </row>
    <row r="56" spans="1:24" s="187" customFormat="1">
      <c r="A56" s="932">
        <v>16</v>
      </c>
      <c r="B56" s="13" t="s">
        <v>124</v>
      </c>
      <c r="C56" s="602"/>
      <c r="D56" s="602"/>
      <c r="E56" s="602"/>
      <c r="F56" s="190"/>
      <c r="G56" s="190"/>
      <c r="H56" s="190"/>
      <c r="I56" s="190"/>
      <c r="J56" s="190"/>
      <c r="K56" s="190"/>
      <c r="L56" s="190"/>
      <c r="M56" s="190"/>
      <c r="N56" s="190"/>
      <c r="O56" s="178"/>
      <c r="P56" s="377"/>
      <c r="Q56" s="377"/>
      <c r="R56" s="377"/>
      <c r="S56" s="178"/>
      <c r="U56" s="594"/>
      <c r="V56" s="594"/>
      <c r="W56" s="594"/>
      <c r="X56" s="594"/>
    </row>
    <row r="57" spans="1:24" s="167" customFormat="1">
      <c r="A57" s="920" t="s">
        <v>382</v>
      </c>
      <c r="B57" s="146" t="s">
        <v>133</v>
      </c>
      <c r="C57" s="398"/>
      <c r="D57" s="398"/>
      <c r="E57" s="398"/>
      <c r="F57" s="181"/>
      <c r="G57" s="181"/>
      <c r="H57" s="181"/>
      <c r="I57" s="181"/>
      <c r="J57" s="181"/>
      <c r="K57" s="181"/>
      <c r="L57" s="181"/>
      <c r="M57" s="181"/>
      <c r="N57" s="181"/>
      <c r="O57" s="178"/>
      <c r="P57" s="377"/>
      <c r="Q57" s="377"/>
      <c r="R57" s="377"/>
      <c r="S57" s="178"/>
      <c r="U57" s="222"/>
      <c r="V57" s="222"/>
      <c r="W57" s="222"/>
      <c r="X57" s="222"/>
    </row>
    <row r="58" spans="1:24" s="167" customFormat="1">
      <c r="A58" s="920" t="s">
        <v>383</v>
      </c>
      <c r="B58" s="146" t="s">
        <v>259</v>
      </c>
      <c r="C58" s="398"/>
      <c r="D58" s="398"/>
      <c r="E58" s="398"/>
      <c r="F58" s="181"/>
      <c r="G58" s="181"/>
      <c r="H58" s="181"/>
      <c r="I58" s="181"/>
      <c r="J58" s="181"/>
      <c r="K58" s="181"/>
      <c r="L58" s="181"/>
      <c r="M58" s="181"/>
      <c r="N58" s="181"/>
      <c r="O58" s="178"/>
      <c r="P58" s="377"/>
      <c r="Q58" s="377"/>
      <c r="R58" s="377"/>
      <c r="S58" s="178"/>
      <c r="U58" s="222"/>
      <c r="V58" s="222"/>
      <c r="W58" s="222"/>
      <c r="X58" s="222"/>
    </row>
    <row r="59" spans="1:24" s="167" customFormat="1">
      <c r="A59" s="920" t="s">
        <v>384</v>
      </c>
      <c r="B59" s="146" t="s">
        <v>256</v>
      </c>
      <c r="C59" s="398"/>
      <c r="D59" s="398"/>
      <c r="E59" s="398"/>
      <c r="F59" s="181"/>
      <c r="G59" s="181"/>
      <c r="H59" s="181"/>
      <c r="I59" s="181"/>
      <c r="J59" s="181"/>
      <c r="K59" s="181"/>
      <c r="L59" s="181"/>
      <c r="M59" s="181"/>
      <c r="N59" s="181"/>
      <c r="O59" s="178"/>
      <c r="P59" s="377"/>
      <c r="Q59" s="377"/>
      <c r="R59" s="377"/>
      <c r="S59" s="178"/>
      <c r="U59" s="222"/>
      <c r="V59" s="222"/>
      <c r="W59" s="222"/>
      <c r="X59" s="222"/>
    </row>
    <row r="60" spans="1:24" s="167" customFormat="1">
      <c r="A60" s="920" t="s">
        <v>385</v>
      </c>
      <c r="B60" s="146" t="s">
        <v>257</v>
      </c>
      <c r="C60" s="398"/>
      <c r="D60" s="398"/>
      <c r="E60" s="398"/>
      <c r="F60" s="181"/>
      <c r="G60" s="181"/>
      <c r="H60" s="181"/>
      <c r="I60" s="181"/>
      <c r="J60" s="181"/>
      <c r="K60" s="181"/>
      <c r="L60" s="181"/>
      <c r="M60" s="181"/>
      <c r="N60" s="181"/>
      <c r="O60" s="178"/>
      <c r="P60" s="377"/>
      <c r="Q60" s="377"/>
      <c r="R60" s="377"/>
      <c r="S60" s="178"/>
      <c r="U60" s="222"/>
      <c r="V60" s="222"/>
      <c r="W60" s="222"/>
      <c r="X60" s="222"/>
    </row>
    <row r="61" spans="1:24" s="167" customFormat="1">
      <c r="A61" s="919">
        <v>17</v>
      </c>
      <c r="B61" s="13" t="s">
        <v>134</v>
      </c>
      <c r="C61" s="398"/>
      <c r="D61" s="398"/>
      <c r="E61" s="398"/>
      <c r="F61" s="190"/>
      <c r="G61" s="190"/>
      <c r="H61" s="190"/>
      <c r="I61" s="190"/>
      <c r="J61" s="190"/>
      <c r="K61" s="190"/>
      <c r="L61" s="190"/>
      <c r="M61" s="190"/>
      <c r="N61" s="190"/>
      <c r="O61" s="178"/>
      <c r="P61" s="377"/>
      <c r="Q61" s="377"/>
      <c r="R61" s="377"/>
      <c r="S61" s="178"/>
      <c r="U61" s="222"/>
      <c r="V61" s="222"/>
      <c r="W61" s="222"/>
      <c r="X61" s="222"/>
    </row>
    <row r="62" spans="1:24" s="167" customFormat="1">
      <c r="A62" s="920" t="s">
        <v>386</v>
      </c>
      <c r="B62" s="146" t="s">
        <v>417</v>
      </c>
      <c r="C62" s="398"/>
      <c r="D62" s="398"/>
      <c r="E62" s="398"/>
      <c r="F62" s="181"/>
      <c r="G62" s="181"/>
      <c r="H62" s="181"/>
      <c r="I62" s="181"/>
      <c r="J62" s="181"/>
      <c r="K62" s="181"/>
      <c r="L62" s="181"/>
      <c r="M62" s="181"/>
      <c r="N62" s="181"/>
      <c r="O62" s="178"/>
      <c r="P62" s="377"/>
      <c r="Q62" s="377"/>
      <c r="R62" s="377"/>
      <c r="S62" s="178"/>
      <c r="U62" s="222"/>
      <c r="V62" s="222"/>
      <c r="W62" s="222"/>
      <c r="X62" s="222"/>
    </row>
    <row r="63" spans="1:24" s="167" customFormat="1">
      <c r="A63" s="920" t="s">
        <v>387</v>
      </c>
      <c r="B63" s="146" t="s">
        <v>346</v>
      </c>
      <c r="C63" s="398"/>
      <c r="D63" s="398"/>
      <c r="E63" s="398"/>
      <c r="F63" s="181"/>
      <c r="G63" s="181"/>
      <c r="H63" s="181"/>
      <c r="I63" s="181"/>
      <c r="J63" s="181"/>
      <c r="K63" s="181"/>
      <c r="L63" s="181"/>
      <c r="M63" s="181"/>
      <c r="N63" s="181"/>
      <c r="O63" s="178"/>
      <c r="P63" s="377"/>
      <c r="Q63" s="377"/>
      <c r="R63" s="377"/>
      <c r="S63" s="178"/>
      <c r="U63" s="222"/>
      <c r="V63" s="222"/>
      <c r="W63" s="222"/>
      <c r="X63" s="222"/>
    </row>
    <row r="64" spans="1:24" s="167" customFormat="1">
      <c r="A64" s="920" t="s">
        <v>388</v>
      </c>
      <c r="B64" s="146" t="s">
        <v>69</v>
      </c>
      <c r="C64" s="398"/>
      <c r="D64" s="398"/>
      <c r="E64" s="398"/>
      <c r="F64" s="181"/>
      <c r="G64" s="181"/>
      <c r="H64" s="181"/>
      <c r="I64" s="181"/>
      <c r="J64" s="181"/>
      <c r="K64" s="181"/>
      <c r="L64" s="181"/>
      <c r="M64" s="181"/>
      <c r="N64" s="181"/>
      <c r="O64" s="178"/>
      <c r="P64" s="377"/>
      <c r="Q64" s="377"/>
      <c r="R64" s="377"/>
      <c r="S64" s="178"/>
      <c r="U64" s="222"/>
      <c r="V64" s="222"/>
      <c r="W64" s="222"/>
      <c r="X64" s="222"/>
    </row>
    <row r="65" spans="1:78" s="131" customFormat="1">
      <c r="A65" s="919">
        <v>18</v>
      </c>
      <c r="B65" s="14" t="s">
        <v>125</v>
      </c>
      <c r="C65" s="604"/>
      <c r="D65" s="604"/>
      <c r="E65" s="604"/>
      <c r="F65" s="190"/>
      <c r="G65" s="190"/>
      <c r="H65" s="190"/>
      <c r="I65" s="190"/>
      <c r="J65" s="190"/>
      <c r="K65" s="190"/>
      <c r="L65" s="190"/>
      <c r="M65" s="190"/>
      <c r="N65" s="190"/>
      <c r="O65" s="178"/>
      <c r="P65" s="377"/>
      <c r="Q65" s="377"/>
      <c r="R65" s="377"/>
      <c r="S65" s="178"/>
      <c r="T65" s="167"/>
      <c r="U65" s="222"/>
      <c r="V65" s="222"/>
      <c r="W65" s="222"/>
      <c r="X65" s="222"/>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167"/>
      <c r="BZ65" s="167"/>
    </row>
    <row r="66" spans="1:78" s="167" customFormat="1">
      <c r="A66" s="920" t="s">
        <v>389</v>
      </c>
      <c r="B66" s="146" t="s">
        <v>135</v>
      </c>
      <c r="C66" s="398"/>
      <c r="D66" s="398"/>
      <c r="E66" s="398"/>
      <c r="F66" s="190"/>
      <c r="G66" s="190"/>
      <c r="H66" s="190"/>
      <c r="I66" s="190"/>
      <c r="J66" s="190"/>
      <c r="K66" s="190"/>
      <c r="L66" s="190"/>
      <c r="M66" s="190"/>
      <c r="N66" s="190"/>
      <c r="O66" s="178"/>
      <c r="P66" s="377"/>
      <c r="Q66" s="377"/>
      <c r="R66" s="377"/>
      <c r="S66" s="178"/>
      <c r="U66" s="222"/>
      <c r="V66" s="222"/>
      <c r="W66" s="222"/>
      <c r="X66" s="222"/>
    </row>
    <row r="67" spans="1:78" s="167" customFormat="1">
      <c r="A67" s="920" t="s">
        <v>390</v>
      </c>
      <c r="B67" s="17" t="s">
        <v>156</v>
      </c>
      <c r="C67" s="398"/>
      <c r="D67" s="398"/>
      <c r="E67" s="398"/>
      <c r="F67" s="181"/>
      <c r="G67" s="181"/>
      <c r="H67" s="181"/>
      <c r="I67" s="181"/>
      <c r="J67" s="181"/>
      <c r="K67" s="181"/>
      <c r="L67" s="181"/>
      <c r="M67" s="181"/>
      <c r="N67" s="181"/>
      <c r="O67" s="178"/>
      <c r="P67" s="377"/>
      <c r="Q67" s="377"/>
      <c r="R67" s="377"/>
      <c r="S67" s="178"/>
      <c r="U67" s="222"/>
      <c r="V67" s="222"/>
      <c r="W67" s="222"/>
      <c r="X67" s="222"/>
    </row>
    <row r="68" spans="1:78" s="167" customFormat="1">
      <c r="A68" s="920" t="s">
        <v>391</v>
      </c>
      <c r="B68" s="17" t="s">
        <v>473</v>
      </c>
      <c r="C68" s="398"/>
      <c r="D68" s="398"/>
      <c r="E68" s="398"/>
      <c r="F68" s="181"/>
      <c r="G68" s="181"/>
      <c r="H68" s="181"/>
      <c r="I68" s="181"/>
      <c r="J68" s="181"/>
      <c r="K68" s="181"/>
      <c r="L68" s="181"/>
      <c r="M68" s="181"/>
      <c r="N68" s="181"/>
      <c r="O68" s="178"/>
      <c r="P68" s="377"/>
      <c r="Q68" s="377"/>
      <c r="R68" s="377"/>
      <c r="S68" s="178"/>
      <c r="U68" s="222"/>
      <c r="V68" s="222"/>
      <c r="W68" s="222"/>
      <c r="X68" s="222"/>
    </row>
    <row r="69" spans="1:78" s="167" customFormat="1">
      <c r="A69" s="920" t="s">
        <v>392</v>
      </c>
      <c r="B69" s="146" t="s">
        <v>348</v>
      </c>
      <c r="C69" s="398"/>
      <c r="D69" s="398"/>
      <c r="E69" s="398"/>
      <c r="F69" s="190"/>
      <c r="G69" s="190"/>
      <c r="H69" s="190"/>
      <c r="I69" s="190"/>
      <c r="J69" s="190"/>
      <c r="K69" s="190"/>
      <c r="L69" s="190"/>
      <c r="M69" s="190"/>
      <c r="N69" s="190"/>
      <c r="O69" s="178"/>
      <c r="P69" s="377"/>
      <c r="Q69" s="377"/>
      <c r="R69" s="377"/>
      <c r="S69" s="178"/>
      <c r="U69" s="222"/>
      <c r="V69" s="222"/>
      <c r="W69" s="222"/>
      <c r="X69" s="222"/>
    </row>
    <row r="70" spans="1:78" s="167" customFormat="1">
      <c r="A70" s="920" t="s">
        <v>393</v>
      </c>
      <c r="B70" s="17" t="s">
        <v>178</v>
      </c>
      <c r="C70" s="398"/>
      <c r="D70" s="398"/>
      <c r="E70" s="398"/>
      <c r="F70" s="181"/>
      <c r="G70" s="181"/>
      <c r="H70" s="181"/>
      <c r="I70" s="181"/>
      <c r="J70" s="181"/>
      <c r="K70" s="181"/>
      <c r="L70" s="181"/>
      <c r="M70" s="181"/>
      <c r="N70" s="181"/>
      <c r="O70" s="178"/>
      <c r="P70" s="377"/>
      <c r="Q70" s="377"/>
      <c r="R70" s="377"/>
      <c r="S70" s="178"/>
      <c r="U70" s="222"/>
      <c r="V70" s="222"/>
      <c r="W70" s="222"/>
      <c r="X70" s="222"/>
    </row>
    <row r="71" spans="1:78" s="167" customFormat="1">
      <c r="A71" s="920" t="s">
        <v>394</v>
      </c>
      <c r="B71" s="17" t="s">
        <v>347</v>
      </c>
      <c r="C71" s="398"/>
      <c r="D71" s="398"/>
      <c r="E71" s="398"/>
      <c r="F71" s="181"/>
      <c r="G71" s="181"/>
      <c r="H71" s="181"/>
      <c r="I71" s="181"/>
      <c r="J71" s="181"/>
      <c r="K71" s="181"/>
      <c r="L71" s="181"/>
      <c r="M71" s="181"/>
      <c r="N71" s="181"/>
      <c r="O71" s="178"/>
      <c r="P71" s="377"/>
      <c r="Q71" s="377"/>
      <c r="R71" s="377"/>
      <c r="S71" s="178"/>
      <c r="U71" s="222"/>
      <c r="V71" s="222"/>
      <c r="W71" s="222"/>
      <c r="X71" s="222"/>
    </row>
    <row r="72" spans="1:78" s="167" customFormat="1">
      <c r="A72" s="920" t="s">
        <v>395</v>
      </c>
      <c r="B72" s="17" t="s">
        <v>69</v>
      </c>
      <c r="C72" s="398"/>
      <c r="D72" s="398"/>
      <c r="E72" s="398"/>
      <c r="F72" s="181"/>
      <c r="G72" s="181"/>
      <c r="H72" s="181"/>
      <c r="I72" s="181"/>
      <c r="J72" s="181"/>
      <c r="K72" s="181"/>
      <c r="L72" s="181"/>
      <c r="M72" s="181"/>
      <c r="N72" s="181"/>
      <c r="O72" s="178"/>
      <c r="P72" s="377"/>
      <c r="Q72" s="377"/>
      <c r="R72" s="377"/>
      <c r="S72" s="178"/>
      <c r="U72" s="222"/>
      <c r="V72" s="222"/>
      <c r="W72" s="222"/>
      <c r="X72" s="222"/>
    </row>
    <row r="73" spans="1:78" s="167" customFormat="1">
      <c r="A73" s="920" t="s">
        <v>396</v>
      </c>
      <c r="B73" s="146" t="s">
        <v>136</v>
      </c>
      <c r="C73" s="398"/>
      <c r="D73" s="398"/>
      <c r="E73" s="398"/>
      <c r="F73" s="190"/>
      <c r="G73" s="190"/>
      <c r="H73" s="190"/>
      <c r="I73" s="190"/>
      <c r="J73" s="190"/>
      <c r="K73" s="190"/>
      <c r="L73" s="190"/>
      <c r="M73" s="190"/>
      <c r="N73" s="190"/>
      <c r="O73" s="178"/>
      <c r="P73" s="377"/>
      <c r="Q73" s="377"/>
      <c r="R73" s="377"/>
      <c r="S73" s="178"/>
      <c r="U73" s="222"/>
      <c r="V73" s="222"/>
      <c r="W73" s="222"/>
      <c r="X73" s="222"/>
    </row>
    <row r="74" spans="1:78" s="167" customFormat="1">
      <c r="A74" s="920" t="s">
        <v>397</v>
      </c>
      <c r="B74" s="17" t="s">
        <v>156</v>
      </c>
      <c r="C74" s="398"/>
      <c r="D74" s="398"/>
      <c r="E74" s="398"/>
      <c r="F74" s="181"/>
      <c r="G74" s="181"/>
      <c r="H74" s="181"/>
      <c r="I74" s="181"/>
      <c r="J74" s="181"/>
      <c r="K74" s="181"/>
      <c r="L74" s="181"/>
      <c r="M74" s="181"/>
      <c r="N74" s="181"/>
      <c r="O74" s="178"/>
      <c r="P74" s="377"/>
      <c r="Q74" s="377"/>
      <c r="R74" s="377"/>
      <c r="S74" s="178"/>
      <c r="U74" s="222"/>
      <c r="V74" s="222"/>
      <c r="W74" s="222"/>
      <c r="X74" s="222"/>
    </row>
    <row r="75" spans="1:78" s="167" customFormat="1">
      <c r="A75" s="920" t="s">
        <v>398</v>
      </c>
      <c r="B75" s="17" t="s">
        <v>69</v>
      </c>
      <c r="C75" s="398"/>
      <c r="D75" s="398"/>
      <c r="E75" s="398"/>
      <c r="F75" s="181"/>
      <c r="G75" s="181"/>
      <c r="H75" s="181"/>
      <c r="I75" s="181"/>
      <c r="J75" s="181"/>
      <c r="K75" s="181"/>
      <c r="L75" s="181"/>
      <c r="M75" s="181"/>
      <c r="N75" s="181"/>
      <c r="O75" s="178"/>
      <c r="P75" s="377"/>
      <c r="Q75" s="377"/>
      <c r="R75" s="377"/>
      <c r="S75" s="178"/>
      <c r="U75" s="222"/>
      <c r="V75" s="222"/>
      <c r="W75" s="222"/>
      <c r="X75" s="222"/>
    </row>
    <row r="76" spans="1:78" s="167" customFormat="1">
      <c r="A76" s="920" t="s">
        <v>399</v>
      </c>
      <c r="B76" s="146" t="s">
        <v>137</v>
      </c>
      <c r="C76" s="398"/>
      <c r="D76" s="398"/>
      <c r="E76" s="398"/>
      <c r="F76" s="190"/>
      <c r="G76" s="190"/>
      <c r="H76" s="190"/>
      <c r="I76" s="190"/>
      <c r="J76" s="190"/>
      <c r="K76" s="190"/>
      <c r="L76" s="190"/>
      <c r="M76" s="190"/>
      <c r="N76" s="190"/>
      <c r="O76" s="178"/>
      <c r="P76" s="377"/>
      <c r="Q76" s="377"/>
      <c r="R76" s="377"/>
      <c r="S76" s="178"/>
      <c r="U76" s="222"/>
      <c r="V76" s="222"/>
      <c r="W76" s="222"/>
      <c r="X76" s="222"/>
    </row>
    <row r="77" spans="1:78" s="167" customFormat="1">
      <c r="A77" s="920" t="s">
        <v>400</v>
      </c>
      <c r="B77" s="17" t="s">
        <v>156</v>
      </c>
      <c r="C77" s="398"/>
      <c r="D77" s="398"/>
      <c r="E77" s="398"/>
      <c r="F77" s="181"/>
      <c r="G77" s="181"/>
      <c r="H77" s="181"/>
      <c r="I77" s="181"/>
      <c r="J77" s="181"/>
      <c r="K77" s="181"/>
      <c r="L77" s="181"/>
      <c r="M77" s="181"/>
      <c r="N77" s="181"/>
      <c r="O77" s="178"/>
      <c r="P77" s="377"/>
      <c r="Q77" s="377"/>
      <c r="R77" s="377"/>
      <c r="S77" s="178"/>
      <c r="U77" s="222"/>
      <c r="V77" s="222"/>
      <c r="W77" s="222"/>
      <c r="X77" s="222"/>
    </row>
    <row r="78" spans="1:78" s="167" customFormat="1">
      <c r="A78" s="920" t="s">
        <v>401</v>
      </c>
      <c r="B78" s="17" t="s">
        <v>69</v>
      </c>
      <c r="C78" s="398"/>
      <c r="D78" s="398"/>
      <c r="E78" s="398"/>
      <c r="F78" s="181"/>
      <c r="G78" s="181"/>
      <c r="H78" s="181"/>
      <c r="I78" s="181"/>
      <c r="J78" s="181"/>
      <c r="K78" s="181"/>
      <c r="L78" s="181"/>
      <c r="M78" s="181"/>
      <c r="N78" s="181"/>
      <c r="O78" s="178"/>
      <c r="P78" s="377"/>
      <c r="Q78" s="377"/>
      <c r="R78" s="377"/>
      <c r="S78" s="178"/>
      <c r="U78" s="222"/>
      <c r="V78" s="222"/>
      <c r="W78" s="222"/>
      <c r="X78" s="222"/>
    </row>
    <row r="79" spans="1:78" s="187" customFormat="1">
      <c r="A79" s="932">
        <v>19</v>
      </c>
      <c r="B79" s="13" t="s">
        <v>126</v>
      </c>
      <c r="C79" s="602"/>
      <c r="D79" s="602"/>
      <c r="E79" s="602"/>
      <c r="F79" s="190"/>
      <c r="G79" s="190"/>
      <c r="H79" s="190"/>
      <c r="I79" s="190"/>
      <c r="J79" s="190"/>
      <c r="K79" s="190"/>
      <c r="L79" s="190"/>
      <c r="M79" s="190"/>
      <c r="N79" s="190"/>
      <c r="O79" s="178"/>
      <c r="P79" s="377"/>
      <c r="Q79" s="377"/>
      <c r="R79" s="377"/>
      <c r="S79" s="178"/>
      <c r="U79" s="594"/>
      <c r="V79" s="594"/>
      <c r="W79" s="594"/>
      <c r="X79" s="594"/>
    </row>
    <row r="80" spans="1:78" s="167" customFormat="1">
      <c r="A80" s="920" t="s">
        <v>402</v>
      </c>
      <c r="B80" s="146" t="s">
        <v>138</v>
      </c>
      <c r="C80" s="398"/>
      <c r="D80" s="398"/>
      <c r="E80" s="398"/>
      <c r="F80" s="181"/>
      <c r="G80" s="181"/>
      <c r="H80" s="181"/>
      <c r="I80" s="181"/>
      <c r="J80" s="181"/>
      <c r="K80" s="181"/>
      <c r="L80" s="181"/>
      <c r="M80" s="181"/>
      <c r="N80" s="181"/>
      <c r="O80" s="178"/>
      <c r="P80" s="377"/>
      <c r="Q80" s="377"/>
      <c r="R80" s="377"/>
      <c r="S80" s="178"/>
      <c r="U80" s="222"/>
      <c r="V80" s="222"/>
      <c r="W80" s="222"/>
      <c r="X80" s="222"/>
    </row>
    <row r="81" spans="1:78" s="167" customFormat="1">
      <c r="A81" s="920" t="s">
        <v>403</v>
      </c>
      <c r="B81" s="146" t="s">
        <v>162</v>
      </c>
      <c r="C81" s="398"/>
      <c r="D81" s="398"/>
      <c r="E81" s="398"/>
      <c r="F81" s="181"/>
      <c r="G81" s="181"/>
      <c r="H81" s="181"/>
      <c r="I81" s="181"/>
      <c r="J81" s="181"/>
      <c r="K81" s="181"/>
      <c r="L81" s="181"/>
      <c r="M81" s="181"/>
      <c r="N81" s="181"/>
      <c r="O81" s="178"/>
      <c r="P81" s="377"/>
      <c r="Q81" s="377"/>
      <c r="R81" s="377"/>
      <c r="S81" s="178"/>
      <c r="U81" s="222"/>
      <c r="V81" s="222"/>
      <c r="W81" s="222"/>
      <c r="X81" s="222"/>
    </row>
    <row r="82" spans="1:78" s="187" customFormat="1">
      <c r="A82" s="932">
        <v>20</v>
      </c>
      <c r="B82" s="13" t="s">
        <v>127</v>
      </c>
      <c r="C82" s="602"/>
      <c r="D82" s="602"/>
      <c r="E82" s="602"/>
      <c r="F82" s="185"/>
      <c r="G82" s="185"/>
      <c r="H82" s="185"/>
      <c r="I82" s="185"/>
      <c r="J82" s="185"/>
      <c r="K82" s="185"/>
      <c r="L82" s="185"/>
      <c r="M82" s="185"/>
      <c r="N82" s="185"/>
      <c r="O82" s="178"/>
      <c r="P82" s="377"/>
      <c r="Q82" s="377"/>
      <c r="R82" s="377"/>
      <c r="S82" s="178"/>
      <c r="U82" s="594"/>
      <c r="V82" s="594"/>
      <c r="W82" s="594"/>
      <c r="X82" s="594"/>
    </row>
    <row r="83" spans="1:78" s="167" customFormat="1">
      <c r="A83" s="920" t="s">
        <v>404</v>
      </c>
      <c r="B83" s="146" t="s">
        <v>140</v>
      </c>
      <c r="C83" s="398"/>
      <c r="D83" s="398"/>
      <c r="E83" s="398"/>
      <c r="F83" s="185"/>
      <c r="G83" s="191"/>
      <c r="H83" s="191"/>
      <c r="I83" s="191"/>
      <c r="J83" s="191"/>
      <c r="K83" s="191"/>
      <c r="L83" s="191"/>
      <c r="M83" s="191"/>
      <c r="N83" s="191"/>
      <c r="O83" s="178"/>
      <c r="P83" s="377"/>
      <c r="Q83" s="377"/>
      <c r="R83" s="377"/>
      <c r="S83" s="178"/>
      <c r="U83" s="222"/>
      <c r="V83" s="222"/>
      <c r="W83" s="222"/>
      <c r="X83" s="222"/>
    </row>
    <row r="84" spans="1:78" s="167" customFormat="1">
      <c r="A84" s="920" t="s">
        <v>405</v>
      </c>
      <c r="B84" s="17" t="s">
        <v>63</v>
      </c>
      <c r="C84" s="398"/>
      <c r="D84" s="398"/>
      <c r="E84" s="398"/>
      <c r="F84" s="181"/>
      <c r="G84" s="181"/>
      <c r="H84" s="181"/>
      <c r="I84" s="181"/>
      <c r="J84" s="181"/>
      <c r="K84" s="181"/>
      <c r="L84" s="181"/>
      <c r="M84" s="181"/>
      <c r="N84" s="181"/>
      <c r="O84" s="178"/>
      <c r="P84" s="377"/>
      <c r="Q84" s="377"/>
      <c r="R84" s="377"/>
      <c r="S84" s="178"/>
      <c r="U84" s="222"/>
      <c r="V84" s="222"/>
      <c r="W84" s="222"/>
      <c r="X84" s="222"/>
    </row>
    <row r="85" spans="1:78" s="167" customFormat="1">
      <c r="A85" s="920" t="s">
        <v>406</v>
      </c>
      <c r="B85" s="17" t="s">
        <v>69</v>
      </c>
      <c r="C85" s="398"/>
      <c r="D85" s="398"/>
      <c r="E85" s="398"/>
      <c r="F85" s="181"/>
      <c r="G85" s="181"/>
      <c r="H85" s="181"/>
      <c r="I85" s="181"/>
      <c r="J85" s="181"/>
      <c r="K85" s="181"/>
      <c r="L85" s="181"/>
      <c r="M85" s="181"/>
      <c r="N85" s="181"/>
      <c r="O85" s="178"/>
      <c r="P85" s="377"/>
      <c r="Q85" s="377"/>
      <c r="R85" s="377"/>
      <c r="S85" s="178"/>
      <c r="U85" s="222"/>
      <c r="V85" s="222"/>
      <c r="W85" s="222"/>
      <c r="X85" s="222"/>
    </row>
    <row r="86" spans="1:78" s="167" customFormat="1">
      <c r="A86" s="920" t="s">
        <v>407</v>
      </c>
      <c r="B86" s="146" t="s">
        <v>141</v>
      </c>
      <c r="C86" s="398"/>
      <c r="D86" s="398"/>
      <c r="E86" s="398"/>
      <c r="F86" s="166"/>
      <c r="G86" s="166"/>
      <c r="H86" s="166"/>
      <c r="I86" s="166"/>
      <c r="J86" s="166"/>
      <c r="K86" s="166"/>
      <c r="L86" s="166"/>
      <c r="M86" s="166"/>
      <c r="N86" s="166"/>
      <c r="O86" s="178"/>
      <c r="P86" s="377"/>
      <c r="Q86" s="377"/>
      <c r="R86" s="377"/>
      <c r="S86" s="178"/>
      <c r="U86" s="222"/>
      <c r="V86" s="222"/>
      <c r="W86" s="222"/>
      <c r="X86" s="222"/>
    </row>
    <row r="87" spans="1:78" s="167" customFormat="1">
      <c r="A87" s="920" t="s">
        <v>408</v>
      </c>
      <c r="B87" s="146" t="s">
        <v>69</v>
      </c>
      <c r="C87" s="398"/>
      <c r="D87" s="398"/>
      <c r="E87" s="398"/>
      <c r="F87" s="166"/>
      <c r="G87" s="166"/>
      <c r="H87" s="166"/>
      <c r="I87" s="166"/>
      <c r="J87" s="166"/>
      <c r="K87" s="166"/>
      <c r="L87" s="166"/>
      <c r="M87" s="166"/>
      <c r="N87" s="166"/>
      <c r="O87" s="178"/>
      <c r="P87" s="377"/>
      <c r="Q87" s="377"/>
      <c r="R87" s="377"/>
      <c r="S87" s="178"/>
      <c r="U87" s="222"/>
      <c r="V87" s="222"/>
      <c r="W87" s="222"/>
      <c r="X87" s="222"/>
    </row>
    <row r="88" spans="1:78" s="167" customFormat="1">
      <c r="A88" s="919">
        <v>21</v>
      </c>
      <c r="B88" s="145" t="s">
        <v>128</v>
      </c>
      <c r="C88" s="378"/>
      <c r="D88" s="378"/>
      <c r="E88" s="378"/>
      <c r="F88" s="166"/>
      <c r="G88" s="166"/>
      <c r="H88" s="166"/>
      <c r="I88" s="166"/>
      <c r="J88" s="166"/>
      <c r="K88" s="166"/>
      <c r="L88" s="166"/>
      <c r="M88" s="166"/>
      <c r="N88" s="166"/>
      <c r="O88" s="178"/>
      <c r="P88" s="377"/>
      <c r="Q88" s="377"/>
      <c r="R88" s="377"/>
      <c r="S88" s="178"/>
      <c r="U88" s="222"/>
      <c r="V88" s="222"/>
      <c r="W88" s="222"/>
      <c r="X88" s="222"/>
    </row>
    <row r="89" spans="1:78" s="167" customFormat="1">
      <c r="A89" s="919">
        <v>22</v>
      </c>
      <c r="B89" s="145" t="s">
        <v>129</v>
      </c>
      <c r="C89" s="378"/>
      <c r="D89" s="378"/>
      <c r="E89" s="378"/>
      <c r="F89" s="166"/>
      <c r="G89" s="166"/>
      <c r="H89" s="166"/>
      <c r="I89" s="166"/>
      <c r="J89" s="166"/>
      <c r="K89" s="166"/>
      <c r="L89" s="166"/>
      <c r="M89" s="166"/>
      <c r="N89" s="166"/>
      <c r="O89" s="178"/>
      <c r="P89" s="377"/>
      <c r="Q89" s="377"/>
      <c r="R89" s="377"/>
      <c r="S89" s="178"/>
      <c r="U89" s="222"/>
      <c r="V89" s="222"/>
      <c r="W89" s="222"/>
      <c r="X89" s="222"/>
    </row>
    <row r="90" spans="1:78" s="167" customFormat="1">
      <c r="A90" s="919">
        <v>23</v>
      </c>
      <c r="B90" s="145" t="s">
        <v>130</v>
      </c>
      <c r="C90" s="378"/>
      <c r="D90" s="378"/>
      <c r="E90" s="378"/>
      <c r="F90" s="166"/>
      <c r="G90" s="166"/>
      <c r="H90" s="166"/>
      <c r="I90" s="166"/>
      <c r="J90" s="166"/>
      <c r="K90" s="166"/>
      <c r="L90" s="166"/>
      <c r="M90" s="166"/>
      <c r="N90" s="166"/>
      <c r="O90" s="178"/>
      <c r="P90" s="377"/>
      <c r="Q90" s="377"/>
      <c r="R90" s="377"/>
      <c r="S90" s="178"/>
      <c r="U90" s="222"/>
      <c r="V90" s="222"/>
      <c r="W90" s="222"/>
      <c r="X90" s="222"/>
    </row>
    <row r="91" spans="1:78" s="167" customFormat="1">
      <c r="A91" s="919">
        <v>24</v>
      </c>
      <c r="B91" s="145" t="s">
        <v>131</v>
      </c>
      <c r="C91" s="378"/>
      <c r="D91" s="378"/>
      <c r="E91" s="378"/>
      <c r="F91" s="166"/>
      <c r="G91" s="166"/>
      <c r="H91" s="166"/>
      <c r="I91" s="166"/>
      <c r="J91" s="166"/>
      <c r="K91" s="166"/>
      <c r="L91" s="166"/>
      <c r="M91" s="166"/>
      <c r="N91" s="166"/>
      <c r="O91" s="178"/>
      <c r="P91" s="377"/>
      <c r="Q91" s="377"/>
      <c r="R91" s="377"/>
      <c r="S91" s="178"/>
      <c r="U91" s="222"/>
      <c r="V91" s="222"/>
      <c r="W91" s="222"/>
      <c r="X91" s="222"/>
    </row>
    <row r="92" spans="1:78" s="167" customFormat="1">
      <c r="A92" s="919">
        <v>25</v>
      </c>
      <c r="B92" s="145" t="s">
        <v>498</v>
      </c>
      <c r="C92" s="378"/>
      <c r="D92" s="378"/>
      <c r="E92" s="378"/>
      <c r="F92" s="130"/>
      <c r="G92" s="130"/>
      <c r="H92" s="130"/>
      <c r="I92" s="130"/>
      <c r="J92" s="130"/>
      <c r="K92" s="130"/>
      <c r="L92" s="130"/>
      <c r="M92" s="130"/>
      <c r="N92" s="130"/>
      <c r="O92" s="178"/>
      <c r="P92" s="377"/>
      <c r="Q92" s="377"/>
      <c r="R92" s="377"/>
      <c r="S92" s="178"/>
      <c r="U92" s="222"/>
      <c r="V92" s="222"/>
      <c r="W92" s="222"/>
      <c r="X92" s="222"/>
    </row>
    <row r="93" spans="1:78" s="131" customFormat="1">
      <c r="A93" s="917"/>
      <c r="B93" s="230"/>
      <c r="C93" s="377"/>
      <c r="D93" s="377"/>
      <c r="E93" s="377"/>
      <c r="F93" s="167"/>
      <c r="G93" s="167"/>
      <c r="H93" s="167"/>
      <c r="I93" s="167"/>
      <c r="J93" s="167"/>
      <c r="K93" s="167"/>
      <c r="L93" s="167"/>
      <c r="M93" s="167"/>
      <c r="N93" s="167"/>
      <c r="O93" s="167"/>
      <c r="P93" s="377"/>
      <c r="Q93" s="377"/>
      <c r="R93" s="377"/>
      <c r="S93" s="167"/>
      <c r="T93" s="167"/>
      <c r="U93" s="222"/>
      <c r="V93" s="222"/>
      <c r="W93" s="222"/>
      <c r="X93" s="222"/>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167"/>
      <c r="BO93" s="167"/>
      <c r="BP93" s="167"/>
      <c r="BQ93" s="167"/>
      <c r="BR93" s="167"/>
      <c r="BS93" s="167"/>
      <c r="BT93" s="167"/>
      <c r="BU93" s="167"/>
      <c r="BV93" s="167"/>
      <c r="BW93" s="167"/>
      <c r="BX93" s="167"/>
      <c r="BY93" s="167"/>
      <c r="BZ93" s="167"/>
    </row>
    <row r="94" spans="1:78" s="131" customFormat="1">
      <c r="A94" s="924">
        <v>26</v>
      </c>
      <c r="B94" s="140" t="s">
        <v>480</v>
      </c>
      <c r="C94" s="596"/>
      <c r="D94" s="596"/>
      <c r="E94" s="596"/>
      <c r="F94" s="186"/>
      <c r="G94" s="186"/>
      <c r="H94" s="186"/>
      <c r="I94" s="186"/>
      <c r="J94" s="186"/>
      <c r="K94" s="186"/>
      <c r="L94" s="186"/>
      <c r="M94" s="186"/>
      <c r="N94" s="186"/>
      <c r="O94" s="597"/>
      <c r="P94" s="377"/>
      <c r="Q94" s="377"/>
      <c r="R94" s="377"/>
      <c r="S94" s="597"/>
      <c r="T94" s="167"/>
      <c r="U94" s="222"/>
      <c r="V94" s="222"/>
      <c r="W94" s="222"/>
      <c r="X94" s="222"/>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c r="BI94" s="167"/>
      <c r="BJ94" s="167"/>
      <c r="BK94" s="167"/>
      <c r="BL94" s="167"/>
      <c r="BM94" s="167"/>
      <c r="BN94" s="167"/>
      <c r="BO94" s="167"/>
      <c r="BP94" s="167"/>
      <c r="BQ94" s="167"/>
      <c r="BR94" s="167"/>
      <c r="BS94" s="167"/>
      <c r="BT94" s="167"/>
      <c r="BU94" s="167"/>
      <c r="BV94" s="167"/>
      <c r="BW94" s="167"/>
      <c r="BX94" s="167"/>
      <c r="BY94" s="167"/>
      <c r="BZ94" s="167"/>
    </row>
    <row r="95" spans="1:78" s="131" customFormat="1">
      <c r="A95" s="915"/>
      <c r="B95" s="408"/>
      <c r="C95" s="407"/>
      <c r="D95" s="407"/>
      <c r="E95" s="407"/>
      <c r="F95" s="597"/>
      <c r="G95" s="597"/>
      <c r="H95" s="597"/>
      <c r="I95" s="597"/>
      <c r="J95" s="597"/>
      <c r="K95" s="597"/>
      <c r="L95" s="597"/>
      <c r="M95" s="597"/>
      <c r="N95" s="597"/>
      <c r="O95" s="597"/>
      <c r="P95" s="377"/>
      <c r="Q95" s="377"/>
      <c r="R95" s="377"/>
      <c r="S95" s="597"/>
      <c r="T95" s="167"/>
      <c r="U95" s="222"/>
      <c r="V95" s="222"/>
      <c r="W95" s="222"/>
      <c r="X95" s="222"/>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7"/>
      <c r="BQ95" s="167"/>
      <c r="BR95" s="167"/>
      <c r="BS95" s="167"/>
      <c r="BT95" s="167"/>
      <c r="BU95" s="167"/>
      <c r="BV95" s="167"/>
      <c r="BW95" s="167"/>
      <c r="BX95" s="167"/>
      <c r="BY95" s="167"/>
      <c r="BZ95" s="167"/>
    </row>
    <row r="96" spans="1:78" s="131" customFormat="1">
      <c r="A96" s="924">
        <v>27</v>
      </c>
      <c r="B96" s="140" t="s">
        <v>197</v>
      </c>
      <c r="C96" s="596"/>
      <c r="D96" s="596"/>
      <c r="E96" s="596"/>
      <c r="F96" s="170"/>
      <c r="G96" s="170"/>
      <c r="H96" s="170"/>
      <c r="I96" s="170"/>
      <c r="J96" s="170"/>
      <c r="K96" s="170"/>
      <c r="L96" s="170"/>
      <c r="M96" s="170"/>
      <c r="N96" s="170"/>
      <c r="O96" s="597"/>
      <c r="P96" s="377"/>
      <c r="Q96" s="377"/>
      <c r="R96" s="377"/>
      <c r="S96" s="597"/>
      <c r="T96" s="167"/>
      <c r="U96" s="222"/>
      <c r="V96" s="222"/>
      <c r="W96" s="222"/>
      <c r="X96" s="222"/>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7"/>
      <c r="BR96" s="167"/>
      <c r="BS96" s="167"/>
      <c r="BT96" s="167"/>
      <c r="BU96" s="167"/>
      <c r="BV96" s="167"/>
      <c r="BW96" s="167"/>
      <c r="BX96" s="167"/>
      <c r="BY96" s="167"/>
      <c r="BZ96" s="167"/>
    </row>
    <row r="97" spans="1:78" s="131" customFormat="1">
      <c r="A97" s="915"/>
      <c r="B97" s="408"/>
      <c r="C97" s="407"/>
      <c r="D97" s="407"/>
      <c r="E97" s="407"/>
      <c r="F97" s="597"/>
      <c r="G97" s="597"/>
      <c r="H97" s="597"/>
      <c r="I97" s="597"/>
      <c r="J97" s="597"/>
      <c r="K97" s="597"/>
      <c r="L97" s="597"/>
      <c r="M97" s="597"/>
      <c r="N97" s="597"/>
      <c r="O97" s="597"/>
      <c r="P97" s="377"/>
      <c r="Q97" s="377"/>
      <c r="R97" s="377"/>
      <c r="S97" s="597"/>
      <c r="T97" s="167"/>
      <c r="U97" s="222"/>
      <c r="V97" s="222"/>
      <c r="W97" s="222"/>
      <c r="X97" s="222"/>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row>
    <row r="98" spans="1:78" s="131" customFormat="1">
      <c r="A98" s="917"/>
      <c r="B98" s="11" t="s">
        <v>252</v>
      </c>
      <c r="C98" s="590"/>
      <c r="D98" s="590"/>
      <c r="E98" s="590"/>
      <c r="F98" s="605"/>
      <c r="G98" s="605"/>
      <c r="H98" s="605"/>
      <c r="I98" s="605"/>
      <c r="J98" s="167"/>
      <c r="K98" s="167"/>
      <c r="L98" s="167"/>
      <c r="M98" s="605"/>
      <c r="N98" s="167"/>
      <c r="O98" s="591"/>
      <c r="P98" s="377"/>
      <c r="Q98" s="377"/>
      <c r="R98" s="377"/>
      <c r="S98" s="591"/>
      <c r="T98" s="167"/>
      <c r="U98" s="222"/>
      <c r="V98" s="222"/>
      <c r="W98" s="222"/>
      <c r="X98" s="222"/>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c r="BV98" s="167"/>
      <c r="BW98" s="167"/>
      <c r="BX98" s="167"/>
      <c r="BY98" s="167"/>
      <c r="BZ98" s="167"/>
    </row>
    <row r="99" spans="1:78" s="187" customFormat="1">
      <c r="A99" s="932">
        <v>28</v>
      </c>
      <c r="B99" s="62" t="s">
        <v>435</v>
      </c>
      <c r="C99" s="379"/>
      <c r="D99" s="379"/>
      <c r="E99" s="379"/>
      <c r="F99" s="192"/>
      <c r="G99" s="192"/>
      <c r="H99" s="192"/>
      <c r="I99" s="192"/>
      <c r="J99" s="192"/>
      <c r="K99" s="192"/>
      <c r="L99" s="192"/>
      <c r="M99" s="192"/>
      <c r="N99" s="192"/>
      <c r="O99" s="178"/>
      <c r="P99" s="377"/>
      <c r="Q99" s="377"/>
      <c r="R99" s="377"/>
      <c r="S99" s="178"/>
      <c r="U99" s="594"/>
      <c r="V99" s="594"/>
      <c r="W99" s="594"/>
      <c r="X99" s="594"/>
    </row>
    <row r="100" spans="1:78" s="167" customFormat="1">
      <c r="A100" s="920" t="s">
        <v>409</v>
      </c>
      <c r="B100" s="9" t="s">
        <v>433</v>
      </c>
      <c r="C100" s="398"/>
      <c r="D100" s="398"/>
      <c r="E100" s="398"/>
      <c r="F100" s="181"/>
      <c r="G100" s="188"/>
      <c r="H100" s="188"/>
      <c r="I100" s="188"/>
      <c r="J100" s="188"/>
      <c r="K100" s="188"/>
      <c r="L100" s="188"/>
      <c r="M100" s="188"/>
      <c r="N100" s="188"/>
      <c r="O100" s="178"/>
      <c r="P100" s="377"/>
      <c r="Q100" s="377"/>
      <c r="R100" s="377"/>
      <c r="S100" s="178"/>
      <c r="U100" s="222"/>
      <c r="V100" s="222"/>
      <c r="W100" s="222"/>
      <c r="X100" s="222"/>
    </row>
    <row r="101" spans="1:78" s="167" customFormat="1">
      <c r="A101" s="920" t="s">
        <v>410</v>
      </c>
      <c r="B101" s="9" t="s">
        <v>434</v>
      </c>
      <c r="C101" s="398"/>
      <c r="D101" s="398"/>
      <c r="E101" s="398"/>
      <c r="F101" s="166"/>
      <c r="G101" s="168"/>
      <c r="H101" s="168"/>
      <c r="I101" s="168"/>
      <c r="J101" s="168"/>
      <c r="K101" s="168"/>
      <c r="L101" s="168"/>
      <c r="M101" s="168"/>
      <c r="N101" s="168"/>
      <c r="O101" s="178"/>
      <c r="P101" s="377"/>
      <c r="Q101" s="377"/>
      <c r="R101" s="377"/>
      <c r="S101" s="178"/>
      <c r="U101" s="222"/>
      <c r="V101" s="222"/>
      <c r="W101" s="222"/>
      <c r="X101" s="222"/>
    </row>
    <row r="102" spans="1:78" s="167" customFormat="1">
      <c r="A102" s="920" t="s">
        <v>411</v>
      </c>
      <c r="B102" s="9" t="s">
        <v>502</v>
      </c>
      <c r="C102" s="398"/>
      <c r="D102" s="398"/>
      <c r="E102" s="398"/>
      <c r="F102" s="166"/>
      <c r="G102" s="168"/>
      <c r="H102" s="168"/>
      <c r="I102" s="168"/>
      <c r="J102" s="168"/>
      <c r="K102" s="168"/>
      <c r="L102" s="168"/>
      <c r="M102" s="168"/>
      <c r="N102" s="168"/>
      <c r="O102" s="178"/>
      <c r="P102" s="377"/>
      <c r="Q102" s="377"/>
      <c r="R102" s="377"/>
      <c r="S102" s="178"/>
      <c r="U102" s="222"/>
      <c r="V102" s="222"/>
      <c r="W102" s="222"/>
      <c r="X102" s="222"/>
    </row>
    <row r="103" spans="1:78" s="167" customFormat="1">
      <c r="A103" s="920" t="s">
        <v>412</v>
      </c>
      <c r="B103" s="9" t="s">
        <v>424</v>
      </c>
      <c r="C103" s="398"/>
      <c r="D103" s="398"/>
      <c r="E103" s="398"/>
      <c r="F103" s="166"/>
      <c r="G103" s="168"/>
      <c r="H103" s="168"/>
      <c r="I103" s="168"/>
      <c r="J103" s="168"/>
      <c r="K103" s="168"/>
      <c r="L103" s="168"/>
      <c r="M103" s="168"/>
      <c r="N103" s="168"/>
      <c r="O103" s="178"/>
      <c r="P103" s="377"/>
      <c r="Q103" s="377"/>
      <c r="R103" s="377"/>
      <c r="S103" s="178"/>
      <c r="U103" s="222"/>
      <c r="V103" s="222"/>
      <c r="W103" s="222"/>
      <c r="X103" s="222"/>
    </row>
    <row r="104" spans="1:78" s="167" customFormat="1">
      <c r="A104" s="920" t="s">
        <v>413</v>
      </c>
      <c r="B104" s="9" t="s">
        <v>425</v>
      </c>
      <c r="C104" s="398"/>
      <c r="D104" s="398"/>
      <c r="E104" s="398"/>
      <c r="F104" s="166"/>
      <c r="G104" s="168"/>
      <c r="H104" s="168"/>
      <c r="I104" s="168"/>
      <c r="J104" s="168"/>
      <c r="K104" s="168"/>
      <c r="L104" s="168"/>
      <c r="M104" s="168"/>
      <c r="N104" s="168"/>
      <c r="O104" s="178"/>
      <c r="P104" s="377"/>
      <c r="Q104" s="377"/>
      <c r="R104" s="377"/>
      <c r="S104" s="178"/>
      <c r="U104" s="222"/>
      <c r="V104" s="222"/>
      <c r="W104" s="222"/>
      <c r="X104" s="222"/>
    </row>
    <row r="105" spans="1:78" s="167" customFormat="1">
      <c r="A105" s="932">
        <f>A99+1</f>
        <v>29</v>
      </c>
      <c r="B105" s="148" t="s">
        <v>464</v>
      </c>
      <c r="C105" s="377"/>
      <c r="D105" s="377"/>
      <c r="E105" s="377"/>
      <c r="F105" s="193"/>
      <c r="G105" s="193"/>
      <c r="H105" s="193"/>
      <c r="I105" s="193"/>
      <c r="J105" s="193"/>
      <c r="K105" s="193"/>
      <c r="L105" s="193"/>
      <c r="M105" s="193"/>
      <c r="N105" s="193"/>
      <c r="O105" s="178"/>
      <c r="P105" s="377"/>
      <c r="Q105" s="377"/>
      <c r="R105" s="377"/>
      <c r="S105" s="178"/>
      <c r="U105" s="222"/>
      <c r="V105" s="222"/>
      <c r="W105" s="222"/>
      <c r="X105" s="222"/>
    </row>
    <row r="106" spans="1:78" s="167" customFormat="1" ht="30">
      <c r="A106" s="935">
        <f>A105+1</f>
        <v>30</v>
      </c>
      <c r="B106" s="373" t="s">
        <v>474</v>
      </c>
      <c r="C106" s="377"/>
      <c r="D106" s="377"/>
      <c r="E106" s="377"/>
      <c r="F106" s="181"/>
      <c r="G106" s="188"/>
      <c r="H106" s="188"/>
      <c r="I106" s="188"/>
      <c r="J106" s="188"/>
      <c r="K106" s="188"/>
      <c r="L106" s="188"/>
      <c r="M106" s="188"/>
      <c r="N106" s="188"/>
      <c r="O106" s="178"/>
      <c r="P106" s="377"/>
      <c r="Q106" s="377"/>
      <c r="R106" s="377"/>
      <c r="S106" s="178"/>
      <c r="U106" s="222"/>
      <c r="V106" s="222"/>
      <c r="W106" s="222"/>
      <c r="X106" s="222"/>
    </row>
    <row r="107" spans="1:78" s="187" customFormat="1">
      <c r="A107" s="932">
        <f>A106+1</f>
        <v>31</v>
      </c>
      <c r="B107" s="145" t="s">
        <v>481</v>
      </c>
      <c r="C107" s="606"/>
      <c r="D107" s="606"/>
      <c r="E107" s="606"/>
      <c r="F107" s="181"/>
      <c r="G107" s="188"/>
      <c r="H107" s="188"/>
      <c r="I107" s="188"/>
      <c r="J107" s="188"/>
      <c r="K107" s="188"/>
      <c r="L107" s="188"/>
      <c r="M107" s="188"/>
      <c r="N107" s="188"/>
      <c r="O107" s="178"/>
      <c r="P107" s="377"/>
      <c r="Q107" s="377"/>
      <c r="R107" s="377"/>
      <c r="S107" s="178"/>
      <c r="U107" s="594"/>
      <c r="V107" s="594"/>
      <c r="W107" s="594"/>
      <c r="X107" s="594"/>
    </row>
    <row r="108" spans="1:78" s="167" customFormat="1">
      <c r="A108" s="932">
        <f t="shared" ref="A108:A115" si="0">A107+1</f>
        <v>32</v>
      </c>
      <c r="B108" s="148" t="s">
        <v>349</v>
      </c>
      <c r="C108" s="377"/>
      <c r="D108" s="137"/>
      <c r="E108" s="377"/>
      <c r="F108" s="181"/>
      <c r="G108" s="188"/>
      <c r="H108" s="188"/>
      <c r="I108" s="188"/>
      <c r="J108" s="188"/>
      <c r="K108" s="188"/>
      <c r="L108" s="188"/>
      <c r="M108" s="188"/>
      <c r="N108" s="188"/>
      <c r="O108" s="178"/>
      <c r="P108" s="377"/>
      <c r="Q108" s="377"/>
      <c r="R108" s="377"/>
      <c r="S108" s="178"/>
      <c r="U108" s="222"/>
      <c r="V108" s="222"/>
      <c r="W108" s="222"/>
      <c r="X108" s="222"/>
    </row>
    <row r="109" spans="1:78" s="167" customFormat="1">
      <c r="A109" s="932">
        <f t="shared" si="0"/>
        <v>33</v>
      </c>
      <c r="B109" s="60" t="s">
        <v>426</v>
      </c>
      <c r="C109" s="377"/>
      <c r="D109" s="137"/>
      <c r="E109" s="377"/>
      <c r="F109" s="181"/>
      <c r="G109" s="188"/>
      <c r="H109" s="188"/>
      <c r="I109" s="188"/>
      <c r="J109" s="188"/>
      <c r="K109" s="188"/>
      <c r="L109" s="188"/>
      <c r="M109" s="188"/>
      <c r="N109" s="188"/>
      <c r="O109" s="178"/>
      <c r="P109" s="377"/>
      <c r="Q109" s="377"/>
      <c r="R109" s="377"/>
      <c r="S109" s="178"/>
      <c r="U109" s="222"/>
      <c r="V109" s="222"/>
      <c r="W109" s="222"/>
      <c r="X109" s="222"/>
    </row>
    <row r="110" spans="1:78" s="167" customFormat="1">
      <c r="A110" s="932">
        <f t="shared" si="0"/>
        <v>34</v>
      </c>
      <c r="B110" s="60" t="s">
        <v>482</v>
      </c>
      <c r="C110" s="377"/>
      <c r="D110" s="377"/>
      <c r="E110" s="377"/>
      <c r="F110" s="194"/>
      <c r="G110" s="194"/>
      <c r="H110" s="194"/>
      <c r="I110" s="194"/>
      <c r="J110" s="194"/>
      <c r="K110" s="194"/>
      <c r="L110" s="194"/>
      <c r="M110" s="194"/>
      <c r="N110" s="194"/>
      <c r="O110" s="178"/>
      <c r="P110" s="377"/>
      <c r="Q110" s="377"/>
      <c r="R110" s="377"/>
      <c r="S110" s="178"/>
      <c r="U110" s="222"/>
      <c r="V110" s="222"/>
      <c r="W110" s="222"/>
      <c r="X110" s="222"/>
    </row>
    <row r="111" spans="1:78" s="167" customFormat="1">
      <c r="A111" s="932" t="s">
        <v>475</v>
      </c>
      <c r="B111" s="9" t="s">
        <v>667</v>
      </c>
      <c r="C111" s="377"/>
      <c r="D111" s="377"/>
      <c r="E111" s="377"/>
      <c r="F111" s="181"/>
      <c r="G111" s="188"/>
      <c r="H111" s="188"/>
      <c r="I111" s="188"/>
      <c r="J111" s="188"/>
      <c r="K111" s="188"/>
      <c r="L111" s="188"/>
      <c r="M111" s="188"/>
      <c r="N111" s="188"/>
      <c r="O111" s="178"/>
      <c r="P111" s="377"/>
      <c r="Q111" s="377"/>
      <c r="R111" s="377"/>
      <c r="S111" s="178"/>
      <c r="U111" s="222"/>
      <c r="V111" s="222"/>
      <c r="W111" s="222"/>
      <c r="X111" s="222"/>
    </row>
    <row r="112" spans="1:78" s="167" customFormat="1">
      <c r="A112" s="932" t="s">
        <v>476</v>
      </c>
      <c r="B112" s="9" t="s">
        <v>69</v>
      </c>
      <c r="C112" s="377"/>
      <c r="D112" s="377"/>
      <c r="E112" s="377"/>
      <c r="F112" s="181"/>
      <c r="G112" s="188"/>
      <c r="H112" s="188"/>
      <c r="I112" s="188"/>
      <c r="J112" s="188"/>
      <c r="K112" s="188"/>
      <c r="L112" s="188"/>
      <c r="M112" s="188"/>
      <c r="N112" s="188"/>
      <c r="O112" s="178"/>
      <c r="P112" s="377"/>
      <c r="Q112" s="377"/>
      <c r="R112" s="377"/>
      <c r="S112" s="178"/>
      <c r="U112" s="222"/>
      <c r="V112" s="222"/>
      <c r="W112" s="222"/>
      <c r="X112" s="222"/>
    </row>
    <row r="113" spans="1:78" s="167" customFormat="1">
      <c r="A113" s="932">
        <f>A110+1</f>
        <v>35</v>
      </c>
      <c r="B113" s="60" t="s">
        <v>253</v>
      </c>
      <c r="C113" s="377"/>
      <c r="D113" s="377"/>
      <c r="E113" s="377"/>
      <c r="F113" s="181"/>
      <c r="G113" s="188"/>
      <c r="H113" s="188"/>
      <c r="I113" s="188"/>
      <c r="J113" s="188"/>
      <c r="K113" s="188"/>
      <c r="L113" s="188"/>
      <c r="M113" s="188"/>
      <c r="N113" s="188"/>
      <c r="O113" s="178"/>
      <c r="P113" s="377"/>
      <c r="Q113" s="377"/>
      <c r="R113" s="377"/>
      <c r="S113" s="178"/>
      <c r="U113" s="222"/>
      <c r="V113" s="222"/>
      <c r="W113" s="222"/>
      <c r="X113" s="222"/>
    </row>
    <row r="114" spans="1:78" s="167" customFormat="1">
      <c r="A114" s="932">
        <f t="shared" si="0"/>
        <v>36</v>
      </c>
      <c r="B114" s="60" t="s">
        <v>893</v>
      </c>
      <c r="C114" s="230"/>
      <c r="D114" s="230"/>
      <c r="E114" s="377"/>
      <c r="F114" s="181"/>
      <c r="G114" s="188"/>
      <c r="H114" s="188"/>
      <c r="I114" s="188"/>
      <c r="J114" s="188"/>
      <c r="K114" s="188"/>
      <c r="L114" s="188"/>
      <c r="M114" s="188"/>
      <c r="N114" s="188"/>
      <c r="O114" s="178"/>
      <c r="P114" s="377"/>
      <c r="Q114" s="377"/>
      <c r="R114" s="377"/>
      <c r="S114" s="178"/>
      <c r="U114" s="222"/>
      <c r="V114" s="222"/>
      <c r="W114" s="222"/>
      <c r="X114" s="222"/>
    </row>
    <row r="115" spans="1:78" s="167" customFormat="1">
      <c r="A115" s="932">
        <f t="shared" si="0"/>
        <v>37</v>
      </c>
      <c r="B115" s="60" t="s">
        <v>503</v>
      </c>
      <c r="C115" s="377"/>
      <c r="D115" s="377"/>
      <c r="E115" s="377"/>
      <c r="F115" s="166"/>
      <c r="G115" s="168"/>
      <c r="H115" s="168"/>
      <c r="I115" s="168"/>
      <c r="J115" s="168"/>
      <c r="K115" s="168"/>
      <c r="L115" s="168"/>
      <c r="M115" s="168"/>
      <c r="N115" s="168"/>
      <c r="O115" s="178"/>
      <c r="P115" s="377"/>
      <c r="Q115" s="377"/>
      <c r="R115" s="377"/>
      <c r="S115" s="178"/>
      <c r="U115" s="222"/>
      <c r="V115" s="222"/>
      <c r="W115" s="222"/>
      <c r="X115" s="222"/>
    </row>
    <row r="116" spans="1:78" s="131" customFormat="1">
      <c r="A116" s="915"/>
      <c r="B116" s="408"/>
      <c r="C116" s="407"/>
      <c r="D116" s="407"/>
      <c r="E116" s="407"/>
      <c r="F116" s="597"/>
      <c r="G116" s="597"/>
      <c r="H116" s="597"/>
      <c r="I116" s="597"/>
      <c r="J116" s="597"/>
      <c r="K116" s="597"/>
      <c r="L116" s="597"/>
      <c r="M116" s="597"/>
      <c r="N116" s="597"/>
      <c r="O116" s="597"/>
      <c r="P116" s="377"/>
      <c r="Q116" s="377"/>
      <c r="R116" s="377"/>
      <c r="S116" s="597"/>
      <c r="T116" s="167"/>
      <c r="U116" s="222"/>
      <c r="V116" s="222"/>
      <c r="W116" s="222"/>
      <c r="X116" s="222"/>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row>
    <row r="117" spans="1:78" s="131" customFormat="1">
      <c r="A117" s="924">
        <v>38</v>
      </c>
      <c r="B117" s="140" t="s">
        <v>447</v>
      </c>
      <c r="C117" s="596"/>
      <c r="D117" s="596"/>
      <c r="E117" s="596"/>
      <c r="F117" s="186"/>
      <c r="G117" s="186"/>
      <c r="H117" s="186"/>
      <c r="I117" s="186"/>
      <c r="J117" s="186"/>
      <c r="K117" s="186"/>
      <c r="L117" s="186"/>
      <c r="M117" s="186"/>
      <c r="N117" s="186"/>
      <c r="O117" s="597"/>
      <c r="P117" s="377"/>
      <c r="Q117" s="377"/>
      <c r="R117" s="377"/>
      <c r="S117" s="597"/>
      <c r="T117" s="167"/>
      <c r="U117" s="222"/>
      <c r="V117" s="222"/>
      <c r="W117" s="222"/>
      <c r="X117" s="222"/>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7"/>
      <c r="BR117" s="167"/>
      <c r="BS117" s="167"/>
      <c r="BT117" s="167"/>
      <c r="BU117" s="167"/>
      <c r="BV117" s="167"/>
      <c r="BW117" s="167"/>
      <c r="BX117" s="167"/>
      <c r="BY117" s="167"/>
      <c r="BZ117" s="167"/>
    </row>
    <row r="118" spans="1:78" s="131" customFormat="1" ht="15.75" thickBot="1">
      <c r="A118" s="936"/>
      <c r="B118" s="607"/>
      <c r="C118" s="608"/>
      <c r="D118" s="608"/>
      <c r="E118" s="608"/>
      <c r="F118" s="609"/>
      <c r="G118" s="609"/>
      <c r="H118" s="609"/>
      <c r="I118" s="609"/>
      <c r="J118" s="609"/>
      <c r="K118" s="609"/>
      <c r="L118" s="609"/>
      <c r="M118" s="609"/>
      <c r="N118" s="609"/>
      <c r="O118" s="597"/>
      <c r="P118" s="377"/>
      <c r="Q118" s="377"/>
      <c r="R118" s="377"/>
      <c r="S118" s="597"/>
      <c r="T118" s="167"/>
      <c r="U118" s="222"/>
      <c r="V118" s="222"/>
      <c r="W118" s="222"/>
      <c r="X118" s="222"/>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c r="BI118" s="167"/>
      <c r="BJ118" s="167"/>
      <c r="BK118" s="167"/>
      <c r="BL118" s="167"/>
      <c r="BM118" s="167"/>
      <c r="BN118" s="167"/>
      <c r="BO118" s="167"/>
      <c r="BP118" s="167"/>
      <c r="BQ118" s="167"/>
      <c r="BR118" s="167"/>
      <c r="BS118" s="167"/>
      <c r="BT118" s="167"/>
      <c r="BU118" s="167"/>
      <c r="BV118" s="167"/>
      <c r="BW118" s="167"/>
      <c r="BX118" s="167"/>
      <c r="BY118" s="167"/>
      <c r="BZ118" s="167"/>
    </row>
    <row r="119" spans="1:78" s="196" customFormat="1" ht="15.75" thickBot="1">
      <c r="A119" s="937">
        <v>39</v>
      </c>
      <c r="B119" s="149" t="s">
        <v>414</v>
      </c>
      <c r="C119" s="610"/>
      <c r="D119" s="258"/>
      <c r="E119" s="610"/>
      <c r="F119" s="195"/>
      <c r="G119" s="195"/>
      <c r="H119" s="195"/>
      <c r="I119" s="195"/>
      <c r="J119" s="195"/>
      <c r="K119" s="195"/>
      <c r="L119" s="195"/>
      <c r="M119" s="195"/>
      <c r="N119" s="195"/>
      <c r="O119" s="611"/>
      <c r="P119" s="377"/>
      <c r="Q119" s="377"/>
      <c r="R119" s="377"/>
      <c r="S119" s="611"/>
      <c r="T119" s="612"/>
      <c r="U119" s="613"/>
      <c r="V119" s="613"/>
      <c r="W119" s="613"/>
      <c r="X119" s="613"/>
      <c r="Y119" s="612"/>
      <c r="Z119" s="612"/>
      <c r="AA119" s="612"/>
      <c r="AB119" s="612"/>
      <c r="AC119" s="612"/>
      <c r="AD119" s="612"/>
      <c r="AE119" s="612"/>
      <c r="AF119" s="612"/>
      <c r="AG119" s="612"/>
      <c r="AH119" s="612"/>
      <c r="AI119" s="612"/>
      <c r="AJ119" s="612"/>
      <c r="AK119" s="612"/>
      <c r="AL119" s="612"/>
      <c r="AM119" s="612"/>
      <c r="AN119" s="612"/>
      <c r="AO119" s="612"/>
      <c r="AP119" s="612"/>
      <c r="AQ119" s="612"/>
      <c r="AR119" s="612"/>
      <c r="AS119" s="612"/>
      <c r="AT119" s="612"/>
      <c r="AU119" s="612"/>
      <c r="AV119" s="612"/>
      <c r="AW119" s="612"/>
      <c r="AX119" s="612"/>
      <c r="AY119" s="612"/>
      <c r="AZ119" s="612"/>
      <c r="BA119" s="612"/>
      <c r="BB119" s="612"/>
      <c r="BC119" s="612"/>
      <c r="BD119" s="612"/>
      <c r="BE119" s="612"/>
      <c r="BF119" s="612"/>
      <c r="BG119" s="612"/>
      <c r="BH119" s="612"/>
      <c r="BI119" s="612"/>
      <c r="BJ119" s="612"/>
      <c r="BK119" s="612"/>
      <c r="BL119" s="612"/>
      <c r="BM119" s="612"/>
      <c r="BN119" s="612"/>
      <c r="BO119" s="612"/>
      <c r="BP119" s="612"/>
      <c r="BQ119" s="612"/>
      <c r="BR119" s="612"/>
      <c r="BS119" s="612"/>
      <c r="BT119" s="612"/>
      <c r="BU119" s="612"/>
      <c r="BV119" s="612"/>
      <c r="BW119" s="612"/>
      <c r="BX119" s="612"/>
      <c r="BY119" s="612"/>
      <c r="BZ119" s="612"/>
    </row>
    <row r="120" spans="1:78" s="131" customFormat="1">
      <c r="A120" s="915"/>
      <c r="B120" s="408"/>
      <c r="C120" s="407"/>
      <c r="D120" s="407"/>
      <c r="E120" s="407"/>
      <c r="F120" s="614"/>
      <c r="G120" s="614"/>
      <c r="H120" s="614"/>
      <c r="I120" s="614"/>
      <c r="J120" s="614"/>
      <c r="K120" s="614"/>
      <c r="L120" s="614"/>
      <c r="M120" s="614"/>
      <c r="N120" s="614"/>
      <c r="O120" s="597"/>
      <c r="P120" s="377"/>
      <c r="Q120" s="377"/>
      <c r="R120" s="377"/>
      <c r="S120" s="597"/>
      <c r="T120" s="167"/>
      <c r="U120" s="222"/>
      <c r="V120" s="222"/>
      <c r="W120" s="222"/>
      <c r="X120" s="222"/>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c r="BI120" s="167"/>
      <c r="BJ120" s="167"/>
      <c r="BK120" s="167"/>
      <c r="BL120" s="167"/>
      <c r="BM120" s="167"/>
      <c r="BN120" s="167"/>
      <c r="BO120" s="167"/>
      <c r="BP120" s="167"/>
      <c r="BQ120" s="167"/>
      <c r="BR120" s="167"/>
      <c r="BS120" s="167"/>
      <c r="BT120" s="167"/>
      <c r="BU120" s="167"/>
      <c r="BV120" s="167"/>
      <c r="BW120" s="167"/>
      <c r="BX120" s="167"/>
      <c r="BY120" s="167"/>
      <c r="BZ120" s="167"/>
    </row>
    <row r="121" spans="1:78" s="167" customFormat="1">
      <c r="A121" s="919">
        <v>40</v>
      </c>
      <c r="B121" s="259" t="s">
        <v>646</v>
      </c>
      <c r="C121" s="377"/>
      <c r="D121" s="377"/>
      <c r="E121" s="377"/>
      <c r="F121" s="166"/>
      <c r="G121" s="166"/>
      <c r="H121" s="166"/>
      <c r="I121" s="130"/>
      <c r="J121" s="130"/>
      <c r="K121" s="130"/>
      <c r="L121" s="130"/>
      <c r="M121" s="166"/>
      <c r="N121" s="166"/>
      <c r="O121" s="178"/>
      <c r="P121" s="377"/>
      <c r="Q121" s="377"/>
      <c r="R121" s="377"/>
      <c r="S121" s="178"/>
      <c r="U121" s="222"/>
      <c r="V121" s="222"/>
      <c r="W121" s="222"/>
      <c r="X121" s="222"/>
    </row>
    <row r="122" spans="1:78" s="167" customFormat="1">
      <c r="A122" s="932">
        <v>41</v>
      </c>
      <c r="B122" s="60" t="s">
        <v>142</v>
      </c>
      <c r="C122" s="377"/>
      <c r="D122" s="197"/>
      <c r="E122" s="377"/>
      <c r="F122" s="130"/>
      <c r="G122" s="130"/>
      <c r="H122" s="130"/>
      <c r="I122" s="130"/>
      <c r="J122" s="130"/>
      <c r="K122" s="130"/>
      <c r="L122" s="130"/>
      <c r="M122" s="130"/>
      <c r="N122" s="130"/>
      <c r="O122" s="178"/>
      <c r="P122" s="377"/>
      <c r="Q122" s="377"/>
      <c r="R122" s="377"/>
      <c r="S122" s="178"/>
      <c r="U122" s="222"/>
      <c r="V122" s="222"/>
      <c r="W122" s="222"/>
      <c r="X122" s="222"/>
    </row>
    <row r="123" spans="1:78" s="167" customFormat="1">
      <c r="A123" s="932">
        <v>42</v>
      </c>
      <c r="B123" s="60" t="s">
        <v>504</v>
      </c>
      <c r="C123" s="377"/>
      <c r="D123" s="615"/>
      <c r="E123" s="377"/>
      <c r="F123" s="177"/>
      <c r="G123" s="177"/>
      <c r="H123" s="177"/>
      <c r="I123" s="177"/>
      <c r="J123" s="177"/>
      <c r="K123" s="177"/>
      <c r="L123" s="177"/>
      <c r="M123" s="177"/>
      <c r="N123" s="177"/>
      <c r="O123" s="178"/>
      <c r="P123" s="377"/>
      <c r="Q123" s="377"/>
      <c r="R123" s="377"/>
      <c r="S123" s="178"/>
      <c r="U123" s="222"/>
      <c r="V123" s="222"/>
      <c r="W123" s="222"/>
      <c r="X123" s="222"/>
    </row>
    <row r="125" spans="1:78" s="167" customFormat="1">
      <c r="A125" s="915"/>
      <c r="B125" s="230"/>
      <c r="C125" s="377"/>
      <c r="D125" s="377"/>
      <c r="E125" s="377"/>
      <c r="F125" s="178"/>
      <c r="G125" s="178"/>
      <c r="H125" s="178"/>
      <c r="I125" s="178"/>
      <c r="J125" s="178"/>
      <c r="K125" s="178"/>
      <c r="L125" s="178"/>
      <c r="M125" s="178"/>
      <c r="N125" s="178"/>
      <c r="O125" s="178"/>
      <c r="P125" s="178"/>
      <c r="Q125" s="178"/>
      <c r="R125" s="178"/>
      <c r="S125" s="178"/>
      <c r="T125" s="175"/>
      <c r="U125" s="222"/>
      <c r="V125" s="222"/>
      <c r="W125" s="222"/>
      <c r="X125" s="222"/>
    </row>
    <row r="126" spans="1:78" s="127" customFormat="1">
      <c r="A126" s="926" t="s">
        <v>515</v>
      </c>
      <c r="B126" s="616"/>
      <c r="C126" s="616"/>
      <c r="D126" s="616"/>
      <c r="E126" s="616"/>
      <c r="F126" s="617"/>
      <c r="G126" s="617"/>
      <c r="H126" s="618"/>
      <c r="I126" s="618"/>
      <c r="J126" s="618"/>
      <c r="K126" s="618"/>
      <c r="L126" s="618"/>
      <c r="M126" s="618"/>
      <c r="N126" s="618"/>
      <c r="O126" s="618"/>
      <c r="P126" s="618"/>
      <c r="Q126" s="618"/>
      <c r="R126" s="618"/>
      <c r="S126" s="178"/>
      <c r="T126" s="175"/>
      <c r="U126" s="222"/>
      <c r="V126" s="222"/>
      <c r="W126" s="222"/>
      <c r="X126" s="222"/>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row>
    <row r="127" spans="1:78" s="127" customFormat="1">
      <c r="A127" s="938" t="s">
        <v>983</v>
      </c>
      <c r="B127" s="257" t="s">
        <v>645</v>
      </c>
      <c r="C127" s="230"/>
      <c r="D127" s="230"/>
      <c r="E127" s="230"/>
      <c r="F127" s="175"/>
      <c r="G127" s="178"/>
      <c r="H127" s="175"/>
      <c r="I127" s="175"/>
      <c r="J127" s="175"/>
      <c r="K127" s="175"/>
      <c r="L127" s="175"/>
      <c r="M127" s="175"/>
      <c r="N127" s="175"/>
      <c r="O127" s="175"/>
      <c r="P127" s="175"/>
      <c r="Q127" s="175"/>
      <c r="R127" s="175"/>
      <c r="S127" s="175"/>
      <c r="T127" s="175"/>
      <c r="U127" s="222"/>
      <c r="V127" s="222"/>
      <c r="W127" s="222"/>
      <c r="X127" s="222"/>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row>
    <row r="128" spans="1:78" s="129" customFormat="1">
      <c r="A128" s="938" t="s">
        <v>984</v>
      </c>
      <c r="B128" s="60" t="s">
        <v>512</v>
      </c>
      <c r="C128" s="230"/>
      <c r="D128" s="230"/>
      <c r="E128" s="230"/>
      <c r="F128" s="175"/>
      <c r="G128" s="175"/>
      <c r="H128" s="175"/>
      <c r="I128" s="175"/>
      <c r="J128" s="175"/>
      <c r="K128" s="175"/>
      <c r="L128" s="175"/>
      <c r="M128" s="175"/>
      <c r="N128" s="175"/>
      <c r="O128" s="175"/>
      <c r="P128" s="175"/>
      <c r="Q128" s="175"/>
      <c r="R128" s="175"/>
      <c r="S128" s="175"/>
      <c r="T128" s="175"/>
      <c r="U128" s="222"/>
      <c r="V128" s="222"/>
      <c r="W128" s="222"/>
      <c r="X128" s="222"/>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row>
    <row r="129" spans="1:78" s="129" customFormat="1">
      <c r="A129" s="938" t="s">
        <v>974</v>
      </c>
      <c r="B129" s="60" t="s">
        <v>513</v>
      </c>
      <c r="C129" s="230"/>
      <c r="D129" s="230"/>
      <c r="E129" s="230"/>
      <c r="F129" s="175"/>
      <c r="G129" s="175"/>
      <c r="H129" s="175"/>
      <c r="I129" s="175"/>
      <c r="J129" s="175"/>
      <c r="K129" s="175"/>
      <c r="L129" s="175"/>
      <c r="M129" s="175"/>
      <c r="N129" s="175"/>
      <c r="O129" s="175"/>
      <c r="P129" s="175"/>
      <c r="Q129" s="175"/>
      <c r="R129" s="175"/>
      <c r="S129" s="175"/>
      <c r="T129" s="175"/>
      <c r="U129" s="222"/>
      <c r="V129" s="222"/>
      <c r="W129" s="222"/>
      <c r="X129" s="222"/>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row>
    <row r="130" spans="1:78" s="129" customFormat="1" ht="29.25" customHeight="1">
      <c r="A130" s="939" t="s">
        <v>975</v>
      </c>
      <c r="B130" s="1141" t="s">
        <v>338</v>
      </c>
      <c r="C130" s="1141"/>
      <c r="D130" s="1141"/>
      <c r="E130" s="1141"/>
      <c r="F130" s="1141"/>
      <c r="G130" s="175"/>
      <c r="H130" s="175"/>
      <c r="I130" s="175"/>
      <c r="J130" s="175"/>
      <c r="K130" s="175"/>
      <c r="L130" s="175"/>
      <c r="M130" s="175"/>
      <c r="N130" s="187"/>
      <c r="O130" s="187"/>
      <c r="P130" s="187"/>
      <c r="Q130" s="187"/>
      <c r="R130" s="187"/>
      <c r="S130" s="175"/>
      <c r="T130" s="175"/>
      <c r="U130" s="222"/>
      <c r="V130" s="222"/>
      <c r="W130" s="222"/>
      <c r="X130" s="222"/>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175"/>
      <c r="BY130" s="175"/>
      <c r="BZ130" s="175"/>
    </row>
    <row r="131" spans="1:78" s="129" customFormat="1">
      <c r="A131" s="940" t="s">
        <v>941</v>
      </c>
      <c r="B131" s="122"/>
      <c r="C131" s="230"/>
      <c r="D131" s="230"/>
      <c r="E131" s="230"/>
      <c r="F131" s="907" t="s">
        <v>973</v>
      </c>
      <c r="G131" s="913"/>
      <c r="H131" s="913"/>
      <c r="I131" s="913"/>
      <c r="J131" s="913"/>
      <c r="K131" s="913"/>
      <c r="L131" s="913"/>
      <c r="M131" s="913"/>
      <c r="N131" s="913"/>
      <c r="O131" s="178"/>
      <c r="P131" s="178"/>
      <c r="Q131" s="178"/>
      <c r="R131" s="178"/>
      <c r="S131" s="175"/>
      <c r="T131" s="175"/>
      <c r="U131" s="225"/>
      <c r="V131" s="225"/>
      <c r="W131" s="225"/>
      <c r="X131" s="22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row>
    <row r="132" spans="1:78" s="129" customFormat="1">
      <c r="A132" s="940" t="s">
        <v>942</v>
      </c>
      <c r="B132" s="904"/>
      <c r="C132" s="379"/>
      <c r="D132" s="230"/>
      <c r="E132" s="230"/>
      <c r="F132" s="130"/>
      <c r="G132" s="130"/>
      <c r="H132" s="130"/>
      <c r="I132" s="130"/>
      <c r="J132" s="130"/>
      <c r="K132" s="130"/>
      <c r="L132" s="130"/>
      <c r="M132" s="130"/>
      <c r="N132" s="130"/>
      <c r="O132" s="178"/>
      <c r="P132" s="178"/>
      <c r="Q132" s="178"/>
      <c r="R132" s="178"/>
      <c r="S132" s="175"/>
      <c r="T132" s="175"/>
      <c r="U132" s="225"/>
      <c r="V132" s="225"/>
      <c r="W132" s="225"/>
      <c r="X132" s="22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row>
    <row r="133" spans="1:78" s="129" customFormat="1">
      <c r="A133" s="940" t="s">
        <v>943</v>
      </c>
      <c r="B133" s="122"/>
      <c r="C133" s="230"/>
      <c r="D133" s="230"/>
      <c r="E133" s="230"/>
      <c r="F133" s="907" t="s">
        <v>973</v>
      </c>
      <c r="G133" s="914"/>
      <c r="H133" s="914"/>
      <c r="I133" s="914"/>
      <c r="J133" s="914"/>
      <c r="K133" s="914"/>
      <c r="L133" s="914"/>
      <c r="M133" s="914"/>
      <c r="N133" s="914"/>
      <c r="O133" s="178"/>
      <c r="P133" s="178"/>
      <c r="Q133" s="178"/>
      <c r="R133" s="178"/>
      <c r="S133" s="175"/>
      <c r="T133" s="175"/>
      <c r="U133" s="225"/>
      <c r="V133" s="225"/>
      <c r="W133" s="225"/>
      <c r="X133" s="22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row>
    <row r="134" spans="1:78" s="129" customFormat="1">
      <c r="A134" s="940" t="s">
        <v>944</v>
      </c>
      <c r="B134" s="904"/>
      <c r="C134" s="230"/>
      <c r="D134" s="230"/>
      <c r="E134" s="230"/>
      <c r="F134" s="130"/>
      <c r="G134" s="130"/>
      <c r="H134" s="130"/>
      <c r="I134" s="130"/>
      <c r="J134" s="130"/>
      <c r="K134" s="130"/>
      <c r="L134" s="130"/>
      <c r="M134" s="130"/>
      <c r="N134" s="130"/>
      <c r="O134" s="178"/>
      <c r="P134" s="178"/>
      <c r="Q134" s="178"/>
      <c r="R134" s="178"/>
      <c r="S134" s="175"/>
      <c r="T134" s="175"/>
      <c r="U134" s="225"/>
      <c r="V134" s="225"/>
      <c r="W134" s="225"/>
      <c r="X134" s="22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row>
    <row r="135" spans="1:78" s="129" customFormat="1">
      <c r="A135" s="940" t="s">
        <v>945</v>
      </c>
      <c r="B135" s="122"/>
      <c r="C135" s="230"/>
      <c r="D135" s="230"/>
      <c r="E135" s="230"/>
      <c r="F135" s="907" t="s">
        <v>973</v>
      </c>
      <c r="G135" s="914"/>
      <c r="H135" s="914"/>
      <c r="I135" s="914"/>
      <c r="J135" s="914"/>
      <c r="K135" s="914"/>
      <c r="L135" s="914"/>
      <c r="M135" s="914"/>
      <c r="N135" s="914"/>
      <c r="O135" s="178"/>
      <c r="P135" s="178"/>
      <c r="Q135" s="178"/>
      <c r="R135" s="178"/>
      <c r="S135" s="175"/>
      <c r="T135" s="175"/>
      <c r="U135" s="225"/>
      <c r="V135" s="225"/>
      <c r="W135" s="225"/>
      <c r="X135" s="22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row>
    <row r="136" spans="1:78" s="129" customFormat="1">
      <c r="A136" s="940" t="s">
        <v>946</v>
      </c>
      <c r="B136" s="904"/>
      <c r="C136" s="379"/>
      <c r="D136" s="230"/>
      <c r="E136" s="230"/>
      <c r="F136" s="130"/>
      <c r="G136" s="130"/>
      <c r="H136" s="130"/>
      <c r="I136" s="130"/>
      <c r="J136" s="130"/>
      <c r="K136" s="130"/>
      <c r="L136" s="130"/>
      <c r="M136" s="130"/>
      <c r="N136" s="130"/>
      <c r="O136" s="178"/>
      <c r="P136" s="178"/>
      <c r="Q136" s="178"/>
      <c r="R136" s="178"/>
      <c r="S136" s="175"/>
      <c r="T136" s="175"/>
      <c r="U136" s="225"/>
      <c r="V136" s="225"/>
      <c r="W136" s="225"/>
      <c r="X136" s="22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row>
    <row r="137" spans="1:78" s="129" customFormat="1">
      <c r="A137" s="940" t="s">
        <v>947</v>
      </c>
      <c r="B137" s="122"/>
      <c r="C137" s="230"/>
      <c r="D137" s="230"/>
      <c r="E137" s="230"/>
      <c r="F137" s="907" t="s">
        <v>973</v>
      </c>
      <c r="G137" s="914"/>
      <c r="H137" s="914"/>
      <c r="I137" s="914"/>
      <c r="J137" s="914"/>
      <c r="K137" s="914"/>
      <c r="L137" s="914"/>
      <c r="M137" s="914"/>
      <c r="N137" s="914"/>
      <c r="O137" s="178"/>
      <c r="P137" s="178"/>
      <c r="Q137" s="178"/>
      <c r="R137" s="178"/>
      <c r="S137" s="175"/>
      <c r="T137" s="175"/>
      <c r="U137" s="225"/>
      <c r="V137" s="225"/>
      <c r="W137" s="225"/>
      <c r="X137" s="22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row>
    <row r="138" spans="1:78" s="129" customFormat="1">
      <c r="A138" s="940" t="s">
        <v>948</v>
      </c>
      <c r="B138" s="904"/>
      <c r="C138" s="230"/>
      <c r="D138" s="230"/>
      <c r="E138" s="230"/>
      <c r="F138" s="130"/>
      <c r="G138" s="130"/>
      <c r="H138" s="130"/>
      <c r="I138" s="130"/>
      <c r="J138" s="130"/>
      <c r="K138" s="130"/>
      <c r="L138" s="130"/>
      <c r="M138" s="130"/>
      <c r="N138" s="130"/>
      <c r="O138" s="178"/>
      <c r="P138" s="178"/>
      <c r="Q138" s="178"/>
      <c r="R138" s="178"/>
      <c r="S138" s="175"/>
      <c r="T138" s="175"/>
      <c r="U138" s="225"/>
      <c r="V138" s="225"/>
      <c r="W138" s="225"/>
      <c r="X138" s="22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row>
    <row r="139" spans="1:78" s="129" customFormat="1">
      <c r="A139" s="940" t="s">
        <v>949</v>
      </c>
      <c r="B139" s="122"/>
      <c r="C139" s="230"/>
      <c r="D139" s="230"/>
      <c r="E139" s="230"/>
      <c r="F139" s="907" t="s">
        <v>973</v>
      </c>
      <c r="G139" s="914"/>
      <c r="H139" s="914"/>
      <c r="I139" s="914"/>
      <c r="J139" s="914"/>
      <c r="K139" s="914"/>
      <c r="L139" s="914"/>
      <c r="M139" s="914"/>
      <c r="N139" s="914"/>
      <c r="O139" s="178"/>
      <c r="P139" s="178"/>
      <c r="Q139" s="178"/>
      <c r="R139" s="178"/>
      <c r="S139" s="175"/>
      <c r="T139" s="175"/>
      <c r="U139" s="225"/>
      <c r="V139" s="225"/>
      <c r="W139" s="225"/>
      <c r="X139" s="22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row>
    <row r="140" spans="1:78" s="129" customFormat="1">
      <c r="A140" s="940" t="s">
        <v>950</v>
      </c>
      <c r="B140" s="904"/>
      <c r="C140" s="379"/>
      <c r="D140" s="230"/>
      <c r="E140" s="230"/>
      <c r="F140" s="130"/>
      <c r="G140" s="130"/>
      <c r="H140" s="130"/>
      <c r="I140" s="130"/>
      <c r="J140" s="130"/>
      <c r="K140" s="130"/>
      <c r="L140" s="130"/>
      <c r="M140" s="130"/>
      <c r="N140" s="130"/>
      <c r="O140" s="178"/>
      <c r="P140" s="178"/>
      <c r="Q140" s="178"/>
      <c r="R140" s="178"/>
      <c r="S140" s="175"/>
      <c r="T140" s="175"/>
      <c r="U140" s="225"/>
      <c r="V140" s="225"/>
      <c r="W140" s="225"/>
      <c r="X140" s="22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row>
    <row r="141" spans="1:78" s="129" customFormat="1">
      <c r="A141" s="940" t="s">
        <v>951</v>
      </c>
      <c r="B141" s="122"/>
      <c r="C141" s="230"/>
      <c r="D141" s="230"/>
      <c r="E141" s="379"/>
      <c r="F141" s="907" t="s">
        <v>973</v>
      </c>
      <c r="G141" s="914"/>
      <c r="H141" s="914"/>
      <c r="I141" s="914"/>
      <c r="J141" s="914"/>
      <c r="K141" s="914"/>
      <c r="L141" s="914"/>
      <c r="M141" s="914"/>
      <c r="N141" s="914"/>
      <c r="O141" s="178"/>
      <c r="P141" s="178"/>
      <c r="Q141" s="178"/>
      <c r="R141" s="178"/>
      <c r="S141" s="175"/>
      <c r="T141" s="175"/>
      <c r="U141" s="225"/>
      <c r="V141" s="225"/>
      <c r="W141" s="225"/>
      <c r="X141" s="22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row>
    <row r="142" spans="1:78" s="129" customFormat="1">
      <c r="A142" s="940" t="s">
        <v>952</v>
      </c>
      <c r="B142" s="904"/>
      <c r="C142" s="379"/>
      <c r="D142" s="230"/>
      <c r="E142" s="230"/>
      <c r="F142" s="130"/>
      <c r="G142" s="130"/>
      <c r="H142" s="130"/>
      <c r="I142" s="130"/>
      <c r="J142" s="130"/>
      <c r="K142" s="130"/>
      <c r="L142" s="130"/>
      <c r="M142" s="130"/>
      <c r="N142" s="130"/>
      <c r="O142" s="178"/>
      <c r="P142" s="178"/>
      <c r="Q142" s="178"/>
      <c r="R142" s="178"/>
      <c r="S142" s="175"/>
      <c r="T142" s="175"/>
      <c r="U142" s="225"/>
      <c r="V142" s="225"/>
      <c r="W142" s="225"/>
      <c r="X142" s="22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row>
    <row r="143" spans="1:78" s="129" customFormat="1">
      <c r="A143" s="940" t="s">
        <v>953</v>
      </c>
      <c r="B143" s="122"/>
      <c r="C143" s="230"/>
      <c r="D143" s="230"/>
      <c r="E143" s="230"/>
      <c r="F143" s="907" t="s">
        <v>973</v>
      </c>
      <c r="G143" s="914"/>
      <c r="H143" s="914"/>
      <c r="I143" s="914"/>
      <c r="J143" s="914"/>
      <c r="K143" s="914"/>
      <c r="L143" s="914"/>
      <c r="M143" s="914"/>
      <c r="N143" s="914"/>
      <c r="O143" s="178"/>
      <c r="P143" s="178"/>
      <c r="Q143" s="178"/>
      <c r="R143" s="178"/>
      <c r="S143" s="175"/>
      <c r="T143" s="175"/>
      <c r="U143" s="225"/>
      <c r="V143" s="225"/>
      <c r="W143" s="225"/>
      <c r="X143" s="22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row>
    <row r="144" spans="1:78" s="129" customFormat="1">
      <c r="A144" s="941" t="s">
        <v>954</v>
      </c>
      <c r="B144" s="904"/>
      <c r="C144" s="230"/>
      <c r="D144" s="230"/>
      <c r="E144" s="230"/>
      <c r="F144" s="130"/>
      <c r="G144" s="130"/>
      <c r="H144" s="130"/>
      <c r="I144" s="130"/>
      <c r="J144" s="130"/>
      <c r="K144" s="130"/>
      <c r="L144" s="130"/>
      <c r="M144" s="130"/>
      <c r="N144" s="130"/>
      <c r="O144" s="178"/>
      <c r="P144" s="178"/>
      <c r="Q144" s="178"/>
      <c r="R144" s="178"/>
      <c r="S144" s="175"/>
      <c r="T144" s="175"/>
      <c r="U144" s="225"/>
      <c r="V144" s="225"/>
      <c r="W144" s="225"/>
      <c r="X144" s="22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5"/>
      <c r="BU144" s="175"/>
      <c r="BV144" s="175"/>
      <c r="BW144" s="175"/>
      <c r="BX144" s="175"/>
      <c r="BY144" s="175"/>
      <c r="BZ144" s="175"/>
    </row>
    <row r="145" spans="1:78" s="129" customFormat="1">
      <c r="A145" s="940" t="s">
        <v>955</v>
      </c>
      <c r="B145" s="122"/>
      <c r="C145" s="230"/>
      <c r="D145" s="230"/>
      <c r="E145" s="230"/>
      <c r="F145" s="907" t="s">
        <v>973</v>
      </c>
      <c r="G145" s="914"/>
      <c r="H145" s="914"/>
      <c r="I145" s="914"/>
      <c r="J145" s="914"/>
      <c r="K145" s="914"/>
      <c r="L145" s="914"/>
      <c r="M145" s="914"/>
      <c r="N145" s="914"/>
      <c r="O145" s="178"/>
      <c r="P145" s="178"/>
      <c r="Q145" s="178"/>
      <c r="R145" s="178"/>
      <c r="S145" s="175"/>
      <c r="T145" s="175"/>
      <c r="U145" s="225"/>
      <c r="V145" s="225"/>
      <c r="W145" s="225"/>
      <c r="X145" s="22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row>
    <row r="146" spans="1:78" s="129" customFormat="1">
      <c r="A146" s="940" t="s">
        <v>956</v>
      </c>
      <c r="B146" s="904"/>
      <c r="C146" s="230"/>
      <c r="D146" s="230"/>
      <c r="E146" s="230"/>
      <c r="F146" s="130"/>
      <c r="G146" s="130"/>
      <c r="H146" s="130"/>
      <c r="I146" s="130"/>
      <c r="J146" s="130"/>
      <c r="K146" s="130"/>
      <c r="L146" s="130"/>
      <c r="M146" s="130"/>
      <c r="N146" s="130"/>
      <c r="O146" s="178"/>
      <c r="P146" s="178"/>
      <c r="Q146" s="178"/>
      <c r="R146" s="178"/>
      <c r="S146" s="175"/>
      <c r="T146" s="175"/>
      <c r="U146" s="225"/>
      <c r="V146" s="225"/>
      <c r="W146" s="225"/>
      <c r="X146" s="22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row>
    <row r="147" spans="1:78" s="129" customFormat="1">
      <c r="A147" s="940" t="s">
        <v>957</v>
      </c>
      <c r="B147" s="122"/>
      <c r="C147" s="230"/>
      <c r="D147" s="230"/>
      <c r="E147" s="379"/>
      <c r="F147" s="907" t="s">
        <v>973</v>
      </c>
      <c r="G147" s="914"/>
      <c r="H147" s="914"/>
      <c r="I147" s="914"/>
      <c r="J147" s="914"/>
      <c r="K147" s="914"/>
      <c r="L147" s="914"/>
      <c r="M147" s="914"/>
      <c r="N147" s="914"/>
      <c r="O147" s="178"/>
      <c r="P147" s="178"/>
      <c r="Q147" s="178"/>
      <c r="R147" s="178"/>
      <c r="S147" s="175"/>
      <c r="T147" s="175"/>
      <c r="U147" s="225"/>
      <c r="V147" s="225"/>
      <c r="W147" s="225"/>
      <c r="X147" s="22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row>
    <row r="148" spans="1:78" s="129" customFormat="1">
      <c r="A148" s="941" t="s">
        <v>958</v>
      </c>
      <c r="B148" s="904"/>
      <c r="C148" s="230"/>
      <c r="D148" s="230"/>
      <c r="E148" s="230"/>
      <c r="F148" s="130"/>
      <c r="G148" s="130"/>
      <c r="H148" s="130"/>
      <c r="I148" s="130"/>
      <c r="J148" s="130"/>
      <c r="K148" s="130"/>
      <c r="L148" s="130"/>
      <c r="M148" s="130"/>
      <c r="N148" s="130"/>
      <c r="O148" s="178"/>
      <c r="P148" s="178"/>
      <c r="Q148" s="178"/>
      <c r="R148" s="178"/>
      <c r="S148" s="175"/>
      <c r="T148" s="175"/>
      <c r="U148" s="225"/>
      <c r="V148" s="225"/>
      <c r="W148" s="225"/>
      <c r="X148" s="22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row>
    <row r="149" spans="1:78" s="129" customFormat="1">
      <c r="A149" s="940" t="s">
        <v>959</v>
      </c>
      <c r="B149" s="122"/>
      <c r="C149" s="230"/>
      <c r="D149" s="230"/>
      <c r="E149" s="230"/>
      <c r="F149" s="907" t="s">
        <v>973</v>
      </c>
      <c r="G149" s="914"/>
      <c r="H149" s="914"/>
      <c r="I149" s="914"/>
      <c r="J149" s="914"/>
      <c r="K149" s="914"/>
      <c r="L149" s="914"/>
      <c r="M149" s="914"/>
      <c r="N149" s="914"/>
      <c r="O149" s="178"/>
      <c r="P149" s="178"/>
      <c r="Q149" s="178"/>
      <c r="R149" s="178"/>
      <c r="S149" s="175"/>
      <c r="T149" s="175"/>
      <c r="U149" s="225"/>
      <c r="V149" s="225"/>
      <c r="W149" s="225"/>
      <c r="X149" s="22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row>
    <row r="150" spans="1:78" s="129" customFormat="1">
      <c r="A150" s="941" t="s">
        <v>960</v>
      </c>
      <c r="B150" s="904"/>
      <c r="C150" s="230"/>
      <c r="D150" s="230"/>
      <c r="E150" s="230"/>
      <c r="F150" s="130"/>
      <c r="G150" s="130"/>
      <c r="H150" s="130"/>
      <c r="I150" s="130"/>
      <c r="J150" s="130"/>
      <c r="K150" s="130"/>
      <c r="L150" s="130"/>
      <c r="M150" s="130"/>
      <c r="N150" s="130"/>
      <c r="O150" s="178"/>
      <c r="P150" s="178"/>
      <c r="Q150" s="178"/>
      <c r="R150" s="178"/>
      <c r="S150" s="175"/>
      <c r="T150" s="175"/>
      <c r="U150" s="225"/>
      <c r="V150" s="225"/>
      <c r="W150" s="225"/>
      <c r="X150" s="22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row>
    <row r="151" spans="1:78" s="129" customFormat="1">
      <c r="A151" s="940" t="s">
        <v>961</v>
      </c>
      <c r="B151" s="122"/>
      <c r="C151" s="230"/>
      <c r="D151" s="230"/>
      <c r="E151" s="379"/>
      <c r="F151" s="907" t="s">
        <v>973</v>
      </c>
      <c r="G151" s="914"/>
      <c r="H151" s="914"/>
      <c r="I151" s="914"/>
      <c r="J151" s="914"/>
      <c r="K151" s="914"/>
      <c r="L151" s="914"/>
      <c r="M151" s="914"/>
      <c r="N151" s="914"/>
      <c r="O151" s="178"/>
      <c r="P151" s="178"/>
      <c r="Q151" s="178"/>
      <c r="R151" s="178"/>
      <c r="S151" s="175"/>
      <c r="T151" s="175"/>
      <c r="U151" s="225"/>
      <c r="V151" s="225"/>
      <c r="W151" s="225"/>
      <c r="X151" s="22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row>
    <row r="152" spans="1:78" s="129" customFormat="1">
      <c r="A152" s="940" t="s">
        <v>962</v>
      </c>
      <c r="B152" s="905"/>
      <c r="C152" s="379"/>
      <c r="D152" s="230"/>
      <c r="E152" s="230"/>
      <c r="F152" s="130"/>
      <c r="G152" s="130"/>
      <c r="H152" s="130"/>
      <c r="I152" s="130"/>
      <c r="J152" s="130"/>
      <c r="K152" s="130"/>
      <c r="L152" s="130"/>
      <c r="M152" s="130"/>
      <c r="N152" s="130"/>
      <c r="O152" s="178"/>
      <c r="P152" s="178"/>
      <c r="Q152" s="178"/>
      <c r="R152" s="178"/>
      <c r="S152" s="175"/>
      <c r="T152" s="175"/>
      <c r="U152" s="225"/>
      <c r="V152" s="225"/>
      <c r="W152" s="225"/>
      <c r="X152" s="22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row>
    <row r="153" spans="1:78" s="129" customFormat="1">
      <c r="A153" s="940"/>
      <c r="B153" s="125"/>
      <c r="C153" s="379"/>
      <c r="D153" s="230"/>
      <c r="E153" s="230"/>
      <c r="F153" s="178"/>
      <c r="G153" s="178"/>
      <c r="H153" s="178"/>
      <c r="I153" s="178"/>
      <c r="J153" s="178"/>
      <c r="K153" s="178"/>
      <c r="L153" s="178"/>
      <c r="M153" s="178"/>
      <c r="N153" s="178"/>
      <c r="O153" s="178"/>
      <c r="P153" s="178"/>
      <c r="Q153" s="178"/>
      <c r="R153" s="178"/>
      <c r="S153" s="175"/>
      <c r="T153" s="175"/>
      <c r="U153" s="225"/>
      <c r="V153" s="225"/>
      <c r="W153" s="225"/>
      <c r="X153" s="22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row>
    <row r="154" spans="1:78" s="129" customFormat="1">
      <c r="A154" s="940"/>
      <c r="B154" s="125"/>
      <c r="C154" s="379"/>
      <c r="D154" s="230"/>
      <c r="E154" s="230"/>
      <c r="F154" s="178"/>
      <c r="G154" s="178"/>
      <c r="H154" s="178"/>
      <c r="I154" s="178"/>
      <c r="J154" s="178"/>
      <c r="K154" s="178"/>
      <c r="L154" s="178"/>
      <c r="M154" s="178"/>
      <c r="N154" s="178"/>
      <c r="O154" s="178"/>
      <c r="P154" s="178"/>
      <c r="Q154" s="178"/>
      <c r="R154" s="178"/>
      <c r="S154" s="175"/>
      <c r="T154" s="175"/>
      <c r="U154" s="225"/>
      <c r="V154" s="225"/>
      <c r="W154" s="225"/>
      <c r="X154" s="22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row>
    <row r="155" spans="1:78" s="129" customFormat="1">
      <c r="A155" s="938" t="s">
        <v>976</v>
      </c>
      <c r="B155" s="60" t="s">
        <v>511</v>
      </c>
      <c r="C155" s="230"/>
      <c r="D155" s="230"/>
      <c r="E155" s="230"/>
      <c r="F155" s="175"/>
      <c r="G155" s="175"/>
      <c r="H155" s="175"/>
      <c r="I155" s="175"/>
      <c r="J155" s="175"/>
      <c r="K155" s="175"/>
      <c r="L155" s="175"/>
      <c r="M155" s="175"/>
      <c r="N155" s="187"/>
      <c r="O155" s="187"/>
      <c r="P155" s="175"/>
      <c r="Q155" s="175"/>
      <c r="R155" s="175"/>
      <c r="S155" s="175"/>
      <c r="T155" s="175"/>
      <c r="U155" s="222"/>
      <c r="V155" s="222"/>
      <c r="W155" s="222"/>
      <c r="X155" s="222"/>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c r="BZ155" s="175"/>
    </row>
    <row r="156" spans="1:78" s="129" customFormat="1">
      <c r="A156" s="938" t="s">
        <v>977</v>
      </c>
      <c r="B156" s="60" t="s">
        <v>505</v>
      </c>
      <c r="C156" s="230"/>
      <c r="D156" s="230"/>
      <c r="E156" s="230"/>
      <c r="F156" s="175"/>
      <c r="G156" s="175"/>
      <c r="H156" s="175"/>
      <c r="I156" s="175"/>
      <c r="J156" s="175"/>
      <c r="K156" s="175"/>
      <c r="L156" s="175"/>
      <c r="M156" s="175"/>
      <c r="N156" s="175"/>
      <c r="O156" s="175"/>
      <c r="P156" s="175"/>
      <c r="Q156" s="175"/>
      <c r="R156" s="175"/>
      <c r="S156" s="175"/>
      <c r="T156" s="175"/>
      <c r="U156" s="222"/>
      <c r="V156" s="222"/>
      <c r="W156" s="222"/>
      <c r="X156" s="222"/>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row>
    <row r="157" spans="1:78" s="129" customFormat="1">
      <c r="A157" s="938" t="s">
        <v>978</v>
      </c>
      <c r="B157" s="60" t="s">
        <v>339</v>
      </c>
      <c r="C157" s="230"/>
      <c r="D157" s="230"/>
      <c r="E157" s="230"/>
      <c r="F157" s="175"/>
      <c r="G157" s="175"/>
      <c r="H157" s="175"/>
      <c r="I157" s="175"/>
      <c r="J157" s="175"/>
      <c r="K157" s="175"/>
      <c r="L157" s="175"/>
      <c r="M157" s="175"/>
      <c r="N157" s="175"/>
      <c r="O157" s="175"/>
      <c r="P157" s="175"/>
      <c r="Q157" s="175"/>
      <c r="R157" s="175"/>
      <c r="S157" s="175"/>
      <c r="T157" s="175"/>
      <c r="U157" s="222"/>
      <c r="V157" s="222"/>
      <c r="W157" s="222"/>
      <c r="X157" s="222"/>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BW157" s="175"/>
      <c r="BX157" s="175"/>
      <c r="BY157" s="175"/>
      <c r="BZ157" s="175"/>
    </row>
    <row r="158" spans="1:78" s="129" customFormat="1">
      <c r="A158" s="940"/>
      <c r="B158" s="122"/>
      <c r="C158" s="230"/>
      <c r="D158" s="230"/>
      <c r="E158" s="230"/>
      <c r="F158" s="175"/>
      <c r="G158" s="175"/>
      <c r="H158" s="175"/>
      <c r="I158" s="175"/>
      <c r="J158" s="175"/>
      <c r="K158" s="175"/>
      <c r="L158" s="175"/>
      <c r="M158" s="175"/>
      <c r="N158" s="175"/>
      <c r="O158" s="175"/>
      <c r="P158" s="175"/>
      <c r="Q158" s="175"/>
      <c r="R158" s="175"/>
      <c r="S158" s="175"/>
      <c r="T158" s="175"/>
      <c r="U158" s="222"/>
      <c r="V158" s="222"/>
      <c r="W158" s="222"/>
      <c r="X158" s="222"/>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c r="AY158" s="175"/>
      <c r="AZ158" s="175"/>
      <c r="BA158" s="175"/>
      <c r="BB158" s="175"/>
      <c r="BC158" s="175"/>
      <c r="BD158" s="175"/>
      <c r="BE158" s="175"/>
      <c r="BF158" s="175"/>
      <c r="BG158" s="175"/>
      <c r="BH158" s="175"/>
      <c r="BI158" s="175"/>
      <c r="BJ158" s="175"/>
      <c r="BK158" s="175"/>
      <c r="BL158" s="175"/>
      <c r="BM158" s="175"/>
      <c r="BN158" s="175"/>
      <c r="BO158" s="175"/>
      <c r="BP158" s="175"/>
      <c r="BQ158" s="175"/>
      <c r="BR158" s="175"/>
      <c r="BS158" s="175"/>
      <c r="BT158" s="175"/>
      <c r="BU158" s="175"/>
      <c r="BV158" s="175"/>
      <c r="BW158" s="175"/>
      <c r="BX158" s="175"/>
      <c r="BY158" s="175"/>
      <c r="BZ158" s="175"/>
    </row>
    <row r="159" spans="1:78" s="129" customFormat="1" ht="75" customHeight="1">
      <c r="A159" s="939" t="s">
        <v>979</v>
      </c>
      <c r="B159" s="1141" t="s">
        <v>506</v>
      </c>
      <c r="C159" s="1141"/>
      <c r="D159" s="1141"/>
      <c r="E159" s="1141"/>
      <c r="F159" s="1141"/>
      <c r="G159" s="175"/>
      <c r="H159" s="175"/>
      <c r="I159" s="175"/>
      <c r="J159" s="175"/>
      <c r="K159" s="175"/>
      <c r="L159" s="175"/>
      <c r="M159" s="175"/>
      <c r="N159" s="175"/>
      <c r="O159" s="175"/>
      <c r="P159" s="175"/>
      <c r="Q159" s="175"/>
      <c r="R159" s="175"/>
      <c r="S159" s="175"/>
      <c r="T159" s="175"/>
      <c r="U159" s="222"/>
      <c r="V159" s="222"/>
      <c r="W159" s="222"/>
      <c r="X159" s="222"/>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c r="AY159" s="175"/>
      <c r="AZ159" s="175"/>
      <c r="BA159" s="175"/>
      <c r="BB159" s="175"/>
      <c r="BC159" s="175"/>
      <c r="BD159" s="175"/>
      <c r="BE159" s="175"/>
      <c r="BF159" s="175"/>
      <c r="BG159" s="175"/>
      <c r="BH159" s="175"/>
      <c r="BI159" s="175"/>
      <c r="BJ159" s="175"/>
      <c r="BK159" s="175"/>
      <c r="BL159" s="175"/>
      <c r="BM159" s="175"/>
      <c r="BN159" s="175"/>
      <c r="BO159" s="175"/>
      <c r="BP159" s="175"/>
      <c r="BQ159" s="175"/>
      <c r="BR159" s="175"/>
      <c r="BS159" s="175"/>
      <c r="BT159" s="175"/>
      <c r="BU159" s="175"/>
      <c r="BV159" s="175"/>
      <c r="BW159" s="175"/>
      <c r="BX159" s="175"/>
      <c r="BY159" s="175"/>
      <c r="BZ159" s="175"/>
    </row>
    <row r="160" spans="1:78" s="129" customFormat="1">
      <c r="A160" s="938" t="s">
        <v>980</v>
      </c>
      <c r="B160" s="60" t="s">
        <v>459</v>
      </c>
      <c r="C160" s="230"/>
      <c r="D160" s="230"/>
      <c r="E160" s="230"/>
      <c r="F160" s="175"/>
      <c r="G160" s="175"/>
      <c r="H160" s="175"/>
      <c r="I160" s="175"/>
      <c r="J160" s="175"/>
      <c r="K160" s="175"/>
      <c r="L160" s="175"/>
      <c r="M160" s="175"/>
      <c r="N160" s="175"/>
      <c r="O160" s="175"/>
      <c r="P160" s="175"/>
      <c r="Q160" s="175"/>
      <c r="R160" s="175"/>
      <c r="S160" s="175"/>
      <c r="T160" s="175"/>
      <c r="U160" s="222"/>
      <c r="V160" s="222"/>
      <c r="W160" s="222"/>
      <c r="X160" s="222"/>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c r="BG160" s="175"/>
      <c r="BH160" s="175"/>
      <c r="BI160" s="175"/>
      <c r="BJ160" s="175"/>
      <c r="BK160" s="175"/>
      <c r="BL160" s="175"/>
      <c r="BM160" s="175"/>
      <c r="BN160" s="175"/>
      <c r="BO160" s="175"/>
      <c r="BP160" s="175"/>
      <c r="BQ160" s="175"/>
      <c r="BR160" s="175"/>
      <c r="BS160" s="175"/>
      <c r="BT160" s="175"/>
      <c r="BU160" s="175"/>
      <c r="BV160" s="175"/>
      <c r="BW160" s="175"/>
      <c r="BX160" s="175"/>
      <c r="BY160" s="175"/>
      <c r="BZ160" s="175"/>
    </row>
    <row r="161" spans="1:78" s="129" customFormat="1">
      <c r="A161" s="942"/>
      <c r="B161" s="122"/>
      <c r="C161" s="230"/>
      <c r="D161" s="230"/>
      <c r="E161" s="230"/>
      <c r="F161" s="175"/>
      <c r="G161" s="175"/>
      <c r="H161" s="175"/>
      <c r="I161" s="175"/>
      <c r="J161" s="175"/>
      <c r="K161" s="175"/>
      <c r="L161" s="175"/>
      <c r="M161" s="175"/>
      <c r="N161" s="175"/>
      <c r="O161" s="175"/>
      <c r="P161" s="175"/>
      <c r="Q161" s="175"/>
      <c r="R161" s="175"/>
      <c r="S161" s="175"/>
      <c r="T161" s="175"/>
      <c r="U161" s="222"/>
      <c r="V161" s="222"/>
      <c r="W161" s="222"/>
      <c r="X161" s="222"/>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c r="AY161" s="175"/>
      <c r="AZ161" s="175"/>
      <c r="BA161" s="175"/>
      <c r="BB161" s="175"/>
      <c r="BC161" s="175"/>
      <c r="BD161" s="175"/>
      <c r="BE161" s="175"/>
      <c r="BF161" s="175"/>
      <c r="BG161" s="175"/>
      <c r="BH161" s="175"/>
      <c r="BI161" s="175"/>
      <c r="BJ161" s="175"/>
      <c r="BK161" s="175"/>
      <c r="BL161" s="175"/>
      <c r="BM161" s="175"/>
      <c r="BN161" s="175"/>
      <c r="BO161" s="175"/>
      <c r="BP161" s="175"/>
      <c r="BQ161" s="175"/>
      <c r="BR161" s="175"/>
      <c r="BS161" s="175"/>
      <c r="BT161" s="175"/>
      <c r="BU161" s="175"/>
      <c r="BV161" s="175"/>
      <c r="BW161" s="175"/>
      <c r="BX161" s="175"/>
      <c r="BY161" s="175"/>
      <c r="BZ161" s="175"/>
    </row>
    <row r="162" spans="1:78" s="129" customFormat="1">
      <c r="A162" s="938" t="s">
        <v>981</v>
      </c>
      <c r="B162" s="1142" t="s">
        <v>746</v>
      </c>
      <c r="C162" s="1142"/>
      <c r="D162" s="1142"/>
      <c r="E162" s="1142"/>
      <c r="F162" s="1142"/>
      <c r="G162" s="1142"/>
      <c r="H162" s="1142"/>
      <c r="I162" s="175"/>
      <c r="J162" s="175"/>
      <c r="K162" s="175"/>
      <c r="L162" s="175"/>
      <c r="M162" s="175"/>
      <c r="N162" s="175"/>
      <c r="O162" s="175"/>
      <c r="P162" s="175"/>
      <c r="Q162" s="175"/>
      <c r="R162" s="175"/>
      <c r="S162" s="175"/>
      <c r="T162" s="175"/>
      <c r="U162" s="222"/>
      <c r="V162" s="222"/>
      <c r="W162" s="222"/>
      <c r="X162" s="222"/>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c r="BJ162" s="175"/>
      <c r="BK162" s="175"/>
      <c r="BL162" s="175"/>
      <c r="BM162" s="175"/>
      <c r="BN162" s="175"/>
      <c r="BO162" s="175"/>
      <c r="BP162" s="175"/>
      <c r="BQ162" s="175"/>
      <c r="BR162" s="175"/>
      <c r="BS162" s="175"/>
      <c r="BT162" s="175"/>
      <c r="BU162" s="175"/>
      <c r="BV162" s="175"/>
      <c r="BW162" s="175"/>
      <c r="BX162" s="175"/>
      <c r="BY162" s="175"/>
      <c r="BZ162" s="175"/>
    </row>
    <row r="163" spans="1:78" s="129" customFormat="1">
      <c r="A163" s="938" t="s">
        <v>982</v>
      </c>
      <c r="B163" s="1142" t="s">
        <v>510</v>
      </c>
      <c r="C163" s="1142"/>
      <c r="D163" s="1142"/>
      <c r="E163" s="1142"/>
      <c r="F163" s="1142"/>
      <c r="G163" s="1142"/>
      <c r="H163" s="1142"/>
      <c r="I163" s="175"/>
      <c r="J163" s="175"/>
      <c r="K163" s="175"/>
      <c r="L163" s="175"/>
      <c r="M163" s="175"/>
      <c r="N163" s="175"/>
      <c r="O163" s="175"/>
      <c r="P163" s="175"/>
      <c r="Q163" s="175"/>
      <c r="R163" s="175"/>
      <c r="S163" s="175"/>
      <c r="T163" s="175"/>
      <c r="U163" s="222"/>
      <c r="V163" s="222"/>
      <c r="W163" s="222"/>
      <c r="X163" s="222"/>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5"/>
      <c r="BO163" s="175"/>
      <c r="BP163" s="175"/>
      <c r="BQ163" s="175"/>
      <c r="BR163" s="175"/>
      <c r="BS163" s="175"/>
      <c r="BT163" s="175"/>
      <c r="BU163" s="175"/>
      <c r="BV163" s="175"/>
      <c r="BW163" s="175"/>
      <c r="BX163" s="175"/>
      <c r="BY163" s="175"/>
      <c r="BZ163" s="175"/>
    </row>
    <row r="164" spans="1:78" s="129" customFormat="1" ht="33" customHeight="1">
      <c r="A164" s="939" t="s">
        <v>985</v>
      </c>
      <c r="B164" s="1141" t="s">
        <v>507</v>
      </c>
      <c r="C164" s="1141"/>
      <c r="D164" s="1141"/>
      <c r="E164" s="1141"/>
      <c r="F164" s="1141"/>
      <c r="G164" s="620"/>
      <c r="H164" s="620"/>
      <c r="I164" s="620"/>
      <c r="J164" s="620"/>
      <c r="K164" s="620"/>
      <c r="L164" s="620"/>
      <c r="M164" s="175"/>
      <c r="N164" s="175"/>
      <c r="O164" s="175"/>
      <c r="P164" s="175"/>
      <c r="Q164" s="175"/>
      <c r="R164" s="175"/>
      <c r="S164" s="175"/>
      <c r="T164" s="175"/>
      <c r="U164" s="222"/>
      <c r="V164" s="222"/>
      <c r="W164" s="222"/>
      <c r="X164" s="222"/>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c r="BJ164" s="175"/>
      <c r="BK164" s="175"/>
      <c r="BL164" s="175"/>
      <c r="BM164" s="175"/>
      <c r="BN164" s="175"/>
      <c r="BO164" s="175"/>
      <c r="BP164" s="175"/>
      <c r="BQ164" s="175"/>
      <c r="BR164" s="175"/>
      <c r="BS164" s="175"/>
      <c r="BT164" s="175"/>
      <c r="BU164" s="175"/>
      <c r="BV164" s="175"/>
      <c r="BW164" s="175"/>
      <c r="BX164" s="175"/>
      <c r="BY164" s="175"/>
      <c r="BZ164" s="175"/>
    </row>
    <row r="165" spans="1:78" s="129" customFormat="1" ht="18.75" customHeight="1">
      <c r="A165" s="939" t="s">
        <v>986</v>
      </c>
      <c r="B165" s="1141" t="s">
        <v>479</v>
      </c>
      <c r="C165" s="1141"/>
      <c r="D165" s="1141"/>
      <c r="E165" s="1141"/>
      <c r="F165" s="1141"/>
      <c r="G165" s="620"/>
      <c r="H165" s="620"/>
      <c r="I165" s="620"/>
      <c r="J165" s="620"/>
      <c r="K165" s="620"/>
      <c r="L165" s="620"/>
      <c r="M165" s="620"/>
      <c r="N165" s="175"/>
      <c r="O165" s="175"/>
      <c r="P165" s="175"/>
      <c r="Q165" s="175"/>
      <c r="R165" s="175"/>
      <c r="S165" s="175"/>
      <c r="T165" s="175"/>
      <c r="U165" s="222"/>
      <c r="V165" s="222"/>
      <c r="W165" s="222"/>
      <c r="X165" s="222"/>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5"/>
      <c r="BE165" s="175"/>
      <c r="BF165" s="175"/>
      <c r="BG165" s="175"/>
      <c r="BH165" s="175"/>
      <c r="BI165" s="175"/>
      <c r="BJ165" s="175"/>
      <c r="BK165" s="175"/>
      <c r="BL165" s="175"/>
      <c r="BM165" s="175"/>
      <c r="BN165" s="175"/>
      <c r="BO165" s="175"/>
      <c r="BP165" s="175"/>
      <c r="BQ165" s="175"/>
      <c r="BR165" s="175"/>
      <c r="BS165" s="175"/>
      <c r="BT165" s="175"/>
      <c r="BU165" s="175"/>
      <c r="BV165" s="175"/>
      <c r="BW165" s="175"/>
      <c r="BX165" s="175"/>
      <c r="BY165" s="175"/>
      <c r="BZ165" s="175"/>
    </row>
    <row r="166" spans="1:78" s="129" customFormat="1">
      <c r="A166" s="938" t="s">
        <v>987</v>
      </c>
      <c r="B166" s="60" t="s">
        <v>344</v>
      </c>
      <c r="C166" s="230"/>
      <c r="D166" s="230"/>
      <c r="E166" s="230"/>
      <c r="F166" s="175"/>
      <c r="G166" s="175"/>
      <c r="H166" s="175"/>
      <c r="I166" s="175"/>
      <c r="J166" s="175"/>
      <c r="K166" s="175"/>
      <c r="L166" s="175"/>
      <c r="M166" s="175"/>
      <c r="N166" s="175"/>
      <c r="O166" s="175"/>
      <c r="P166" s="175"/>
      <c r="Q166" s="175"/>
      <c r="R166" s="175"/>
      <c r="S166" s="175"/>
      <c r="T166" s="175"/>
      <c r="U166" s="222"/>
      <c r="V166" s="222"/>
      <c r="W166" s="222"/>
      <c r="X166" s="222"/>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c r="AY166" s="175"/>
      <c r="AZ166" s="175"/>
      <c r="BA166" s="175"/>
      <c r="BB166" s="175"/>
      <c r="BC166" s="175"/>
      <c r="BD166" s="175"/>
      <c r="BE166" s="175"/>
      <c r="BF166" s="175"/>
      <c r="BG166" s="175"/>
      <c r="BH166" s="175"/>
      <c r="BI166" s="175"/>
      <c r="BJ166" s="175"/>
      <c r="BK166" s="175"/>
      <c r="BL166" s="175"/>
      <c r="BM166" s="175"/>
      <c r="BN166" s="175"/>
      <c r="BO166" s="175"/>
      <c r="BP166" s="175"/>
      <c r="BQ166" s="175"/>
      <c r="BR166" s="175"/>
      <c r="BS166" s="175"/>
      <c r="BT166" s="175"/>
      <c r="BU166" s="175"/>
      <c r="BV166" s="175"/>
      <c r="BW166" s="175"/>
      <c r="BX166" s="175"/>
      <c r="BY166" s="175"/>
      <c r="BZ166" s="175"/>
    </row>
    <row r="167" spans="1:78" s="129" customFormat="1" ht="30" customHeight="1">
      <c r="A167" s="939" t="s">
        <v>988</v>
      </c>
      <c r="B167" s="1141" t="s">
        <v>782</v>
      </c>
      <c r="C167" s="1141"/>
      <c r="D167" s="1141"/>
      <c r="E167" s="1141"/>
      <c r="F167" s="1141"/>
      <c r="G167" s="1141"/>
      <c r="H167" s="1141"/>
      <c r="I167" s="620"/>
      <c r="J167" s="620"/>
      <c r="K167" s="620"/>
      <c r="L167" s="620"/>
      <c r="M167" s="175"/>
      <c r="N167" s="175"/>
      <c r="O167" s="175"/>
      <c r="P167" s="175"/>
      <c r="Q167" s="175"/>
      <c r="R167" s="175"/>
      <c r="S167" s="175"/>
      <c r="T167" s="175"/>
      <c r="U167" s="222"/>
      <c r="V167" s="222"/>
      <c r="W167" s="222"/>
      <c r="X167" s="222"/>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c r="BJ167" s="175"/>
      <c r="BK167" s="175"/>
      <c r="BL167" s="175"/>
      <c r="BM167" s="175"/>
      <c r="BN167" s="175"/>
      <c r="BO167" s="175"/>
      <c r="BP167" s="175"/>
      <c r="BQ167" s="175"/>
      <c r="BR167" s="175"/>
      <c r="BS167" s="175"/>
      <c r="BT167" s="175"/>
      <c r="BU167" s="175"/>
      <c r="BV167" s="175"/>
      <c r="BW167" s="175"/>
      <c r="BX167" s="175"/>
      <c r="BY167" s="175"/>
      <c r="BZ167" s="175"/>
    </row>
    <row r="168" spans="1:78" s="129" customFormat="1">
      <c r="A168" s="938" t="s">
        <v>989</v>
      </c>
      <c r="B168" s="60" t="s">
        <v>340</v>
      </c>
      <c r="C168" s="230"/>
      <c r="D168" s="230"/>
      <c r="E168" s="230"/>
      <c r="F168" s="175"/>
      <c r="G168" s="175"/>
      <c r="H168" s="175"/>
      <c r="I168" s="175"/>
      <c r="J168" s="175"/>
      <c r="K168" s="175"/>
      <c r="L168" s="175"/>
      <c r="M168" s="175"/>
      <c r="N168" s="175"/>
      <c r="O168" s="175"/>
      <c r="P168" s="175"/>
      <c r="Q168" s="175"/>
      <c r="R168" s="175"/>
      <c r="S168" s="175"/>
      <c r="T168" s="175"/>
      <c r="U168" s="222"/>
      <c r="V168" s="222"/>
      <c r="W168" s="222"/>
      <c r="X168" s="222"/>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BW168" s="175"/>
      <c r="BX168" s="175"/>
      <c r="BY168" s="175"/>
      <c r="BZ168" s="175"/>
    </row>
    <row r="169" spans="1:78" s="129" customFormat="1">
      <c r="A169" s="938" t="s">
        <v>990</v>
      </c>
      <c r="B169" s="60" t="s">
        <v>341</v>
      </c>
      <c r="C169" s="230"/>
      <c r="D169" s="230"/>
      <c r="E169" s="230"/>
      <c r="F169" s="175"/>
      <c r="G169" s="175"/>
      <c r="H169" s="175"/>
      <c r="I169" s="175"/>
      <c r="J169" s="175"/>
      <c r="K169" s="175"/>
      <c r="L169" s="175"/>
      <c r="M169" s="175"/>
      <c r="N169" s="175"/>
      <c r="O169" s="175"/>
      <c r="P169" s="175"/>
      <c r="Q169" s="175"/>
      <c r="R169" s="175"/>
      <c r="S169" s="175"/>
      <c r="T169" s="175"/>
      <c r="U169" s="222"/>
      <c r="V169" s="222"/>
      <c r="W169" s="222"/>
      <c r="X169" s="222"/>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c r="BI169" s="175"/>
      <c r="BJ169" s="175"/>
      <c r="BK169" s="175"/>
      <c r="BL169" s="175"/>
      <c r="BM169" s="175"/>
      <c r="BN169" s="175"/>
      <c r="BO169" s="175"/>
      <c r="BP169" s="175"/>
      <c r="BQ169" s="175"/>
      <c r="BR169" s="175"/>
      <c r="BS169" s="175"/>
      <c r="BT169" s="175"/>
      <c r="BU169" s="175"/>
      <c r="BV169" s="175"/>
      <c r="BW169" s="175"/>
      <c r="BX169" s="175"/>
      <c r="BY169" s="175"/>
      <c r="BZ169" s="175"/>
    </row>
    <row r="170" spans="1:78" s="152" customFormat="1" ht="96.75" customHeight="1">
      <c r="A170" s="939" t="s">
        <v>991</v>
      </c>
      <c r="B170" s="1141" t="s">
        <v>783</v>
      </c>
      <c r="C170" s="1141"/>
      <c r="D170" s="1141"/>
      <c r="E170" s="1141"/>
      <c r="F170" s="1141"/>
      <c r="G170" s="1141"/>
      <c r="H170" s="1141"/>
      <c r="I170" s="620"/>
      <c r="J170" s="620"/>
      <c r="K170" s="620"/>
      <c r="L170" s="620"/>
      <c r="M170" s="620"/>
      <c r="N170" s="490"/>
      <c r="O170" s="490"/>
      <c r="P170" s="490"/>
      <c r="Q170" s="490"/>
      <c r="R170" s="490"/>
      <c r="S170" s="490"/>
      <c r="T170" s="490"/>
      <c r="U170" s="621"/>
      <c r="V170" s="621"/>
      <c r="W170" s="621"/>
      <c r="X170" s="621"/>
      <c r="Y170" s="490"/>
      <c r="Z170" s="490"/>
      <c r="AA170" s="490"/>
      <c r="AB170" s="490"/>
      <c r="AC170" s="490"/>
      <c r="AD170" s="490"/>
      <c r="AE170" s="490"/>
      <c r="AF170" s="490"/>
      <c r="AG170" s="490"/>
      <c r="AH170" s="490"/>
      <c r="AI170" s="490"/>
      <c r="AJ170" s="490"/>
      <c r="AK170" s="490"/>
      <c r="AL170" s="490"/>
      <c r="AM170" s="490"/>
      <c r="AN170" s="490"/>
      <c r="AO170" s="490"/>
      <c r="AP170" s="490"/>
      <c r="AQ170" s="490"/>
      <c r="AR170" s="490"/>
      <c r="AS170" s="490"/>
      <c r="AT170" s="490"/>
      <c r="AU170" s="490"/>
      <c r="AV170" s="490"/>
      <c r="AW170" s="490"/>
      <c r="AX170" s="490"/>
      <c r="AY170" s="490"/>
      <c r="AZ170" s="490"/>
      <c r="BA170" s="490"/>
      <c r="BB170" s="490"/>
      <c r="BC170" s="490"/>
      <c r="BD170" s="490"/>
      <c r="BE170" s="490"/>
      <c r="BF170" s="490"/>
      <c r="BG170" s="490"/>
      <c r="BH170" s="490"/>
      <c r="BI170" s="490"/>
      <c r="BJ170" s="490"/>
      <c r="BK170" s="490"/>
      <c r="BL170" s="490"/>
      <c r="BM170" s="490"/>
      <c r="BN170" s="490"/>
      <c r="BO170" s="490"/>
      <c r="BP170" s="490"/>
      <c r="BQ170" s="490"/>
      <c r="BR170" s="490"/>
      <c r="BS170" s="490"/>
      <c r="BT170" s="490"/>
      <c r="BU170" s="490"/>
      <c r="BV170" s="490"/>
      <c r="BW170" s="490"/>
      <c r="BX170" s="490"/>
      <c r="BY170" s="490"/>
      <c r="BZ170" s="490"/>
    </row>
    <row r="171" spans="1:78" s="129" customFormat="1">
      <c r="A171" s="938" t="s">
        <v>992</v>
      </c>
      <c r="B171" s="60" t="s">
        <v>477</v>
      </c>
      <c r="C171" s="230"/>
      <c r="D171" s="230"/>
      <c r="E171" s="230"/>
      <c r="F171" s="175"/>
      <c r="G171" s="175"/>
      <c r="H171" s="175"/>
      <c r="I171" s="175"/>
      <c r="J171" s="175"/>
      <c r="K171" s="175"/>
      <c r="L171" s="175"/>
      <c r="M171" s="175"/>
      <c r="N171" s="175"/>
      <c r="O171" s="175"/>
      <c r="P171" s="175"/>
      <c r="Q171" s="175"/>
      <c r="R171" s="175"/>
      <c r="S171" s="175"/>
      <c r="T171" s="175"/>
      <c r="U171" s="222"/>
      <c r="V171" s="222"/>
      <c r="W171" s="222"/>
      <c r="X171" s="222"/>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c r="BM171" s="175"/>
      <c r="BN171" s="175"/>
      <c r="BO171" s="175"/>
      <c r="BP171" s="175"/>
      <c r="BQ171" s="175"/>
      <c r="BR171" s="175"/>
      <c r="BS171" s="175"/>
      <c r="BT171" s="175"/>
      <c r="BU171" s="175"/>
      <c r="BV171" s="175"/>
      <c r="BW171" s="175"/>
      <c r="BX171" s="175"/>
      <c r="BY171" s="175"/>
      <c r="BZ171" s="175"/>
    </row>
    <row r="172" spans="1:78" s="129" customFormat="1">
      <c r="A172" s="938" t="s">
        <v>993</v>
      </c>
      <c r="B172" s="60" t="s">
        <v>342</v>
      </c>
      <c r="C172" s="230"/>
      <c r="D172" s="230"/>
      <c r="E172" s="230"/>
      <c r="F172" s="175"/>
      <c r="G172" s="175"/>
      <c r="H172" s="175"/>
      <c r="I172" s="175"/>
      <c r="J172" s="175"/>
      <c r="K172" s="175"/>
      <c r="L172" s="175"/>
      <c r="M172" s="175"/>
      <c r="N172" s="175"/>
      <c r="O172" s="175"/>
      <c r="P172" s="175"/>
      <c r="Q172" s="175"/>
      <c r="R172" s="175"/>
      <c r="S172" s="175"/>
      <c r="T172" s="175"/>
      <c r="U172" s="222"/>
      <c r="V172" s="222"/>
      <c r="W172" s="222"/>
      <c r="X172" s="222"/>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c r="BM172" s="175"/>
      <c r="BN172" s="175"/>
      <c r="BO172" s="175"/>
      <c r="BP172" s="175"/>
      <c r="BQ172" s="175"/>
      <c r="BR172" s="175"/>
      <c r="BS172" s="175"/>
      <c r="BT172" s="175"/>
      <c r="BU172" s="175"/>
      <c r="BV172" s="175"/>
      <c r="BW172" s="175"/>
      <c r="BX172" s="175"/>
      <c r="BY172" s="175"/>
      <c r="BZ172" s="175"/>
    </row>
    <row r="173" spans="1:78" s="129" customFormat="1">
      <c r="A173" s="938" t="s">
        <v>994</v>
      </c>
      <c r="B173" s="60" t="s">
        <v>343</v>
      </c>
      <c r="C173" s="230"/>
      <c r="D173" s="230"/>
      <c r="E173" s="230"/>
      <c r="F173" s="175"/>
      <c r="G173" s="175"/>
      <c r="H173" s="175"/>
      <c r="I173" s="175"/>
      <c r="J173" s="175"/>
      <c r="K173" s="175"/>
      <c r="L173" s="175"/>
      <c r="M173" s="175"/>
      <c r="N173" s="175"/>
      <c r="O173" s="175"/>
      <c r="P173" s="175"/>
      <c r="Q173" s="175"/>
      <c r="R173" s="175"/>
      <c r="S173" s="175"/>
      <c r="T173" s="175"/>
      <c r="U173" s="222"/>
      <c r="V173" s="222"/>
      <c r="W173" s="222"/>
      <c r="X173" s="222"/>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c r="AY173" s="175"/>
      <c r="AZ173" s="175"/>
      <c r="BA173" s="175"/>
      <c r="BB173" s="175"/>
      <c r="BC173" s="175"/>
      <c r="BD173" s="175"/>
      <c r="BE173" s="175"/>
      <c r="BF173" s="175"/>
      <c r="BG173" s="175"/>
      <c r="BH173" s="175"/>
      <c r="BI173" s="175"/>
      <c r="BJ173" s="175"/>
      <c r="BK173" s="175"/>
      <c r="BL173" s="175"/>
      <c r="BM173" s="175"/>
      <c r="BN173" s="175"/>
      <c r="BO173" s="175"/>
      <c r="BP173" s="175"/>
      <c r="BQ173" s="175"/>
      <c r="BR173" s="175"/>
      <c r="BS173" s="175"/>
      <c r="BT173" s="175"/>
      <c r="BU173" s="175"/>
      <c r="BV173" s="175"/>
      <c r="BW173" s="175"/>
      <c r="BX173" s="175"/>
      <c r="BY173" s="175"/>
      <c r="BZ173" s="175"/>
    </row>
    <row r="174" spans="1:78" s="129" customFormat="1" ht="31.5" customHeight="1">
      <c r="A174" s="939" t="s">
        <v>995</v>
      </c>
      <c r="B174" s="1141" t="s">
        <v>662</v>
      </c>
      <c r="C174" s="1141"/>
      <c r="D174" s="1141"/>
      <c r="E174" s="1141"/>
      <c r="F174" s="1141"/>
      <c r="G174" s="1141"/>
      <c r="H174" s="1141"/>
      <c r="I174" s="622"/>
      <c r="J174" s="622"/>
      <c r="K174" s="622"/>
      <c r="L174" s="622"/>
      <c r="M174" s="622"/>
      <c r="N174" s="175"/>
      <c r="O174" s="175"/>
      <c r="P174" s="175"/>
      <c r="Q174" s="175"/>
      <c r="R174" s="175"/>
      <c r="S174" s="175"/>
      <c r="T174" s="175"/>
      <c r="U174" s="222"/>
      <c r="V174" s="222"/>
      <c r="W174" s="222"/>
      <c r="X174" s="222"/>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5"/>
      <c r="BQ174" s="175"/>
      <c r="BR174" s="175"/>
      <c r="BS174" s="175"/>
      <c r="BT174" s="175"/>
      <c r="BU174" s="175"/>
      <c r="BV174" s="175"/>
      <c r="BW174" s="175"/>
      <c r="BX174" s="175"/>
      <c r="BY174" s="175"/>
      <c r="BZ174" s="175"/>
    </row>
    <row r="175" spans="1:78" s="129" customFormat="1" ht="35.25" customHeight="1">
      <c r="A175" s="939" t="s">
        <v>996</v>
      </c>
      <c r="B175" s="1141" t="s">
        <v>478</v>
      </c>
      <c r="C175" s="1141"/>
      <c r="D175" s="1141"/>
      <c r="E175" s="1141"/>
      <c r="F175" s="1141"/>
      <c r="G175" s="1141"/>
      <c r="H175" s="1141"/>
      <c r="I175" s="620"/>
      <c r="J175" s="620"/>
      <c r="K175" s="620"/>
      <c r="L175" s="620"/>
      <c r="M175" s="620"/>
      <c r="N175" s="175"/>
      <c r="O175" s="175"/>
      <c r="P175" s="175"/>
      <c r="Q175" s="175"/>
      <c r="R175" s="175"/>
      <c r="S175" s="175"/>
      <c r="T175" s="175"/>
      <c r="U175" s="222"/>
      <c r="V175" s="222"/>
      <c r="W175" s="222"/>
      <c r="X175" s="222"/>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c r="BG175" s="175"/>
      <c r="BH175" s="175"/>
      <c r="BI175" s="175"/>
      <c r="BJ175" s="175"/>
      <c r="BK175" s="175"/>
      <c r="BL175" s="175"/>
      <c r="BM175" s="175"/>
      <c r="BN175" s="175"/>
      <c r="BO175" s="175"/>
      <c r="BP175" s="175"/>
      <c r="BQ175" s="175"/>
      <c r="BR175" s="175"/>
      <c r="BS175" s="175"/>
      <c r="BT175" s="175"/>
      <c r="BU175" s="175"/>
      <c r="BV175" s="175"/>
      <c r="BW175" s="175"/>
      <c r="BX175" s="175"/>
      <c r="BY175" s="175"/>
      <c r="BZ175" s="175"/>
    </row>
    <row r="176" spans="1:78" s="129" customFormat="1">
      <c r="A176" s="938" t="s">
        <v>997</v>
      </c>
      <c r="B176" s="60" t="s">
        <v>761</v>
      </c>
      <c r="C176" s="230"/>
      <c r="D176" s="230"/>
      <c r="E176" s="230"/>
      <c r="F176" s="175"/>
      <c r="G176" s="175"/>
      <c r="H176" s="175"/>
      <c r="I176" s="175"/>
      <c r="J176" s="175"/>
      <c r="K176" s="175"/>
      <c r="L176" s="175"/>
      <c r="M176" s="175"/>
      <c r="N176" s="175"/>
      <c r="O176" s="175"/>
      <c r="P176" s="175"/>
      <c r="Q176" s="175"/>
      <c r="R176" s="175"/>
      <c r="S176" s="175"/>
      <c r="T176" s="175"/>
      <c r="U176" s="222"/>
      <c r="V176" s="222"/>
      <c r="W176" s="222"/>
      <c r="X176" s="222"/>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c r="AY176" s="175"/>
      <c r="AZ176" s="175"/>
      <c r="BA176" s="175"/>
      <c r="BB176" s="175"/>
      <c r="BC176" s="175"/>
      <c r="BD176" s="175"/>
      <c r="BE176" s="175"/>
      <c r="BF176" s="175"/>
      <c r="BG176" s="175"/>
      <c r="BH176" s="175"/>
      <c r="BI176" s="175"/>
      <c r="BJ176" s="175"/>
      <c r="BK176" s="175"/>
      <c r="BL176" s="175"/>
      <c r="BM176" s="175"/>
      <c r="BN176" s="175"/>
      <c r="BO176" s="175"/>
      <c r="BP176" s="175"/>
      <c r="BQ176" s="175"/>
      <c r="BR176" s="175"/>
      <c r="BS176" s="175"/>
      <c r="BT176" s="175"/>
      <c r="BU176" s="175"/>
      <c r="BV176" s="175"/>
      <c r="BW176" s="175"/>
      <c r="BX176" s="175"/>
      <c r="BY176" s="175"/>
      <c r="BZ176" s="175"/>
    </row>
    <row r="177" spans="1:78" s="129" customFormat="1">
      <c r="A177" s="938" t="s">
        <v>998</v>
      </c>
      <c r="B177" s="60" t="s">
        <v>459</v>
      </c>
      <c r="C177" s="230"/>
      <c r="D177" s="230"/>
      <c r="E177" s="230"/>
      <c r="F177" s="175"/>
      <c r="G177" s="175"/>
      <c r="H177" s="175"/>
      <c r="I177" s="175"/>
      <c r="J177" s="175"/>
      <c r="K177" s="175"/>
      <c r="L177" s="175"/>
      <c r="M177" s="175"/>
      <c r="N177" s="175"/>
      <c r="O177" s="175"/>
      <c r="P177" s="175"/>
      <c r="Q177" s="175"/>
      <c r="R177" s="175"/>
      <c r="S177" s="175"/>
      <c r="T177" s="175"/>
      <c r="U177" s="222"/>
      <c r="V177" s="222"/>
      <c r="W177" s="222"/>
      <c r="X177" s="222"/>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5"/>
      <c r="BW177" s="175"/>
      <c r="BX177" s="175"/>
      <c r="BY177" s="175"/>
      <c r="BZ177" s="175"/>
    </row>
    <row r="178" spans="1:78" s="129" customFormat="1">
      <c r="A178" s="940"/>
      <c r="B178" s="122"/>
      <c r="C178" s="230"/>
      <c r="D178" s="230"/>
      <c r="E178" s="230"/>
      <c r="F178" s="175"/>
      <c r="G178" s="175"/>
      <c r="H178" s="175"/>
      <c r="I178" s="175"/>
      <c r="J178" s="175"/>
      <c r="K178" s="175"/>
      <c r="L178" s="175"/>
      <c r="M178" s="175"/>
      <c r="N178" s="187"/>
      <c r="O178" s="175"/>
      <c r="P178" s="175"/>
      <c r="Q178" s="175"/>
      <c r="R178" s="175"/>
      <c r="S178" s="175"/>
      <c r="T178" s="175"/>
      <c r="U178" s="222"/>
      <c r="V178" s="222"/>
      <c r="W178" s="222"/>
      <c r="X178" s="222"/>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5"/>
      <c r="BR178" s="175"/>
      <c r="BS178" s="175"/>
      <c r="BT178" s="175"/>
      <c r="BU178" s="175"/>
      <c r="BV178" s="175"/>
      <c r="BW178" s="175"/>
      <c r="BX178" s="175"/>
      <c r="BY178" s="175"/>
      <c r="BZ178" s="175"/>
    </row>
    <row r="179" spans="1:78" s="129" customFormat="1">
      <c r="A179" s="938" t="s">
        <v>999</v>
      </c>
      <c r="B179" s="60" t="s">
        <v>509</v>
      </c>
      <c r="C179" s="230"/>
      <c r="D179" s="230"/>
      <c r="E179" s="230"/>
      <c r="F179" s="175"/>
      <c r="G179" s="175"/>
      <c r="H179" s="175"/>
      <c r="I179" s="175"/>
      <c r="J179" s="175"/>
      <c r="K179" s="175"/>
      <c r="L179" s="175"/>
      <c r="M179" s="175"/>
      <c r="N179" s="187"/>
      <c r="O179" s="175"/>
      <c r="P179" s="175"/>
      <c r="Q179" s="175"/>
      <c r="R179" s="175"/>
      <c r="S179" s="175"/>
      <c r="T179" s="175"/>
      <c r="U179" s="222"/>
      <c r="V179" s="222"/>
      <c r="W179" s="222"/>
      <c r="X179" s="222"/>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5"/>
      <c r="BR179" s="175"/>
      <c r="BS179" s="175"/>
      <c r="BT179" s="175"/>
      <c r="BU179" s="175"/>
      <c r="BV179" s="175"/>
      <c r="BW179" s="175"/>
      <c r="BX179" s="175"/>
      <c r="BY179" s="175"/>
      <c r="BZ179" s="175"/>
    </row>
    <row r="180" spans="1:78" s="261" customFormat="1">
      <c r="A180" s="943" t="s">
        <v>1000</v>
      </c>
      <c r="B180" s="60" t="s">
        <v>747</v>
      </c>
      <c r="C180" s="276"/>
      <c r="D180" s="276" t="s">
        <v>777</v>
      </c>
      <c r="E180" s="276"/>
      <c r="F180" s="265"/>
      <c r="G180" s="265"/>
      <c r="H180" s="265"/>
      <c r="I180" s="265"/>
      <c r="J180" s="265"/>
      <c r="K180" s="265"/>
      <c r="L180" s="265"/>
      <c r="M180" s="265"/>
      <c r="N180" s="623"/>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5"/>
      <c r="AN180" s="265"/>
      <c r="AO180" s="265"/>
      <c r="AP180" s="265"/>
      <c r="AQ180" s="265"/>
      <c r="AR180" s="265"/>
      <c r="AS180" s="265"/>
      <c r="AT180" s="265"/>
      <c r="AU180" s="265"/>
      <c r="AV180" s="265"/>
      <c r="AW180" s="265"/>
      <c r="AX180" s="265"/>
      <c r="AY180" s="265"/>
      <c r="AZ180" s="265"/>
      <c r="BA180" s="265"/>
      <c r="BB180" s="265"/>
      <c r="BC180" s="265"/>
      <c r="BD180" s="265"/>
      <c r="BE180" s="265"/>
      <c r="BF180" s="265"/>
      <c r="BG180" s="265"/>
      <c r="BH180" s="265"/>
      <c r="BI180" s="265"/>
      <c r="BJ180" s="265"/>
      <c r="BK180" s="265"/>
      <c r="BL180" s="265"/>
      <c r="BM180" s="265"/>
      <c r="BN180" s="265"/>
      <c r="BO180" s="265"/>
      <c r="BP180" s="265"/>
      <c r="BQ180" s="265"/>
      <c r="BR180" s="265"/>
      <c r="BS180" s="265"/>
      <c r="BT180" s="265"/>
      <c r="BU180" s="265"/>
      <c r="BV180" s="265"/>
      <c r="BW180" s="265"/>
      <c r="BX180" s="265"/>
      <c r="BY180" s="265"/>
      <c r="BZ180" s="265"/>
    </row>
    <row r="181" spans="1:78" s="261" customFormat="1">
      <c r="A181" s="944"/>
      <c r="B181" s="101"/>
      <c r="C181" s="276"/>
      <c r="D181" s="276"/>
      <c r="E181" s="276"/>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265"/>
      <c r="AR181" s="265"/>
      <c r="AS181" s="265"/>
      <c r="AT181" s="265"/>
      <c r="AU181" s="265"/>
      <c r="AV181" s="265"/>
      <c r="AW181" s="265"/>
      <c r="AX181" s="265"/>
      <c r="AY181" s="265"/>
      <c r="AZ181" s="265"/>
      <c r="BA181" s="265"/>
      <c r="BB181" s="265"/>
      <c r="BC181" s="265"/>
      <c r="BD181" s="265"/>
      <c r="BE181" s="265"/>
      <c r="BF181" s="265"/>
      <c r="BG181" s="265"/>
      <c r="BH181" s="265"/>
      <c r="BI181" s="265"/>
      <c r="BJ181" s="265"/>
      <c r="BK181" s="265"/>
      <c r="BL181" s="265"/>
      <c r="BM181" s="265"/>
      <c r="BN181" s="265"/>
      <c r="BO181" s="265"/>
      <c r="BP181" s="265"/>
      <c r="BQ181" s="265"/>
      <c r="BR181" s="265"/>
      <c r="BS181" s="265"/>
      <c r="BT181" s="265"/>
      <c r="BU181" s="265"/>
      <c r="BV181" s="265"/>
      <c r="BW181" s="265"/>
      <c r="BX181" s="265"/>
      <c r="BY181" s="265"/>
      <c r="BZ181" s="265"/>
    </row>
    <row r="182" spans="1:78" s="260" customFormat="1">
      <c r="A182" s="945"/>
      <c r="B182" s="241" t="s">
        <v>203</v>
      </c>
      <c r="C182" s="462"/>
      <c r="D182" s="462"/>
      <c r="E182" s="462"/>
      <c r="F182" s="624"/>
      <c r="G182" s="625"/>
      <c r="H182" s="625"/>
      <c r="I182" s="625"/>
      <c r="J182" s="625"/>
      <c r="K182" s="625"/>
      <c r="L182" s="625"/>
      <c r="M182" s="625"/>
      <c r="N182" s="625"/>
      <c r="O182" s="265"/>
      <c r="P182" s="265"/>
      <c r="Q182" s="265"/>
      <c r="R182" s="265"/>
      <c r="S182" s="265"/>
      <c r="T182" s="265"/>
      <c r="U182" s="265"/>
      <c r="V182" s="265"/>
      <c r="W182" s="265"/>
      <c r="X182" s="265"/>
      <c r="Y182" s="265"/>
      <c r="Z182" s="265"/>
      <c r="AA182" s="265"/>
      <c r="AB182" s="265"/>
      <c r="AC182" s="265"/>
      <c r="AD182" s="265"/>
      <c r="AE182" s="265"/>
      <c r="AF182" s="265"/>
      <c r="AG182" s="265"/>
      <c r="AH182" s="265"/>
      <c r="AI182" s="265"/>
      <c r="AJ182" s="265"/>
      <c r="AK182" s="265"/>
      <c r="AL182" s="265"/>
      <c r="AM182" s="265"/>
      <c r="AN182" s="265"/>
      <c r="AO182" s="265"/>
      <c r="AP182" s="265"/>
      <c r="AQ182" s="265"/>
      <c r="AR182" s="265"/>
      <c r="AS182" s="265"/>
      <c r="AT182" s="265"/>
      <c r="AU182" s="265"/>
      <c r="AV182" s="265"/>
      <c r="AW182" s="265"/>
      <c r="AX182" s="265"/>
      <c r="AY182" s="265"/>
      <c r="AZ182" s="265"/>
      <c r="BA182" s="265"/>
      <c r="BB182" s="265"/>
      <c r="BC182" s="265"/>
      <c r="BD182" s="265"/>
      <c r="BE182" s="265"/>
      <c r="BF182" s="265"/>
      <c r="BG182" s="265"/>
      <c r="BH182" s="265"/>
      <c r="BI182" s="265"/>
      <c r="BJ182" s="265"/>
      <c r="BK182" s="265"/>
      <c r="BL182" s="265"/>
      <c r="BM182" s="265"/>
      <c r="BN182" s="265"/>
      <c r="BO182" s="265"/>
      <c r="BP182" s="265"/>
      <c r="BQ182" s="265"/>
      <c r="BR182" s="265"/>
      <c r="BS182" s="265"/>
      <c r="BT182" s="265"/>
      <c r="BU182" s="265"/>
      <c r="BV182" s="265"/>
      <c r="BW182" s="265"/>
      <c r="BX182" s="265"/>
      <c r="BY182" s="265"/>
      <c r="BZ182" s="265"/>
    </row>
    <row r="183" spans="1:78" s="127" customFormat="1">
      <c r="A183" s="946"/>
      <c r="B183" s="626"/>
      <c r="C183" s="442"/>
      <c r="D183" s="442"/>
      <c r="E183" s="442"/>
      <c r="F183" s="627"/>
      <c r="G183" s="178"/>
      <c r="H183" s="178"/>
      <c r="I183" s="178"/>
      <c r="J183" s="178"/>
      <c r="K183" s="178"/>
      <c r="L183" s="178"/>
      <c r="M183" s="178"/>
      <c r="N183" s="178"/>
      <c r="O183" s="175"/>
      <c r="P183" s="175"/>
      <c r="Q183" s="175"/>
      <c r="R183" s="175"/>
      <c r="S183" s="175"/>
      <c r="T183" s="175"/>
      <c r="U183" s="222"/>
      <c r="V183" s="222"/>
      <c r="W183" s="222"/>
      <c r="X183" s="222"/>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c r="BJ183" s="175"/>
      <c r="BK183" s="175"/>
      <c r="BL183" s="175"/>
      <c r="BM183" s="175"/>
      <c r="BN183" s="175"/>
      <c r="BO183" s="175"/>
      <c r="BP183" s="175"/>
      <c r="BQ183" s="175"/>
      <c r="BR183" s="175"/>
      <c r="BS183" s="175"/>
      <c r="BT183" s="175"/>
      <c r="BU183" s="175"/>
      <c r="BV183" s="175"/>
      <c r="BW183" s="175"/>
      <c r="BX183" s="175"/>
      <c r="BY183" s="175"/>
      <c r="BZ183" s="175"/>
    </row>
    <row r="184" spans="1:78" s="127" customFormat="1">
      <c r="A184" s="947"/>
      <c r="B184" s="150" t="s">
        <v>204</v>
      </c>
      <c r="C184" s="455"/>
      <c r="D184" s="455"/>
      <c r="E184" s="455"/>
      <c r="F184" s="133" t="str">
        <f>IF('PPNR NII Worksheet'!D102=0,"N/A",'PPNR Projections Worksheet'!F31='PPNR NII Worksheet'!D102)</f>
        <v>N/A</v>
      </c>
      <c r="G184" s="133" t="str">
        <f>IF('PPNR NII Worksheet'!E102=0,"N/A",'PPNR Projections Worksheet'!G31='PPNR NII Worksheet'!E102)</f>
        <v>N/A</v>
      </c>
      <c r="H184" s="133" t="str">
        <f>IF('PPNR NII Worksheet'!F102=0,"N/A",'PPNR Projections Worksheet'!H31='PPNR NII Worksheet'!F102)</f>
        <v>N/A</v>
      </c>
      <c r="I184" s="133" t="str">
        <f>IF('PPNR NII Worksheet'!G102=0,"N/A",'PPNR Projections Worksheet'!I31='PPNR NII Worksheet'!G102)</f>
        <v>N/A</v>
      </c>
      <c r="J184" s="133" t="str">
        <f>IF('PPNR NII Worksheet'!H102=0,"N/A",'PPNR Projections Worksheet'!J31='PPNR NII Worksheet'!H102)</f>
        <v>N/A</v>
      </c>
      <c r="K184" s="133" t="str">
        <f>IF('PPNR NII Worksheet'!I102=0,"N/A",'PPNR Projections Worksheet'!K31='PPNR NII Worksheet'!I102)</f>
        <v>N/A</v>
      </c>
      <c r="L184" s="133" t="str">
        <f>IF('PPNR NII Worksheet'!J102=0,"N/A",'PPNR Projections Worksheet'!L31='PPNR NII Worksheet'!J102)</f>
        <v>N/A</v>
      </c>
      <c r="M184" s="133" t="str">
        <f>IF('PPNR NII Worksheet'!K102=0,"N/A",'PPNR Projections Worksheet'!M31='PPNR NII Worksheet'!K102)</f>
        <v>N/A</v>
      </c>
      <c r="N184" s="133" t="str">
        <f>IF('PPNR NII Worksheet'!L102=0,"N/A",'PPNR Projections Worksheet'!N31='PPNR NII Worksheet'!L102)</f>
        <v>N/A</v>
      </c>
      <c r="O184" s="175"/>
      <c r="P184" s="175"/>
      <c r="Q184" s="175"/>
      <c r="R184" s="175"/>
      <c r="S184" s="175"/>
      <c r="T184" s="175"/>
      <c r="U184" s="222"/>
      <c r="V184" s="222"/>
      <c r="W184" s="222"/>
      <c r="X184" s="222"/>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c r="BG184" s="175"/>
      <c r="BH184" s="175"/>
      <c r="BI184" s="175"/>
      <c r="BJ184" s="175"/>
      <c r="BK184" s="175"/>
      <c r="BL184" s="175"/>
      <c r="BM184" s="175"/>
      <c r="BN184" s="175"/>
      <c r="BO184" s="175"/>
      <c r="BP184" s="175"/>
      <c r="BQ184" s="175"/>
      <c r="BR184" s="175"/>
      <c r="BS184" s="175"/>
      <c r="BT184" s="175"/>
      <c r="BU184" s="175"/>
      <c r="BV184" s="175"/>
      <c r="BW184" s="175"/>
      <c r="BX184" s="175"/>
      <c r="BY184" s="175"/>
      <c r="BZ184" s="175"/>
    </row>
    <row r="191" spans="1:78" ht="44.25" customHeight="1"/>
    <row r="194" ht="20.25" customHeight="1"/>
    <row r="198" ht="45.75" customHeight="1"/>
  </sheetData>
  <protectedRanges>
    <protectedRange sqref="B4" name="Choose menu_1_2"/>
  </protectedRanges>
  <dataConsolidate/>
  <mergeCells count="15">
    <mergeCell ref="B2:N2"/>
    <mergeCell ref="B1:N1"/>
    <mergeCell ref="F7:N7"/>
    <mergeCell ref="B48:C48"/>
    <mergeCell ref="B46:C46"/>
    <mergeCell ref="B130:F130"/>
    <mergeCell ref="B159:F159"/>
    <mergeCell ref="B162:H162"/>
    <mergeCell ref="B163:H163"/>
    <mergeCell ref="B164:F164"/>
    <mergeCell ref="B165:F165"/>
    <mergeCell ref="B167:H167"/>
    <mergeCell ref="B170:H170"/>
    <mergeCell ref="B174:H174"/>
    <mergeCell ref="B175:H175"/>
  </mergeCells>
  <conditionalFormatting sqref="F184:N184">
    <cfRule type="cellIs" dxfId="2" priority="3" operator="equal">
      <formula>FALSE</formula>
    </cfRule>
  </conditionalFormatting>
  <conditionalFormatting sqref="F184:N184">
    <cfRule type="expression" dxfId="1" priority="1">
      <formula>F184=FALSE</formula>
    </cfRule>
  </conditionalFormatting>
  <dataValidations count="1">
    <dataValidation type="list" allowBlank="1" showInputMessage="1" showErrorMessage="1" sqref="B4" xr:uid="{00000000-0002-0000-0F00-000000000000}">
      <formula1>$X$7:$X$9</formula1>
    </dataValidation>
  </dataValidations>
  <pageMargins left="0.49" right="0.44" top="0.75" bottom="0.75" header="0.3" footer="0.3"/>
  <pageSetup paperSize="5" scale="59" fitToHeight="1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pageSetUpPr fitToPage="1"/>
  </sheetPr>
  <dimension ref="A1:BZ197"/>
  <sheetViews>
    <sheetView showGridLines="0" zoomScaleNormal="100" zoomScaleSheetLayoutView="55" zoomScalePageLayoutView="40" workbookViewId="0">
      <selection activeCell="E22" sqref="E22"/>
    </sheetView>
  </sheetViews>
  <sheetFormatPr defaultRowHeight="15"/>
  <cols>
    <col min="1" max="1" width="6.140625" style="918" customWidth="1"/>
    <col min="2" max="2" width="79.42578125" style="230" customWidth="1"/>
    <col min="3" max="3" width="6.42578125" style="230" customWidth="1"/>
    <col min="4" max="7" width="12.7109375" style="167" customWidth="1"/>
    <col min="8" max="8" width="14.42578125" style="167" customWidth="1"/>
    <col min="9" max="12" width="12.7109375" style="167" customWidth="1"/>
    <col min="13" max="19" width="9.140625" style="167"/>
    <col min="20" max="20" width="9.140625" style="223"/>
    <col min="21" max="16384" width="9.140625" style="167"/>
  </cols>
  <sheetData>
    <row r="1" spans="1:78" s="64" customFormat="1" ht="18.75">
      <c r="A1" s="915"/>
      <c r="B1" s="1144" t="str">
        <f>'Summary Submission Cover Sheet'!D15&amp;" PPNR Net Interest Income Worksheet: "&amp;'Summary Submission Cover Sheet'!D12&amp;" in "&amp;'Summary Submission Cover Sheet'!B23</f>
        <v xml:space="preserve"> PPNR Net Interest Income Worksheet: XYZ in Baseline</v>
      </c>
      <c r="C1" s="1144"/>
      <c r="D1" s="1144"/>
      <c r="E1" s="1144"/>
      <c r="F1" s="1144"/>
      <c r="G1" s="1144"/>
      <c r="H1" s="1144"/>
      <c r="I1" s="1144"/>
      <c r="J1" s="1144"/>
      <c r="K1" s="1144"/>
      <c r="L1" s="1144"/>
      <c r="M1" s="381"/>
      <c r="N1" s="381"/>
      <c r="O1" s="381"/>
      <c r="P1" s="381"/>
      <c r="Q1" s="381"/>
      <c r="R1" s="381"/>
      <c r="S1" s="381"/>
      <c r="T1" s="628"/>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row>
    <row r="2" spans="1:78" s="64" customFormat="1" ht="39" customHeight="1">
      <c r="A2" s="916"/>
      <c r="B2" s="1148" t="s">
        <v>749</v>
      </c>
      <c r="C2" s="1149"/>
      <c r="D2" s="1149"/>
      <c r="E2" s="1149"/>
      <c r="F2" s="1149"/>
      <c r="G2" s="1149"/>
      <c r="H2" s="1149"/>
      <c r="I2" s="1149"/>
      <c r="J2" s="1149"/>
      <c r="K2" s="1149"/>
      <c r="L2" s="1149"/>
      <c r="M2" s="381"/>
      <c r="N2" s="381"/>
      <c r="O2" s="381"/>
      <c r="P2" s="381"/>
      <c r="Q2" s="381"/>
      <c r="R2" s="381"/>
      <c r="S2" s="381"/>
      <c r="T2" s="628"/>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row>
    <row r="3" spans="1:78" s="131" customFormat="1" ht="15.75" thickBot="1">
      <c r="A3" s="917"/>
      <c r="B3" s="586"/>
      <c r="C3" s="489"/>
      <c r="D3" s="167"/>
      <c r="E3" s="167"/>
      <c r="F3" s="175"/>
      <c r="G3" s="175"/>
      <c r="H3" s="167"/>
      <c r="I3" s="167"/>
      <c r="J3" s="167"/>
      <c r="K3" s="175"/>
      <c r="L3" s="167"/>
      <c r="M3" s="167"/>
      <c r="N3" s="167"/>
      <c r="O3" s="167"/>
      <c r="P3" s="167"/>
      <c r="Q3" s="167"/>
      <c r="R3" s="167"/>
      <c r="S3" s="167"/>
      <c r="T3" s="223"/>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row>
    <row r="4" spans="1:78" s="131" customFormat="1" ht="19.5" thickBot="1">
      <c r="A4" s="917"/>
      <c r="B4" s="1068" t="s">
        <v>262</v>
      </c>
      <c r="C4" s="489"/>
      <c r="D4" s="167"/>
      <c r="E4" s="584"/>
      <c r="F4" s="584"/>
      <c r="G4" s="584"/>
      <c r="H4" s="584"/>
      <c r="I4" s="584"/>
      <c r="J4" s="584"/>
      <c r="K4" s="584"/>
      <c r="L4" s="584"/>
      <c r="M4" s="167"/>
      <c r="N4" s="167"/>
      <c r="O4" s="167"/>
      <c r="P4" s="167"/>
      <c r="Q4" s="167"/>
      <c r="R4" s="167"/>
      <c r="S4" s="167"/>
      <c r="T4" s="223"/>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row>
    <row r="5" spans="1:78" s="131" customFormat="1" ht="15.75" thickBot="1">
      <c r="A5" s="917"/>
      <c r="B5" s="163" t="str">
        <f>IF('PPNR Projections Worksheet'!B5="Net Interest Income Designation Field - Populated Automatically","Net Interest Income Designation Field - Populated Automatically", IF('PPNR Projections Worksheet'!B5="Primary Net Interest Income","Supplementary Net Interest Income",IF('PPNR Projections Worksheet'!B5="Supplementary Net Interest Income","Primary Net Interest Income")))</f>
        <v>Net Interest Income Designation Field - Populated Automatically</v>
      </c>
      <c r="C5" s="377"/>
      <c r="D5" s="167"/>
      <c r="E5" s="167"/>
      <c r="F5" s="167"/>
      <c r="G5" s="167"/>
      <c r="H5" s="167"/>
      <c r="I5" s="167"/>
      <c r="J5" s="167"/>
      <c r="K5" s="167"/>
      <c r="L5" s="167"/>
      <c r="M5" s="167"/>
      <c r="N5" s="167"/>
      <c r="O5" s="167"/>
      <c r="P5" s="167"/>
      <c r="Q5" s="167"/>
      <c r="R5" s="167"/>
      <c r="S5" s="167"/>
      <c r="T5" s="223"/>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row>
    <row r="6" spans="1:78" s="131" customFormat="1" ht="15" customHeight="1">
      <c r="A6" s="917"/>
      <c r="B6" s="230"/>
      <c r="C6" s="377"/>
      <c r="D6" s="1145" t="s">
        <v>27</v>
      </c>
      <c r="E6" s="1145"/>
      <c r="F6" s="1145"/>
      <c r="G6" s="1145"/>
      <c r="H6" s="1145"/>
      <c r="I6" s="1145"/>
      <c r="J6" s="1145"/>
      <c r="K6" s="1145"/>
      <c r="L6" s="1145"/>
      <c r="M6" s="167"/>
      <c r="N6" s="167"/>
      <c r="O6" s="167"/>
      <c r="P6" s="167"/>
      <c r="Q6" s="167"/>
      <c r="R6" s="167"/>
      <c r="S6" s="167"/>
      <c r="T6" s="223"/>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row>
    <row r="7" spans="1:78" s="131" customFormat="1" ht="15.75" thickBot="1">
      <c r="A7" s="918"/>
      <c r="B7" s="269" t="s">
        <v>748</v>
      </c>
      <c r="C7" s="589"/>
      <c r="D7" s="154" t="s">
        <v>547</v>
      </c>
      <c r="E7" s="164" t="s">
        <v>548</v>
      </c>
      <c r="F7" s="164" t="s">
        <v>549</v>
      </c>
      <c r="G7" s="164" t="s">
        <v>550</v>
      </c>
      <c r="H7" s="164" t="s">
        <v>551</v>
      </c>
      <c r="I7" s="164" t="s">
        <v>552</v>
      </c>
      <c r="J7" s="164" t="s">
        <v>553</v>
      </c>
      <c r="K7" s="164" t="s">
        <v>554</v>
      </c>
      <c r="L7" s="164" t="s">
        <v>555</v>
      </c>
      <c r="M7" s="167"/>
      <c r="N7" s="167"/>
      <c r="O7" s="167"/>
      <c r="P7" s="167"/>
      <c r="Q7" s="167"/>
      <c r="R7" s="167"/>
      <c r="S7" s="167"/>
      <c r="T7" s="223"/>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row>
    <row r="8" spans="1:78" ht="15.75" thickTop="1">
      <c r="A8" s="919">
        <v>1</v>
      </c>
      <c r="B8" s="136" t="s">
        <v>288</v>
      </c>
      <c r="C8" s="410"/>
      <c r="D8" s="165"/>
      <c r="E8" s="165"/>
      <c r="F8" s="165"/>
      <c r="G8" s="165"/>
      <c r="H8" s="165"/>
      <c r="I8" s="165"/>
      <c r="J8" s="165"/>
      <c r="K8" s="165"/>
      <c r="L8" s="165"/>
    </row>
    <row r="9" spans="1:78" s="127" customFormat="1">
      <c r="A9" s="919">
        <f>A8+1</f>
        <v>2</v>
      </c>
      <c r="B9" s="136" t="s">
        <v>289</v>
      </c>
      <c r="C9" s="410"/>
      <c r="D9" s="120"/>
      <c r="E9" s="185"/>
      <c r="F9" s="185"/>
      <c r="G9" s="185"/>
      <c r="H9" s="185"/>
      <c r="I9" s="185"/>
      <c r="J9" s="185"/>
      <c r="K9" s="185"/>
      <c r="L9" s="185"/>
      <c r="M9" s="175"/>
      <c r="N9" s="175"/>
      <c r="O9" s="175"/>
      <c r="P9" s="175"/>
      <c r="Q9" s="175"/>
      <c r="R9" s="175"/>
      <c r="S9" s="175"/>
      <c r="T9" s="22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row>
    <row r="10" spans="1:78">
      <c r="A10" s="920" t="str">
        <f>A9&amp;"A"</f>
        <v>2A</v>
      </c>
      <c r="B10" s="15" t="s">
        <v>3</v>
      </c>
      <c r="C10" s="439"/>
      <c r="D10" s="165"/>
      <c r="E10" s="165"/>
      <c r="F10" s="165"/>
      <c r="G10" s="165"/>
      <c r="H10" s="165"/>
      <c r="I10" s="165"/>
      <c r="J10" s="165"/>
      <c r="K10" s="165"/>
      <c r="L10" s="165"/>
    </row>
    <row r="11" spans="1:78">
      <c r="A11" s="920" t="str">
        <f>A9&amp;"B"</f>
        <v>2B</v>
      </c>
      <c r="B11" s="15" t="s">
        <v>266</v>
      </c>
      <c r="C11" s="439"/>
      <c r="D11" s="165"/>
      <c r="E11" s="165"/>
      <c r="F11" s="165"/>
      <c r="G11" s="165"/>
      <c r="H11" s="165"/>
      <c r="I11" s="165"/>
      <c r="J11" s="165"/>
      <c r="K11" s="165"/>
      <c r="L11" s="165"/>
    </row>
    <row r="12" spans="1:78" s="265" customFormat="1">
      <c r="A12" s="921">
        <v>3</v>
      </c>
      <c r="B12" s="266" t="s">
        <v>527</v>
      </c>
      <c r="C12" s="509"/>
      <c r="D12" s="101"/>
      <c r="E12" s="101"/>
      <c r="F12" s="101"/>
      <c r="G12" s="101"/>
      <c r="H12" s="101"/>
      <c r="I12" s="101"/>
      <c r="J12" s="101"/>
      <c r="K12" s="101"/>
      <c r="L12" s="101"/>
    </row>
    <row r="13" spans="1:78" s="127" customFormat="1">
      <c r="A13" s="919">
        <v>4</v>
      </c>
      <c r="B13" s="263" t="s">
        <v>286</v>
      </c>
      <c r="C13" s="410"/>
      <c r="D13" s="165"/>
      <c r="E13" s="165"/>
      <c r="F13" s="165"/>
      <c r="G13" s="165"/>
      <c r="H13" s="165"/>
      <c r="I13" s="165"/>
      <c r="J13" s="165"/>
      <c r="K13" s="165"/>
      <c r="L13" s="165"/>
      <c r="M13" s="175"/>
      <c r="N13" s="175"/>
      <c r="O13" s="175"/>
      <c r="P13" s="175"/>
      <c r="Q13" s="175"/>
      <c r="R13" s="175"/>
      <c r="S13" s="175"/>
      <c r="T13" s="22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row>
    <row r="14" spans="1:78" s="131" customFormat="1">
      <c r="A14" s="919">
        <f>A13+1</f>
        <v>5</v>
      </c>
      <c r="B14" s="136" t="s">
        <v>10</v>
      </c>
      <c r="C14" s="410"/>
      <c r="D14" s="165"/>
      <c r="E14" s="165"/>
      <c r="F14" s="165"/>
      <c r="G14" s="165"/>
      <c r="H14" s="165"/>
      <c r="I14" s="165"/>
      <c r="J14" s="165"/>
      <c r="K14" s="165"/>
      <c r="L14" s="165"/>
      <c r="M14" s="167"/>
      <c r="N14" s="167"/>
      <c r="O14" s="167"/>
      <c r="P14" s="167"/>
      <c r="Q14" s="167"/>
      <c r="R14" s="167"/>
      <c r="S14" s="167"/>
      <c r="T14" s="223"/>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row>
    <row r="15" spans="1:78" s="127" customFormat="1">
      <c r="A15" s="919">
        <f>A14+1</f>
        <v>6</v>
      </c>
      <c r="B15" s="136" t="s">
        <v>11</v>
      </c>
      <c r="C15" s="410"/>
      <c r="D15" s="120"/>
      <c r="E15" s="185"/>
      <c r="F15" s="185"/>
      <c r="G15" s="185"/>
      <c r="H15" s="185"/>
      <c r="I15" s="185"/>
      <c r="J15" s="185"/>
      <c r="K15" s="185"/>
      <c r="L15" s="185"/>
      <c r="M15" s="175"/>
      <c r="N15" s="175"/>
      <c r="O15" s="175"/>
      <c r="P15" s="175"/>
      <c r="Q15" s="175"/>
      <c r="R15" s="175"/>
      <c r="S15" s="175"/>
      <c r="T15" s="22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row>
    <row r="16" spans="1:78" s="131" customFormat="1">
      <c r="A16" s="920" t="str">
        <f>A15&amp;"A"</f>
        <v>6A</v>
      </c>
      <c r="B16" s="15" t="s">
        <v>59</v>
      </c>
      <c r="C16" s="439"/>
      <c r="D16" s="165"/>
      <c r="E16" s="165"/>
      <c r="F16" s="165"/>
      <c r="G16" s="165"/>
      <c r="H16" s="165"/>
      <c r="I16" s="165"/>
      <c r="J16" s="165"/>
      <c r="K16" s="165"/>
      <c r="L16" s="165"/>
      <c r="M16" s="167"/>
      <c r="N16" s="167"/>
      <c r="O16" s="167"/>
      <c r="P16" s="167"/>
      <c r="Q16" s="167"/>
      <c r="R16" s="167"/>
      <c r="S16" s="167"/>
      <c r="T16" s="223"/>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row>
    <row r="17" spans="1:78" s="131" customFormat="1">
      <c r="A17" s="920" t="str">
        <f>A15&amp;"B"</f>
        <v>6B</v>
      </c>
      <c r="B17" s="15" t="s">
        <v>58</v>
      </c>
      <c r="C17" s="439"/>
      <c r="D17" s="165"/>
      <c r="E17" s="165"/>
      <c r="F17" s="165"/>
      <c r="G17" s="165"/>
      <c r="H17" s="165"/>
      <c r="I17" s="165"/>
      <c r="J17" s="165"/>
      <c r="K17" s="165"/>
      <c r="L17" s="165"/>
      <c r="M17" s="167"/>
      <c r="N17" s="167"/>
      <c r="O17" s="167"/>
      <c r="P17" s="167"/>
      <c r="Q17" s="167"/>
      <c r="R17" s="167"/>
      <c r="S17" s="167"/>
      <c r="T17" s="223"/>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row>
    <row r="18" spans="1:78" s="131" customFormat="1" ht="18.75">
      <c r="A18" s="920" t="str">
        <f>A15&amp;"C"</f>
        <v>6C</v>
      </c>
      <c r="B18" s="15" t="s">
        <v>265</v>
      </c>
      <c r="C18" s="439"/>
      <c r="D18" s="165"/>
      <c r="E18" s="165"/>
      <c r="F18" s="165"/>
      <c r="G18" s="165"/>
      <c r="H18" s="165"/>
      <c r="I18" s="165"/>
      <c r="J18" s="165"/>
      <c r="K18" s="165"/>
      <c r="L18" s="165"/>
      <c r="M18" s="167"/>
      <c r="N18" s="167"/>
      <c r="O18" s="167"/>
      <c r="P18" s="167"/>
      <c r="Q18" s="167"/>
      <c r="R18" s="167"/>
      <c r="S18" s="167"/>
      <c r="T18" s="224" t="s">
        <v>262</v>
      </c>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row>
    <row r="19" spans="1:78" s="131" customFormat="1" ht="18.75">
      <c r="A19" s="919">
        <f>A15+1</f>
        <v>7</v>
      </c>
      <c r="B19" s="136" t="s">
        <v>325</v>
      </c>
      <c r="C19" s="439"/>
      <c r="D19" s="233"/>
      <c r="E19" s="233"/>
      <c r="F19" s="233"/>
      <c r="G19" s="233"/>
      <c r="H19" s="233"/>
      <c r="I19" s="233"/>
      <c r="J19" s="233"/>
      <c r="K19" s="233"/>
      <c r="L19" s="233"/>
      <c r="M19" s="167"/>
      <c r="N19" s="167"/>
      <c r="O19" s="167"/>
      <c r="P19" s="167"/>
      <c r="Q19" s="167"/>
      <c r="R19" s="167"/>
      <c r="S19" s="167"/>
      <c r="T19" s="224" t="s">
        <v>263</v>
      </c>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row>
    <row r="20" spans="1:78" s="131" customFormat="1" ht="18.75">
      <c r="A20" s="920" t="str">
        <f>A19&amp;"A"</f>
        <v>7A</v>
      </c>
      <c r="B20" s="15" t="s">
        <v>431</v>
      </c>
      <c r="C20" s="439"/>
      <c r="D20" s="165"/>
      <c r="E20" s="165"/>
      <c r="F20" s="165"/>
      <c r="G20" s="165"/>
      <c r="H20" s="165"/>
      <c r="I20" s="165"/>
      <c r="J20" s="165"/>
      <c r="K20" s="165"/>
      <c r="L20" s="165"/>
      <c r="M20" s="167"/>
      <c r="N20" s="167"/>
      <c r="O20" s="167"/>
      <c r="P20" s="167"/>
      <c r="Q20" s="167"/>
      <c r="R20" s="167"/>
      <c r="S20" s="167"/>
      <c r="T20" s="224" t="s">
        <v>264</v>
      </c>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row>
    <row r="21" spans="1:78" s="131" customFormat="1">
      <c r="A21" s="920" t="str">
        <f>A19&amp;"B"</f>
        <v>7B</v>
      </c>
      <c r="B21" s="15" t="s">
        <v>69</v>
      </c>
      <c r="C21" s="439"/>
      <c r="D21" s="165"/>
      <c r="E21" s="165"/>
      <c r="F21" s="165"/>
      <c r="G21" s="165"/>
      <c r="H21" s="165"/>
      <c r="I21" s="165"/>
      <c r="J21" s="165"/>
      <c r="K21" s="165"/>
      <c r="L21" s="165"/>
      <c r="M21" s="167"/>
      <c r="N21" s="167"/>
      <c r="O21" s="167"/>
      <c r="P21" s="167"/>
      <c r="Q21" s="167"/>
      <c r="R21" s="167"/>
      <c r="S21" s="167"/>
      <c r="T21" s="223"/>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row>
    <row r="22" spans="1:78" s="127" customFormat="1">
      <c r="A22" s="919">
        <f>A19+1</f>
        <v>8</v>
      </c>
      <c r="B22" s="136" t="s">
        <v>483</v>
      </c>
      <c r="C22" s="410"/>
      <c r="D22" s="165"/>
      <c r="E22" s="165"/>
      <c r="F22" s="165"/>
      <c r="G22" s="165"/>
      <c r="H22" s="165"/>
      <c r="I22" s="165"/>
      <c r="J22" s="165"/>
      <c r="K22" s="165"/>
      <c r="L22" s="165"/>
      <c r="M22" s="175"/>
      <c r="N22" s="175"/>
      <c r="O22" s="175"/>
      <c r="P22" s="175"/>
      <c r="Q22" s="175"/>
      <c r="R22" s="175"/>
      <c r="S22" s="175"/>
      <c r="T22" s="22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row>
    <row r="23" spans="1:78" s="127" customFormat="1">
      <c r="A23" s="922">
        <f>A22+1</f>
        <v>9</v>
      </c>
      <c r="B23" s="266" t="s">
        <v>655</v>
      </c>
      <c r="C23" s="410"/>
      <c r="D23" s="165"/>
      <c r="E23" s="165"/>
      <c r="F23" s="165"/>
      <c r="G23" s="165"/>
      <c r="H23" s="165"/>
      <c r="I23" s="165"/>
      <c r="J23" s="165"/>
      <c r="K23" s="165"/>
      <c r="L23" s="165"/>
      <c r="M23" s="175"/>
      <c r="N23" s="175"/>
      <c r="O23" s="175"/>
      <c r="P23" s="175"/>
      <c r="Q23" s="175"/>
      <c r="R23" s="175"/>
      <c r="S23" s="175"/>
      <c r="T23" s="22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row>
    <row r="24" spans="1:78" s="242" customFormat="1">
      <c r="A24" s="923">
        <f>A23+1</f>
        <v>10</v>
      </c>
      <c r="B24" s="136" t="s">
        <v>530</v>
      </c>
      <c r="C24" s="629"/>
      <c r="D24" s="268"/>
      <c r="E24" s="268"/>
      <c r="F24" s="268"/>
      <c r="G24" s="268"/>
      <c r="H24" s="268"/>
      <c r="I24" s="268"/>
      <c r="J24" s="268"/>
      <c r="K24" s="268"/>
      <c r="L24" s="268"/>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4"/>
      <c r="BW24" s="464"/>
      <c r="BX24" s="464"/>
      <c r="BY24" s="464"/>
      <c r="BZ24" s="464"/>
    </row>
    <row r="25" spans="1:78" s="242" customFormat="1">
      <c r="A25" s="923">
        <f t="shared" ref="A25:A30" si="0">A24+1</f>
        <v>11</v>
      </c>
      <c r="B25" s="136" t="s">
        <v>528</v>
      </c>
      <c r="C25" s="629"/>
      <c r="D25" s="268"/>
      <c r="E25" s="268"/>
      <c r="F25" s="268"/>
      <c r="G25" s="268"/>
      <c r="H25" s="268"/>
      <c r="I25" s="268"/>
      <c r="J25" s="268"/>
      <c r="K25" s="268"/>
      <c r="L25" s="268"/>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4"/>
      <c r="BZ25" s="464"/>
    </row>
    <row r="26" spans="1:78" s="242" customFormat="1">
      <c r="A26" s="923">
        <f t="shared" si="0"/>
        <v>12</v>
      </c>
      <c r="B26" s="136" t="s">
        <v>529</v>
      </c>
      <c r="C26" s="629"/>
      <c r="D26" s="268"/>
      <c r="E26" s="268"/>
      <c r="F26" s="268"/>
      <c r="G26" s="268"/>
      <c r="H26" s="268"/>
      <c r="I26" s="268"/>
      <c r="J26" s="268"/>
      <c r="K26" s="268"/>
      <c r="L26" s="268"/>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464"/>
      <c r="BC26" s="464"/>
      <c r="BD26" s="464"/>
      <c r="BE26" s="464"/>
      <c r="BF26" s="464"/>
      <c r="BG26" s="464"/>
      <c r="BH26" s="464"/>
      <c r="BI26" s="464"/>
      <c r="BJ26" s="464"/>
      <c r="BK26" s="464"/>
      <c r="BL26" s="464"/>
      <c r="BM26" s="464"/>
      <c r="BN26" s="464"/>
      <c r="BO26" s="464"/>
      <c r="BP26" s="464"/>
      <c r="BQ26" s="464"/>
      <c r="BR26" s="464"/>
      <c r="BS26" s="464"/>
      <c r="BT26" s="464"/>
      <c r="BU26" s="464"/>
      <c r="BV26" s="464"/>
      <c r="BW26" s="464"/>
      <c r="BX26" s="464"/>
      <c r="BY26" s="464"/>
      <c r="BZ26" s="464"/>
    </row>
    <row r="27" spans="1:78" s="127" customFormat="1">
      <c r="A27" s="919">
        <f t="shared" si="0"/>
        <v>13</v>
      </c>
      <c r="B27" s="136" t="s">
        <v>37</v>
      </c>
      <c r="C27" s="410"/>
      <c r="D27" s="165"/>
      <c r="E27" s="165"/>
      <c r="F27" s="165"/>
      <c r="G27" s="165"/>
      <c r="H27" s="165"/>
      <c r="I27" s="165"/>
      <c r="J27" s="165"/>
      <c r="K27" s="165"/>
      <c r="L27" s="165"/>
      <c r="M27" s="175"/>
      <c r="N27" s="175"/>
      <c r="O27" s="175"/>
      <c r="P27" s="175"/>
      <c r="Q27" s="630"/>
      <c r="R27" s="175"/>
      <c r="S27" s="175"/>
      <c r="T27" s="22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row>
    <row r="28" spans="1:78" s="127" customFormat="1">
      <c r="A28" s="919">
        <f t="shared" si="0"/>
        <v>14</v>
      </c>
      <c r="B28" s="136" t="s">
        <v>205</v>
      </c>
      <c r="C28" s="410"/>
      <c r="D28" s="165"/>
      <c r="E28" s="165"/>
      <c r="F28" s="165"/>
      <c r="G28" s="165"/>
      <c r="H28" s="165"/>
      <c r="I28" s="165"/>
      <c r="J28" s="165"/>
      <c r="K28" s="165"/>
      <c r="L28" s="165"/>
      <c r="M28" s="175"/>
      <c r="N28" s="175"/>
      <c r="O28" s="175"/>
      <c r="P28" s="175"/>
      <c r="Q28" s="630"/>
      <c r="R28" s="175"/>
      <c r="S28" s="175"/>
      <c r="T28" s="22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row>
    <row r="29" spans="1:78" s="127" customFormat="1">
      <c r="A29" s="919">
        <f t="shared" si="0"/>
        <v>15</v>
      </c>
      <c r="B29" s="266" t="s">
        <v>664</v>
      </c>
      <c r="C29" s="410"/>
      <c r="D29" s="165"/>
      <c r="E29" s="165"/>
      <c r="F29" s="165"/>
      <c r="G29" s="165"/>
      <c r="H29" s="165"/>
      <c r="I29" s="165"/>
      <c r="J29" s="165"/>
      <c r="K29" s="165"/>
      <c r="L29" s="165"/>
      <c r="M29" s="175"/>
      <c r="N29" s="175"/>
      <c r="O29" s="175"/>
      <c r="P29" s="175"/>
      <c r="Q29" s="175"/>
      <c r="R29" s="175"/>
      <c r="S29" s="175"/>
      <c r="T29" s="22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row>
    <row r="30" spans="1:78" s="260" customFormat="1">
      <c r="A30" s="922">
        <f t="shared" si="0"/>
        <v>16</v>
      </c>
      <c r="B30" s="266" t="s">
        <v>38</v>
      </c>
      <c r="C30" s="514"/>
      <c r="D30" s="165"/>
      <c r="E30" s="165"/>
      <c r="F30" s="165"/>
      <c r="G30" s="165"/>
      <c r="H30" s="165"/>
      <c r="I30" s="165"/>
      <c r="J30" s="165"/>
      <c r="K30" s="165"/>
      <c r="L30" s="1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row>
    <row r="31" spans="1:78" s="127" customFormat="1">
      <c r="A31" s="917"/>
      <c r="B31" s="410"/>
      <c r="C31" s="410"/>
      <c r="D31" s="410"/>
      <c r="E31" s="410"/>
      <c r="F31" s="410"/>
      <c r="G31" s="410"/>
      <c r="H31" s="410"/>
      <c r="I31" s="410"/>
      <c r="J31" s="410"/>
      <c r="K31" s="410"/>
      <c r="L31" s="410"/>
      <c r="M31" s="175"/>
      <c r="N31" s="175"/>
      <c r="O31" s="175"/>
      <c r="P31" s="175"/>
      <c r="Q31" s="175"/>
      <c r="R31" s="175"/>
      <c r="S31" s="175"/>
      <c r="T31" s="22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row>
    <row r="32" spans="1:78" s="127" customFormat="1">
      <c r="A32" s="924">
        <f>A30+1</f>
        <v>17</v>
      </c>
      <c r="B32" s="138" t="s">
        <v>647</v>
      </c>
      <c r="C32" s="631"/>
      <c r="D32" s="231"/>
      <c r="E32" s="231"/>
      <c r="F32" s="231"/>
      <c r="G32" s="231"/>
      <c r="H32" s="231"/>
      <c r="I32" s="231"/>
      <c r="J32" s="231"/>
      <c r="K32" s="231"/>
      <c r="L32" s="231"/>
      <c r="M32" s="175"/>
      <c r="N32" s="175"/>
      <c r="O32" s="175"/>
      <c r="P32" s="175"/>
      <c r="Q32" s="175"/>
      <c r="R32" s="175"/>
      <c r="S32" s="175"/>
      <c r="T32" s="22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row>
    <row r="33" spans="1:78" s="127" customFormat="1">
      <c r="A33" s="917"/>
      <c r="B33" s="513"/>
      <c r="C33" s="513"/>
      <c r="D33" s="503"/>
      <c r="E33" s="632"/>
      <c r="F33" s="632"/>
      <c r="G33" s="632"/>
      <c r="H33" s="632"/>
      <c r="I33" s="632"/>
      <c r="J33" s="632"/>
      <c r="K33" s="632"/>
      <c r="L33" s="632"/>
      <c r="M33" s="175"/>
      <c r="N33" s="175"/>
      <c r="O33" s="175"/>
      <c r="P33" s="175"/>
      <c r="Q33" s="175"/>
      <c r="R33" s="175"/>
      <c r="S33" s="175"/>
      <c r="T33" s="22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row>
    <row r="34" spans="1:78" s="131" customFormat="1">
      <c r="A34" s="917"/>
      <c r="B34" s="11" t="s">
        <v>415</v>
      </c>
      <c r="C34" s="589"/>
      <c r="D34" s="503"/>
      <c r="E34" s="632"/>
      <c r="F34" s="632"/>
      <c r="G34" s="632"/>
      <c r="H34" s="632"/>
      <c r="I34" s="632"/>
      <c r="J34" s="632"/>
      <c r="K34" s="632"/>
      <c r="L34" s="632"/>
      <c r="M34" s="167"/>
      <c r="N34" s="167"/>
      <c r="O34" s="167"/>
      <c r="P34" s="167"/>
      <c r="Q34" s="167"/>
      <c r="R34" s="167"/>
      <c r="S34" s="167"/>
      <c r="T34" s="223"/>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row>
    <row r="35" spans="1:78" s="131" customFormat="1">
      <c r="A35" s="919">
        <f>A32+1</f>
        <v>18</v>
      </c>
      <c r="B35" s="136" t="s">
        <v>288</v>
      </c>
      <c r="C35" s="410"/>
      <c r="D35" s="889"/>
      <c r="E35" s="889"/>
      <c r="F35" s="889"/>
      <c r="G35" s="889"/>
      <c r="H35" s="889"/>
      <c r="I35" s="889"/>
      <c r="J35" s="889"/>
      <c r="K35" s="889"/>
      <c r="L35" s="889"/>
      <c r="M35" s="167"/>
      <c r="N35" s="167"/>
      <c r="O35" s="167"/>
      <c r="P35" s="167"/>
      <c r="Q35" s="167"/>
      <c r="R35" s="167"/>
      <c r="S35" s="167"/>
      <c r="T35" s="223"/>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row>
    <row r="36" spans="1:78" s="127" customFormat="1">
      <c r="A36" s="919">
        <f>A35+1</f>
        <v>19</v>
      </c>
      <c r="B36" s="136" t="s">
        <v>289</v>
      </c>
      <c r="C36" s="410"/>
      <c r="D36" s="895"/>
      <c r="E36" s="896"/>
      <c r="F36" s="896"/>
      <c r="G36" s="896"/>
      <c r="H36" s="896"/>
      <c r="I36" s="896"/>
      <c r="J36" s="896"/>
      <c r="K36" s="896"/>
      <c r="L36" s="896"/>
      <c r="M36" s="175"/>
      <c r="N36" s="175"/>
      <c r="O36" s="175"/>
      <c r="P36" s="175"/>
      <c r="Q36" s="175"/>
      <c r="R36" s="175"/>
      <c r="S36" s="175"/>
      <c r="T36" s="22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row>
    <row r="37" spans="1:78" s="131" customFormat="1">
      <c r="A37" s="920" t="str">
        <f>A36&amp;"A"</f>
        <v>19A</v>
      </c>
      <c r="B37" s="15" t="s">
        <v>3</v>
      </c>
      <c r="C37" s="439"/>
      <c r="D37" s="889"/>
      <c r="E37" s="889"/>
      <c r="F37" s="889"/>
      <c r="G37" s="889"/>
      <c r="H37" s="889"/>
      <c r="I37" s="889"/>
      <c r="J37" s="889"/>
      <c r="K37" s="889"/>
      <c r="L37" s="889"/>
      <c r="M37" s="167"/>
      <c r="N37" s="167"/>
      <c r="O37" s="167"/>
      <c r="P37" s="167"/>
      <c r="Q37" s="167"/>
      <c r="R37" s="167"/>
      <c r="S37" s="167"/>
      <c r="T37" s="223"/>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row>
    <row r="38" spans="1:78" s="131" customFormat="1">
      <c r="A38" s="920" t="str">
        <f>A36&amp;"B"</f>
        <v>19B</v>
      </c>
      <c r="B38" s="15" t="s">
        <v>4</v>
      </c>
      <c r="C38" s="439"/>
      <c r="D38" s="889"/>
      <c r="E38" s="889"/>
      <c r="F38" s="889"/>
      <c r="G38" s="889"/>
      <c r="H38" s="889"/>
      <c r="I38" s="889"/>
      <c r="J38" s="889"/>
      <c r="K38" s="889"/>
      <c r="L38" s="889"/>
      <c r="M38" s="167"/>
      <c r="N38" s="167"/>
      <c r="O38" s="167"/>
      <c r="P38" s="167"/>
      <c r="Q38" s="167"/>
      <c r="R38" s="167"/>
      <c r="S38" s="167"/>
      <c r="T38" s="223"/>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row>
    <row r="39" spans="1:78" s="265" customFormat="1">
      <c r="A39" s="921">
        <f>A36+1</f>
        <v>20</v>
      </c>
      <c r="B39" s="266" t="s">
        <v>527</v>
      </c>
      <c r="C39" s="509"/>
      <c r="D39" s="891"/>
      <c r="E39" s="891"/>
      <c r="F39" s="891"/>
      <c r="G39" s="891"/>
      <c r="H39" s="891"/>
      <c r="I39" s="891"/>
      <c r="J39" s="891"/>
      <c r="K39" s="891"/>
      <c r="L39" s="891"/>
    </row>
    <row r="40" spans="1:78" s="127" customFormat="1">
      <c r="A40" s="919">
        <f>A39+1</f>
        <v>21</v>
      </c>
      <c r="B40" s="136" t="s">
        <v>286</v>
      </c>
      <c r="C40" s="410"/>
      <c r="D40" s="889"/>
      <c r="E40" s="889"/>
      <c r="F40" s="889"/>
      <c r="G40" s="889"/>
      <c r="H40" s="889"/>
      <c r="I40" s="889"/>
      <c r="J40" s="889"/>
      <c r="K40" s="889"/>
      <c r="L40" s="889"/>
      <c r="M40" s="175"/>
      <c r="N40" s="175"/>
      <c r="O40" s="175"/>
      <c r="P40" s="175"/>
      <c r="Q40" s="175"/>
      <c r="R40" s="175"/>
      <c r="S40" s="175"/>
      <c r="T40" s="22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row>
    <row r="41" spans="1:78" s="131" customFormat="1">
      <c r="A41" s="919">
        <f>A40+1</f>
        <v>22</v>
      </c>
      <c r="B41" s="136" t="s">
        <v>10</v>
      </c>
      <c r="C41" s="410"/>
      <c r="D41" s="889"/>
      <c r="E41" s="889"/>
      <c r="F41" s="889"/>
      <c r="G41" s="889"/>
      <c r="H41" s="889"/>
      <c r="I41" s="889"/>
      <c r="J41" s="889"/>
      <c r="K41" s="889"/>
      <c r="L41" s="889"/>
      <c r="M41" s="167"/>
      <c r="N41" s="167"/>
      <c r="O41" s="167"/>
      <c r="P41" s="167"/>
      <c r="Q41" s="167"/>
      <c r="R41" s="167"/>
      <c r="S41" s="167"/>
      <c r="T41" s="223"/>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row>
    <row r="42" spans="1:78" s="127" customFormat="1">
      <c r="A42" s="919">
        <f>A41+1</f>
        <v>23</v>
      </c>
      <c r="B42" s="136" t="s">
        <v>11</v>
      </c>
      <c r="C42" s="410"/>
      <c r="D42" s="895"/>
      <c r="E42" s="896"/>
      <c r="F42" s="896"/>
      <c r="G42" s="896"/>
      <c r="H42" s="896"/>
      <c r="I42" s="896"/>
      <c r="J42" s="896"/>
      <c r="K42" s="896"/>
      <c r="L42" s="896"/>
      <c r="M42" s="175"/>
      <c r="N42" s="175"/>
      <c r="O42" s="175"/>
      <c r="P42" s="175"/>
      <c r="Q42" s="175"/>
      <c r="R42" s="175"/>
      <c r="S42" s="175"/>
      <c r="T42" s="22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row>
    <row r="43" spans="1:78" s="131" customFormat="1">
      <c r="A43" s="920" t="str">
        <f>A42&amp;"A"</f>
        <v>23A</v>
      </c>
      <c r="B43" s="15" t="s">
        <v>59</v>
      </c>
      <c r="C43" s="439"/>
      <c r="D43" s="889"/>
      <c r="E43" s="889"/>
      <c r="F43" s="889"/>
      <c r="G43" s="889"/>
      <c r="H43" s="889"/>
      <c r="I43" s="889"/>
      <c r="J43" s="889"/>
      <c r="K43" s="889"/>
      <c r="L43" s="889"/>
      <c r="M43" s="167"/>
      <c r="N43" s="167"/>
      <c r="O43" s="167"/>
      <c r="P43" s="167"/>
      <c r="Q43" s="167"/>
      <c r="R43" s="167"/>
      <c r="S43" s="167"/>
      <c r="T43" s="223"/>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row>
    <row r="44" spans="1:78" s="131" customFormat="1">
      <c r="A44" s="920" t="str">
        <f>A42&amp;"B"</f>
        <v>23B</v>
      </c>
      <c r="B44" s="15" t="s">
        <v>58</v>
      </c>
      <c r="C44" s="439"/>
      <c r="D44" s="889"/>
      <c r="E44" s="889"/>
      <c r="F44" s="889"/>
      <c r="G44" s="889"/>
      <c r="H44" s="889"/>
      <c r="I44" s="889"/>
      <c r="J44" s="889"/>
      <c r="K44" s="889"/>
      <c r="L44" s="889"/>
      <c r="M44" s="167"/>
      <c r="N44" s="167"/>
      <c r="O44" s="167"/>
      <c r="P44" s="167"/>
      <c r="Q44" s="167"/>
      <c r="R44" s="167"/>
      <c r="S44" s="167"/>
      <c r="T44" s="223"/>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row>
    <row r="45" spans="1:78" s="131" customFormat="1">
      <c r="A45" s="920" t="str">
        <f>A42&amp;"C"</f>
        <v>23C</v>
      </c>
      <c r="B45" s="15" t="s">
        <v>265</v>
      </c>
      <c r="C45" s="439"/>
      <c r="D45" s="889"/>
      <c r="E45" s="889"/>
      <c r="F45" s="889"/>
      <c r="G45" s="889"/>
      <c r="H45" s="889"/>
      <c r="I45" s="889"/>
      <c r="J45" s="889"/>
      <c r="K45" s="889"/>
      <c r="L45" s="889"/>
      <c r="M45" s="167"/>
      <c r="N45" s="167"/>
      <c r="O45" s="167"/>
      <c r="P45" s="167"/>
      <c r="Q45" s="167"/>
      <c r="R45" s="167"/>
      <c r="S45" s="167"/>
      <c r="T45" s="223"/>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row>
    <row r="46" spans="1:78" s="131" customFormat="1">
      <c r="A46" s="919">
        <f>A42+1</f>
        <v>24</v>
      </c>
      <c r="B46" s="136" t="s">
        <v>325</v>
      </c>
      <c r="C46" s="439"/>
      <c r="D46" s="895"/>
      <c r="E46" s="896"/>
      <c r="F46" s="896"/>
      <c r="G46" s="896"/>
      <c r="H46" s="896"/>
      <c r="I46" s="896"/>
      <c r="J46" s="896"/>
      <c r="K46" s="896"/>
      <c r="L46" s="896"/>
      <c r="M46" s="167"/>
      <c r="N46" s="167"/>
      <c r="O46" s="167"/>
      <c r="P46" s="167"/>
      <c r="Q46" s="167"/>
      <c r="R46" s="167"/>
      <c r="S46" s="167"/>
      <c r="T46" s="223"/>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row>
    <row r="47" spans="1:78" s="131" customFormat="1">
      <c r="A47" s="920" t="str">
        <f>A46&amp;"A"</f>
        <v>24A</v>
      </c>
      <c r="B47" s="15" t="s">
        <v>431</v>
      </c>
      <c r="C47" s="439"/>
      <c r="D47" s="889"/>
      <c r="E47" s="889"/>
      <c r="F47" s="889"/>
      <c r="G47" s="889"/>
      <c r="H47" s="889"/>
      <c r="I47" s="889"/>
      <c r="J47" s="889"/>
      <c r="K47" s="889"/>
      <c r="L47" s="889"/>
      <c r="M47" s="167"/>
      <c r="N47" s="167"/>
      <c r="O47" s="167"/>
      <c r="P47" s="167"/>
      <c r="Q47" s="167"/>
      <c r="R47" s="167"/>
      <c r="S47" s="167"/>
      <c r="T47" s="223"/>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row>
    <row r="48" spans="1:78" s="131" customFormat="1">
      <c r="A48" s="920" t="str">
        <f>A46&amp;"B"</f>
        <v>24B</v>
      </c>
      <c r="B48" s="15" t="s">
        <v>69</v>
      </c>
      <c r="C48" s="439"/>
      <c r="D48" s="889"/>
      <c r="E48" s="889"/>
      <c r="F48" s="889"/>
      <c r="G48" s="889"/>
      <c r="H48" s="889"/>
      <c r="I48" s="889"/>
      <c r="J48" s="889"/>
      <c r="K48" s="889"/>
      <c r="L48" s="889"/>
      <c r="M48" s="167"/>
      <c r="N48" s="167"/>
      <c r="O48" s="167"/>
      <c r="P48" s="167"/>
      <c r="Q48" s="167"/>
      <c r="R48" s="167"/>
      <c r="S48" s="167"/>
      <c r="T48" s="223"/>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row>
    <row r="49" spans="1:78" s="127" customFormat="1">
      <c r="A49" s="919">
        <f>A46+1</f>
        <v>25</v>
      </c>
      <c r="B49" s="136" t="s">
        <v>418</v>
      </c>
      <c r="C49" s="410"/>
      <c r="D49" s="889"/>
      <c r="E49" s="889"/>
      <c r="F49" s="889"/>
      <c r="G49" s="889"/>
      <c r="H49" s="889"/>
      <c r="I49" s="889"/>
      <c r="J49" s="889"/>
      <c r="K49" s="889"/>
      <c r="L49" s="889"/>
      <c r="M49" s="175"/>
      <c r="N49" s="175"/>
      <c r="O49" s="175"/>
      <c r="P49" s="175"/>
      <c r="Q49" s="175"/>
      <c r="R49" s="175"/>
      <c r="S49" s="175"/>
      <c r="T49" s="22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row>
    <row r="50" spans="1:78" s="127" customFormat="1">
      <c r="A50" s="922">
        <f t="shared" ref="A50:A56" si="1">A49+1</f>
        <v>26</v>
      </c>
      <c r="B50" s="266" t="s">
        <v>655</v>
      </c>
      <c r="C50" s="410"/>
      <c r="D50" s="890"/>
      <c r="E50" s="890"/>
      <c r="F50" s="890"/>
      <c r="G50" s="890"/>
      <c r="H50" s="890"/>
      <c r="I50" s="890"/>
      <c r="J50" s="890"/>
      <c r="K50" s="890"/>
      <c r="L50" s="890"/>
      <c r="M50" s="175"/>
      <c r="N50" s="175"/>
      <c r="O50" s="175"/>
      <c r="P50" s="175"/>
      <c r="Q50" s="175"/>
      <c r="R50" s="175"/>
      <c r="S50" s="175"/>
      <c r="T50" s="22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row>
    <row r="51" spans="1:78" s="127" customFormat="1">
      <c r="A51" s="921">
        <f t="shared" si="1"/>
        <v>27</v>
      </c>
      <c r="B51" s="136" t="s">
        <v>530</v>
      </c>
      <c r="C51" s="410"/>
      <c r="D51" s="890"/>
      <c r="E51" s="890"/>
      <c r="F51" s="890"/>
      <c r="G51" s="890"/>
      <c r="H51" s="890"/>
      <c r="I51" s="890"/>
      <c r="J51" s="890"/>
      <c r="K51" s="890"/>
      <c r="L51" s="890"/>
      <c r="M51" s="175"/>
      <c r="N51" s="175"/>
      <c r="O51" s="175"/>
      <c r="P51" s="175"/>
      <c r="Q51" s="175"/>
      <c r="R51" s="175"/>
      <c r="S51" s="175"/>
      <c r="T51" s="22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row>
    <row r="52" spans="1:78" s="127" customFormat="1">
      <c r="A52" s="921">
        <f t="shared" si="1"/>
        <v>28</v>
      </c>
      <c r="B52" s="136" t="s">
        <v>528</v>
      </c>
      <c r="C52" s="410"/>
      <c r="D52" s="890"/>
      <c r="E52" s="890"/>
      <c r="F52" s="890"/>
      <c r="G52" s="890"/>
      <c r="H52" s="890"/>
      <c r="I52" s="890"/>
      <c r="J52" s="890"/>
      <c r="K52" s="890"/>
      <c r="L52" s="890"/>
      <c r="M52" s="175"/>
      <c r="N52" s="175"/>
      <c r="O52" s="175"/>
      <c r="P52" s="175"/>
      <c r="Q52" s="175"/>
      <c r="R52" s="175"/>
      <c r="S52" s="175"/>
      <c r="T52" s="22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row>
    <row r="53" spans="1:78" s="127" customFormat="1">
      <c r="A53" s="921">
        <f t="shared" si="1"/>
        <v>29</v>
      </c>
      <c r="B53" s="136" t="s">
        <v>529</v>
      </c>
      <c r="C53" s="410"/>
      <c r="D53" s="890"/>
      <c r="E53" s="890"/>
      <c r="F53" s="890"/>
      <c r="G53" s="890"/>
      <c r="H53" s="890"/>
      <c r="I53" s="890"/>
      <c r="J53" s="890"/>
      <c r="K53" s="890"/>
      <c r="L53" s="890"/>
      <c r="M53" s="175"/>
      <c r="N53" s="175"/>
      <c r="O53" s="175"/>
      <c r="P53" s="175"/>
      <c r="Q53" s="175"/>
      <c r="R53" s="175"/>
      <c r="S53" s="175"/>
      <c r="T53" s="22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row>
    <row r="54" spans="1:78" s="127" customFormat="1">
      <c r="A54" s="919">
        <f t="shared" si="1"/>
        <v>30</v>
      </c>
      <c r="B54" s="136" t="s">
        <v>37</v>
      </c>
      <c r="C54" s="410"/>
      <c r="D54" s="889"/>
      <c r="E54" s="889"/>
      <c r="F54" s="889"/>
      <c r="G54" s="889"/>
      <c r="H54" s="889"/>
      <c r="I54" s="889"/>
      <c r="J54" s="889"/>
      <c r="K54" s="889"/>
      <c r="L54" s="889"/>
      <c r="M54" s="175"/>
      <c r="N54" s="175"/>
      <c r="O54" s="175"/>
      <c r="P54" s="175"/>
      <c r="Q54" s="175"/>
      <c r="R54" s="175"/>
      <c r="S54" s="175"/>
      <c r="T54" s="22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row>
    <row r="55" spans="1:78" s="127" customFormat="1">
      <c r="A55" s="919">
        <f t="shared" si="1"/>
        <v>31</v>
      </c>
      <c r="B55" s="136" t="s">
        <v>205</v>
      </c>
      <c r="C55" s="410"/>
      <c r="D55" s="889"/>
      <c r="E55" s="889"/>
      <c r="F55" s="889"/>
      <c r="G55" s="889"/>
      <c r="H55" s="889"/>
      <c r="I55" s="889"/>
      <c r="J55" s="889"/>
      <c r="K55" s="889"/>
      <c r="L55" s="889"/>
      <c r="M55" s="175"/>
      <c r="N55" s="175"/>
      <c r="O55" s="175"/>
      <c r="P55" s="175"/>
      <c r="Q55" s="175"/>
      <c r="R55" s="175"/>
      <c r="S55" s="175"/>
      <c r="T55" s="22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row>
    <row r="56" spans="1:78" s="127" customFormat="1">
      <c r="A56" s="919">
        <f t="shared" si="1"/>
        <v>32</v>
      </c>
      <c r="B56" s="266" t="s">
        <v>663</v>
      </c>
      <c r="C56" s="410"/>
      <c r="D56" s="889"/>
      <c r="E56" s="889"/>
      <c r="F56" s="889"/>
      <c r="G56" s="889"/>
      <c r="H56" s="889"/>
      <c r="I56" s="889"/>
      <c r="J56" s="889"/>
      <c r="K56" s="889"/>
      <c r="L56" s="889"/>
      <c r="M56" s="175"/>
      <c r="N56" s="175"/>
      <c r="O56" s="175"/>
      <c r="P56" s="175"/>
      <c r="Q56" s="175"/>
      <c r="R56" s="175"/>
      <c r="S56" s="175"/>
      <c r="T56" s="22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row>
    <row r="57" spans="1:78" s="131" customFormat="1">
      <c r="A57" s="918"/>
      <c r="B57" s="230"/>
      <c r="C57" s="230"/>
      <c r="D57" s="633"/>
      <c r="E57" s="634"/>
      <c r="F57" s="634"/>
      <c r="G57" s="634"/>
      <c r="H57" s="634"/>
      <c r="I57" s="634"/>
      <c r="J57" s="634"/>
      <c r="K57" s="634"/>
      <c r="L57" s="634"/>
      <c r="M57" s="167"/>
      <c r="N57" s="167"/>
      <c r="O57" s="167"/>
      <c r="P57" s="167"/>
      <c r="Q57" s="167"/>
      <c r="R57" s="167"/>
      <c r="S57" s="167"/>
      <c r="T57" s="223"/>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7"/>
      <c r="BX57" s="167"/>
      <c r="BY57" s="167"/>
      <c r="BZ57" s="167"/>
    </row>
    <row r="58" spans="1:78" s="131" customFormat="1">
      <c r="A58" s="924">
        <f>A56+1</f>
        <v>33</v>
      </c>
      <c r="B58" s="140" t="s">
        <v>143</v>
      </c>
      <c r="C58" s="595"/>
      <c r="D58" s="169"/>
      <c r="E58" s="169"/>
      <c r="F58" s="169"/>
      <c r="G58" s="169"/>
      <c r="H58" s="169"/>
      <c r="I58" s="169"/>
      <c r="J58" s="169"/>
      <c r="K58" s="169"/>
      <c r="L58" s="169"/>
      <c r="M58" s="167"/>
      <c r="N58" s="167"/>
      <c r="O58" s="167"/>
      <c r="P58" s="167"/>
      <c r="Q58" s="167"/>
      <c r="R58" s="167"/>
      <c r="S58" s="167"/>
      <c r="T58" s="223"/>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row>
    <row r="59" spans="1:78" s="131" customFormat="1">
      <c r="A59" s="918"/>
      <c r="B59" s="626"/>
      <c r="C59" s="626"/>
      <c r="D59" s="635"/>
      <c r="E59" s="636"/>
      <c r="F59" s="636"/>
      <c r="G59" s="636"/>
      <c r="H59" s="636"/>
      <c r="I59" s="636"/>
      <c r="J59" s="636"/>
      <c r="K59" s="636"/>
      <c r="L59" s="636"/>
      <c r="M59" s="167"/>
      <c r="N59" s="167"/>
      <c r="O59" s="167"/>
      <c r="P59" s="167"/>
      <c r="Q59" s="167"/>
      <c r="R59" s="167"/>
      <c r="S59" s="167"/>
      <c r="T59" s="223"/>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row>
    <row r="60" spans="1:78" s="131" customFormat="1">
      <c r="A60" s="917"/>
      <c r="B60" s="11" t="s">
        <v>648</v>
      </c>
      <c r="C60" s="589"/>
      <c r="D60" s="635"/>
      <c r="E60" s="636"/>
      <c r="F60" s="636"/>
      <c r="G60" s="636"/>
      <c r="H60" s="636"/>
      <c r="I60" s="636"/>
      <c r="J60" s="636"/>
      <c r="K60" s="636"/>
      <c r="L60" s="636"/>
      <c r="M60" s="167"/>
      <c r="N60" s="167"/>
      <c r="O60" s="167"/>
      <c r="P60" s="167"/>
      <c r="Q60" s="167"/>
      <c r="R60" s="167"/>
      <c r="S60" s="167"/>
      <c r="T60" s="223"/>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row>
    <row r="61" spans="1:78" s="127" customFormat="1">
      <c r="A61" s="919">
        <f>A58+1</f>
        <v>34</v>
      </c>
      <c r="B61" s="141" t="s">
        <v>649</v>
      </c>
      <c r="C61" s="446"/>
      <c r="D61" s="120"/>
      <c r="E61" s="185"/>
      <c r="F61" s="185"/>
      <c r="G61" s="185"/>
      <c r="H61" s="185"/>
      <c r="I61" s="185"/>
      <c r="J61" s="185"/>
      <c r="K61" s="185"/>
      <c r="L61" s="185"/>
      <c r="M61" s="175"/>
      <c r="N61" s="175"/>
      <c r="O61" s="175"/>
      <c r="P61" s="175"/>
      <c r="Q61" s="175"/>
      <c r="R61" s="175"/>
      <c r="S61" s="175"/>
      <c r="T61" s="22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row>
    <row r="62" spans="1:78" s="131" customFormat="1">
      <c r="A62" s="920" t="str">
        <f>A61&amp;"A"</f>
        <v>34A</v>
      </c>
      <c r="B62" s="15" t="s">
        <v>267</v>
      </c>
      <c r="C62" s="439"/>
      <c r="D62" s="122"/>
      <c r="E62" s="122"/>
      <c r="F62" s="122"/>
      <c r="G62" s="122"/>
      <c r="H62" s="122"/>
      <c r="I62" s="122"/>
      <c r="J62" s="122"/>
      <c r="K62" s="122"/>
      <c r="L62" s="122"/>
      <c r="M62" s="167"/>
      <c r="N62" s="167"/>
      <c r="O62" s="167"/>
      <c r="P62" s="167"/>
      <c r="Q62" s="167"/>
      <c r="R62" s="167"/>
      <c r="S62" s="167"/>
      <c r="T62" s="223"/>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row>
    <row r="63" spans="1:78" s="131" customFormat="1">
      <c r="A63" s="920" t="str">
        <f>A61&amp;"B"</f>
        <v>34B</v>
      </c>
      <c r="B63" s="15" t="s">
        <v>268</v>
      </c>
      <c r="C63" s="439"/>
      <c r="D63" s="122"/>
      <c r="E63" s="122"/>
      <c r="F63" s="122"/>
      <c r="G63" s="122"/>
      <c r="H63" s="122"/>
      <c r="I63" s="122"/>
      <c r="J63" s="122"/>
      <c r="K63" s="122"/>
      <c r="L63" s="122"/>
      <c r="M63" s="167"/>
      <c r="N63" s="167"/>
      <c r="O63" s="167"/>
      <c r="P63" s="167"/>
      <c r="Q63" s="167"/>
      <c r="R63" s="167"/>
      <c r="S63" s="167"/>
      <c r="T63" s="223"/>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c r="BV63" s="167"/>
      <c r="BW63" s="167"/>
      <c r="BX63" s="167"/>
      <c r="BY63" s="167"/>
      <c r="BZ63" s="167"/>
    </row>
    <row r="64" spans="1:78" s="131" customFormat="1">
      <c r="A64" s="920" t="str">
        <f>A61&amp;"C"</f>
        <v>34C</v>
      </c>
      <c r="B64" s="15" t="s">
        <v>144</v>
      </c>
      <c r="C64" s="439"/>
      <c r="D64" s="165"/>
      <c r="E64" s="165"/>
      <c r="F64" s="165"/>
      <c r="G64" s="165"/>
      <c r="H64" s="165"/>
      <c r="I64" s="165"/>
      <c r="J64" s="165"/>
      <c r="K64" s="165"/>
      <c r="L64" s="165"/>
      <c r="M64" s="167"/>
      <c r="N64" s="167"/>
      <c r="O64" s="167"/>
      <c r="P64" s="167"/>
      <c r="Q64" s="167"/>
      <c r="R64" s="167"/>
      <c r="S64" s="167"/>
      <c r="T64" s="223"/>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c r="BY64" s="167"/>
      <c r="BZ64" s="167"/>
    </row>
    <row r="65" spans="1:78" s="131" customFormat="1">
      <c r="A65" s="920" t="str">
        <f>A61&amp;"D"</f>
        <v>34D</v>
      </c>
      <c r="B65" s="15" t="s">
        <v>145</v>
      </c>
      <c r="C65" s="439"/>
      <c r="D65" s="165"/>
      <c r="E65" s="165"/>
      <c r="F65" s="165"/>
      <c r="G65" s="165"/>
      <c r="H65" s="165"/>
      <c r="I65" s="165"/>
      <c r="J65" s="165"/>
      <c r="K65" s="165"/>
      <c r="L65" s="165"/>
      <c r="M65" s="167"/>
      <c r="N65" s="167"/>
      <c r="O65" s="167"/>
      <c r="P65" s="167"/>
      <c r="Q65" s="167"/>
      <c r="R65" s="167"/>
      <c r="S65" s="167"/>
      <c r="T65" s="223"/>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167"/>
      <c r="BZ65" s="167"/>
    </row>
    <row r="66" spans="1:78" s="131" customFormat="1">
      <c r="A66" s="920" t="str">
        <f>A61&amp;"E"</f>
        <v>34E</v>
      </c>
      <c r="B66" s="15" t="s">
        <v>146</v>
      </c>
      <c r="C66" s="439"/>
      <c r="D66" s="165"/>
      <c r="E66" s="165"/>
      <c r="F66" s="165"/>
      <c r="G66" s="165"/>
      <c r="H66" s="165"/>
      <c r="I66" s="165"/>
      <c r="J66" s="165"/>
      <c r="K66" s="165"/>
      <c r="L66" s="165"/>
      <c r="M66" s="167"/>
      <c r="N66" s="167"/>
      <c r="O66" s="167"/>
      <c r="P66" s="167"/>
      <c r="Q66" s="167"/>
      <c r="R66" s="167"/>
      <c r="S66" s="167"/>
      <c r="T66" s="223"/>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7"/>
      <c r="BY66" s="167"/>
      <c r="BZ66" s="167"/>
    </row>
    <row r="67" spans="1:78" s="131" customFormat="1">
      <c r="A67" s="919">
        <f>A61+1</f>
        <v>35</v>
      </c>
      <c r="B67" s="141" t="s">
        <v>650</v>
      </c>
      <c r="C67" s="446"/>
      <c r="D67" s="120"/>
      <c r="E67" s="185"/>
      <c r="F67" s="185"/>
      <c r="G67" s="185"/>
      <c r="H67" s="185"/>
      <c r="I67" s="185"/>
      <c r="J67" s="185"/>
      <c r="K67" s="185"/>
      <c r="L67" s="185"/>
      <c r="M67" s="167"/>
      <c r="N67" s="167"/>
      <c r="O67" s="167"/>
      <c r="P67" s="167"/>
      <c r="Q67" s="167"/>
      <c r="R67" s="167"/>
      <c r="S67" s="167"/>
      <c r="T67" s="223"/>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c r="BV67" s="167"/>
      <c r="BW67" s="167"/>
      <c r="BX67" s="167"/>
      <c r="BY67" s="167"/>
      <c r="BZ67" s="167"/>
    </row>
    <row r="68" spans="1:78" s="131" customFormat="1">
      <c r="A68" s="920" t="str">
        <f>A67&amp;"A"</f>
        <v>35A</v>
      </c>
      <c r="B68" s="15" t="s">
        <v>269</v>
      </c>
      <c r="C68" s="439"/>
      <c r="D68" s="122"/>
      <c r="E68" s="122"/>
      <c r="F68" s="122"/>
      <c r="G68" s="122"/>
      <c r="H68" s="122"/>
      <c r="I68" s="122"/>
      <c r="J68" s="122"/>
      <c r="K68" s="122"/>
      <c r="L68" s="122"/>
      <c r="M68" s="167"/>
      <c r="N68" s="167"/>
      <c r="O68" s="167"/>
      <c r="P68" s="167"/>
      <c r="Q68" s="167"/>
      <c r="R68" s="167"/>
      <c r="S68" s="167"/>
      <c r="T68" s="223"/>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c r="BT68" s="167"/>
      <c r="BU68" s="167"/>
      <c r="BV68" s="167"/>
      <c r="BW68" s="167"/>
      <c r="BX68" s="167"/>
      <c r="BY68" s="167"/>
      <c r="BZ68" s="167"/>
    </row>
    <row r="69" spans="1:78" s="131" customFormat="1">
      <c r="A69" s="920" t="str">
        <f>A67&amp;"B"</f>
        <v>35B</v>
      </c>
      <c r="B69" s="15" t="s">
        <v>147</v>
      </c>
      <c r="C69" s="439"/>
      <c r="D69" s="122"/>
      <c r="E69" s="122"/>
      <c r="F69" s="122"/>
      <c r="G69" s="122"/>
      <c r="H69" s="122"/>
      <c r="I69" s="122"/>
      <c r="J69" s="122"/>
      <c r="K69" s="122"/>
      <c r="L69" s="122"/>
      <c r="M69" s="167"/>
      <c r="N69" s="167"/>
      <c r="O69" s="167"/>
      <c r="P69" s="167"/>
      <c r="Q69" s="167"/>
      <c r="R69" s="167"/>
      <c r="S69" s="167"/>
      <c r="T69" s="223"/>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c r="BX69" s="167"/>
      <c r="BY69" s="167"/>
      <c r="BZ69" s="167"/>
    </row>
    <row r="70" spans="1:78" s="127" customFormat="1">
      <c r="A70" s="919">
        <f>A67+1</f>
        <v>36</v>
      </c>
      <c r="B70" s="141" t="s">
        <v>148</v>
      </c>
      <c r="C70" s="446"/>
      <c r="D70" s="120"/>
      <c r="E70" s="185"/>
      <c r="F70" s="185"/>
      <c r="G70" s="185"/>
      <c r="H70" s="185"/>
      <c r="I70" s="185"/>
      <c r="J70" s="185"/>
      <c r="K70" s="185"/>
      <c r="L70" s="185"/>
      <c r="M70" s="175"/>
      <c r="N70" s="175"/>
      <c r="O70" s="175"/>
      <c r="P70" s="175"/>
      <c r="Q70" s="175"/>
      <c r="R70" s="175"/>
      <c r="S70" s="175"/>
      <c r="T70" s="22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row>
    <row r="71" spans="1:78" s="131" customFormat="1">
      <c r="A71" s="920" t="str">
        <f>A70&amp;"A"</f>
        <v>36A</v>
      </c>
      <c r="B71" s="15" t="s">
        <v>270</v>
      </c>
      <c r="C71" s="439"/>
      <c r="D71" s="122"/>
      <c r="E71" s="122"/>
      <c r="F71" s="122"/>
      <c r="G71" s="122"/>
      <c r="H71" s="122"/>
      <c r="I71" s="122"/>
      <c r="J71" s="122"/>
      <c r="K71" s="122"/>
      <c r="L71" s="122"/>
      <c r="M71" s="167"/>
      <c r="N71" s="167"/>
      <c r="O71" s="167"/>
      <c r="P71" s="167"/>
      <c r="Q71" s="167"/>
      <c r="R71" s="167"/>
      <c r="S71" s="167"/>
      <c r="T71" s="223"/>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c r="BT71" s="167"/>
      <c r="BU71" s="167"/>
      <c r="BV71" s="167"/>
      <c r="BW71" s="167"/>
      <c r="BX71" s="167"/>
      <c r="BY71" s="167"/>
      <c r="BZ71" s="167"/>
    </row>
    <row r="72" spans="1:78" s="127" customFormat="1">
      <c r="A72" s="920" t="str">
        <f>A70&amp;"B"</f>
        <v>36B</v>
      </c>
      <c r="B72" s="15" t="s">
        <v>150</v>
      </c>
      <c r="C72" s="439"/>
      <c r="D72" s="122"/>
      <c r="E72" s="122"/>
      <c r="F72" s="122"/>
      <c r="G72" s="122"/>
      <c r="H72" s="122"/>
      <c r="I72" s="122"/>
      <c r="J72" s="122"/>
      <c r="K72" s="122"/>
      <c r="L72" s="122"/>
      <c r="M72" s="175"/>
      <c r="N72" s="175"/>
      <c r="O72" s="175"/>
      <c r="P72" s="175"/>
      <c r="Q72" s="175"/>
      <c r="R72" s="175"/>
      <c r="S72" s="175"/>
      <c r="T72" s="22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row>
    <row r="73" spans="1:78" s="127" customFormat="1">
      <c r="A73" s="920" t="str">
        <f>A70&amp;"C"</f>
        <v>36C</v>
      </c>
      <c r="B73" s="15" t="s">
        <v>651</v>
      </c>
      <c r="C73" s="439"/>
      <c r="D73" s="165"/>
      <c r="E73" s="165"/>
      <c r="F73" s="165"/>
      <c r="G73" s="165"/>
      <c r="H73" s="165"/>
      <c r="I73" s="165"/>
      <c r="J73" s="165"/>
      <c r="K73" s="165"/>
      <c r="L73" s="165"/>
      <c r="M73" s="175"/>
      <c r="N73" s="175"/>
      <c r="O73" s="175"/>
      <c r="P73" s="175"/>
      <c r="Q73" s="175"/>
      <c r="R73" s="175"/>
      <c r="S73" s="175"/>
      <c r="T73" s="22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row>
    <row r="74" spans="1:78" s="131" customFormat="1">
      <c r="A74" s="919">
        <f>A70+1</f>
        <v>37</v>
      </c>
      <c r="B74" s="141" t="s">
        <v>54</v>
      </c>
      <c r="C74" s="446"/>
      <c r="D74" s="122"/>
      <c r="E74" s="165"/>
      <c r="F74" s="165"/>
      <c r="G74" s="165"/>
      <c r="H74" s="165"/>
      <c r="I74" s="165"/>
      <c r="J74" s="165"/>
      <c r="K74" s="165"/>
      <c r="L74" s="165"/>
      <c r="M74" s="167"/>
      <c r="N74" s="167"/>
      <c r="O74" s="167"/>
      <c r="P74" s="167"/>
      <c r="Q74" s="167"/>
      <c r="R74" s="167"/>
      <c r="S74" s="167"/>
      <c r="T74" s="223"/>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c r="BV74" s="167"/>
      <c r="BW74" s="167"/>
      <c r="BX74" s="167"/>
      <c r="BY74" s="167"/>
      <c r="BZ74" s="167"/>
    </row>
    <row r="75" spans="1:78" s="81" customFormat="1" ht="30">
      <c r="A75" s="925">
        <f>A74+1</f>
        <v>38</v>
      </c>
      <c r="B75" s="859" t="s">
        <v>199</v>
      </c>
      <c r="C75" s="852"/>
      <c r="D75" s="892"/>
      <c r="E75" s="892"/>
      <c r="F75" s="892"/>
      <c r="G75" s="892"/>
      <c r="H75" s="892"/>
      <c r="I75" s="892"/>
      <c r="J75" s="892"/>
      <c r="K75" s="892"/>
      <c r="L75" s="892"/>
      <c r="M75" s="495"/>
      <c r="N75" s="495"/>
      <c r="O75" s="495"/>
      <c r="P75" s="495"/>
      <c r="Q75" s="495"/>
      <c r="R75" s="495"/>
      <c r="S75" s="495"/>
      <c r="T75" s="496"/>
      <c r="U75" s="495"/>
      <c r="V75" s="495"/>
      <c r="W75" s="495"/>
      <c r="X75" s="495"/>
      <c r="Y75" s="495"/>
      <c r="Z75" s="495"/>
      <c r="AA75" s="495"/>
      <c r="AB75" s="495"/>
      <c r="AC75" s="495"/>
      <c r="AD75" s="495"/>
      <c r="AE75" s="495"/>
      <c r="AF75" s="495"/>
      <c r="AG75" s="495"/>
      <c r="AH75" s="495"/>
      <c r="AI75" s="495"/>
      <c r="AJ75" s="495"/>
      <c r="AK75" s="495"/>
      <c r="AL75" s="495"/>
      <c r="AM75" s="495"/>
      <c r="AN75" s="495"/>
      <c r="AO75" s="495"/>
      <c r="AP75" s="495"/>
      <c r="AQ75" s="495"/>
      <c r="AR75" s="495"/>
      <c r="AS75" s="495"/>
      <c r="AT75" s="495"/>
      <c r="AU75" s="495"/>
      <c r="AV75" s="495"/>
      <c r="AW75" s="495"/>
      <c r="AX75" s="495"/>
      <c r="AY75" s="495"/>
      <c r="AZ75" s="495"/>
      <c r="BA75" s="495"/>
      <c r="BB75" s="495"/>
      <c r="BC75" s="495"/>
      <c r="BD75" s="495"/>
      <c r="BE75" s="495"/>
      <c r="BF75" s="495"/>
      <c r="BG75" s="495"/>
      <c r="BH75" s="495"/>
      <c r="BI75" s="495"/>
      <c r="BJ75" s="495"/>
      <c r="BK75" s="495"/>
      <c r="BL75" s="495"/>
      <c r="BM75" s="495"/>
      <c r="BN75" s="495"/>
      <c r="BO75" s="495"/>
      <c r="BP75" s="495"/>
      <c r="BQ75" s="495"/>
      <c r="BR75" s="495"/>
      <c r="BS75" s="495"/>
      <c r="BT75" s="495"/>
      <c r="BU75" s="495"/>
      <c r="BV75" s="495"/>
      <c r="BW75" s="495"/>
      <c r="BX75" s="495"/>
      <c r="BY75" s="495"/>
      <c r="BZ75" s="495"/>
    </row>
    <row r="76" spans="1:78" s="131" customFormat="1">
      <c r="A76" s="922">
        <f>A75+1</f>
        <v>39</v>
      </c>
      <c r="B76" s="267" t="s">
        <v>531</v>
      </c>
      <c r="C76" s="446"/>
      <c r="D76" s="122"/>
      <c r="E76" s="165"/>
      <c r="F76" s="165"/>
      <c r="G76" s="165"/>
      <c r="H76" s="165"/>
      <c r="I76" s="165"/>
      <c r="J76" s="165"/>
      <c r="K76" s="165"/>
      <c r="L76" s="165"/>
      <c r="M76" s="167"/>
      <c r="N76" s="167"/>
      <c r="O76" s="167"/>
      <c r="P76" s="167"/>
      <c r="Q76" s="167"/>
      <c r="R76" s="167"/>
      <c r="S76" s="167"/>
      <c r="T76" s="223"/>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7"/>
      <c r="BX76" s="167"/>
      <c r="BY76" s="167"/>
      <c r="BZ76" s="167"/>
    </row>
    <row r="77" spans="1:78" s="131" customFormat="1">
      <c r="A77" s="922">
        <f>A76+1</f>
        <v>40</v>
      </c>
      <c r="B77" s="267" t="s">
        <v>657</v>
      </c>
      <c r="C77" s="446"/>
      <c r="D77" s="122"/>
      <c r="E77" s="165"/>
      <c r="F77" s="165"/>
      <c r="G77" s="165"/>
      <c r="H77" s="165"/>
      <c r="I77" s="165"/>
      <c r="J77" s="165"/>
      <c r="K77" s="165"/>
      <c r="L77" s="165"/>
      <c r="M77" s="167"/>
      <c r="N77" s="167"/>
      <c r="O77" s="167"/>
      <c r="P77" s="167"/>
      <c r="Q77" s="167"/>
      <c r="R77" s="167"/>
      <c r="S77" s="167"/>
      <c r="T77" s="223"/>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7"/>
      <c r="BW77" s="167"/>
      <c r="BX77" s="167"/>
      <c r="BY77" s="167"/>
      <c r="BZ77" s="167"/>
    </row>
    <row r="78" spans="1:78" s="131" customFormat="1">
      <c r="A78" s="917"/>
      <c r="B78" s="446"/>
      <c r="C78" s="446"/>
      <c r="D78" s="171"/>
      <c r="E78" s="172"/>
      <c r="F78" s="172"/>
      <c r="G78" s="172"/>
      <c r="H78" s="172"/>
      <c r="I78" s="172"/>
      <c r="J78" s="172"/>
      <c r="K78" s="172"/>
      <c r="L78" s="172"/>
      <c r="M78" s="167"/>
      <c r="N78" s="167"/>
      <c r="O78" s="167"/>
      <c r="P78" s="167"/>
      <c r="Q78" s="167"/>
      <c r="R78" s="167"/>
      <c r="S78" s="167"/>
      <c r="T78" s="223"/>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row>
    <row r="79" spans="1:78" s="127" customFormat="1">
      <c r="A79" s="924">
        <f>A77+1</f>
        <v>41</v>
      </c>
      <c r="B79" s="138" t="s">
        <v>652</v>
      </c>
      <c r="C79" s="631"/>
      <c r="D79" s="231"/>
      <c r="E79" s="232"/>
      <c r="F79" s="232"/>
      <c r="G79" s="232"/>
      <c r="H79" s="232"/>
      <c r="I79" s="232"/>
      <c r="J79" s="232"/>
      <c r="K79" s="232"/>
      <c r="L79" s="232"/>
      <c r="M79" s="175"/>
      <c r="N79" s="175"/>
      <c r="O79" s="175"/>
      <c r="P79" s="175"/>
      <c r="Q79" s="175"/>
      <c r="R79" s="175"/>
      <c r="S79" s="175"/>
      <c r="T79" s="22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row>
    <row r="80" spans="1:78" s="128" customFormat="1">
      <c r="A80" s="917"/>
      <c r="B80" s="637"/>
      <c r="C80" s="637"/>
      <c r="D80" s="125"/>
      <c r="E80" s="178"/>
      <c r="F80" s="178"/>
      <c r="G80" s="178"/>
      <c r="H80" s="178"/>
      <c r="I80" s="178"/>
      <c r="J80" s="178"/>
      <c r="K80" s="178"/>
      <c r="L80" s="178"/>
      <c r="M80" s="187"/>
      <c r="N80" s="187"/>
      <c r="O80" s="187"/>
      <c r="P80" s="187"/>
      <c r="Q80" s="187"/>
      <c r="R80" s="187"/>
      <c r="S80" s="187"/>
      <c r="T80" s="638"/>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7"/>
      <c r="BX80" s="187"/>
      <c r="BY80" s="187"/>
      <c r="BZ80" s="187"/>
    </row>
    <row r="81" spans="1:78" s="128" customFormat="1">
      <c r="A81" s="917"/>
      <c r="B81" s="142" t="s">
        <v>416</v>
      </c>
      <c r="C81" s="639"/>
      <c r="D81" s="125"/>
      <c r="E81" s="178"/>
      <c r="F81" s="178"/>
      <c r="G81" s="178"/>
      <c r="H81" s="178"/>
      <c r="I81" s="178"/>
      <c r="J81" s="178"/>
      <c r="K81" s="178"/>
      <c r="L81" s="178"/>
      <c r="M81" s="187"/>
      <c r="N81" s="187"/>
      <c r="O81" s="187"/>
      <c r="P81" s="187"/>
      <c r="Q81" s="187"/>
      <c r="R81" s="187"/>
      <c r="S81" s="187"/>
      <c r="T81" s="638"/>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87"/>
      <c r="BY81" s="187"/>
      <c r="BZ81" s="187"/>
    </row>
    <row r="82" spans="1:78" s="127" customFormat="1">
      <c r="A82" s="919">
        <f>A79+1</f>
        <v>42</v>
      </c>
      <c r="B82" s="141" t="s">
        <v>649</v>
      </c>
      <c r="C82" s="446"/>
      <c r="D82" s="895"/>
      <c r="E82" s="896"/>
      <c r="F82" s="896"/>
      <c r="G82" s="896"/>
      <c r="H82" s="896"/>
      <c r="I82" s="896"/>
      <c r="J82" s="896"/>
      <c r="K82" s="896"/>
      <c r="L82" s="896"/>
      <c r="M82" s="175"/>
      <c r="N82" s="175"/>
      <c r="O82" s="175"/>
      <c r="P82" s="175"/>
      <c r="Q82" s="175"/>
      <c r="R82" s="175"/>
      <c r="S82" s="175"/>
      <c r="T82" s="22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row>
    <row r="83" spans="1:78" s="131" customFormat="1">
      <c r="A83" s="920" t="str">
        <f>A82&amp;"A"</f>
        <v>42A</v>
      </c>
      <c r="B83" s="15" t="s">
        <v>448</v>
      </c>
      <c r="C83" s="439"/>
      <c r="D83" s="897"/>
      <c r="E83" s="897"/>
      <c r="F83" s="897"/>
      <c r="G83" s="897"/>
      <c r="H83" s="897"/>
      <c r="I83" s="897"/>
      <c r="J83" s="897"/>
      <c r="K83" s="897"/>
      <c r="L83" s="897"/>
      <c r="M83" s="167"/>
      <c r="N83" s="167"/>
      <c r="O83" s="167"/>
      <c r="P83" s="167"/>
      <c r="Q83" s="167"/>
      <c r="R83" s="167"/>
      <c r="S83" s="167"/>
      <c r="T83" s="223"/>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row>
    <row r="84" spans="1:78" s="131" customFormat="1">
      <c r="A84" s="920" t="str">
        <f>A82&amp;"B"</f>
        <v>42B</v>
      </c>
      <c r="B84" s="15" t="s">
        <v>268</v>
      </c>
      <c r="C84" s="439"/>
      <c r="D84" s="898"/>
      <c r="E84" s="898"/>
      <c r="F84" s="898"/>
      <c r="G84" s="898"/>
      <c r="H84" s="898"/>
      <c r="I84" s="898"/>
      <c r="J84" s="898"/>
      <c r="K84" s="898"/>
      <c r="L84" s="898"/>
      <c r="M84" s="167"/>
      <c r="N84" s="167"/>
      <c r="O84" s="167"/>
      <c r="P84" s="167"/>
      <c r="Q84" s="167"/>
      <c r="R84" s="167"/>
      <c r="S84" s="167"/>
      <c r="T84" s="223"/>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7"/>
      <c r="BR84" s="167"/>
      <c r="BS84" s="167"/>
      <c r="BT84" s="167"/>
      <c r="BU84" s="167"/>
      <c r="BV84" s="167"/>
      <c r="BW84" s="167"/>
      <c r="BX84" s="167"/>
      <c r="BY84" s="167"/>
      <c r="BZ84" s="167"/>
    </row>
    <row r="85" spans="1:78" s="131" customFormat="1">
      <c r="A85" s="920" t="str">
        <f>A82&amp;"C"</f>
        <v>42C</v>
      </c>
      <c r="B85" s="15" t="s">
        <v>144</v>
      </c>
      <c r="C85" s="439"/>
      <c r="D85" s="898"/>
      <c r="E85" s="898"/>
      <c r="F85" s="898"/>
      <c r="G85" s="898"/>
      <c r="H85" s="898"/>
      <c r="I85" s="898"/>
      <c r="J85" s="898"/>
      <c r="K85" s="898"/>
      <c r="L85" s="898"/>
      <c r="M85" s="167"/>
      <c r="N85" s="167"/>
      <c r="O85" s="167"/>
      <c r="P85" s="167"/>
      <c r="Q85" s="167"/>
      <c r="R85" s="167"/>
      <c r="S85" s="167"/>
      <c r="T85" s="223"/>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7"/>
      <c r="BM85" s="167"/>
      <c r="BN85" s="167"/>
      <c r="BO85" s="167"/>
      <c r="BP85" s="167"/>
      <c r="BQ85" s="167"/>
      <c r="BR85" s="167"/>
      <c r="BS85" s="167"/>
      <c r="BT85" s="167"/>
      <c r="BU85" s="167"/>
      <c r="BV85" s="167"/>
      <c r="BW85" s="167"/>
      <c r="BX85" s="167"/>
      <c r="BY85" s="167"/>
      <c r="BZ85" s="167"/>
    </row>
    <row r="86" spans="1:78" s="131" customFormat="1" ht="30">
      <c r="A86" s="920" t="str">
        <f>A82&amp;"D"</f>
        <v>42D</v>
      </c>
      <c r="B86" s="18" t="s">
        <v>271</v>
      </c>
      <c r="C86" s="439"/>
      <c r="D86" s="898"/>
      <c r="E86" s="898"/>
      <c r="F86" s="898"/>
      <c r="G86" s="898"/>
      <c r="H86" s="898"/>
      <c r="I86" s="898"/>
      <c r="J86" s="898"/>
      <c r="K86" s="898"/>
      <c r="L86" s="898"/>
      <c r="M86" s="167"/>
      <c r="N86" s="167"/>
      <c r="O86" s="167"/>
      <c r="P86" s="167"/>
      <c r="Q86" s="167"/>
      <c r="R86" s="167"/>
      <c r="S86" s="167"/>
      <c r="T86" s="223"/>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row>
    <row r="87" spans="1:78" s="131" customFormat="1">
      <c r="A87" s="920" t="str">
        <f>A82&amp;"E"</f>
        <v>42E</v>
      </c>
      <c r="B87" s="15" t="s">
        <v>146</v>
      </c>
      <c r="C87" s="439"/>
      <c r="D87" s="898"/>
      <c r="E87" s="898"/>
      <c r="F87" s="898"/>
      <c r="G87" s="898"/>
      <c r="H87" s="898"/>
      <c r="I87" s="898"/>
      <c r="J87" s="898"/>
      <c r="K87" s="898"/>
      <c r="L87" s="898"/>
      <c r="M87" s="167"/>
      <c r="N87" s="167"/>
      <c r="O87" s="167"/>
      <c r="P87" s="167"/>
      <c r="Q87" s="167"/>
      <c r="R87" s="167"/>
      <c r="S87" s="167"/>
      <c r="T87" s="223"/>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7"/>
      <c r="BR87" s="167"/>
      <c r="BS87" s="167"/>
      <c r="BT87" s="167"/>
      <c r="BU87" s="167"/>
      <c r="BV87" s="167"/>
      <c r="BW87" s="167"/>
      <c r="BX87" s="167"/>
      <c r="BY87" s="167"/>
      <c r="BZ87" s="167"/>
    </row>
    <row r="88" spans="1:78" s="127" customFormat="1">
      <c r="A88" s="919">
        <f>A82+1</f>
        <v>43</v>
      </c>
      <c r="B88" s="141" t="s">
        <v>650</v>
      </c>
      <c r="C88" s="446"/>
      <c r="D88" s="895"/>
      <c r="E88" s="896"/>
      <c r="F88" s="896"/>
      <c r="G88" s="896"/>
      <c r="H88" s="896"/>
      <c r="I88" s="896"/>
      <c r="J88" s="896"/>
      <c r="K88" s="896"/>
      <c r="L88" s="896"/>
      <c r="M88" s="175"/>
      <c r="N88" s="175"/>
      <c r="O88" s="175"/>
      <c r="P88" s="175"/>
      <c r="Q88" s="175"/>
      <c r="R88" s="175"/>
      <c r="S88" s="175"/>
      <c r="T88" s="22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row>
    <row r="89" spans="1:78" s="131" customFormat="1">
      <c r="A89" s="920" t="str">
        <f>A88&amp;"A"</f>
        <v>43A</v>
      </c>
      <c r="B89" s="15" t="s">
        <v>269</v>
      </c>
      <c r="C89" s="439"/>
      <c r="D89" s="898"/>
      <c r="E89" s="898"/>
      <c r="F89" s="898"/>
      <c r="G89" s="898"/>
      <c r="H89" s="898"/>
      <c r="I89" s="898"/>
      <c r="J89" s="898"/>
      <c r="K89" s="898"/>
      <c r="L89" s="898"/>
      <c r="M89" s="167"/>
      <c r="N89" s="167"/>
      <c r="O89" s="167"/>
      <c r="P89" s="167"/>
      <c r="Q89" s="167"/>
      <c r="R89" s="167"/>
      <c r="S89" s="167"/>
      <c r="T89" s="223"/>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row>
    <row r="90" spans="1:78" s="131" customFormat="1">
      <c r="A90" s="920" t="str">
        <f>A88&amp;"B"</f>
        <v>43B</v>
      </c>
      <c r="B90" s="15" t="s">
        <v>147</v>
      </c>
      <c r="C90" s="439"/>
      <c r="D90" s="898"/>
      <c r="E90" s="898"/>
      <c r="F90" s="898"/>
      <c r="G90" s="898"/>
      <c r="H90" s="898"/>
      <c r="I90" s="898"/>
      <c r="J90" s="898"/>
      <c r="K90" s="898"/>
      <c r="L90" s="898"/>
      <c r="M90" s="167"/>
      <c r="N90" s="167"/>
      <c r="O90" s="167"/>
      <c r="P90" s="167"/>
      <c r="Q90" s="167"/>
      <c r="R90" s="167"/>
      <c r="S90" s="167"/>
      <c r="T90" s="223"/>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167"/>
      <c r="BO90" s="167"/>
      <c r="BP90" s="167"/>
      <c r="BQ90" s="167"/>
      <c r="BR90" s="167"/>
      <c r="BS90" s="167"/>
      <c r="BT90" s="167"/>
      <c r="BU90" s="167"/>
      <c r="BV90" s="167"/>
      <c r="BW90" s="167"/>
      <c r="BX90" s="167"/>
      <c r="BY90" s="167"/>
      <c r="BZ90" s="167"/>
    </row>
    <row r="91" spans="1:78" s="127" customFormat="1">
      <c r="A91" s="919">
        <f>A88+1</f>
        <v>44</v>
      </c>
      <c r="B91" s="141" t="s">
        <v>148</v>
      </c>
      <c r="C91" s="446"/>
      <c r="D91" s="895"/>
      <c r="E91" s="896"/>
      <c r="F91" s="896"/>
      <c r="G91" s="896"/>
      <c r="H91" s="896"/>
      <c r="I91" s="896"/>
      <c r="J91" s="896"/>
      <c r="K91" s="896"/>
      <c r="L91" s="896"/>
      <c r="M91" s="175"/>
      <c r="N91" s="175"/>
      <c r="O91" s="175"/>
      <c r="P91" s="175"/>
      <c r="Q91" s="175"/>
      <c r="R91" s="175"/>
      <c r="S91" s="175"/>
      <c r="T91" s="22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row>
    <row r="92" spans="1:78" s="131" customFormat="1">
      <c r="A92" s="920" t="str">
        <f>A91&amp;"A"</f>
        <v>44A</v>
      </c>
      <c r="B92" s="15" t="s">
        <v>270</v>
      </c>
      <c r="C92" s="439"/>
      <c r="D92" s="898"/>
      <c r="E92" s="898"/>
      <c r="F92" s="898"/>
      <c r="G92" s="898"/>
      <c r="H92" s="898"/>
      <c r="I92" s="898"/>
      <c r="J92" s="898"/>
      <c r="K92" s="898"/>
      <c r="L92" s="898"/>
      <c r="M92" s="167"/>
      <c r="N92" s="167"/>
      <c r="O92" s="167"/>
      <c r="P92" s="167"/>
      <c r="Q92" s="167"/>
      <c r="R92" s="167"/>
      <c r="S92" s="167"/>
      <c r="T92" s="223"/>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c r="BI92" s="167"/>
      <c r="BJ92" s="167"/>
      <c r="BK92" s="167"/>
      <c r="BL92" s="167"/>
      <c r="BM92" s="167"/>
      <c r="BN92" s="167"/>
      <c r="BO92" s="167"/>
      <c r="BP92" s="167"/>
      <c r="BQ92" s="167"/>
      <c r="BR92" s="167"/>
      <c r="BS92" s="167"/>
      <c r="BT92" s="167"/>
      <c r="BU92" s="167"/>
      <c r="BV92" s="167"/>
      <c r="BW92" s="167"/>
      <c r="BX92" s="167"/>
      <c r="BY92" s="167"/>
      <c r="BZ92" s="167"/>
    </row>
    <row r="93" spans="1:78" s="127" customFormat="1">
      <c r="A93" s="920" t="str">
        <f>A91&amp;"B"</f>
        <v>44B</v>
      </c>
      <c r="B93" s="15" t="s">
        <v>150</v>
      </c>
      <c r="C93" s="439"/>
      <c r="D93" s="898"/>
      <c r="E93" s="898"/>
      <c r="F93" s="898"/>
      <c r="G93" s="898"/>
      <c r="H93" s="898"/>
      <c r="I93" s="898"/>
      <c r="J93" s="898"/>
      <c r="K93" s="898"/>
      <c r="L93" s="898"/>
      <c r="M93" s="175"/>
      <c r="N93" s="175"/>
      <c r="O93" s="175"/>
      <c r="P93" s="175"/>
      <c r="Q93" s="175"/>
      <c r="R93" s="175"/>
      <c r="S93" s="175"/>
      <c r="T93" s="22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row>
    <row r="94" spans="1:78" s="127" customFormat="1">
      <c r="A94" s="920" t="str">
        <f>A91&amp;"C"</f>
        <v>44C</v>
      </c>
      <c r="B94" s="15" t="s">
        <v>151</v>
      </c>
      <c r="C94" s="439"/>
      <c r="D94" s="898"/>
      <c r="E94" s="898"/>
      <c r="F94" s="898"/>
      <c r="G94" s="898"/>
      <c r="H94" s="898"/>
      <c r="I94" s="898"/>
      <c r="J94" s="898"/>
      <c r="K94" s="898"/>
      <c r="L94" s="898"/>
      <c r="M94" s="175"/>
      <c r="N94" s="175"/>
      <c r="O94" s="175"/>
      <c r="P94" s="175"/>
      <c r="Q94" s="175"/>
      <c r="R94" s="175"/>
      <c r="S94" s="175"/>
      <c r="T94" s="22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row>
    <row r="95" spans="1:78" s="131" customFormat="1">
      <c r="A95" s="919">
        <f>A91+1</f>
        <v>45</v>
      </c>
      <c r="B95" s="141" t="s">
        <v>54</v>
      </c>
      <c r="C95" s="446"/>
      <c r="D95" s="898"/>
      <c r="E95" s="898"/>
      <c r="F95" s="898"/>
      <c r="G95" s="898"/>
      <c r="H95" s="898"/>
      <c r="I95" s="898"/>
      <c r="J95" s="898"/>
      <c r="K95" s="898"/>
      <c r="L95" s="898"/>
      <c r="M95" s="167"/>
      <c r="N95" s="167"/>
      <c r="O95" s="167"/>
      <c r="P95" s="167"/>
      <c r="Q95" s="167"/>
      <c r="R95" s="167"/>
      <c r="S95" s="167"/>
      <c r="T95" s="223"/>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7"/>
      <c r="BQ95" s="167"/>
      <c r="BR95" s="167"/>
      <c r="BS95" s="167"/>
      <c r="BT95" s="167"/>
      <c r="BU95" s="167"/>
      <c r="BV95" s="167"/>
      <c r="BW95" s="167"/>
      <c r="BX95" s="167"/>
      <c r="BY95" s="167"/>
      <c r="BZ95" s="167"/>
    </row>
    <row r="96" spans="1:78" s="81" customFormat="1" ht="30">
      <c r="A96" s="925">
        <f>A95+1</f>
        <v>46</v>
      </c>
      <c r="B96" s="859" t="s">
        <v>55</v>
      </c>
      <c r="C96" s="853"/>
      <c r="D96" s="899"/>
      <c r="E96" s="899"/>
      <c r="F96" s="899"/>
      <c r="G96" s="899"/>
      <c r="H96" s="899"/>
      <c r="I96" s="899"/>
      <c r="J96" s="899"/>
      <c r="K96" s="899"/>
      <c r="L96" s="899"/>
      <c r="M96" s="495"/>
      <c r="N96" s="495"/>
      <c r="O96" s="495"/>
      <c r="P96" s="495"/>
      <c r="Q96" s="495"/>
      <c r="R96" s="495"/>
      <c r="S96" s="495"/>
      <c r="T96" s="496"/>
      <c r="U96" s="495"/>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5"/>
      <c r="AV96" s="495"/>
      <c r="AW96" s="495"/>
      <c r="AX96" s="495"/>
      <c r="AY96" s="495"/>
      <c r="AZ96" s="495"/>
      <c r="BA96" s="495"/>
      <c r="BB96" s="495"/>
      <c r="BC96" s="495"/>
      <c r="BD96" s="495"/>
      <c r="BE96" s="495"/>
      <c r="BF96" s="495"/>
      <c r="BG96" s="495"/>
      <c r="BH96" s="495"/>
      <c r="BI96" s="495"/>
      <c r="BJ96" s="495"/>
      <c r="BK96" s="495"/>
      <c r="BL96" s="495"/>
      <c r="BM96" s="495"/>
      <c r="BN96" s="495"/>
      <c r="BO96" s="495"/>
      <c r="BP96" s="495"/>
      <c r="BQ96" s="495"/>
      <c r="BR96" s="495"/>
      <c r="BS96" s="495"/>
      <c r="BT96" s="495"/>
      <c r="BU96" s="495"/>
      <c r="BV96" s="495"/>
      <c r="BW96" s="495"/>
      <c r="BX96" s="495"/>
      <c r="BY96" s="495"/>
      <c r="BZ96" s="495"/>
    </row>
    <row r="97" spans="1:78" s="131" customFormat="1">
      <c r="A97" s="919">
        <f>A96+1</f>
        <v>47</v>
      </c>
      <c r="B97" s="267" t="s">
        <v>531</v>
      </c>
      <c r="C97" s="446"/>
      <c r="D97" s="900"/>
      <c r="E97" s="900"/>
      <c r="F97" s="900"/>
      <c r="G97" s="900"/>
      <c r="H97" s="900"/>
      <c r="I97" s="900"/>
      <c r="J97" s="900"/>
      <c r="K97" s="900"/>
      <c r="L97" s="900"/>
      <c r="M97" s="167"/>
      <c r="N97" s="167"/>
      <c r="O97" s="167"/>
      <c r="P97" s="167"/>
      <c r="Q97" s="167"/>
      <c r="R97" s="167"/>
      <c r="S97" s="167"/>
      <c r="T97" s="223"/>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row>
    <row r="98" spans="1:78" s="131" customFormat="1">
      <c r="A98" s="917"/>
      <c r="B98" s="486"/>
      <c r="C98" s="446"/>
      <c r="D98" s="446"/>
      <c r="E98" s="446"/>
      <c r="F98" s="446"/>
      <c r="G98" s="446"/>
      <c r="H98" s="446"/>
      <c r="I98" s="446"/>
      <c r="J98" s="446"/>
      <c r="K98" s="446"/>
      <c r="L98" s="446"/>
      <c r="M98" s="167"/>
      <c r="N98" s="167"/>
      <c r="O98" s="167"/>
      <c r="P98" s="167"/>
      <c r="Q98" s="167"/>
      <c r="R98" s="167"/>
      <c r="S98" s="167"/>
      <c r="T98" s="223"/>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c r="BV98" s="167"/>
      <c r="BW98" s="167"/>
      <c r="BX98" s="167"/>
      <c r="BY98" s="167"/>
      <c r="BZ98" s="167"/>
    </row>
    <row r="99" spans="1:78" s="128" customFormat="1">
      <c r="A99" s="915"/>
      <c r="B99" s="639"/>
      <c r="C99" s="639"/>
      <c r="D99" s="173"/>
      <c r="E99" s="174"/>
      <c r="F99" s="174"/>
      <c r="G99" s="174"/>
      <c r="H99" s="174"/>
      <c r="I99" s="174"/>
      <c r="J99" s="174"/>
      <c r="K99" s="174"/>
      <c r="L99" s="174"/>
      <c r="M99" s="187"/>
      <c r="N99" s="187"/>
      <c r="O99" s="187"/>
      <c r="P99" s="187"/>
      <c r="Q99" s="187"/>
      <c r="R99" s="187"/>
      <c r="S99" s="187"/>
      <c r="T99" s="638"/>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7"/>
      <c r="BR99" s="187"/>
      <c r="BS99" s="187"/>
      <c r="BT99" s="187"/>
      <c r="BU99" s="187"/>
      <c r="BV99" s="187"/>
      <c r="BW99" s="187"/>
      <c r="BX99" s="187"/>
      <c r="BY99" s="187"/>
      <c r="BZ99" s="187"/>
    </row>
    <row r="100" spans="1:78" s="131" customFormat="1">
      <c r="A100" s="924">
        <f>A97+1</f>
        <v>48</v>
      </c>
      <c r="B100" s="140" t="s">
        <v>152</v>
      </c>
      <c r="C100" s="595"/>
      <c r="D100" s="169"/>
      <c r="E100" s="169"/>
      <c r="F100" s="169"/>
      <c r="G100" s="169"/>
      <c r="H100" s="169"/>
      <c r="I100" s="169"/>
      <c r="J100" s="169"/>
      <c r="K100" s="169"/>
      <c r="L100" s="169"/>
      <c r="M100" s="167"/>
      <c r="N100" s="167"/>
      <c r="O100" s="167"/>
      <c r="P100" s="167"/>
      <c r="Q100" s="167"/>
      <c r="R100" s="167"/>
      <c r="S100" s="167"/>
      <c r="T100" s="223"/>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167"/>
      <c r="BU100" s="167"/>
      <c r="BV100" s="167"/>
      <c r="BW100" s="167"/>
      <c r="BX100" s="167"/>
      <c r="BY100" s="167"/>
      <c r="BZ100" s="167"/>
    </row>
    <row r="101" spans="1:78" s="131" customFormat="1">
      <c r="A101" s="916"/>
      <c r="B101" s="408"/>
      <c r="C101" s="408"/>
      <c r="D101" s="640"/>
      <c r="E101" s="641"/>
      <c r="F101" s="641"/>
      <c r="G101" s="641"/>
      <c r="H101" s="641"/>
      <c r="I101" s="641"/>
      <c r="J101" s="641"/>
      <c r="K101" s="641"/>
      <c r="L101" s="641"/>
      <c r="M101" s="167"/>
      <c r="N101" s="167"/>
      <c r="O101" s="167"/>
      <c r="P101" s="167"/>
      <c r="Q101" s="167"/>
      <c r="R101" s="167"/>
      <c r="S101" s="167"/>
      <c r="T101" s="223"/>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167"/>
      <c r="BY101" s="167"/>
      <c r="BZ101" s="167"/>
    </row>
    <row r="102" spans="1:78" s="131" customFormat="1">
      <c r="A102" s="924">
        <f>A100+1</f>
        <v>49</v>
      </c>
      <c r="B102" s="140" t="s">
        <v>206</v>
      </c>
      <c r="C102" s="595"/>
      <c r="D102" s="169"/>
      <c r="E102" s="170"/>
      <c r="F102" s="170"/>
      <c r="G102" s="170"/>
      <c r="H102" s="170"/>
      <c r="I102" s="170"/>
      <c r="J102" s="170"/>
      <c r="K102" s="170"/>
      <c r="L102" s="170"/>
      <c r="M102" s="167"/>
      <c r="N102" s="167"/>
      <c r="O102" s="167"/>
      <c r="P102" s="167"/>
      <c r="Q102" s="167"/>
      <c r="R102" s="167"/>
      <c r="S102" s="167"/>
      <c r="T102" s="223"/>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7"/>
      <c r="BR102" s="167"/>
      <c r="BS102" s="167"/>
      <c r="BT102" s="167"/>
      <c r="BU102" s="167"/>
      <c r="BV102" s="167"/>
      <c r="BW102" s="167"/>
      <c r="BX102" s="167"/>
      <c r="BY102" s="167"/>
      <c r="BZ102" s="167"/>
    </row>
    <row r="103" spans="1:78" s="131" customFormat="1">
      <c r="A103" s="915"/>
      <c r="B103" s="408"/>
      <c r="C103" s="408"/>
      <c r="D103" s="640"/>
      <c r="E103" s="641"/>
      <c r="F103" s="641"/>
      <c r="G103" s="641"/>
      <c r="H103" s="641"/>
      <c r="I103" s="641"/>
      <c r="J103" s="641"/>
      <c r="K103" s="641"/>
      <c r="L103" s="641"/>
      <c r="M103" s="167"/>
      <c r="N103" s="167"/>
      <c r="O103" s="167"/>
      <c r="P103" s="167"/>
      <c r="Q103" s="167"/>
      <c r="R103" s="167"/>
      <c r="S103" s="167"/>
      <c r="T103" s="223"/>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c r="BV103" s="167"/>
      <c r="BW103" s="167"/>
      <c r="BX103" s="167"/>
      <c r="BY103" s="167"/>
      <c r="BZ103" s="167"/>
    </row>
    <row r="104" spans="1:78" s="127" customFormat="1">
      <c r="A104" s="926" t="s">
        <v>496</v>
      </c>
      <c r="B104" s="616"/>
      <c r="C104" s="616"/>
      <c r="D104" s="616"/>
      <c r="E104" s="617"/>
      <c r="F104" s="618"/>
      <c r="G104" s="618"/>
      <c r="H104" s="618"/>
      <c r="I104" s="618"/>
      <c r="J104" s="618"/>
      <c r="K104" s="618"/>
      <c r="L104" s="618"/>
      <c r="M104" s="175"/>
      <c r="N104" s="175"/>
      <c r="O104" s="175"/>
      <c r="P104" s="175"/>
      <c r="Q104" s="175"/>
      <c r="R104" s="175"/>
      <c r="S104" s="175"/>
      <c r="T104" s="22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row>
    <row r="105" spans="1:78" s="60" customFormat="1">
      <c r="A105" s="927" t="s">
        <v>983</v>
      </c>
      <c r="B105" s="238" t="s">
        <v>656</v>
      </c>
      <c r="C105" s="622"/>
      <c r="D105" s="230"/>
      <c r="E105" s="230"/>
      <c r="F105" s="230"/>
      <c r="G105" s="230"/>
      <c r="H105" s="230"/>
      <c r="I105" s="230"/>
      <c r="J105" s="230"/>
      <c r="K105" s="230"/>
      <c r="L105" s="230"/>
      <c r="M105" s="230"/>
      <c r="N105" s="230"/>
      <c r="O105" s="230"/>
      <c r="P105" s="230"/>
      <c r="Q105" s="230"/>
      <c r="R105" s="230"/>
      <c r="S105" s="230"/>
      <c r="T105" s="642"/>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0"/>
      <c r="BX105" s="230"/>
      <c r="BY105" s="230"/>
      <c r="BZ105" s="230"/>
    </row>
    <row r="106" spans="1:78" s="60" customFormat="1">
      <c r="A106" s="927" t="s">
        <v>984</v>
      </c>
      <c r="B106" s="238" t="s">
        <v>665</v>
      </c>
      <c r="C106" s="622"/>
      <c r="D106" s="379"/>
      <c r="E106" s="379"/>
      <c r="F106" s="379"/>
      <c r="G106" s="379"/>
      <c r="H106" s="379"/>
      <c r="I106" s="379"/>
      <c r="J106" s="379"/>
      <c r="K106" s="379"/>
      <c r="L106" s="379"/>
      <c r="M106" s="379"/>
      <c r="N106" s="230"/>
      <c r="O106" s="230"/>
      <c r="P106" s="230"/>
      <c r="Q106" s="230"/>
      <c r="R106" s="230"/>
      <c r="S106" s="230"/>
      <c r="T106" s="642"/>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row>
    <row r="107" spans="1:78" s="60" customFormat="1">
      <c r="A107" s="918" t="s">
        <v>931</v>
      </c>
      <c r="B107" s="122"/>
      <c r="C107" s="906"/>
      <c r="D107" s="907" t="s">
        <v>973</v>
      </c>
      <c r="E107" s="907"/>
      <c r="F107" s="907"/>
      <c r="G107" s="907"/>
      <c r="H107" s="907"/>
      <c r="I107" s="907"/>
      <c r="J107" s="907"/>
      <c r="K107" s="907"/>
      <c r="L107" s="907"/>
      <c r="M107" s="379"/>
      <c r="N107" s="230"/>
      <c r="O107" s="230"/>
      <c r="P107" s="230"/>
      <c r="Q107" s="230"/>
      <c r="R107" s="230"/>
      <c r="S107" s="230"/>
      <c r="T107" s="642"/>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row>
    <row r="108" spans="1:78" s="60" customFormat="1">
      <c r="A108" s="918" t="s">
        <v>932</v>
      </c>
      <c r="B108" s="905"/>
      <c r="C108" s="903"/>
      <c r="D108" s="122"/>
      <c r="E108" s="122"/>
      <c r="F108" s="122"/>
      <c r="G108" s="122"/>
      <c r="H108" s="122"/>
      <c r="I108" s="122"/>
      <c r="J108" s="122"/>
      <c r="K108" s="122"/>
      <c r="L108" s="122"/>
      <c r="M108" s="230"/>
      <c r="N108" s="230"/>
      <c r="O108" s="230"/>
      <c r="P108" s="230"/>
      <c r="Q108" s="230"/>
      <c r="R108" s="230"/>
      <c r="S108" s="230"/>
      <c r="T108" s="642"/>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0"/>
      <c r="BR108" s="230"/>
      <c r="BS108" s="230"/>
      <c r="BT108" s="230"/>
      <c r="BU108" s="230"/>
      <c r="BV108" s="230"/>
      <c r="BW108" s="230"/>
      <c r="BX108" s="230"/>
      <c r="BY108" s="230"/>
      <c r="BZ108" s="230"/>
    </row>
    <row r="109" spans="1:78" s="60" customFormat="1">
      <c r="A109" s="918" t="s">
        <v>933</v>
      </c>
      <c r="B109" s="122"/>
      <c r="C109" s="125"/>
      <c r="D109" s="907" t="s">
        <v>973</v>
      </c>
      <c r="E109" s="907"/>
      <c r="F109" s="907"/>
      <c r="G109" s="907"/>
      <c r="H109" s="907"/>
      <c r="I109" s="907"/>
      <c r="J109" s="907"/>
      <c r="K109" s="907"/>
      <c r="L109" s="907"/>
      <c r="M109" s="379"/>
      <c r="N109" s="230"/>
      <c r="O109" s="230"/>
      <c r="P109" s="230"/>
      <c r="Q109" s="230"/>
      <c r="R109" s="230"/>
      <c r="S109" s="230"/>
      <c r="T109" s="642"/>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0"/>
      <c r="BX109" s="230"/>
      <c r="BY109" s="230"/>
      <c r="BZ109" s="230"/>
    </row>
    <row r="110" spans="1:78" s="60" customFormat="1">
      <c r="A110" s="918" t="s">
        <v>934</v>
      </c>
      <c r="B110" s="904"/>
      <c r="C110" s="125"/>
      <c r="D110" s="122"/>
      <c r="E110" s="122"/>
      <c r="F110" s="122"/>
      <c r="G110" s="122"/>
      <c r="H110" s="122"/>
      <c r="I110" s="122"/>
      <c r="J110" s="122"/>
      <c r="K110" s="122"/>
      <c r="L110" s="122"/>
      <c r="M110" s="230"/>
      <c r="N110" s="230"/>
      <c r="O110" s="230"/>
      <c r="P110" s="230"/>
      <c r="Q110" s="230"/>
      <c r="R110" s="230"/>
      <c r="S110" s="230"/>
      <c r="T110" s="642"/>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row>
    <row r="111" spans="1:78" s="60" customFormat="1">
      <c r="A111" s="918" t="s">
        <v>935</v>
      </c>
      <c r="B111" s="122"/>
      <c r="C111" s="125"/>
      <c r="D111" s="907" t="s">
        <v>973</v>
      </c>
      <c r="E111" s="904"/>
      <c r="F111" s="904"/>
      <c r="G111" s="904"/>
      <c r="H111" s="904"/>
      <c r="I111" s="904"/>
      <c r="J111" s="904"/>
      <c r="K111" s="904"/>
      <c r="L111" s="904"/>
      <c r="M111" s="230"/>
      <c r="N111" s="230"/>
      <c r="O111" s="230"/>
      <c r="P111" s="230"/>
      <c r="Q111" s="230"/>
      <c r="R111" s="230"/>
      <c r="S111" s="230"/>
      <c r="T111" s="642"/>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row>
    <row r="112" spans="1:78" s="60" customFormat="1">
      <c r="A112" s="916" t="s">
        <v>936</v>
      </c>
      <c r="B112" s="904"/>
      <c r="C112" s="903"/>
      <c r="D112" s="122"/>
      <c r="E112" s="122"/>
      <c r="F112" s="122"/>
      <c r="G112" s="122"/>
      <c r="H112" s="122"/>
      <c r="I112" s="122"/>
      <c r="J112" s="122"/>
      <c r="K112" s="122"/>
      <c r="L112" s="122"/>
      <c r="M112" s="230"/>
      <c r="N112" s="230"/>
      <c r="O112" s="230"/>
      <c r="P112" s="230"/>
      <c r="Q112" s="230"/>
      <c r="R112" s="230"/>
      <c r="S112" s="230"/>
      <c r="T112" s="642"/>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row>
    <row r="113" spans="1:78" s="60" customFormat="1">
      <c r="A113" s="918" t="s">
        <v>937</v>
      </c>
      <c r="B113" s="122"/>
      <c r="C113" s="906"/>
      <c r="D113" s="907" t="s">
        <v>973</v>
      </c>
      <c r="E113" s="904"/>
      <c r="F113" s="904"/>
      <c r="G113" s="904"/>
      <c r="H113" s="904"/>
      <c r="I113" s="904"/>
      <c r="J113" s="904"/>
      <c r="K113" s="904"/>
      <c r="L113" s="904"/>
      <c r="M113" s="379"/>
      <c r="N113" s="230"/>
      <c r="O113" s="230"/>
      <c r="P113" s="230"/>
      <c r="Q113" s="230"/>
      <c r="R113" s="230"/>
      <c r="S113" s="230"/>
      <c r="T113" s="642"/>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row>
    <row r="114" spans="1:78" s="60" customFormat="1">
      <c r="A114" s="928" t="s">
        <v>938</v>
      </c>
      <c r="B114" s="904"/>
      <c r="C114" s="903"/>
      <c r="D114" s="122"/>
      <c r="E114" s="122"/>
      <c r="F114" s="122"/>
      <c r="G114" s="122"/>
      <c r="H114" s="122"/>
      <c r="I114" s="122"/>
      <c r="J114" s="122"/>
      <c r="K114" s="122"/>
      <c r="L114" s="122"/>
      <c r="M114" s="230"/>
      <c r="N114" s="230"/>
      <c r="O114" s="230"/>
      <c r="P114" s="230"/>
      <c r="Q114" s="230"/>
      <c r="R114" s="230"/>
      <c r="S114" s="230"/>
      <c r="T114" s="642"/>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row>
    <row r="115" spans="1:78" s="60" customFormat="1">
      <c r="A115" s="918" t="s">
        <v>939</v>
      </c>
      <c r="B115" s="122"/>
      <c r="C115" s="906"/>
      <c r="D115" s="907" t="s">
        <v>973</v>
      </c>
      <c r="E115" s="904"/>
      <c r="F115" s="904"/>
      <c r="G115" s="904"/>
      <c r="H115" s="904"/>
      <c r="I115" s="904"/>
      <c r="J115" s="904"/>
      <c r="K115" s="904"/>
      <c r="L115" s="904"/>
      <c r="M115" s="379"/>
      <c r="N115" s="230"/>
      <c r="O115" s="230"/>
      <c r="P115" s="230"/>
      <c r="Q115" s="230"/>
      <c r="R115" s="230"/>
      <c r="S115" s="230"/>
      <c r="T115" s="642"/>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row>
    <row r="116" spans="1:78" s="60" customFormat="1">
      <c r="A116" s="916" t="s">
        <v>940</v>
      </c>
      <c r="B116" s="905"/>
      <c r="C116" s="125"/>
      <c r="D116" s="122"/>
      <c r="E116" s="122"/>
      <c r="F116" s="122"/>
      <c r="G116" s="122"/>
      <c r="H116" s="122"/>
      <c r="I116" s="122"/>
      <c r="J116" s="122"/>
      <c r="K116" s="122"/>
      <c r="L116" s="122"/>
      <c r="M116" s="230"/>
      <c r="N116" s="230"/>
      <c r="O116" s="230"/>
      <c r="P116" s="230"/>
      <c r="Q116" s="230"/>
      <c r="R116" s="230"/>
      <c r="S116" s="230"/>
      <c r="T116" s="642"/>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row>
    <row r="117" spans="1:78" s="60" customFormat="1">
      <c r="A117" s="927" t="s">
        <v>974</v>
      </c>
      <c r="B117" s="271" t="s">
        <v>653</v>
      </c>
      <c r="C117" s="643"/>
      <c r="D117" s="912"/>
      <c r="E117" s="912"/>
      <c r="F117" s="912"/>
      <c r="G117" s="912"/>
      <c r="H117" s="912"/>
      <c r="I117" s="912"/>
      <c r="J117" s="912"/>
      <c r="K117" s="912"/>
      <c r="L117" s="912"/>
      <c r="M117" s="230"/>
      <c r="N117" s="230"/>
      <c r="O117" s="230"/>
      <c r="P117" s="230"/>
      <c r="Q117" s="230"/>
      <c r="R117" s="230"/>
      <c r="S117" s="230"/>
      <c r="T117" s="642"/>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row>
    <row r="118" spans="1:78" s="60" customFormat="1">
      <c r="A118" s="918" t="s">
        <v>963</v>
      </c>
      <c r="B118" s="101"/>
      <c r="C118" s="270"/>
      <c r="D118" s="907" t="s">
        <v>973</v>
      </c>
      <c r="E118" s="911"/>
      <c r="F118" s="911"/>
      <c r="G118" s="911"/>
      <c r="H118" s="911"/>
      <c r="I118" s="911"/>
      <c r="J118" s="911"/>
      <c r="K118" s="911"/>
      <c r="L118" s="911"/>
      <c r="M118" s="379"/>
      <c r="N118" s="230"/>
      <c r="O118" s="230"/>
      <c r="P118" s="230"/>
      <c r="Q118" s="230"/>
      <c r="R118" s="230"/>
      <c r="S118" s="230"/>
      <c r="T118" s="642"/>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row>
    <row r="119" spans="1:78" s="60" customFormat="1">
      <c r="A119" s="918" t="s">
        <v>964</v>
      </c>
      <c r="B119" s="908"/>
      <c r="C119" s="270"/>
      <c r="D119" s="101"/>
      <c r="E119" s="101"/>
      <c r="F119" s="101"/>
      <c r="G119" s="101"/>
      <c r="H119" s="101"/>
      <c r="I119" s="101"/>
      <c r="J119" s="101"/>
      <c r="K119" s="101"/>
      <c r="L119" s="101"/>
      <c r="M119" s="230"/>
      <c r="N119" s="230"/>
      <c r="O119" s="230"/>
      <c r="P119" s="230"/>
      <c r="Q119" s="230"/>
      <c r="R119" s="230"/>
      <c r="S119" s="230"/>
      <c r="T119" s="642"/>
      <c r="U119" s="230"/>
      <c r="V119" s="230"/>
      <c r="W119" s="230"/>
      <c r="X119" s="230"/>
      <c r="Y119" s="230"/>
      <c r="Z119" s="230"/>
      <c r="AA119" s="230"/>
      <c r="AB119" s="230"/>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row>
    <row r="120" spans="1:78" s="60" customFormat="1">
      <c r="A120" s="918" t="s">
        <v>965</v>
      </c>
      <c r="B120" s="101"/>
      <c r="C120" s="270"/>
      <c r="D120" s="907" t="s">
        <v>973</v>
      </c>
      <c r="E120" s="908"/>
      <c r="F120" s="908"/>
      <c r="G120" s="908"/>
      <c r="H120" s="908"/>
      <c r="I120" s="908"/>
      <c r="J120" s="908"/>
      <c r="K120" s="908"/>
      <c r="L120" s="908"/>
      <c r="M120" s="230"/>
      <c r="N120" s="230"/>
      <c r="O120" s="230"/>
      <c r="P120" s="230"/>
      <c r="Q120" s="230"/>
      <c r="R120" s="230"/>
      <c r="S120" s="230"/>
      <c r="T120" s="642"/>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row>
    <row r="121" spans="1:78" s="60" customFormat="1">
      <c r="A121" s="918" t="s">
        <v>966</v>
      </c>
      <c r="B121" s="908"/>
      <c r="C121" s="910"/>
      <c r="D121" s="101"/>
      <c r="E121" s="101"/>
      <c r="F121" s="101"/>
      <c r="G121" s="101"/>
      <c r="H121" s="101"/>
      <c r="I121" s="101"/>
      <c r="J121" s="101"/>
      <c r="K121" s="101"/>
      <c r="L121" s="101"/>
      <c r="M121" s="230"/>
      <c r="N121" s="230"/>
      <c r="O121" s="230"/>
      <c r="P121" s="230"/>
      <c r="Q121" s="230"/>
      <c r="R121" s="230"/>
      <c r="S121" s="230"/>
      <c r="T121" s="642"/>
      <c r="U121" s="230"/>
      <c r="V121" s="230"/>
      <c r="W121" s="230"/>
      <c r="X121" s="230"/>
      <c r="Y121" s="230"/>
      <c r="Z121" s="230"/>
      <c r="AA121" s="230"/>
      <c r="AB121" s="230"/>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row>
    <row r="122" spans="1:78" s="60" customFormat="1">
      <c r="A122" s="918" t="s">
        <v>967</v>
      </c>
      <c r="B122" s="101"/>
      <c r="C122" s="270"/>
      <c r="D122" s="907" t="s">
        <v>973</v>
      </c>
      <c r="E122" s="908"/>
      <c r="F122" s="908"/>
      <c r="G122" s="908"/>
      <c r="H122" s="908"/>
      <c r="I122" s="908"/>
      <c r="J122" s="908"/>
      <c r="K122" s="908"/>
      <c r="L122" s="908"/>
      <c r="M122" s="230"/>
      <c r="N122" s="230"/>
      <c r="O122" s="230"/>
      <c r="P122" s="230"/>
      <c r="Q122" s="230"/>
      <c r="R122" s="230"/>
      <c r="S122" s="230"/>
      <c r="T122" s="642"/>
      <c r="U122" s="230"/>
      <c r="V122" s="230"/>
      <c r="W122" s="230"/>
      <c r="X122" s="230"/>
      <c r="Y122" s="230"/>
      <c r="Z122" s="230"/>
      <c r="AA122" s="230"/>
      <c r="AB122" s="230"/>
      <c r="AC122" s="230"/>
      <c r="AD122" s="230"/>
      <c r="AE122" s="230"/>
      <c r="AF122" s="230"/>
      <c r="AG122" s="230"/>
      <c r="AH122" s="230"/>
      <c r="AI122" s="230"/>
      <c r="AJ122" s="230"/>
      <c r="AK122" s="230"/>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row>
    <row r="123" spans="1:78" s="60" customFormat="1">
      <c r="A123" s="918" t="s">
        <v>968</v>
      </c>
      <c r="B123" s="908"/>
      <c r="C123" s="910"/>
      <c r="D123" s="101"/>
      <c r="E123" s="101"/>
      <c r="F123" s="101"/>
      <c r="G123" s="101"/>
      <c r="H123" s="101"/>
      <c r="I123" s="101"/>
      <c r="J123" s="101"/>
      <c r="K123" s="101"/>
      <c r="L123" s="101"/>
      <c r="M123" s="230"/>
      <c r="N123" s="230"/>
      <c r="O123" s="230"/>
      <c r="P123" s="230"/>
      <c r="Q123" s="230"/>
      <c r="R123" s="230"/>
      <c r="S123" s="230"/>
      <c r="T123" s="642"/>
      <c r="U123" s="230"/>
      <c r="V123" s="230"/>
      <c r="W123" s="230"/>
      <c r="X123" s="230"/>
      <c r="Y123" s="230"/>
      <c r="Z123" s="230"/>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row>
    <row r="124" spans="1:78" s="60" customFormat="1">
      <c r="A124" s="916" t="s">
        <v>969</v>
      </c>
      <c r="B124" s="101"/>
      <c r="C124" s="270"/>
      <c r="D124" s="907" t="s">
        <v>973</v>
      </c>
      <c r="E124" s="908"/>
      <c r="F124" s="908"/>
      <c r="G124" s="908"/>
      <c r="H124" s="908"/>
      <c r="I124" s="908"/>
      <c r="J124" s="908"/>
      <c r="K124" s="908"/>
      <c r="L124" s="908"/>
      <c r="M124" s="379"/>
      <c r="N124" s="230"/>
      <c r="O124" s="230"/>
      <c r="P124" s="230"/>
      <c r="Q124" s="230"/>
      <c r="R124" s="230"/>
      <c r="S124" s="230"/>
      <c r="T124" s="642"/>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row>
    <row r="125" spans="1:78" s="60" customFormat="1">
      <c r="A125" s="918" t="s">
        <v>970</v>
      </c>
      <c r="B125" s="908"/>
      <c r="C125" s="270"/>
      <c r="D125" s="101"/>
      <c r="E125" s="101"/>
      <c r="F125" s="101"/>
      <c r="G125" s="101"/>
      <c r="H125" s="101"/>
      <c r="I125" s="101"/>
      <c r="J125" s="101"/>
      <c r="K125" s="101"/>
      <c r="L125" s="101"/>
      <c r="M125" s="230"/>
      <c r="N125" s="230"/>
      <c r="O125" s="230"/>
      <c r="P125" s="230"/>
      <c r="Q125" s="230"/>
      <c r="R125" s="230"/>
      <c r="S125" s="230"/>
      <c r="T125" s="642"/>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row>
    <row r="126" spans="1:78" s="60" customFormat="1">
      <c r="A126" s="916" t="s">
        <v>971</v>
      </c>
      <c r="B126" s="101"/>
      <c r="C126" s="270"/>
      <c r="D126" s="907" t="s">
        <v>973</v>
      </c>
      <c r="E126" s="908"/>
      <c r="F126" s="908"/>
      <c r="G126" s="908"/>
      <c r="H126" s="908"/>
      <c r="I126" s="908"/>
      <c r="J126" s="908"/>
      <c r="K126" s="908"/>
      <c r="L126" s="908"/>
      <c r="M126" s="379"/>
      <c r="N126" s="230"/>
      <c r="O126" s="230"/>
      <c r="P126" s="230"/>
      <c r="Q126" s="230"/>
      <c r="R126" s="230"/>
      <c r="S126" s="230"/>
      <c r="T126" s="642"/>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row>
    <row r="127" spans="1:78" s="60" customFormat="1">
      <c r="A127" s="928" t="s">
        <v>972</v>
      </c>
      <c r="B127" s="909"/>
      <c r="C127" s="910"/>
      <c r="D127" s="101"/>
      <c r="E127" s="101"/>
      <c r="F127" s="101"/>
      <c r="G127" s="101"/>
      <c r="H127" s="101"/>
      <c r="I127" s="101"/>
      <c r="J127" s="101"/>
      <c r="K127" s="101"/>
      <c r="L127" s="101"/>
      <c r="M127" s="230"/>
      <c r="N127" s="230"/>
      <c r="O127" s="230"/>
      <c r="P127" s="230"/>
      <c r="Q127" s="230"/>
      <c r="R127" s="230"/>
      <c r="S127" s="230"/>
      <c r="T127" s="642"/>
      <c r="U127" s="230"/>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row>
    <row r="128" spans="1:78" s="60" customFormat="1">
      <c r="A128" s="928"/>
      <c r="B128" s="270"/>
      <c r="C128" s="270"/>
      <c r="D128" s="270"/>
      <c r="E128" s="270"/>
      <c r="F128" s="270"/>
      <c r="G128" s="270"/>
      <c r="H128" s="270"/>
      <c r="I128" s="270"/>
      <c r="J128" s="270"/>
      <c r="K128" s="270"/>
      <c r="L128" s="270"/>
      <c r="M128" s="230"/>
      <c r="N128" s="230"/>
      <c r="O128" s="230"/>
      <c r="P128" s="230"/>
      <c r="Q128" s="230"/>
      <c r="R128" s="230"/>
      <c r="S128" s="230"/>
      <c r="T128" s="642"/>
      <c r="U128" s="230"/>
      <c r="V128" s="230"/>
      <c r="W128" s="230"/>
      <c r="X128" s="230"/>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row>
    <row r="129" spans="1:78" s="60" customFormat="1">
      <c r="A129" s="928"/>
      <c r="B129" s="270"/>
      <c r="C129" s="270"/>
      <c r="D129" s="270"/>
      <c r="E129" s="270"/>
      <c r="F129" s="270"/>
      <c r="G129" s="270"/>
      <c r="H129" s="270"/>
      <c r="I129" s="270"/>
      <c r="J129" s="270"/>
      <c r="K129" s="270"/>
      <c r="L129" s="270"/>
      <c r="M129" s="230"/>
      <c r="N129" s="230"/>
      <c r="O129" s="230"/>
      <c r="P129" s="230"/>
      <c r="Q129" s="230"/>
      <c r="R129" s="230"/>
      <c r="S129" s="230"/>
      <c r="T129" s="642"/>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row>
    <row r="130" spans="1:78" s="60" customFormat="1">
      <c r="A130" s="927" t="s">
        <v>975</v>
      </c>
      <c r="B130" s="62" t="s">
        <v>508</v>
      </c>
      <c r="C130" s="379"/>
      <c r="D130" s="230"/>
      <c r="E130" s="230"/>
      <c r="F130" s="230"/>
      <c r="G130" s="230"/>
      <c r="H130" s="230"/>
      <c r="I130" s="230"/>
      <c r="J130" s="230"/>
      <c r="K130" s="230"/>
      <c r="L130" s="230"/>
      <c r="M130" s="230"/>
      <c r="N130" s="230"/>
      <c r="O130" s="230"/>
      <c r="P130" s="230"/>
      <c r="Q130" s="230"/>
      <c r="R130" s="230"/>
      <c r="S130" s="230"/>
      <c r="T130" s="642"/>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row>
    <row r="131" spans="1:78" s="60" customFormat="1">
      <c r="A131" s="927" t="s">
        <v>976</v>
      </c>
      <c r="B131" s="259" t="s">
        <v>666</v>
      </c>
      <c r="C131" s="379"/>
      <c r="D131" s="230"/>
      <c r="E131" s="230"/>
      <c r="F131" s="230"/>
      <c r="G131" s="230"/>
      <c r="H131" s="230"/>
      <c r="I131" s="230"/>
      <c r="J131" s="230"/>
      <c r="K131" s="230"/>
      <c r="L131" s="230"/>
      <c r="M131" s="230"/>
      <c r="N131" s="230"/>
      <c r="O131" s="230"/>
      <c r="P131" s="230"/>
      <c r="Q131" s="230"/>
      <c r="R131" s="230"/>
      <c r="S131" s="230"/>
      <c r="T131" s="642"/>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row>
    <row r="132" spans="1:78" s="60" customFormat="1">
      <c r="A132" s="927" t="s">
        <v>977</v>
      </c>
      <c r="B132" s="60" t="s">
        <v>750</v>
      </c>
      <c r="C132" s="230"/>
      <c r="D132" s="230"/>
      <c r="E132" s="230"/>
      <c r="F132" s="230"/>
      <c r="G132" s="230"/>
      <c r="H132" s="230"/>
      <c r="I132" s="230"/>
      <c r="J132" s="230"/>
      <c r="K132" s="230"/>
      <c r="L132" s="230"/>
      <c r="M132" s="230"/>
      <c r="N132" s="230"/>
      <c r="O132" s="230"/>
      <c r="P132" s="230"/>
      <c r="Q132" s="230"/>
      <c r="R132" s="230"/>
      <c r="S132" s="230"/>
      <c r="T132" s="642"/>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row>
    <row r="133" spans="1:78" s="60" customFormat="1">
      <c r="A133" s="927" t="s">
        <v>978</v>
      </c>
      <c r="B133" s="271" t="s">
        <v>654</v>
      </c>
      <c r="C133" s="230"/>
      <c r="D133" s="230"/>
      <c r="E133" s="230"/>
      <c r="F133" s="230"/>
      <c r="G133" s="230"/>
      <c r="H133" s="230"/>
      <c r="I133" s="230"/>
      <c r="J133" s="230"/>
      <c r="K133" s="230"/>
      <c r="L133" s="230"/>
      <c r="M133" s="230"/>
      <c r="N133" s="230"/>
      <c r="O133" s="230"/>
      <c r="P133" s="230"/>
      <c r="Q133" s="230"/>
      <c r="R133" s="230"/>
      <c r="S133" s="230"/>
      <c r="T133" s="642"/>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0"/>
      <c r="BW133" s="230"/>
      <c r="BX133" s="230"/>
      <c r="BY133" s="230"/>
      <c r="BZ133" s="230"/>
    </row>
    <row r="134" spans="1:78" s="60" customFormat="1">
      <c r="A134" s="927" t="s">
        <v>979</v>
      </c>
      <c r="B134" s="60" t="s">
        <v>290</v>
      </c>
      <c r="C134" s="230"/>
      <c r="D134" s="230"/>
      <c r="E134" s="230"/>
      <c r="F134" s="230"/>
      <c r="G134" s="230"/>
      <c r="H134" s="230"/>
      <c r="I134" s="230"/>
      <c r="J134" s="230"/>
      <c r="K134" s="230"/>
      <c r="L134" s="230"/>
      <c r="M134" s="230"/>
      <c r="N134" s="230"/>
      <c r="O134" s="230"/>
      <c r="P134" s="230"/>
      <c r="Q134" s="230"/>
      <c r="R134" s="230"/>
      <c r="S134" s="230"/>
      <c r="T134" s="642"/>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row>
    <row r="135" spans="1:78" s="60" customFormat="1">
      <c r="A135" s="927" t="s">
        <v>980</v>
      </c>
      <c r="B135" s="60" t="s">
        <v>291</v>
      </c>
      <c r="C135" s="230"/>
      <c r="D135" s="230"/>
      <c r="E135" s="230"/>
      <c r="F135" s="230"/>
      <c r="G135" s="230"/>
      <c r="H135" s="230"/>
      <c r="I135" s="230"/>
      <c r="J135" s="230"/>
      <c r="K135" s="230"/>
      <c r="L135" s="230"/>
      <c r="M135" s="230"/>
      <c r="N135" s="230"/>
      <c r="O135" s="230"/>
      <c r="P135" s="230"/>
      <c r="Q135" s="230"/>
      <c r="R135" s="230"/>
      <c r="S135" s="230"/>
      <c r="T135" s="642"/>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30"/>
    </row>
    <row r="136" spans="1:78" s="127" customFormat="1">
      <c r="A136" s="927" t="s">
        <v>981</v>
      </c>
      <c r="B136" s="60" t="s">
        <v>751</v>
      </c>
      <c r="C136" s="230"/>
      <c r="D136" s="175"/>
      <c r="E136" s="175"/>
      <c r="F136" s="175"/>
      <c r="G136" s="175"/>
      <c r="H136" s="175"/>
      <c r="I136" s="175"/>
      <c r="J136" s="175"/>
      <c r="K136" s="175"/>
      <c r="L136" s="175"/>
      <c r="M136" s="175"/>
      <c r="N136" s="175"/>
      <c r="O136" s="175"/>
      <c r="P136" s="175"/>
      <c r="Q136" s="175"/>
      <c r="R136" s="175"/>
      <c r="S136" s="175"/>
      <c r="T136" s="22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row>
    <row r="137" spans="1:78" s="127" customFormat="1">
      <c r="A137" s="929" t="s">
        <v>982</v>
      </c>
      <c r="B137" s="259" t="s">
        <v>752</v>
      </c>
      <c r="C137" s="230"/>
      <c r="D137" s="175"/>
      <c r="E137" s="175"/>
      <c r="F137" s="175"/>
      <c r="G137" s="175"/>
      <c r="H137" s="175"/>
      <c r="I137" s="175"/>
      <c r="J137" s="175"/>
      <c r="K137" s="175"/>
      <c r="L137" s="175"/>
      <c r="M137" s="175"/>
      <c r="N137" s="175"/>
      <c r="O137" s="175"/>
      <c r="P137" s="175"/>
      <c r="Q137" s="175"/>
      <c r="R137" s="175"/>
      <c r="S137" s="175"/>
      <c r="T137" s="22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row>
    <row r="138" spans="1:78" s="127" customFormat="1">
      <c r="A138" s="930"/>
      <c r="B138" s="175"/>
      <c r="C138" s="230"/>
      <c r="D138" s="175"/>
      <c r="E138" s="175"/>
      <c r="F138" s="175"/>
      <c r="G138" s="175"/>
      <c r="H138" s="175"/>
      <c r="I138" s="175"/>
      <c r="J138" s="175"/>
      <c r="K138" s="175"/>
      <c r="L138" s="175"/>
      <c r="M138" s="175"/>
      <c r="N138" s="175"/>
      <c r="O138" s="175"/>
      <c r="P138" s="175"/>
      <c r="Q138" s="175"/>
      <c r="R138" s="175"/>
      <c r="S138" s="175"/>
      <c r="T138" s="22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row>
    <row r="139" spans="1:78" s="127" customFormat="1">
      <c r="A139" s="931"/>
      <c r="B139" s="230"/>
      <c r="C139" s="230"/>
      <c r="D139" s="175"/>
      <c r="E139" s="175"/>
      <c r="F139" s="175"/>
      <c r="G139" s="175"/>
      <c r="H139" s="175"/>
      <c r="I139" s="175"/>
      <c r="J139" s="175"/>
      <c r="K139" s="175"/>
      <c r="L139" s="175"/>
      <c r="M139" s="175"/>
      <c r="N139" s="175"/>
      <c r="O139" s="175"/>
      <c r="P139" s="175"/>
      <c r="Q139" s="175"/>
      <c r="R139" s="175"/>
      <c r="S139" s="175"/>
      <c r="T139" s="22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row>
    <row r="140" spans="1:78" s="127" customFormat="1" ht="30">
      <c r="A140" s="918"/>
      <c r="B140" s="148" t="s">
        <v>436</v>
      </c>
      <c r="C140" s="230"/>
      <c r="D140" s="127" t="str">
        <f t="shared" ref="D140:L140" si="2">IF(D29=0,"N/A",IF(D29/D32&gt;5%,"YES","NO"))</f>
        <v>N/A</v>
      </c>
      <c r="E140" s="127" t="str">
        <f t="shared" si="2"/>
        <v>N/A</v>
      </c>
      <c r="F140" s="127" t="str">
        <f t="shared" si="2"/>
        <v>N/A</v>
      </c>
      <c r="G140" s="127" t="str">
        <f t="shared" si="2"/>
        <v>N/A</v>
      </c>
      <c r="H140" s="127" t="str">
        <f t="shared" si="2"/>
        <v>N/A</v>
      </c>
      <c r="I140" s="127" t="str">
        <f t="shared" si="2"/>
        <v>N/A</v>
      </c>
      <c r="J140" s="127" t="str">
        <f t="shared" si="2"/>
        <v>N/A</v>
      </c>
      <c r="K140" s="127" t="str">
        <f t="shared" si="2"/>
        <v>N/A</v>
      </c>
      <c r="L140" s="127" t="str">
        <f t="shared" si="2"/>
        <v>N/A</v>
      </c>
      <c r="M140" s="175"/>
      <c r="N140" s="175"/>
      <c r="O140" s="175"/>
      <c r="P140" s="175"/>
      <c r="Q140" s="175"/>
      <c r="R140" s="175"/>
      <c r="S140" s="175"/>
      <c r="T140" s="22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row>
    <row r="141" spans="1:78" s="127" customFormat="1">
      <c r="A141" s="918"/>
      <c r="B141" s="230"/>
      <c r="C141" s="230"/>
      <c r="D141" s="175"/>
      <c r="E141" s="175"/>
      <c r="F141" s="175"/>
      <c r="G141" s="175"/>
      <c r="H141" s="175"/>
      <c r="I141" s="175"/>
      <c r="J141" s="175"/>
      <c r="K141" s="175"/>
      <c r="L141" s="175"/>
      <c r="M141" s="175"/>
      <c r="N141" s="175"/>
      <c r="O141" s="175"/>
      <c r="P141" s="175"/>
      <c r="Q141" s="175"/>
      <c r="R141" s="175"/>
      <c r="S141" s="175"/>
      <c r="T141" s="22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row>
    <row r="142" spans="1:78" s="175" customFormat="1" ht="30">
      <c r="A142" s="918"/>
      <c r="B142" s="148" t="s">
        <v>437</v>
      </c>
      <c r="C142" s="622"/>
      <c r="D142" s="127" t="str">
        <f>IF(D77=0,"N/A",IF(D77/D79&gt;5%,"YES","NO"))</f>
        <v>N/A</v>
      </c>
      <c r="E142" s="127" t="str">
        <f t="shared" ref="E142:L142" si="3">IF(E77=0,"N/A",IF(E77/E79&gt;5%,"YES","NO"))</f>
        <v>N/A</v>
      </c>
      <c r="F142" s="127" t="str">
        <f t="shared" si="3"/>
        <v>N/A</v>
      </c>
      <c r="G142" s="127" t="str">
        <f t="shared" si="3"/>
        <v>N/A</v>
      </c>
      <c r="H142" s="127" t="str">
        <f t="shared" si="3"/>
        <v>N/A</v>
      </c>
      <c r="I142" s="127" t="str">
        <f t="shared" si="3"/>
        <v>N/A</v>
      </c>
      <c r="J142" s="127" t="str">
        <f t="shared" si="3"/>
        <v>N/A</v>
      </c>
      <c r="K142" s="127" t="str">
        <f t="shared" si="3"/>
        <v>N/A</v>
      </c>
      <c r="L142" s="127" t="str">
        <f t="shared" si="3"/>
        <v>N/A</v>
      </c>
      <c r="T142" s="225"/>
    </row>
    <row r="163" ht="33" customHeight="1"/>
    <row r="166" ht="30" customHeight="1"/>
    <row r="190" ht="44.25" customHeight="1"/>
    <row r="193" ht="20.25" customHeight="1"/>
    <row r="197" ht="45.75" customHeight="1"/>
  </sheetData>
  <protectedRanges>
    <protectedRange sqref="B4" name="Choose menu_1"/>
  </protectedRanges>
  <mergeCells count="3">
    <mergeCell ref="B2:L2"/>
    <mergeCell ref="B1:L1"/>
    <mergeCell ref="D6:L6"/>
  </mergeCells>
  <dataValidations count="1">
    <dataValidation type="list" allowBlank="1" showInputMessage="1" showErrorMessage="1" sqref="B4" xr:uid="{00000000-0002-0000-1000-000000000000}">
      <formula1>$T$18:$T$20</formula1>
    </dataValidation>
  </dataValidations>
  <pageMargins left="0.7" right="0.7" top="0.75" bottom="0.75" header="0.3" footer="0.3"/>
  <pageSetup paperSize="5" scale="7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pageSetUpPr fitToPage="1"/>
  </sheetPr>
  <dimension ref="A1:BZ213"/>
  <sheetViews>
    <sheetView showGridLines="0" zoomScaleNormal="100" zoomScaleSheetLayoutView="70" workbookViewId="0">
      <selection activeCell="B19" sqref="B19"/>
    </sheetView>
  </sheetViews>
  <sheetFormatPr defaultRowHeight="15"/>
  <cols>
    <col min="1" max="1" width="6.42578125" style="230" customWidth="1"/>
    <col min="2" max="2" width="75.140625" style="230" customWidth="1"/>
    <col min="3" max="3" width="22.5703125" style="230" customWidth="1"/>
    <col min="4" max="4" width="46.140625" style="230" customWidth="1"/>
    <col min="5" max="5" width="11.5703125" style="377" customWidth="1"/>
    <col min="6" max="6" width="5.28515625" style="377" customWidth="1"/>
    <col min="7" max="7" width="14.85546875" style="230" customWidth="1"/>
    <col min="8" max="8" width="16" style="230" customWidth="1"/>
    <col min="9" max="9" width="13.85546875" style="230" customWidth="1"/>
    <col min="10" max="14" width="12.7109375" style="230" customWidth="1"/>
    <col min="15" max="15" width="12.7109375" style="377" customWidth="1"/>
    <col min="16" max="16" width="3.42578125" style="377" customWidth="1"/>
    <col min="17" max="78" width="9.140625" style="377"/>
    <col min="79" max="16384" width="9.140625" style="20"/>
  </cols>
  <sheetData>
    <row r="1" spans="1:78" s="64" customFormat="1" ht="18.75">
      <c r="A1" s="578"/>
      <c r="B1" s="1144" t="str">
        <f>'Summary Submission Cover Sheet'!D15&amp;" PPNR Metrics Worksheet: "&amp;'Summary Submission Cover Sheet'!D12&amp;" in "&amp;'Summary Submission Cover Sheet'!B23</f>
        <v xml:space="preserve"> PPNR Metrics Worksheet: XYZ in Baseline</v>
      </c>
      <c r="C1" s="1144"/>
      <c r="D1" s="1144"/>
      <c r="E1" s="1144"/>
      <c r="F1" s="1144"/>
      <c r="G1" s="1144"/>
      <c r="H1" s="1144"/>
      <c r="I1" s="1144"/>
      <c r="J1" s="1144"/>
      <c r="K1" s="1144"/>
      <c r="L1" s="1144"/>
      <c r="M1" s="1144"/>
      <c r="N1" s="1144"/>
      <c r="O1" s="1144"/>
      <c r="P1" s="1144"/>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row>
    <row r="2" spans="1:78" s="62" customFormat="1">
      <c r="A2" s="379"/>
      <c r="B2" s="123" t="s">
        <v>753</v>
      </c>
      <c r="C2" s="644"/>
      <c r="D2" s="644"/>
      <c r="E2" s="644"/>
      <c r="F2" s="644"/>
      <c r="G2" s="644"/>
      <c r="H2" s="644"/>
      <c r="I2" s="644"/>
      <c r="J2" s="644"/>
      <c r="K2" s="644"/>
      <c r="L2" s="644"/>
      <c r="M2" s="644"/>
      <c r="N2" s="644"/>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row>
    <row r="3" spans="1:78">
      <c r="G3" s="1152"/>
      <c r="H3" s="1152"/>
      <c r="I3" s="1152"/>
      <c r="J3" s="1152"/>
      <c r="K3" s="1152"/>
      <c r="L3" s="1152"/>
      <c r="M3" s="1152"/>
      <c r="N3" s="1152"/>
      <c r="O3" s="1152"/>
      <c r="P3" s="587"/>
    </row>
    <row r="4" spans="1:78">
      <c r="G4" s="1110" t="s">
        <v>446</v>
      </c>
      <c r="H4" s="1110"/>
      <c r="I4" s="1110"/>
      <c r="J4" s="1110"/>
      <c r="K4" s="1110"/>
      <c r="L4" s="1110"/>
      <c r="M4" s="1110"/>
      <c r="N4" s="1110"/>
      <c r="O4" s="1110"/>
      <c r="P4" s="587"/>
    </row>
    <row r="5" spans="1:78" ht="15.75" thickBot="1">
      <c r="C5" s="75"/>
      <c r="E5" s="10" t="s">
        <v>153</v>
      </c>
      <c r="F5" s="645"/>
      <c r="G5" s="154" t="s">
        <v>547</v>
      </c>
      <c r="H5" s="154" t="s">
        <v>548</v>
      </c>
      <c r="I5" s="154" t="s">
        <v>549</v>
      </c>
      <c r="J5" s="154" t="s">
        <v>550</v>
      </c>
      <c r="K5" s="154" t="s">
        <v>551</v>
      </c>
      <c r="L5" s="154" t="s">
        <v>552</v>
      </c>
      <c r="M5" s="154" t="s">
        <v>553</v>
      </c>
      <c r="N5" s="154" t="s">
        <v>554</v>
      </c>
      <c r="O5" s="154" t="s">
        <v>555</v>
      </c>
      <c r="P5" s="407"/>
    </row>
    <row r="6" spans="1:78" ht="15.75" thickTop="1">
      <c r="C6" s="587"/>
      <c r="E6" s="645"/>
      <c r="F6" s="645"/>
      <c r="G6" s="426"/>
      <c r="H6" s="426"/>
      <c r="I6" s="426"/>
      <c r="J6" s="426"/>
      <c r="K6" s="426"/>
      <c r="L6" s="426"/>
      <c r="M6" s="426"/>
      <c r="N6" s="426"/>
      <c r="O6" s="426"/>
      <c r="P6" s="407"/>
    </row>
    <row r="7" spans="1:78">
      <c r="B7" s="11" t="s">
        <v>660</v>
      </c>
      <c r="C7" s="589"/>
      <c r="D7" s="589"/>
      <c r="E7" s="590"/>
      <c r="F7" s="590"/>
      <c r="G7" s="589"/>
      <c r="H7" s="589"/>
      <c r="I7" s="589"/>
      <c r="J7" s="589"/>
      <c r="K7" s="589"/>
      <c r="L7" s="589"/>
      <c r="M7" s="589"/>
      <c r="N7" s="589"/>
      <c r="P7" s="407"/>
    </row>
    <row r="8" spans="1:78">
      <c r="B8" s="12" t="s">
        <v>198</v>
      </c>
      <c r="C8" s="592"/>
      <c r="D8" s="592"/>
      <c r="E8" s="593"/>
      <c r="F8" s="593"/>
      <c r="G8" s="125"/>
      <c r="H8" s="125"/>
      <c r="I8" s="125"/>
      <c r="J8" s="125"/>
      <c r="K8" s="125"/>
      <c r="L8" s="125"/>
      <c r="M8" s="125"/>
      <c r="N8" s="125"/>
      <c r="O8" s="125"/>
      <c r="P8" s="381"/>
    </row>
    <row r="9" spans="1:78">
      <c r="B9" s="9" t="s">
        <v>1100</v>
      </c>
      <c r="C9" s="439"/>
      <c r="D9" s="439"/>
      <c r="E9" s="593"/>
      <c r="F9" s="593"/>
      <c r="G9" s="125"/>
      <c r="H9" s="125"/>
      <c r="I9" s="125"/>
      <c r="J9" s="125"/>
      <c r="K9" s="125"/>
      <c r="L9" s="125"/>
      <c r="M9" s="125"/>
      <c r="N9" s="125"/>
      <c r="O9" s="125"/>
      <c r="P9" s="381"/>
    </row>
    <row r="10" spans="1:78">
      <c r="B10" s="283" t="s">
        <v>658</v>
      </c>
      <c r="C10" s="646"/>
      <c r="D10" s="646"/>
      <c r="E10" s="647"/>
      <c r="F10" s="647"/>
      <c r="G10" s="125"/>
      <c r="H10" s="125"/>
      <c r="I10" s="125"/>
      <c r="J10" s="125"/>
      <c r="K10" s="125"/>
      <c r="L10" s="125"/>
      <c r="M10" s="125"/>
      <c r="N10" s="125"/>
      <c r="O10" s="125"/>
      <c r="P10" s="381"/>
    </row>
    <row r="11" spans="1:78" s="62" customFormat="1">
      <c r="A11" s="153">
        <v>1</v>
      </c>
      <c r="B11" s="17" t="s">
        <v>486</v>
      </c>
      <c r="C11" s="601"/>
      <c r="D11" s="601"/>
      <c r="E11" s="156" t="s">
        <v>155</v>
      </c>
      <c r="F11" s="648"/>
      <c r="G11" s="226"/>
      <c r="H11" s="226"/>
      <c r="I11" s="226"/>
      <c r="J11" s="226"/>
      <c r="K11" s="226"/>
      <c r="L11" s="226"/>
      <c r="M11" s="226"/>
      <c r="N11" s="226"/>
      <c r="O11" s="226"/>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row>
    <row r="12" spans="1:78" s="62" customFormat="1">
      <c r="A12" s="153">
        <v>2</v>
      </c>
      <c r="B12" s="17" t="s">
        <v>659</v>
      </c>
      <c r="C12" s="601"/>
      <c r="D12" s="601"/>
      <c r="E12" s="156" t="s">
        <v>164</v>
      </c>
      <c r="F12" s="648"/>
      <c r="G12" s="165"/>
      <c r="H12" s="165"/>
      <c r="I12" s="165"/>
      <c r="J12" s="165"/>
      <c r="K12" s="165"/>
      <c r="L12" s="165"/>
      <c r="M12" s="165"/>
      <c r="N12" s="165"/>
      <c r="O12" s="165"/>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row>
    <row r="13" spans="1:78" s="62" customFormat="1">
      <c r="A13" s="153">
        <v>3</v>
      </c>
      <c r="B13" s="280" t="s">
        <v>1101</v>
      </c>
      <c r="C13" s="601"/>
      <c r="D13" s="601"/>
      <c r="E13" s="156" t="s">
        <v>164</v>
      </c>
      <c r="F13" s="648"/>
      <c r="G13" s="165"/>
      <c r="H13" s="165"/>
      <c r="I13" s="165"/>
      <c r="J13" s="165"/>
      <c r="K13" s="165"/>
      <c r="L13" s="165"/>
      <c r="M13" s="165"/>
      <c r="N13" s="165"/>
      <c r="O13" s="165"/>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c r="BY13" s="379"/>
      <c r="BZ13" s="379"/>
    </row>
    <row r="14" spans="1:78">
      <c r="A14" s="581"/>
      <c r="B14" s="16" t="s">
        <v>161</v>
      </c>
      <c r="C14" s="646"/>
      <c r="D14" s="646"/>
      <c r="E14" s="489"/>
      <c r="F14" s="647"/>
      <c r="G14" s="125"/>
      <c r="H14" s="125"/>
      <c r="I14" s="125"/>
      <c r="J14" s="125"/>
      <c r="K14" s="125"/>
      <c r="L14" s="125"/>
      <c r="M14" s="125"/>
      <c r="N14" s="125"/>
      <c r="O14" s="125"/>
      <c r="P14" s="381"/>
    </row>
    <row r="15" spans="1:78" s="62" customFormat="1">
      <c r="A15" s="153">
        <v>4</v>
      </c>
      <c r="B15" s="17" t="s">
        <v>438</v>
      </c>
      <c r="C15" s="601"/>
      <c r="D15" s="601"/>
      <c r="E15" s="156" t="s">
        <v>164</v>
      </c>
      <c r="F15" s="648"/>
      <c r="G15" s="226"/>
      <c r="H15" s="226"/>
      <c r="I15" s="226"/>
      <c r="J15" s="226"/>
      <c r="K15" s="226"/>
      <c r="L15" s="226"/>
      <c r="M15" s="226"/>
      <c r="N15" s="226"/>
      <c r="O15" s="226"/>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379"/>
      <c r="BX15" s="379"/>
      <c r="BY15" s="379"/>
      <c r="BZ15" s="379"/>
    </row>
    <row r="16" spans="1:78" s="62" customFormat="1">
      <c r="A16" s="153">
        <v>5</v>
      </c>
      <c r="B16" s="17" t="s">
        <v>1102</v>
      </c>
      <c r="C16" s="601"/>
      <c r="D16" s="601"/>
      <c r="E16" s="156" t="s">
        <v>164</v>
      </c>
      <c r="F16" s="648"/>
      <c r="G16" s="226"/>
      <c r="H16" s="226"/>
      <c r="I16" s="226"/>
      <c r="J16" s="226"/>
      <c r="K16" s="226"/>
      <c r="L16" s="226"/>
      <c r="M16" s="226"/>
      <c r="N16" s="226"/>
      <c r="O16" s="226"/>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row>
    <row r="17" spans="1:78" s="62" customFormat="1">
      <c r="A17" s="157">
        <f>A16+1</f>
        <v>6</v>
      </c>
      <c r="B17" s="158" t="s">
        <v>1103</v>
      </c>
      <c r="C17" s="126"/>
      <c r="D17" s="601"/>
      <c r="E17" s="156" t="s">
        <v>164</v>
      </c>
      <c r="F17" s="648"/>
      <c r="G17" s="226"/>
      <c r="H17" s="226"/>
      <c r="I17" s="226"/>
      <c r="J17" s="226"/>
      <c r="K17" s="226"/>
      <c r="L17" s="226"/>
      <c r="M17" s="226"/>
      <c r="N17" s="226"/>
      <c r="O17" s="226"/>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row>
    <row r="18" spans="1:78" s="62" customFormat="1">
      <c r="A18" s="153">
        <f>A17+1</f>
        <v>7</v>
      </c>
      <c r="B18" s="17" t="s">
        <v>487</v>
      </c>
      <c r="C18" s="601"/>
      <c r="D18" s="601"/>
      <c r="E18" s="156" t="s">
        <v>164</v>
      </c>
      <c r="F18" s="648"/>
      <c r="G18" s="165"/>
      <c r="H18" s="165"/>
      <c r="I18" s="165"/>
      <c r="J18" s="165"/>
      <c r="K18" s="165"/>
      <c r="L18" s="165"/>
      <c r="M18" s="165"/>
      <c r="N18" s="165"/>
      <c r="O18" s="165"/>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c r="BV18" s="379"/>
      <c r="BW18" s="379"/>
      <c r="BX18" s="379"/>
      <c r="BY18" s="379"/>
      <c r="BZ18" s="379"/>
    </row>
    <row r="19" spans="1:78">
      <c r="A19" s="581"/>
      <c r="B19" s="16" t="s">
        <v>258</v>
      </c>
      <c r="C19" s="646"/>
      <c r="D19" s="646"/>
      <c r="E19" s="489"/>
      <c r="F19" s="647"/>
      <c r="G19" s="125"/>
      <c r="H19" s="125"/>
      <c r="I19" s="125"/>
      <c r="J19" s="125"/>
      <c r="K19" s="125"/>
      <c r="L19" s="125"/>
      <c r="M19" s="125"/>
      <c r="N19" s="125"/>
      <c r="O19" s="125"/>
      <c r="P19" s="429"/>
    </row>
    <row r="20" spans="1:78" s="62" customFormat="1">
      <c r="A20" s="153">
        <f>A18+1</f>
        <v>8</v>
      </c>
      <c r="B20" s="280" t="s">
        <v>1104</v>
      </c>
      <c r="C20" s="601"/>
      <c r="D20" s="601"/>
      <c r="E20" s="156" t="s">
        <v>155</v>
      </c>
      <c r="F20" s="648"/>
      <c r="G20" s="226"/>
      <c r="H20" s="226"/>
      <c r="I20" s="226"/>
      <c r="J20" s="226"/>
      <c r="K20" s="226"/>
      <c r="L20" s="226"/>
      <c r="M20" s="226"/>
      <c r="N20" s="226"/>
      <c r="O20" s="226"/>
      <c r="P20" s="42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379"/>
      <c r="AZ20" s="379"/>
      <c r="BA20" s="379"/>
      <c r="BB20" s="379"/>
      <c r="BC20" s="379"/>
      <c r="BD20" s="379"/>
      <c r="BE20" s="379"/>
      <c r="BF20" s="379"/>
      <c r="BG20" s="379"/>
      <c r="BH20" s="379"/>
      <c r="BI20" s="379"/>
      <c r="BJ20" s="379"/>
      <c r="BK20" s="379"/>
      <c r="BL20" s="379"/>
      <c r="BM20" s="379"/>
      <c r="BN20" s="379"/>
      <c r="BO20" s="379"/>
      <c r="BP20" s="379"/>
      <c r="BQ20" s="379"/>
      <c r="BR20" s="379"/>
      <c r="BS20" s="379"/>
      <c r="BT20" s="379"/>
      <c r="BU20" s="379"/>
      <c r="BV20" s="379"/>
      <c r="BW20" s="379"/>
      <c r="BX20" s="379"/>
      <c r="BY20" s="379"/>
      <c r="BZ20" s="379"/>
    </row>
    <row r="21" spans="1:78" s="257" customFormat="1">
      <c r="A21" s="274">
        <f>A20+1</f>
        <v>9</v>
      </c>
      <c r="B21" s="280" t="s">
        <v>535</v>
      </c>
      <c r="C21" s="649"/>
      <c r="D21" s="649"/>
      <c r="E21" s="271" t="s">
        <v>155</v>
      </c>
      <c r="F21" s="649"/>
      <c r="G21" s="101"/>
      <c r="H21" s="101"/>
      <c r="I21" s="101"/>
      <c r="J21" s="101"/>
      <c r="K21" s="101"/>
      <c r="L21" s="101"/>
      <c r="M21" s="101"/>
      <c r="N21" s="101"/>
      <c r="O21" s="101"/>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19"/>
      <c r="AY21" s="619"/>
      <c r="AZ21" s="619"/>
      <c r="BA21" s="619"/>
      <c r="BB21" s="619"/>
      <c r="BC21" s="619"/>
      <c r="BD21" s="619"/>
      <c r="BE21" s="619"/>
      <c r="BF21" s="619"/>
      <c r="BG21" s="619"/>
      <c r="BH21" s="619"/>
      <c r="BI21" s="619"/>
      <c r="BJ21" s="619"/>
      <c r="BK21" s="619"/>
      <c r="BL21" s="619"/>
      <c r="BM21" s="619"/>
      <c r="BN21" s="619"/>
      <c r="BO21" s="619"/>
      <c r="BP21" s="619"/>
      <c r="BQ21" s="619"/>
      <c r="BR21" s="619"/>
      <c r="BS21" s="619"/>
      <c r="BT21" s="619"/>
      <c r="BU21" s="619"/>
      <c r="BV21" s="619"/>
      <c r="BW21" s="619"/>
      <c r="BX21" s="619"/>
      <c r="BY21" s="619"/>
      <c r="BZ21" s="619"/>
    </row>
    <row r="22" spans="1:78">
      <c r="A22" s="581"/>
      <c r="B22" s="9" t="s">
        <v>440</v>
      </c>
      <c r="C22" s="439"/>
      <c r="D22" s="439"/>
      <c r="E22" s="489"/>
      <c r="F22" s="647"/>
      <c r="G22" s="227"/>
      <c r="H22" s="227"/>
      <c r="I22" s="227"/>
      <c r="J22" s="227"/>
      <c r="K22" s="227"/>
      <c r="L22" s="227"/>
      <c r="M22" s="227"/>
      <c r="N22" s="227"/>
      <c r="O22" s="227"/>
      <c r="P22" s="429"/>
    </row>
    <row r="23" spans="1:78" s="62" customFormat="1">
      <c r="A23" s="153">
        <f>A21+1</f>
        <v>10</v>
      </c>
      <c r="B23" s="17" t="s">
        <v>439</v>
      </c>
      <c r="C23" s="601"/>
      <c r="D23" s="601"/>
      <c r="E23" s="156" t="s">
        <v>164</v>
      </c>
      <c r="F23" s="648"/>
      <c r="G23" s="165"/>
      <c r="H23" s="165"/>
      <c r="I23" s="165"/>
      <c r="J23" s="165"/>
      <c r="K23" s="165"/>
      <c r="L23" s="165"/>
      <c r="M23" s="165"/>
      <c r="N23" s="165"/>
      <c r="O23" s="165"/>
      <c r="P23" s="42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79"/>
      <c r="BN23" s="379"/>
      <c r="BO23" s="379"/>
      <c r="BP23" s="379"/>
      <c r="BQ23" s="379"/>
      <c r="BR23" s="379"/>
      <c r="BS23" s="379"/>
      <c r="BT23" s="379"/>
      <c r="BU23" s="379"/>
      <c r="BV23" s="379"/>
      <c r="BW23" s="379"/>
      <c r="BX23" s="379"/>
      <c r="BY23" s="379"/>
      <c r="BZ23" s="379"/>
    </row>
    <row r="24" spans="1:78" s="62" customFormat="1" ht="40.5" customHeight="1">
      <c r="A24" s="578"/>
      <c r="B24" s="1154" t="s">
        <v>1077</v>
      </c>
      <c r="C24" s="1154"/>
      <c r="D24" s="1154"/>
      <c r="E24" s="489"/>
      <c r="F24" s="602"/>
      <c r="G24" s="227"/>
      <c r="H24" s="227"/>
      <c r="I24" s="227"/>
      <c r="J24" s="227"/>
      <c r="K24" s="227"/>
      <c r="L24" s="227"/>
      <c r="M24" s="227"/>
      <c r="N24" s="227"/>
      <c r="O24" s="227"/>
      <c r="P24" s="42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79"/>
      <c r="BU24" s="379"/>
      <c r="BV24" s="379"/>
      <c r="BW24" s="379"/>
      <c r="BX24" s="379"/>
      <c r="BY24" s="379"/>
      <c r="BZ24" s="379"/>
    </row>
    <row r="25" spans="1:78" s="62" customFormat="1">
      <c r="A25" s="153">
        <f>A23+1</f>
        <v>11</v>
      </c>
      <c r="B25" s="15" t="s">
        <v>488</v>
      </c>
      <c r="C25" s="601"/>
      <c r="D25" s="601"/>
      <c r="E25" s="156" t="s">
        <v>155</v>
      </c>
      <c r="F25" s="648"/>
      <c r="G25" s="226"/>
      <c r="H25" s="226"/>
      <c r="I25" s="226"/>
      <c r="J25" s="226"/>
      <c r="K25" s="226"/>
      <c r="L25" s="226"/>
      <c r="M25" s="226"/>
      <c r="N25" s="226"/>
      <c r="O25" s="226"/>
      <c r="P25" s="42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79"/>
      <c r="BK25" s="379"/>
      <c r="BL25" s="379"/>
      <c r="BM25" s="379"/>
      <c r="BN25" s="379"/>
      <c r="BO25" s="379"/>
      <c r="BP25" s="379"/>
      <c r="BQ25" s="379"/>
      <c r="BR25" s="379"/>
      <c r="BS25" s="379"/>
      <c r="BT25" s="379"/>
      <c r="BU25" s="379"/>
      <c r="BV25" s="379"/>
      <c r="BW25" s="379"/>
      <c r="BX25" s="379"/>
      <c r="BY25" s="379"/>
      <c r="BZ25" s="379"/>
    </row>
    <row r="26" spans="1:78" s="62" customFormat="1">
      <c r="A26" s="153">
        <f>A25+1</f>
        <v>12</v>
      </c>
      <c r="B26" s="15" t="s">
        <v>489</v>
      </c>
      <c r="C26" s="601"/>
      <c r="D26" s="601"/>
      <c r="E26" s="156" t="s">
        <v>164</v>
      </c>
      <c r="F26" s="648"/>
      <c r="G26" s="226"/>
      <c r="H26" s="226"/>
      <c r="I26" s="226"/>
      <c r="J26" s="226"/>
      <c r="K26" s="226"/>
      <c r="L26" s="226"/>
      <c r="M26" s="226"/>
      <c r="N26" s="226"/>
      <c r="O26" s="226"/>
      <c r="P26" s="42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79"/>
      <c r="BI26" s="379"/>
      <c r="BJ26" s="379"/>
      <c r="BK26" s="379"/>
      <c r="BL26" s="379"/>
      <c r="BM26" s="379"/>
      <c r="BN26" s="379"/>
      <c r="BO26" s="379"/>
      <c r="BP26" s="379"/>
      <c r="BQ26" s="379"/>
      <c r="BR26" s="379"/>
      <c r="BS26" s="379"/>
      <c r="BT26" s="379"/>
      <c r="BU26" s="379"/>
      <c r="BV26" s="379"/>
      <c r="BW26" s="379"/>
      <c r="BX26" s="379"/>
      <c r="BY26" s="379"/>
      <c r="BZ26" s="379"/>
    </row>
    <row r="27" spans="1:78" s="62" customFormat="1">
      <c r="A27" s="153">
        <f>A26+1</f>
        <v>13</v>
      </c>
      <c r="B27" s="15" t="s">
        <v>427</v>
      </c>
      <c r="C27" s="601"/>
      <c r="D27" s="601"/>
      <c r="E27" s="156" t="s">
        <v>164</v>
      </c>
      <c r="F27" s="648"/>
      <c r="G27" s="165"/>
      <c r="H27" s="165"/>
      <c r="I27" s="165"/>
      <c r="J27" s="165"/>
      <c r="K27" s="165"/>
      <c r="L27" s="165"/>
      <c r="M27" s="165"/>
      <c r="N27" s="165"/>
      <c r="O27" s="165"/>
      <c r="P27" s="42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79"/>
      <c r="BI27" s="379"/>
      <c r="BJ27" s="379"/>
      <c r="BK27" s="379"/>
      <c r="BL27" s="379"/>
      <c r="BM27" s="379"/>
      <c r="BN27" s="379"/>
      <c r="BO27" s="379"/>
      <c r="BP27" s="379"/>
      <c r="BQ27" s="379"/>
      <c r="BR27" s="379"/>
      <c r="BS27" s="379"/>
      <c r="BT27" s="379"/>
      <c r="BU27" s="379"/>
      <c r="BV27" s="379"/>
      <c r="BW27" s="379"/>
      <c r="BX27" s="379"/>
      <c r="BY27" s="379"/>
      <c r="BZ27" s="379"/>
    </row>
    <row r="28" spans="1:78">
      <c r="A28" s="377"/>
      <c r="B28" s="16" t="s">
        <v>133</v>
      </c>
      <c r="C28" s="646"/>
      <c r="D28" s="646"/>
      <c r="E28" s="489"/>
      <c r="F28" s="647"/>
      <c r="G28" s="227"/>
      <c r="H28" s="227"/>
      <c r="I28" s="227"/>
      <c r="J28" s="227"/>
      <c r="K28" s="227"/>
      <c r="L28" s="227"/>
      <c r="M28" s="227"/>
      <c r="N28" s="227"/>
      <c r="O28" s="227"/>
      <c r="P28" s="429"/>
    </row>
    <row r="29" spans="1:78" s="62" customFormat="1">
      <c r="A29" s="153">
        <f>A27+1</f>
        <v>14</v>
      </c>
      <c r="B29" s="17" t="s">
        <v>154</v>
      </c>
      <c r="C29" s="601"/>
      <c r="D29" s="601"/>
      <c r="E29" s="156" t="s">
        <v>164</v>
      </c>
      <c r="F29" s="648"/>
      <c r="G29" s="226"/>
      <c r="H29" s="226"/>
      <c r="I29" s="226"/>
      <c r="J29" s="226"/>
      <c r="K29" s="226"/>
      <c r="L29" s="226"/>
      <c r="M29" s="226"/>
      <c r="N29" s="226"/>
      <c r="O29" s="226"/>
      <c r="P29" s="42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379"/>
      <c r="AZ29" s="379"/>
      <c r="BA29" s="379"/>
      <c r="BB29" s="379"/>
      <c r="BC29" s="379"/>
      <c r="BD29" s="379"/>
      <c r="BE29" s="379"/>
      <c r="BF29" s="379"/>
      <c r="BG29" s="379"/>
      <c r="BH29" s="379"/>
      <c r="BI29" s="379"/>
      <c r="BJ29" s="379"/>
      <c r="BK29" s="379"/>
      <c r="BL29" s="379"/>
      <c r="BM29" s="379"/>
      <c r="BN29" s="379"/>
      <c r="BO29" s="379"/>
      <c r="BP29" s="379"/>
      <c r="BQ29" s="379"/>
      <c r="BR29" s="379"/>
      <c r="BS29" s="379"/>
      <c r="BT29" s="379"/>
      <c r="BU29" s="379"/>
      <c r="BV29" s="379"/>
      <c r="BW29" s="379"/>
      <c r="BX29" s="379"/>
      <c r="BY29" s="379"/>
      <c r="BZ29" s="379"/>
    </row>
    <row r="30" spans="1:78" s="62" customFormat="1">
      <c r="A30" s="153">
        <f>A29+1</f>
        <v>15</v>
      </c>
      <c r="B30" s="17" t="s">
        <v>490</v>
      </c>
      <c r="C30" s="601"/>
      <c r="D30" s="601"/>
      <c r="E30" s="156" t="s">
        <v>164</v>
      </c>
      <c r="F30" s="648"/>
      <c r="G30" s="226"/>
      <c r="H30" s="226"/>
      <c r="I30" s="226"/>
      <c r="J30" s="226"/>
      <c r="K30" s="226"/>
      <c r="L30" s="226"/>
      <c r="M30" s="226"/>
      <c r="N30" s="226"/>
      <c r="O30" s="226"/>
      <c r="P30" s="42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79"/>
      <c r="BY30" s="379"/>
      <c r="BZ30" s="379"/>
    </row>
    <row r="31" spans="1:78" s="62" customFormat="1">
      <c r="A31" s="153">
        <f>A30+1</f>
        <v>16</v>
      </c>
      <c r="B31" s="17" t="s">
        <v>491</v>
      </c>
      <c r="C31" s="601"/>
      <c r="D31" s="601"/>
      <c r="E31" s="156" t="s">
        <v>164</v>
      </c>
      <c r="F31" s="648"/>
      <c r="G31" s="226"/>
      <c r="H31" s="226"/>
      <c r="I31" s="226"/>
      <c r="J31" s="226"/>
      <c r="K31" s="226"/>
      <c r="L31" s="226"/>
      <c r="M31" s="226"/>
      <c r="N31" s="226"/>
      <c r="O31" s="226"/>
      <c r="P31" s="42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79"/>
      <c r="BF31" s="379"/>
      <c r="BG31" s="379"/>
      <c r="BH31" s="379"/>
      <c r="BI31" s="379"/>
      <c r="BJ31" s="379"/>
      <c r="BK31" s="379"/>
      <c r="BL31" s="379"/>
      <c r="BM31" s="379"/>
      <c r="BN31" s="379"/>
      <c r="BO31" s="379"/>
      <c r="BP31" s="379"/>
      <c r="BQ31" s="379"/>
      <c r="BR31" s="379"/>
      <c r="BS31" s="379"/>
      <c r="BT31" s="379"/>
      <c r="BU31" s="379"/>
      <c r="BV31" s="379"/>
      <c r="BW31" s="379"/>
      <c r="BX31" s="379"/>
      <c r="BY31" s="379"/>
      <c r="BZ31" s="379"/>
    </row>
    <row r="32" spans="1:78" s="62" customFormat="1">
      <c r="A32" s="153">
        <f>A31+1</f>
        <v>17</v>
      </c>
      <c r="B32" s="17" t="s">
        <v>1105</v>
      </c>
      <c r="C32" s="601"/>
      <c r="D32" s="601"/>
      <c r="E32" s="156" t="s">
        <v>164</v>
      </c>
      <c r="F32" s="648"/>
      <c r="G32" s="122"/>
      <c r="H32" s="122"/>
      <c r="I32" s="122"/>
      <c r="J32" s="122"/>
      <c r="K32" s="122"/>
      <c r="L32" s="122"/>
      <c r="M32" s="122"/>
      <c r="N32" s="122"/>
      <c r="O32" s="122"/>
      <c r="P32" s="42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379"/>
      <c r="BS32" s="379"/>
      <c r="BT32" s="379"/>
      <c r="BU32" s="379"/>
      <c r="BV32" s="379"/>
      <c r="BW32" s="379"/>
      <c r="BX32" s="379"/>
      <c r="BY32" s="379"/>
      <c r="BZ32" s="379"/>
    </row>
    <row r="33" spans="1:78">
      <c r="A33" s="581"/>
      <c r="B33" s="16" t="s">
        <v>259</v>
      </c>
      <c r="C33" s="646"/>
      <c r="D33" s="646"/>
      <c r="E33" s="489"/>
      <c r="F33" s="647"/>
      <c r="G33" s="227"/>
      <c r="H33" s="227"/>
      <c r="I33" s="227"/>
      <c r="J33" s="227"/>
      <c r="K33" s="227"/>
      <c r="L33" s="227"/>
      <c r="M33" s="227"/>
      <c r="N33" s="227"/>
      <c r="O33" s="227"/>
      <c r="P33" s="429"/>
    </row>
    <row r="34" spans="1:78" s="62" customFormat="1">
      <c r="A34" s="153">
        <f>A32+1</f>
        <v>18</v>
      </c>
      <c r="B34" s="17" t="s">
        <v>154</v>
      </c>
      <c r="C34" s="601"/>
      <c r="D34" s="601"/>
      <c r="E34" s="156" t="s">
        <v>164</v>
      </c>
      <c r="F34" s="648"/>
      <c r="G34" s="226"/>
      <c r="H34" s="226"/>
      <c r="I34" s="226"/>
      <c r="J34" s="226"/>
      <c r="K34" s="226"/>
      <c r="L34" s="226"/>
      <c r="M34" s="226"/>
      <c r="N34" s="226"/>
      <c r="O34" s="226"/>
      <c r="P34" s="429"/>
      <c r="Q34" s="379"/>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9"/>
      <c r="AW34" s="379"/>
      <c r="AX34" s="379"/>
      <c r="AY34" s="379"/>
      <c r="AZ34" s="379"/>
      <c r="BA34" s="379"/>
      <c r="BB34" s="379"/>
      <c r="BC34" s="379"/>
      <c r="BD34" s="379"/>
      <c r="BE34" s="379"/>
      <c r="BF34" s="379"/>
      <c r="BG34" s="379"/>
      <c r="BH34" s="379"/>
      <c r="BI34" s="379"/>
      <c r="BJ34" s="379"/>
      <c r="BK34" s="379"/>
      <c r="BL34" s="379"/>
      <c r="BM34" s="379"/>
      <c r="BN34" s="379"/>
      <c r="BO34" s="379"/>
      <c r="BP34" s="379"/>
      <c r="BQ34" s="379"/>
      <c r="BR34" s="379"/>
      <c r="BS34" s="379"/>
      <c r="BT34" s="379"/>
      <c r="BU34" s="379"/>
      <c r="BV34" s="379"/>
      <c r="BW34" s="379"/>
      <c r="BX34" s="379"/>
      <c r="BY34" s="379"/>
      <c r="BZ34" s="379"/>
    </row>
    <row r="35" spans="1:78" s="62" customFormat="1">
      <c r="A35" s="153">
        <f>A34+1</f>
        <v>19</v>
      </c>
      <c r="B35" s="17" t="s">
        <v>490</v>
      </c>
      <c r="C35" s="601"/>
      <c r="D35" s="601"/>
      <c r="E35" s="156" t="s">
        <v>164</v>
      </c>
      <c r="F35" s="648"/>
      <c r="G35" s="226"/>
      <c r="H35" s="226"/>
      <c r="I35" s="226"/>
      <c r="J35" s="226"/>
      <c r="K35" s="226"/>
      <c r="L35" s="226"/>
      <c r="M35" s="226"/>
      <c r="N35" s="226"/>
      <c r="O35" s="226"/>
      <c r="P35" s="42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79"/>
      <c r="BU35" s="379"/>
      <c r="BV35" s="379"/>
      <c r="BW35" s="379"/>
      <c r="BX35" s="379"/>
      <c r="BY35" s="379"/>
      <c r="BZ35" s="379"/>
    </row>
    <row r="36" spans="1:78" s="62" customFormat="1">
      <c r="A36" s="153">
        <f>A35+1</f>
        <v>20</v>
      </c>
      <c r="B36" s="17" t="s">
        <v>492</v>
      </c>
      <c r="C36" s="601"/>
      <c r="D36" s="601"/>
      <c r="E36" s="156" t="s">
        <v>164</v>
      </c>
      <c r="F36" s="648"/>
      <c r="G36" s="165"/>
      <c r="H36" s="165"/>
      <c r="I36" s="165"/>
      <c r="J36" s="165"/>
      <c r="K36" s="165"/>
      <c r="L36" s="165"/>
      <c r="M36" s="165"/>
      <c r="N36" s="165"/>
      <c r="O36" s="165"/>
      <c r="P36" s="42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c r="BW36" s="379"/>
      <c r="BX36" s="379"/>
      <c r="BY36" s="379"/>
      <c r="BZ36" s="379"/>
    </row>
    <row r="37" spans="1:78">
      <c r="A37" s="377"/>
      <c r="B37" s="16" t="s">
        <v>256</v>
      </c>
      <c r="C37" s="646"/>
      <c r="D37" s="646"/>
      <c r="E37" s="489"/>
      <c r="F37" s="647"/>
      <c r="G37" s="227"/>
      <c r="H37" s="227"/>
      <c r="I37" s="227"/>
      <c r="J37" s="227"/>
      <c r="K37" s="227"/>
      <c r="L37" s="227"/>
      <c r="M37" s="227"/>
      <c r="N37" s="227"/>
      <c r="O37" s="227"/>
      <c r="P37" s="429"/>
    </row>
    <row r="38" spans="1:78" s="62" customFormat="1">
      <c r="A38" s="153">
        <f>A36+1</f>
        <v>21</v>
      </c>
      <c r="B38" s="17" t="s">
        <v>154</v>
      </c>
      <c r="C38" s="601"/>
      <c r="D38" s="601"/>
      <c r="E38" s="156" t="s">
        <v>164</v>
      </c>
      <c r="F38" s="648"/>
      <c r="G38" s="226"/>
      <c r="H38" s="226"/>
      <c r="I38" s="226"/>
      <c r="J38" s="226"/>
      <c r="K38" s="226"/>
      <c r="L38" s="226"/>
      <c r="M38" s="226"/>
      <c r="N38" s="226"/>
      <c r="O38" s="226"/>
      <c r="P38" s="42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79"/>
      <c r="BN38" s="379"/>
      <c r="BO38" s="379"/>
      <c r="BP38" s="379"/>
      <c r="BQ38" s="379"/>
      <c r="BR38" s="379"/>
      <c r="BS38" s="379"/>
      <c r="BT38" s="379"/>
      <c r="BU38" s="379"/>
      <c r="BV38" s="379"/>
      <c r="BW38" s="379"/>
      <c r="BX38" s="379"/>
      <c r="BY38" s="379"/>
      <c r="BZ38" s="379"/>
    </row>
    <row r="39" spans="1:78" s="62" customFormat="1">
      <c r="A39" s="153">
        <f>A38+1</f>
        <v>22</v>
      </c>
      <c r="B39" s="17" t="s">
        <v>490</v>
      </c>
      <c r="C39" s="601"/>
      <c r="D39" s="601"/>
      <c r="E39" s="156" t="s">
        <v>164</v>
      </c>
      <c r="F39" s="648"/>
      <c r="G39" s="226"/>
      <c r="H39" s="226"/>
      <c r="I39" s="226"/>
      <c r="J39" s="226"/>
      <c r="K39" s="226"/>
      <c r="L39" s="226"/>
      <c r="M39" s="226"/>
      <c r="N39" s="226"/>
      <c r="O39" s="226"/>
      <c r="P39" s="42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row>
    <row r="40" spans="1:78" s="62" customFormat="1">
      <c r="A40" s="153">
        <f>A39+1</f>
        <v>23</v>
      </c>
      <c r="B40" s="17" t="s">
        <v>492</v>
      </c>
      <c r="C40" s="601"/>
      <c r="D40" s="601"/>
      <c r="E40" s="156" t="s">
        <v>164</v>
      </c>
      <c r="F40" s="648"/>
      <c r="G40" s="165"/>
      <c r="H40" s="165"/>
      <c r="I40" s="165"/>
      <c r="J40" s="165"/>
      <c r="K40" s="165"/>
      <c r="L40" s="165"/>
      <c r="M40" s="165"/>
      <c r="N40" s="165"/>
      <c r="O40" s="165"/>
      <c r="P40" s="42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379"/>
      <c r="AZ40" s="379"/>
      <c r="BA40" s="379"/>
      <c r="BB40" s="379"/>
      <c r="BC40" s="379"/>
      <c r="BD40" s="379"/>
      <c r="BE40" s="379"/>
      <c r="BF40" s="379"/>
      <c r="BG40" s="379"/>
      <c r="BH40" s="379"/>
      <c r="BI40" s="379"/>
      <c r="BJ40" s="379"/>
      <c r="BK40" s="379"/>
      <c r="BL40" s="379"/>
      <c r="BM40" s="379"/>
      <c r="BN40" s="379"/>
      <c r="BO40" s="379"/>
      <c r="BP40" s="379"/>
      <c r="BQ40" s="379"/>
      <c r="BR40" s="379"/>
      <c r="BS40" s="379"/>
      <c r="BT40" s="379"/>
      <c r="BU40" s="379"/>
      <c r="BV40" s="379"/>
      <c r="BW40" s="379"/>
      <c r="BX40" s="379"/>
      <c r="BY40" s="379"/>
      <c r="BZ40" s="379"/>
    </row>
    <row r="41" spans="1:78">
      <c r="A41" s="578"/>
      <c r="B41" s="16" t="s">
        <v>260</v>
      </c>
      <c r="C41" s="646"/>
      <c r="D41" s="646"/>
      <c r="E41" s="489"/>
      <c r="F41" s="647"/>
      <c r="G41" s="227"/>
      <c r="H41" s="227"/>
      <c r="I41" s="227"/>
      <c r="J41" s="227"/>
      <c r="K41" s="227"/>
      <c r="L41" s="227"/>
      <c r="M41" s="227"/>
      <c r="N41" s="227"/>
      <c r="O41" s="227"/>
      <c r="P41" s="429"/>
    </row>
    <row r="42" spans="1:78" s="62" customFormat="1">
      <c r="A42" s="153">
        <f>A40+1</f>
        <v>24</v>
      </c>
      <c r="B42" s="17" t="s">
        <v>154</v>
      </c>
      <c r="C42" s="601"/>
      <c r="D42" s="601"/>
      <c r="E42" s="156" t="s">
        <v>164</v>
      </c>
      <c r="F42" s="648"/>
      <c r="G42" s="226"/>
      <c r="H42" s="226"/>
      <c r="I42" s="226"/>
      <c r="J42" s="226"/>
      <c r="K42" s="226"/>
      <c r="L42" s="226"/>
      <c r="M42" s="226"/>
      <c r="N42" s="226"/>
      <c r="O42" s="226"/>
      <c r="P42" s="42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379"/>
      <c r="AS42" s="379"/>
      <c r="AT42" s="379"/>
      <c r="AU42" s="379"/>
      <c r="AV42" s="379"/>
      <c r="AW42" s="379"/>
      <c r="AX42" s="379"/>
      <c r="AY42" s="379"/>
      <c r="AZ42" s="379"/>
      <c r="BA42" s="379"/>
      <c r="BB42" s="379"/>
      <c r="BC42" s="379"/>
      <c r="BD42" s="379"/>
      <c r="BE42" s="379"/>
      <c r="BF42" s="379"/>
      <c r="BG42" s="379"/>
      <c r="BH42" s="379"/>
      <c r="BI42" s="379"/>
      <c r="BJ42" s="379"/>
      <c r="BK42" s="379"/>
      <c r="BL42" s="379"/>
      <c r="BM42" s="379"/>
      <c r="BN42" s="379"/>
      <c r="BO42" s="379"/>
      <c r="BP42" s="379"/>
      <c r="BQ42" s="379"/>
      <c r="BR42" s="379"/>
      <c r="BS42" s="379"/>
      <c r="BT42" s="379"/>
      <c r="BU42" s="379"/>
      <c r="BV42" s="379"/>
      <c r="BW42" s="379"/>
      <c r="BX42" s="379"/>
      <c r="BY42" s="379"/>
      <c r="BZ42" s="379"/>
    </row>
    <row r="43" spans="1:78" s="62" customFormat="1">
      <c r="A43" s="153">
        <f>A42+1</f>
        <v>25</v>
      </c>
      <c r="B43" s="17" t="s">
        <v>490</v>
      </c>
      <c r="C43" s="601"/>
      <c r="D43" s="601"/>
      <c r="E43" s="156" t="s">
        <v>164</v>
      </c>
      <c r="F43" s="648"/>
      <c r="G43" s="226"/>
      <c r="H43" s="226"/>
      <c r="I43" s="226"/>
      <c r="J43" s="226"/>
      <c r="K43" s="226"/>
      <c r="L43" s="226"/>
      <c r="M43" s="226"/>
      <c r="N43" s="226"/>
      <c r="O43" s="226"/>
      <c r="P43" s="42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79"/>
      <c r="AY43" s="379"/>
      <c r="AZ43" s="379"/>
      <c r="BA43" s="379"/>
      <c r="BB43" s="379"/>
      <c r="BC43" s="379"/>
      <c r="BD43" s="379"/>
      <c r="BE43" s="379"/>
      <c r="BF43" s="379"/>
      <c r="BG43" s="379"/>
      <c r="BH43" s="379"/>
      <c r="BI43" s="379"/>
      <c r="BJ43" s="379"/>
      <c r="BK43" s="379"/>
      <c r="BL43" s="379"/>
      <c r="BM43" s="379"/>
      <c r="BN43" s="379"/>
      <c r="BO43" s="379"/>
      <c r="BP43" s="379"/>
      <c r="BQ43" s="379"/>
      <c r="BR43" s="379"/>
      <c r="BS43" s="379"/>
      <c r="BT43" s="379"/>
      <c r="BU43" s="379"/>
      <c r="BV43" s="379"/>
      <c r="BW43" s="379"/>
      <c r="BX43" s="379"/>
      <c r="BY43" s="379"/>
      <c r="BZ43" s="379"/>
    </row>
    <row r="44" spans="1:78" s="62" customFormat="1">
      <c r="A44" s="153">
        <f>A43+1</f>
        <v>26</v>
      </c>
      <c r="B44" s="17" t="s">
        <v>492</v>
      </c>
      <c r="C44" s="601"/>
      <c r="D44" s="601"/>
      <c r="E44" s="156" t="s">
        <v>164</v>
      </c>
      <c r="F44" s="648"/>
      <c r="G44" s="165"/>
      <c r="H44" s="165"/>
      <c r="I44" s="165"/>
      <c r="J44" s="165"/>
      <c r="K44" s="165"/>
      <c r="L44" s="165"/>
      <c r="M44" s="165"/>
      <c r="N44" s="165"/>
      <c r="O44" s="165"/>
      <c r="P44" s="42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79"/>
      <c r="BD44" s="379"/>
      <c r="BE44" s="379"/>
      <c r="BF44" s="379"/>
      <c r="BG44" s="379"/>
      <c r="BH44" s="379"/>
      <c r="BI44" s="379"/>
      <c r="BJ44" s="379"/>
      <c r="BK44" s="379"/>
      <c r="BL44" s="379"/>
      <c r="BM44" s="379"/>
      <c r="BN44" s="379"/>
      <c r="BO44" s="379"/>
      <c r="BP44" s="379"/>
      <c r="BQ44" s="379"/>
      <c r="BR44" s="379"/>
      <c r="BS44" s="379"/>
      <c r="BT44" s="379"/>
      <c r="BU44" s="379"/>
      <c r="BV44" s="379"/>
      <c r="BW44" s="379"/>
      <c r="BX44" s="379"/>
      <c r="BY44" s="379"/>
      <c r="BZ44" s="379"/>
    </row>
    <row r="45" spans="1:78">
      <c r="A45" s="1015"/>
      <c r="B45" s="1011" t="s">
        <v>207</v>
      </c>
      <c r="C45" s="603"/>
      <c r="D45" s="603"/>
      <c r="E45" s="489"/>
      <c r="F45" s="604"/>
      <c r="G45" s="228"/>
      <c r="H45" s="228"/>
      <c r="I45" s="228"/>
      <c r="J45" s="228"/>
      <c r="K45" s="228"/>
      <c r="L45" s="228"/>
      <c r="M45" s="228"/>
      <c r="N45" s="228"/>
      <c r="O45" s="228"/>
      <c r="P45" s="229"/>
    </row>
    <row r="46" spans="1:78" s="62" customFormat="1">
      <c r="A46" s="153">
        <v>27</v>
      </c>
      <c r="B46" s="1012" t="s">
        <v>488</v>
      </c>
      <c r="C46" s="601"/>
      <c r="D46" s="601"/>
      <c r="E46" s="156" t="s">
        <v>155</v>
      </c>
      <c r="F46" s="648"/>
      <c r="G46" s="226"/>
      <c r="H46" s="226"/>
      <c r="I46" s="226"/>
      <c r="J46" s="226"/>
      <c r="K46" s="226"/>
      <c r="L46" s="226"/>
      <c r="M46" s="226"/>
      <c r="N46" s="226"/>
      <c r="O46" s="226"/>
      <c r="P46" s="42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379"/>
      <c r="AZ46" s="379"/>
      <c r="BA46" s="379"/>
      <c r="BB46" s="379"/>
      <c r="BC46" s="379"/>
      <c r="BD46" s="379"/>
      <c r="BE46" s="379"/>
      <c r="BF46" s="379"/>
      <c r="BG46" s="379"/>
      <c r="BH46" s="379"/>
      <c r="BI46" s="379"/>
      <c r="BJ46" s="379"/>
      <c r="BK46" s="379"/>
      <c r="BL46" s="379"/>
      <c r="BM46" s="379"/>
      <c r="BN46" s="379"/>
      <c r="BO46" s="379"/>
      <c r="BP46" s="379"/>
      <c r="BQ46" s="379"/>
      <c r="BR46" s="379"/>
      <c r="BS46" s="379"/>
      <c r="BT46" s="379"/>
      <c r="BU46" s="379"/>
      <c r="BV46" s="379"/>
      <c r="BW46" s="379"/>
      <c r="BX46" s="379"/>
      <c r="BY46" s="379"/>
      <c r="BZ46" s="379"/>
    </row>
    <row r="47" spans="1:78" s="62" customFormat="1">
      <c r="A47" s="153">
        <v>28</v>
      </c>
      <c r="B47" s="1012" t="s">
        <v>493</v>
      </c>
      <c r="C47" s="601"/>
      <c r="D47" s="601"/>
      <c r="E47" s="156" t="s">
        <v>164</v>
      </c>
      <c r="F47" s="648"/>
      <c r="G47" s="226"/>
      <c r="H47" s="226"/>
      <c r="I47" s="226"/>
      <c r="J47" s="226"/>
      <c r="K47" s="226"/>
      <c r="L47" s="226"/>
      <c r="M47" s="226"/>
      <c r="N47" s="226"/>
      <c r="O47" s="226"/>
      <c r="P47" s="42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79"/>
      <c r="BE47" s="379"/>
      <c r="BF47" s="379"/>
      <c r="BG47" s="379"/>
      <c r="BH47" s="379"/>
      <c r="BI47" s="379"/>
      <c r="BJ47" s="379"/>
      <c r="BK47" s="379"/>
      <c r="BL47" s="379"/>
      <c r="BM47" s="379"/>
      <c r="BN47" s="379"/>
      <c r="BO47" s="379"/>
      <c r="BP47" s="379"/>
      <c r="BQ47" s="379"/>
      <c r="BR47" s="379"/>
      <c r="BS47" s="379"/>
      <c r="BT47" s="379"/>
      <c r="BU47" s="379"/>
      <c r="BV47" s="379"/>
      <c r="BW47" s="379"/>
      <c r="BX47" s="379"/>
      <c r="BY47" s="379"/>
      <c r="BZ47" s="379"/>
    </row>
    <row r="48" spans="1:78" s="62" customFormat="1">
      <c r="A48" s="153">
        <v>29</v>
      </c>
      <c r="B48" s="1012" t="s">
        <v>427</v>
      </c>
      <c r="C48" s="601"/>
      <c r="D48" s="601"/>
      <c r="E48" s="156" t="s">
        <v>164</v>
      </c>
      <c r="F48" s="648"/>
      <c r="G48" s="165"/>
      <c r="H48" s="165"/>
      <c r="I48" s="165"/>
      <c r="J48" s="165"/>
      <c r="K48" s="165"/>
      <c r="L48" s="165"/>
      <c r="M48" s="165"/>
      <c r="N48" s="165"/>
      <c r="O48" s="165"/>
      <c r="P48" s="42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379"/>
      <c r="BO48" s="379"/>
      <c r="BP48" s="379"/>
      <c r="BQ48" s="379"/>
      <c r="BR48" s="379"/>
      <c r="BS48" s="379"/>
      <c r="BT48" s="379"/>
      <c r="BU48" s="379"/>
      <c r="BV48" s="379"/>
      <c r="BW48" s="379"/>
      <c r="BX48" s="379"/>
      <c r="BY48" s="379"/>
      <c r="BZ48" s="379"/>
    </row>
    <row r="49" spans="1:78">
      <c r="A49" s="1015"/>
      <c r="B49" s="1013" t="s">
        <v>135</v>
      </c>
      <c r="C49" s="646"/>
      <c r="D49" s="646"/>
      <c r="E49" s="489"/>
      <c r="F49" s="647"/>
      <c r="G49" s="227"/>
      <c r="H49" s="227"/>
      <c r="I49" s="227"/>
      <c r="J49" s="227"/>
      <c r="K49" s="227"/>
      <c r="L49" s="227"/>
      <c r="M49" s="227"/>
      <c r="N49" s="227"/>
      <c r="O49" s="227"/>
      <c r="P49" s="229"/>
    </row>
    <row r="50" spans="1:78" s="62" customFormat="1">
      <c r="A50" s="153">
        <v>30</v>
      </c>
      <c r="B50" s="1014" t="s">
        <v>301</v>
      </c>
      <c r="C50" s="601"/>
      <c r="D50" s="601"/>
      <c r="E50" s="156" t="s">
        <v>164</v>
      </c>
      <c r="F50" s="648"/>
      <c r="G50" s="165"/>
      <c r="H50" s="165"/>
      <c r="I50" s="165"/>
      <c r="J50" s="165"/>
      <c r="K50" s="165"/>
      <c r="L50" s="165"/>
      <c r="M50" s="165"/>
      <c r="N50" s="165"/>
      <c r="O50" s="165"/>
      <c r="P50" s="42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c r="BB50" s="379"/>
      <c r="BC50" s="379"/>
      <c r="BD50" s="379"/>
      <c r="BE50" s="379"/>
      <c r="BF50" s="379"/>
      <c r="BG50" s="379"/>
      <c r="BH50" s="379"/>
      <c r="BI50" s="379"/>
      <c r="BJ50" s="379"/>
      <c r="BK50" s="379"/>
      <c r="BL50" s="379"/>
      <c r="BM50" s="379"/>
      <c r="BN50" s="379"/>
      <c r="BO50" s="379"/>
      <c r="BP50" s="379"/>
      <c r="BQ50" s="379"/>
      <c r="BR50" s="379"/>
      <c r="BS50" s="379"/>
      <c r="BT50" s="379"/>
      <c r="BU50" s="379"/>
      <c r="BV50" s="379"/>
      <c r="BW50" s="379"/>
      <c r="BX50" s="379"/>
      <c r="BY50" s="379"/>
      <c r="BZ50" s="379"/>
    </row>
    <row r="51" spans="1:78">
      <c r="A51" s="1015"/>
      <c r="B51" s="1013" t="s">
        <v>348</v>
      </c>
      <c r="C51" s="646"/>
      <c r="D51" s="646"/>
      <c r="E51" s="489"/>
      <c r="F51" s="647"/>
      <c r="G51" s="227"/>
      <c r="H51" s="227"/>
      <c r="I51" s="227"/>
      <c r="J51" s="227"/>
      <c r="K51" s="227"/>
      <c r="L51" s="227"/>
      <c r="M51" s="227"/>
      <c r="N51" s="227"/>
      <c r="O51" s="227"/>
      <c r="P51" s="229"/>
    </row>
    <row r="52" spans="1:78" s="62" customFormat="1">
      <c r="A52" s="153">
        <v>31</v>
      </c>
      <c r="B52" s="1014" t="s">
        <v>301</v>
      </c>
      <c r="C52" s="601"/>
      <c r="D52" s="601"/>
      <c r="E52" s="156" t="s">
        <v>164</v>
      </c>
      <c r="F52" s="648"/>
      <c r="G52" s="165"/>
      <c r="H52" s="165"/>
      <c r="I52" s="165"/>
      <c r="J52" s="165"/>
      <c r="K52" s="165"/>
      <c r="L52" s="165"/>
      <c r="M52" s="165"/>
      <c r="N52" s="165"/>
      <c r="O52" s="165"/>
      <c r="P52" s="42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79"/>
      <c r="BO52" s="379"/>
      <c r="BP52" s="379"/>
      <c r="BQ52" s="379"/>
      <c r="BR52" s="379"/>
      <c r="BS52" s="379"/>
      <c r="BT52" s="379"/>
      <c r="BU52" s="379"/>
      <c r="BV52" s="379"/>
      <c r="BW52" s="379"/>
      <c r="BX52" s="379"/>
      <c r="BY52" s="379"/>
      <c r="BZ52" s="379"/>
    </row>
    <row r="53" spans="1:78">
      <c r="A53" s="1015"/>
      <c r="B53" s="1013" t="s">
        <v>136</v>
      </c>
      <c r="C53" s="646"/>
      <c r="D53" s="646"/>
      <c r="E53" s="489"/>
      <c r="F53" s="647"/>
      <c r="G53" s="227"/>
      <c r="H53" s="227"/>
      <c r="I53" s="227"/>
      <c r="J53" s="227"/>
      <c r="K53" s="227"/>
      <c r="L53" s="227"/>
      <c r="M53" s="227"/>
      <c r="N53" s="227"/>
      <c r="O53" s="227"/>
      <c r="P53" s="229"/>
    </row>
    <row r="54" spans="1:78" s="62" customFormat="1">
      <c r="A54" s="153">
        <v>32</v>
      </c>
      <c r="B54" s="1014" t="s">
        <v>301</v>
      </c>
      <c r="C54" s="601"/>
      <c r="D54" s="601"/>
      <c r="E54" s="156" t="s">
        <v>164</v>
      </c>
      <c r="F54" s="648"/>
      <c r="G54" s="165"/>
      <c r="H54" s="165"/>
      <c r="I54" s="165"/>
      <c r="J54" s="165"/>
      <c r="K54" s="165"/>
      <c r="L54" s="165"/>
      <c r="M54" s="165"/>
      <c r="N54" s="165"/>
      <c r="O54" s="165"/>
      <c r="P54" s="42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c r="BH54" s="379"/>
      <c r="BI54" s="379"/>
      <c r="BJ54" s="379"/>
      <c r="BK54" s="379"/>
      <c r="BL54" s="379"/>
      <c r="BM54" s="379"/>
      <c r="BN54" s="379"/>
      <c r="BO54" s="379"/>
      <c r="BP54" s="379"/>
      <c r="BQ54" s="379"/>
      <c r="BR54" s="379"/>
      <c r="BS54" s="379"/>
      <c r="BT54" s="379"/>
      <c r="BU54" s="379"/>
      <c r="BV54" s="379"/>
      <c r="BW54" s="379"/>
      <c r="BX54" s="379"/>
      <c r="BY54" s="379"/>
      <c r="BZ54" s="379"/>
    </row>
    <row r="55" spans="1:78">
      <c r="A55" s="1015"/>
      <c r="B55" s="1013" t="s">
        <v>137</v>
      </c>
      <c r="C55" s="646"/>
      <c r="D55" s="646"/>
      <c r="E55" s="489"/>
      <c r="F55" s="647"/>
      <c r="G55" s="227"/>
      <c r="H55" s="227"/>
      <c r="I55" s="227"/>
      <c r="J55" s="227"/>
      <c r="K55" s="227"/>
      <c r="L55" s="227"/>
      <c r="M55" s="227"/>
      <c r="N55" s="227"/>
      <c r="O55" s="227"/>
      <c r="P55" s="229"/>
    </row>
    <row r="56" spans="1:78" s="62" customFormat="1">
      <c r="A56" s="153">
        <v>33</v>
      </c>
      <c r="B56" s="1014" t="s">
        <v>441</v>
      </c>
      <c r="C56" s="601"/>
      <c r="D56" s="601"/>
      <c r="E56" s="156" t="s">
        <v>164</v>
      </c>
      <c r="F56" s="648"/>
      <c r="G56" s="226"/>
      <c r="H56" s="226"/>
      <c r="I56" s="226"/>
      <c r="J56" s="226"/>
      <c r="K56" s="226"/>
      <c r="L56" s="226"/>
      <c r="M56" s="226"/>
      <c r="N56" s="226"/>
      <c r="O56" s="226"/>
      <c r="P56" s="42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79"/>
      <c r="AZ56" s="379"/>
      <c r="BA56" s="379"/>
      <c r="BB56" s="379"/>
      <c r="BC56" s="379"/>
      <c r="BD56" s="379"/>
      <c r="BE56" s="379"/>
      <c r="BF56" s="379"/>
      <c r="BG56" s="379"/>
      <c r="BH56" s="379"/>
      <c r="BI56" s="379"/>
      <c r="BJ56" s="379"/>
      <c r="BK56" s="379"/>
      <c r="BL56" s="379"/>
      <c r="BM56" s="379"/>
      <c r="BN56" s="379"/>
      <c r="BO56" s="379"/>
      <c r="BP56" s="379"/>
      <c r="BQ56" s="379"/>
      <c r="BR56" s="379"/>
      <c r="BS56" s="379"/>
      <c r="BT56" s="379"/>
      <c r="BU56" s="379"/>
      <c r="BV56" s="379"/>
      <c r="BW56" s="379"/>
      <c r="BX56" s="379"/>
      <c r="BY56" s="379"/>
      <c r="BZ56" s="379"/>
    </row>
    <row r="57" spans="1:78" s="62" customFormat="1">
      <c r="A57" s="153">
        <v>34</v>
      </c>
      <c r="B57" s="1014" t="s">
        <v>157</v>
      </c>
      <c r="C57" s="601"/>
      <c r="D57" s="601"/>
      <c r="E57" s="156" t="s">
        <v>164</v>
      </c>
      <c r="F57" s="648"/>
      <c r="G57" s="165"/>
      <c r="H57" s="165"/>
      <c r="I57" s="165"/>
      <c r="J57" s="165"/>
      <c r="K57" s="165"/>
      <c r="L57" s="165"/>
      <c r="M57" s="165"/>
      <c r="N57" s="165"/>
      <c r="O57" s="165"/>
      <c r="P57" s="42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79"/>
      <c r="BF57" s="379"/>
      <c r="BG57" s="379"/>
      <c r="BH57" s="379"/>
      <c r="BI57" s="379"/>
      <c r="BJ57" s="379"/>
      <c r="BK57" s="379"/>
      <c r="BL57" s="379"/>
      <c r="BM57" s="379"/>
      <c r="BN57" s="379"/>
      <c r="BO57" s="379"/>
      <c r="BP57" s="379"/>
      <c r="BQ57" s="379"/>
      <c r="BR57" s="379"/>
      <c r="BS57" s="379"/>
      <c r="BT57" s="379"/>
      <c r="BU57" s="379"/>
      <c r="BV57" s="379"/>
      <c r="BW57" s="379"/>
      <c r="BX57" s="379"/>
      <c r="BY57" s="379"/>
      <c r="BZ57" s="379"/>
    </row>
    <row r="58" spans="1:78" s="62" customFormat="1">
      <c r="A58" s="578"/>
      <c r="B58" s="601"/>
      <c r="C58" s="601"/>
      <c r="D58" s="601"/>
      <c r="E58" s="489"/>
      <c r="F58" s="648"/>
      <c r="G58" s="227"/>
      <c r="H58" s="227"/>
      <c r="I58" s="227"/>
      <c r="J58" s="227"/>
      <c r="K58" s="227"/>
      <c r="L58" s="227"/>
      <c r="M58" s="227"/>
      <c r="N58" s="227"/>
      <c r="O58" s="227"/>
      <c r="P58" s="42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79"/>
      <c r="AY58" s="379"/>
      <c r="AZ58" s="379"/>
      <c r="BA58" s="379"/>
      <c r="BB58" s="379"/>
      <c r="BC58" s="379"/>
      <c r="BD58" s="379"/>
      <c r="BE58" s="379"/>
      <c r="BF58" s="379"/>
      <c r="BG58" s="379"/>
      <c r="BH58" s="379"/>
      <c r="BI58" s="379"/>
      <c r="BJ58" s="379"/>
      <c r="BK58" s="379"/>
      <c r="BL58" s="379"/>
      <c r="BM58" s="379"/>
      <c r="BN58" s="379"/>
      <c r="BO58" s="379"/>
      <c r="BP58" s="379"/>
      <c r="BQ58" s="379"/>
      <c r="BR58" s="379"/>
      <c r="BS58" s="379"/>
      <c r="BT58" s="379"/>
      <c r="BU58" s="379"/>
      <c r="BV58" s="379"/>
      <c r="BW58" s="379"/>
      <c r="BX58" s="379"/>
      <c r="BY58" s="379"/>
      <c r="BZ58" s="379"/>
    </row>
    <row r="59" spans="1:78" s="62" customFormat="1">
      <c r="A59" s="578"/>
      <c r="B59" s="13" t="s">
        <v>208</v>
      </c>
      <c r="C59" s="602"/>
      <c r="D59" s="602"/>
      <c r="E59" s="489"/>
      <c r="F59" s="602"/>
      <c r="G59" s="227"/>
      <c r="H59" s="227"/>
      <c r="I59" s="227"/>
      <c r="J59" s="227"/>
      <c r="K59" s="227"/>
      <c r="L59" s="227"/>
      <c r="M59" s="227"/>
      <c r="N59" s="227"/>
      <c r="O59" s="227"/>
      <c r="P59" s="42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79"/>
      <c r="AY59" s="379"/>
      <c r="AZ59" s="379"/>
      <c r="BA59" s="379"/>
      <c r="BB59" s="379"/>
      <c r="BC59" s="379"/>
      <c r="BD59" s="379"/>
      <c r="BE59" s="379"/>
      <c r="BF59" s="379"/>
      <c r="BG59" s="379"/>
      <c r="BH59" s="379"/>
      <c r="BI59" s="379"/>
      <c r="BJ59" s="379"/>
      <c r="BK59" s="379"/>
      <c r="BL59" s="379"/>
      <c r="BM59" s="379"/>
      <c r="BN59" s="379"/>
      <c r="BO59" s="379"/>
      <c r="BP59" s="379"/>
      <c r="BQ59" s="379"/>
      <c r="BR59" s="379"/>
      <c r="BS59" s="379"/>
      <c r="BT59" s="379"/>
      <c r="BU59" s="379"/>
      <c r="BV59" s="379"/>
      <c r="BW59" s="379"/>
      <c r="BX59" s="379"/>
      <c r="BY59" s="379"/>
      <c r="BZ59" s="379"/>
    </row>
    <row r="60" spans="1:78">
      <c r="A60" s="578"/>
      <c r="B60" s="16" t="s">
        <v>138</v>
      </c>
      <c r="C60" s="646"/>
      <c r="D60" s="646"/>
      <c r="E60" s="489"/>
      <c r="F60" s="647"/>
      <c r="G60" s="227"/>
      <c r="H60" s="227"/>
      <c r="I60" s="227"/>
      <c r="J60" s="227"/>
      <c r="K60" s="227"/>
      <c r="L60" s="227"/>
      <c r="M60" s="227"/>
      <c r="N60" s="227"/>
      <c r="O60" s="227"/>
      <c r="P60" s="229"/>
    </row>
    <row r="61" spans="1:78" s="62" customFormat="1">
      <c r="A61" s="153">
        <v>35</v>
      </c>
      <c r="B61" s="17" t="s">
        <v>451</v>
      </c>
      <c r="C61" s="601"/>
      <c r="D61" s="601"/>
      <c r="E61" s="156" t="s">
        <v>164</v>
      </c>
      <c r="F61" s="648"/>
      <c r="G61" s="159"/>
      <c r="H61" s="159"/>
      <c r="I61" s="159"/>
      <c r="J61" s="159"/>
      <c r="K61" s="159"/>
      <c r="L61" s="159"/>
      <c r="M61" s="159"/>
      <c r="N61" s="159"/>
      <c r="O61" s="159"/>
      <c r="P61" s="42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379"/>
      <c r="AZ61" s="379"/>
      <c r="BA61" s="379"/>
      <c r="BB61" s="379"/>
      <c r="BC61" s="379"/>
      <c r="BD61" s="379"/>
      <c r="BE61" s="379"/>
      <c r="BF61" s="379"/>
      <c r="BG61" s="379"/>
      <c r="BH61" s="379"/>
      <c r="BI61" s="379"/>
      <c r="BJ61" s="379"/>
      <c r="BK61" s="379"/>
      <c r="BL61" s="379"/>
      <c r="BM61" s="379"/>
      <c r="BN61" s="379"/>
      <c r="BO61" s="379"/>
      <c r="BP61" s="379"/>
      <c r="BQ61" s="379"/>
      <c r="BR61" s="379"/>
      <c r="BS61" s="379"/>
      <c r="BT61" s="379"/>
      <c r="BU61" s="379"/>
      <c r="BV61" s="379"/>
      <c r="BW61" s="379"/>
      <c r="BX61" s="379"/>
      <c r="BY61" s="379"/>
      <c r="BZ61" s="379"/>
    </row>
    <row r="62" spans="1:78" s="62" customFormat="1">
      <c r="A62" s="153" t="s">
        <v>1047</v>
      </c>
      <c r="B62" s="124" t="s">
        <v>428</v>
      </c>
      <c r="C62" s="601"/>
      <c r="D62" s="601"/>
      <c r="E62" s="156" t="s">
        <v>164</v>
      </c>
      <c r="F62" s="648"/>
      <c r="G62" s="226"/>
      <c r="H62" s="226"/>
      <c r="I62" s="226"/>
      <c r="J62" s="226"/>
      <c r="K62" s="226"/>
      <c r="L62" s="226"/>
      <c r="M62" s="226"/>
      <c r="N62" s="226"/>
      <c r="O62" s="226"/>
      <c r="P62" s="42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row>
    <row r="63" spans="1:78" s="62" customFormat="1">
      <c r="A63" s="153" t="s">
        <v>1048</v>
      </c>
      <c r="B63" s="124" t="s">
        <v>261</v>
      </c>
      <c r="C63" s="601"/>
      <c r="D63" s="601"/>
      <c r="E63" s="156" t="s">
        <v>164</v>
      </c>
      <c r="F63" s="648"/>
      <c r="G63" s="226"/>
      <c r="H63" s="226"/>
      <c r="I63" s="226"/>
      <c r="J63" s="226"/>
      <c r="K63" s="226"/>
      <c r="L63" s="226"/>
      <c r="M63" s="226"/>
      <c r="N63" s="226"/>
      <c r="O63" s="226"/>
      <c r="P63" s="42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79"/>
      <c r="AY63" s="379"/>
      <c r="AZ63" s="379"/>
      <c r="BA63" s="379"/>
      <c r="BB63" s="379"/>
      <c r="BC63" s="379"/>
      <c r="BD63" s="379"/>
      <c r="BE63" s="379"/>
      <c r="BF63" s="379"/>
      <c r="BG63" s="379"/>
      <c r="BH63" s="379"/>
      <c r="BI63" s="379"/>
      <c r="BJ63" s="379"/>
      <c r="BK63" s="379"/>
      <c r="BL63" s="379"/>
      <c r="BM63" s="379"/>
      <c r="BN63" s="379"/>
      <c r="BO63" s="379"/>
      <c r="BP63" s="379"/>
      <c r="BQ63" s="379"/>
      <c r="BR63" s="379"/>
      <c r="BS63" s="379"/>
      <c r="BT63" s="379"/>
      <c r="BU63" s="379"/>
      <c r="BV63" s="379"/>
      <c r="BW63" s="379"/>
      <c r="BX63" s="379"/>
      <c r="BY63" s="379"/>
      <c r="BZ63" s="379"/>
    </row>
    <row r="64" spans="1:78" s="62" customFormat="1">
      <c r="A64" s="153" t="s">
        <v>1049</v>
      </c>
      <c r="B64" s="124" t="s">
        <v>302</v>
      </c>
      <c r="C64" s="601"/>
      <c r="D64" s="601"/>
      <c r="E64" s="156" t="s">
        <v>164</v>
      </c>
      <c r="F64" s="648"/>
      <c r="G64" s="226"/>
      <c r="H64" s="226"/>
      <c r="I64" s="226"/>
      <c r="J64" s="226"/>
      <c r="K64" s="226"/>
      <c r="L64" s="226"/>
      <c r="M64" s="226"/>
      <c r="N64" s="226"/>
      <c r="O64" s="226"/>
      <c r="P64" s="42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79"/>
      <c r="AZ64" s="379"/>
      <c r="BA64" s="379"/>
      <c r="BB64" s="379"/>
      <c r="BC64" s="379"/>
      <c r="BD64" s="379"/>
      <c r="BE64" s="379"/>
      <c r="BF64" s="379"/>
      <c r="BG64" s="379"/>
      <c r="BH64" s="379"/>
      <c r="BI64" s="379"/>
      <c r="BJ64" s="379"/>
      <c r="BK64" s="379"/>
      <c r="BL64" s="379"/>
      <c r="BM64" s="379"/>
      <c r="BN64" s="379"/>
      <c r="BO64" s="379"/>
      <c r="BP64" s="379"/>
      <c r="BQ64" s="379"/>
      <c r="BR64" s="379"/>
      <c r="BS64" s="379"/>
      <c r="BT64" s="379"/>
      <c r="BU64" s="379"/>
      <c r="BV64" s="379"/>
      <c r="BW64" s="379"/>
      <c r="BX64" s="379"/>
      <c r="BY64" s="379"/>
      <c r="BZ64" s="379"/>
    </row>
    <row r="65" spans="1:78" s="62" customFormat="1">
      <c r="A65" s="153">
        <v>36</v>
      </c>
      <c r="B65" s="17" t="s">
        <v>158</v>
      </c>
      <c r="C65" s="601"/>
      <c r="D65" s="601"/>
      <c r="E65" s="156" t="s">
        <v>164</v>
      </c>
      <c r="F65" s="648"/>
      <c r="G65" s="165"/>
      <c r="H65" s="165"/>
      <c r="I65" s="165"/>
      <c r="J65" s="165"/>
      <c r="K65" s="165"/>
      <c r="L65" s="165"/>
      <c r="M65" s="165"/>
      <c r="N65" s="165"/>
      <c r="O65" s="165"/>
      <c r="P65" s="42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9"/>
      <c r="BF65" s="379"/>
      <c r="BG65" s="379"/>
      <c r="BH65" s="379"/>
      <c r="BI65" s="379"/>
      <c r="BJ65" s="379"/>
      <c r="BK65" s="379"/>
      <c r="BL65" s="379"/>
      <c r="BM65" s="379"/>
      <c r="BN65" s="379"/>
      <c r="BO65" s="379"/>
      <c r="BP65" s="379"/>
      <c r="BQ65" s="379"/>
      <c r="BR65" s="379"/>
      <c r="BS65" s="379"/>
      <c r="BT65" s="379"/>
      <c r="BU65" s="379"/>
      <c r="BV65" s="379"/>
      <c r="BW65" s="379"/>
      <c r="BX65" s="379"/>
      <c r="BY65" s="379"/>
      <c r="BZ65" s="379"/>
    </row>
    <row r="66" spans="1:78">
      <c r="A66" s="578"/>
      <c r="B66" s="16" t="s">
        <v>139</v>
      </c>
      <c r="C66" s="646"/>
      <c r="D66" s="646"/>
      <c r="E66" s="489"/>
      <c r="F66" s="647"/>
      <c r="G66" s="227"/>
      <c r="H66" s="227"/>
      <c r="I66" s="227"/>
      <c r="J66" s="227"/>
      <c r="K66" s="227"/>
      <c r="L66" s="227"/>
      <c r="M66" s="227"/>
      <c r="N66" s="227"/>
      <c r="O66" s="227"/>
      <c r="P66" s="229"/>
    </row>
    <row r="67" spans="1:78" s="62" customFormat="1">
      <c r="A67" s="153">
        <v>37</v>
      </c>
      <c r="B67" s="1016" t="s">
        <v>1078</v>
      </c>
      <c r="C67" s="601"/>
      <c r="D67" s="601"/>
      <c r="E67" s="156" t="s">
        <v>164</v>
      </c>
      <c r="F67" s="648"/>
      <c r="G67" s="159"/>
      <c r="H67" s="159"/>
      <c r="I67" s="159"/>
      <c r="J67" s="159"/>
      <c r="K67" s="159"/>
      <c r="L67" s="159"/>
      <c r="M67" s="159"/>
      <c r="N67" s="159"/>
      <c r="O67" s="159"/>
      <c r="P67" s="42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79"/>
      <c r="AY67" s="379"/>
      <c r="AZ67" s="379"/>
      <c r="BA67" s="379"/>
      <c r="BB67" s="379"/>
      <c r="BC67" s="379"/>
      <c r="BD67" s="379"/>
      <c r="BE67" s="379"/>
      <c r="BF67" s="379"/>
      <c r="BG67" s="379"/>
      <c r="BH67" s="379"/>
      <c r="BI67" s="379"/>
      <c r="BJ67" s="379"/>
      <c r="BK67" s="379"/>
      <c r="BL67" s="379"/>
      <c r="BM67" s="379"/>
      <c r="BN67" s="379"/>
      <c r="BO67" s="379"/>
      <c r="BP67" s="379"/>
      <c r="BQ67" s="379"/>
      <c r="BR67" s="379"/>
      <c r="BS67" s="379"/>
      <c r="BT67" s="379"/>
      <c r="BU67" s="379"/>
      <c r="BV67" s="379"/>
      <c r="BW67" s="379"/>
      <c r="BX67" s="379"/>
      <c r="BY67" s="379"/>
      <c r="BZ67" s="379"/>
    </row>
    <row r="68" spans="1:78" s="62" customFormat="1">
      <c r="A68" s="153" t="s">
        <v>1050</v>
      </c>
      <c r="B68" s="124" t="s">
        <v>1079</v>
      </c>
      <c r="C68" s="601"/>
      <c r="D68" s="601"/>
      <c r="E68" s="156" t="s">
        <v>164</v>
      </c>
      <c r="F68" s="648"/>
      <c r="G68" s="226"/>
      <c r="H68" s="226"/>
      <c r="I68" s="226"/>
      <c r="J68" s="226"/>
      <c r="K68" s="226"/>
      <c r="L68" s="226"/>
      <c r="M68" s="226"/>
      <c r="N68" s="226"/>
      <c r="O68" s="226"/>
      <c r="P68" s="42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79"/>
      <c r="BA68" s="379"/>
      <c r="BB68" s="379"/>
      <c r="BC68" s="379"/>
      <c r="BD68" s="379"/>
      <c r="BE68" s="379"/>
      <c r="BF68" s="379"/>
      <c r="BG68" s="379"/>
      <c r="BH68" s="379"/>
      <c r="BI68" s="379"/>
      <c r="BJ68" s="379"/>
      <c r="BK68" s="379"/>
      <c r="BL68" s="379"/>
      <c r="BM68" s="379"/>
      <c r="BN68" s="379"/>
      <c r="BO68" s="379"/>
      <c r="BP68" s="379"/>
      <c r="BQ68" s="379"/>
      <c r="BR68" s="379"/>
      <c r="BS68" s="379"/>
      <c r="BT68" s="379"/>
      <c r="BU68" s="379"/>
      <c r="BV68" s="379"/>
      <c r="BW68" s="379"/>
      <c r="BX68" s="379"/>
      <c r="BY68" s="379"/>
      <c r="BZ68" s="379"/>
    </row>
    <row r="69" spans="1:78" s="62" customFormat="1">
      <c r="A69" s="153" t="s">
        <v>1051</v>
      </c>
      <c r="B69" s="124" t="s">
        <v>1080</v>
      </c>
      <c r="C69" s="601"/>
      <c r="D69" s="601"/>
      <c r="E69" s="156" t="s">
        <v>164</v>
      </c>
      <c r="F69" s="648"/>
      <c r="G69" s="226"/>
      <c r="H69" s="226"/>
      <c r="I69" s="226"/>
      <c r="J69" s="226"/>
      <c r="K69" s="226"/>
      <c r="L69" s="226"/>
      <c r="M69" s="226"/>
      <c r="N69" s="226"/>
      <c r="O69" s="226"/>
      <c r="P69" s="42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79"/>
      <c r="BR69" s="379"/>
      <c r="BS69" s="379"/>
      <c r="BT69" s="379"/>
      <c r="BU69" s="379"/>
      <c r="BV69" s="379"/>
      <c r="BW69" s="379"/>
      <c r="BX69" s="379"/>
      <c r="BY69" s="379"/>
      <c r="BZ69" s="379"/>
    </row>
    <row r="70" spans="1:78" s="62" customFormat="1">
      <c r="A70" s="153" t="s">
        <v>1052</v>
      </c>
      <c r="B70" s="124" t="s">
        <v>1081</v>
      </c>
      <c r="C70" s="601"/>
      <c r="D70" s="601"/>
      <c r="E70" s="156" t="s">
        <v>164</v>
      </c>
      <c r="F70" s="648"/>
      <c r="G70" s="226"/>
      <c r="H70" s="226"/>
      <c r="I70" s="226"/>
      <c r="J70" s="226"/>
      <c r="K70" s="226"/>
      <c r="L70" s="226"/>
      <c r="M70" s="226"/>
      <c r="N70" s="226"/>
      <c r="O70" s="226"/>
      <c r="P70" s="42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379"/>
      <c r="AY70" s="379"/>
      <c r="AZ70" s="379"/>
      <c r="BA70" s="379"/>
      <c r="BB70" s="379"/>
      <c r="BC70" s="379"/>
      <c r="BD70" s="379"/>
      <c r="BE70" s="379"/>
      <c r="BF70" s="379"/>
      <c r="BG70" s="379"/>
      <c r="BH70" s="379"/>
      <c r="BI70" s="379"/>
      <c r="BJ70" s="379"/>
      <c r="BK70" s="379"/>
      <c r="BL70" s="379"/>
      <c r="BM70" s="379"/>
      <c r="BN70" s="379"/>
      <c r="BO70" s="379"/>
      <c r="BP70" s="379"/>
      <c r="BQ70" s="379"/>
      <c r="BR70" s="379"/>
      <c r="BS70" s="379"/>
      <c r="BT70" s="379"/>
      <c r="BU70" s="379"/>
      <c r="BV70" s="379"/>
      <c r="BW70" s="379"/>
      <c r="BX70" s="379"/>
      <c r="BY70" s="379"/>
      <c r="BZ70" s="379"/>
    </row>
    <row r="71" spans="1:78">
      <c r="A71" s="153">
        <v>38</v>
      </c>
      <c r="B71" s="1016" t="s">
        <v>158</v>
      </c>
      <c r="C71" s="601"/>
      <c r="D71" s="601"/>
      <c r="E71" s="156" t="s">
        <v>164</v>
      </c>
      <c r="F71" s="648"/>
      <c r="G71" s="226"/>
      <c r="H71" s="226"/>
      <c r="I71" s="226"/>
      <c r="J71" s="226"/>
      <c r="K71" s="226"/>
      <c r="L71" s="226"/>
      <c r="M71" s="226"/>
      <c r="N71" s="226"/>
      <c r="O71" s="226"/>
      <c r="P71" s="229"/>
    </row>
    <row r="72" spans="1:78">
      <c r="A72" s="153">
        <v>39</v>
      </c>
      <c r="B72" s="1016" t="s">
        <v>442</v>
      </c>
      <c r="C72" s="601"/>
      <c r="D72" s="601"/>
      <c r="E72" s="156" t="s">
        <v>155</v>
      </c>
      <c r="F72" s="648"/>
      <c r="G72" s="165"/>
      <c r="H72" s="165"/>
      <c r="I72" s="165"/>
      <c r="J72" s="165"/>
      <c r="K72" s="165"/>
      <c r="L72" s="165"/>
      <c r="M72" s="165"/>
      <c r="N72" s="165"/>
      <c r="O72" s="165"/>
      <c r="P72" s="229"/>
    </row>
    <row r="73" spans="1:78" s="62" customFormat="1">
      <c r="A73" s="578"/>
      <c r="B73" s="13" t="s">
        <v>209</v>
      </c>
      <c r="C73" s="602"/>
      <c r="D73" s="602"/>
      <c r="E73" s="489"/>
      <c r="F73" s="602"/>
      <c r="G73" s="227"/>
      <c r="H73" s="227"/>
      <c r="I73" s="227"/>
      <c r="J73" s="227"/>
      <c r="K73" s="227"/>
      <c r="L73" s="227"/>
      <c r="M73" s="227"/>
      <c r="N73" s="227"/>
      <c r="O73" s="227"/>
      <c r="P73" s="429"/>
      <c r="Q73" s="379"/>
      <c r="R73" s="379"/>
      <c r="S73" s="379"/>
      <c r="T73" s="379"/>
      <c r="U73" s="379"/>
      <c r="V73" s="379"/>
      <c r="W73" s="379"/>
      <c r="X73" s="379"/>
      <c r="Y73" s="379"/>
      <c r="Z73" s="379"/>
      <c r="AA73" s="379"/>
      <c r="AB73" s="379"/>
      <c r="AC73" s="379"/>
      <c r="AD73" s="379"/>
      <c r="AE73" s="379"/>
      <c r="AF73" s="379"/>
      <c r="AG73" s="379"/>
      <c r="AH73" s="379"/>
      <c r="AI73" s="379"/>
      <c r="AJ73" s="379"/>
      <c r="AK73" s="379"/>
      <c r="AL73" s="379"/>
      <c r="AM73" s="379"/>
      <c r="AN73" s="379"/>
      <c r="AO73" s="379"/>
      <c r="AP73" s="379"/>
      <c r="AQ73" s="379"/>
      <c r="AR73" s="379"/>
      <c r="AS73" s="379"/>
      <c r="AT73" s="379"/>
      <c r="AU73" s="379"/>
      <c r="AV73" s="379"/>
      <c r="AW73" s="379"/>
      <c r="AX73" s="379"/>
      <c r="AY73" s="379"/>
      <c r="AZ73" s="379"/>
      <c r="BA73" s="379"/>
      <c r="BB73" s="379"/>
      <c r="BC73" s="379"/>
      <c r="BD73" s="379"/>
      <c r="BE73" s="379"/>
      <c r="BF73" s="379"/>
      <c r="BG73" s="379"/>
      <c r="BH73" s="379"/>
      <c r="BI73" s="379"/>
      <c r="BJ73" s="379"/>
      <c r="BK73" s="379"/>
      <c r="BL73" s="379"/>
      <c r="BM73" s="379"/>
      <c r="BN73" s="379"/>
      <c r="BO73" s="379"/>
      <c r="BP73" s="379"/>
      <c r="BQ73" s="379"/>
      <c r="BR73" s="379"/>
      <c r="BS73" s="379"/>
      <c r="BT73" s="379"/>
      <c r="BU73" s="379"/>
      <c r="BV73" s="379"/>
      <c r="BW73" s="379"/>
      <c r="BX73" s="379"/>
      <c r="BY73" s="379"/>
      <c r="BZ73" s="379"/>
    </row>
    <row r="74" spans="1:78">
      <c r="A74" s="578"/>
      <c r="B74" s="16" t="s">
        <v>140</v>
      </c>
      <c r="C74" s="646"/>
      <c r="D74" s="646"/>
      <c r="E74" s="489"/>
      <c r="F74" s="647"/>
      <c r="G74" s="227"/>
      <c r="H74" s="227"/>
      <c r="I74" s="227"/>
      <c r="J74" s="227"/>
      <c r="K74" s="227"/>
      <c r="L74" s="227"/>
      <c r="M74" s="227"/>
      <c r="N74" s="227"/>
      <c r="O74" s="227"/>
      <c r="P74" s="229"/>
    </row>
    <row r="75" spans="1:78">
      <c r="A75" s="153">
        <v>40</v>
      </c>
      <c r="B75" s="17" t="s">
        <v>159</v>
      </c>
      <c r="C75" s="601"/>
      <c r="D75" s="601"/>
      <c r="E75" s="156" t="s">
        <v>164</v>
      </c>
      <c r="F75" s="648"/>
      <c r="G75" s="165"/>
      <c r="H75" s="165"/>
      <c r="I75" s="165"/>
      <c r="J75" s="165"/>
      <c r="K75" s="165"/>
      <c r="L75" s="165"/>
      <c r="M75" s="165"/>
      <c r="N75" s="165"/>
      <c r="O75" s="165"/>
      <c r="P75" s="229"/>
    </row>
    <row r="76" spans="1:78">
      <c r="A76" s="578"/>
      <c r="B76" s="601"/>
      <c r="C76" s="601"/>
      <c r="D76" s="601"/>
      <c r="E76" s="489"/>
      <c r="F76" s="648"/>
      <c r="G76" s="227"/>
      <c r="H76" s="227"/>
      <c r="I76" s="227"/>
      <c r="J76" s="227"/>
      <c r="K76" s="227"/>
      <c r="L76" s="227"/>
      <c r="M76" s="227"/>
      <c r="N76" s="227"/>
      <c r="O76" s="227"/>
      <c r="P76" s="229"/>
      <c r="Q76" s="230"/>
      <c r="R76" s="230"/>
    </row>
    <row r="77" spans="1:78" s="62" customFormat="1">
      <c r="A77" s="578"/>
      <c r="B77" s="11" t="s">
        <v>514</v>
      </c>
      <c r="C77" s="589"/>
      <c r="D77" s="589"/>
      <c r="E77" s="489"/>
      <c r="F77" s="602"/>
      <c r="G77" s="227"/>
      <c r="H77" s="227"/>
      <c r="I77" s="227"/>
      <c r="J77" s="227"/>
      <c r="K77" s="227"/>
      <c r="L77" s="227"/>
      <c r="M77" s="227"/>
      <c r="N77" s="227"/>
      <c r="O77" s="227"/>
      <c r="P77" s="429"/>
      <c r="Q77" s="379"/>
      <c r="R77" s="379"/>
      <c r="S77" s="379"/>
      <c r="T77" s="379"/>
      <c r="U77" s="379"/>
      <c r="V77" s="379"/>
      <c r="W77" s="379"/>
      <c r="X77" s="379"/>
      <c r="Y77" s="379"/>
      <c r="Z77" s="379"/>
      <c r="AA77" s="379"/>
      <c r="AB77" s="379"/>
      <c r="AC77" s="379"/>
      <c r="AD77" s="379"/>
      <c r="AE77" s="379"/>
      <c r="AF77" s="379"/>
      <c r="AG77" s="379"/>
      <c r="AH77" s="379"/>
      <c r="AI77" s="379"/>
      <c r="AJ77" s="379"/>
      <c r="AK77" s="379"/>
      <c r="AL77" s="379"/>
      <c r="AM77" s="379"/>
      <c r="AN77" s="379"/>
      <c r="AO77" s="379"/>
      <c r="AP77" s="379"/>
      <c r="AQ77" s="379"/>
      <c r="AR77" s="379"/>
      <c r="AS77" s="379"/>
      <c r="AT77" s="379"/>
      <c r="AU77" s="379"/>
      <c r="AV77" s="379"/>
      <c r="AW77" s="379"/>
      <c r="AX77" s="379"/>
      <c r="AY77" s="379"/>
      <c r="AZ77" s="379"/>
      <c r="BA77" s="379"/>
      <c r="BB77" s="379"/>
      <c r="BC77" s="379"/>
      <c r="BD77" s="379"/>
      <c r="BE77" s="379"/>
      <c r="BF77" s="379"/>
      <c r="BG77" s="379"/>
      <c r="BH77" s="379"/>
      <c r="BI77" s="379"/>
      <c r="BJ77" s="379"/>
      <c r="BK77" s="379"/>
      <c r="BL77" s="379"/>
      <c r="BM77" s="379"/>
      <c r="BN77" s="379"/>
      <c r="BO77" s="379"/>
      <c r="BP77" s="379"/>
      <c r="BQ77" s="379"/>
      <c r="BR77" s="379"/>
      <c r="BS77" s="379"/>
      <c r="BT77" s="379"/>
      <c r="BU77" s="379"/>
      <c r="BV77" s="379"/>
      <c r="BW77" s="379"/>
      <c r="BX77" s="379"/>
      <c r="BY77" s="379"/>
      <c r="BZ77" s="379"/>
    </row>
    <row r="78" spans="1:78">
      <c r="A78" s="153">
        <v>41</v>
      </c>
      <c r="B78" s="15" t="s">
        <v>191</v>
      </c>
      <c r="C78" s="73"/>
      <c r="D78" s="399"/>
      <c r="E78" s="156" t="s">
        <v>155</v>
      </c>
      <c r="F78" s="398"/>
      <c r="G78" s="122"/>
      <c r="H78" s="122"/>
      <c r="I78" s="122"/>
      <c r="J78" s="122"/>
      <c r="K78" s="122"/>
      <c r="L78" s="122"/>
      <c r="M78" s="122"/>
      <c r="N78" s="122"/>
      <c r="O78" s="122"/>
      <c r="P78" s="229"/>
    </row>
    <row r="79" spans="1:78">
      <c r="A79" s="153">
        <v>42</v>
      </c>
      <c r="B79" s="15" t="s">
        <v>210</v>
      </c>
      <c r="C79" s="500"/>
      <c r="D79" s="399"/>
      <c r="E79" s="156" t="s">
        <v>164</v>
      </c>
      <c r="F79" s="398"/>
      <c r="G79" s="120"/>
      <c r="H79" s="120"/>
      <c r="I79" s="120"/>
      <c r="J79" s="120"/>
      <c r="K79" s="120"/>
      <c r="L79" s="120"/>
      <c r="M79" s="120"/>
      <c r="N79" s="120"/>
      <c r="O79" s="120"/>
      <c r="P79" s="229"/>
    </row>
    <row r="80" spans="1:78">
      <c r="A80" s="153" t="s">
        <v>1053</v>
      </c>
      <c r="B80" s="17" t="s">
        <v>452</v>
      </c>
      <c r="C80" s="399"/>
      <c r="D80" s="399"/>
      <c r="E80" s="156" t="s">
        <v>164</v>
      </c>
      <c r="F80" s="398"/>
      <c r="G80" s="165"/>
      <c r="H80" s="165"/>
      <c r="I80" s="165"/>
      <c r="J80" s="165"/>
      <c r="K80" s="165"/>
      <c r="L80" s="165"/>
      <c r="M80" s="165"/>
      <c r="N80" s="165"/>
      <c r="O80" s="165"/>
      <c r="P80" s="229"/>
    </row>
    <row r="81" spans="1:16">
      <c r="A81" s="153" t="s">
        <v>1054</v>
      </c>
      <c r="B81" s="17" t="s">
        <v>453</v>
      </c>
      <c r="C81" s="399"/>
      <c r="D81" s="399"/>
      <c r="E81" s="156" t="s">
        <v>164</v>
      </c>
      <c r="F81" s="398"/>
      <c r="G81" s="165"/>
      <c r="H81" s="165"/>
      <c r="I81" s="165"/>
      <c r="J81" s="165"/>
      <c r="K81" s="165"/>
      <c r="L81" s="165"/>
      <c r="M81" s="165"/>
      <c r="N81" s="165"/>
      <c r="O81" s="165"/>
      <c r="P81" s="229"/>
    </row>
    <row r="82" spans="1:16">
      <c r="A82" s="153" t="s">
        <v>1055</v>
      </c>
      <c r="B82" s="17" t="s">
        <v>454</v>
      </c>
      <c r="C82" s="399"/>
      <c r="D82" s="399"/>
      <c r="E82" s="156" t="s">
        <v>164</v>
      </c>
      <c r="F82" s="398"/>
      <c r="G82" s="165"/>
      <c r="H82" s="165"/>
      <c r="I82" s="165"/>
      <c r="J82" s="165"/>
      <c r="K82" s="165"/>
      <c r="L82" s="165"/>
      <c r="M82" s="165"/>
      <c r="N82" s="165"/>
      <c r="O82" s="165"/>
      <c r="P82" s="229"/>
    </row>
    <row r="83" spans="1:16">
      <c r="A83" s="153" t="s">
        <v>1056</v>
      </c>
      <c r="B83" s="17" t="s">
        <v>445</v>
      </c>
      <c r="C83" s="399"/>
      <c r="D83" s="399"/>
      <c r="E83" s="156" t="s">
        <v>164</v>
      </c>
      <c r="F83" s="398"/>
      <c r="G83" s="165"/>
      <c r="H83" s="165"/>
      <c r="I83" s="165"/>
      <c r="J83" s="165"/>
      <c r="K83" s="165"/>
      <c r="L83" s="165"/>
      <c r="M83" s="165"/>
      <c r="N83" s="165"/>
      <c r="O83" s="165"/>
      <c r="P83" s="229"/>
    </row>
    <row r="84" spans="1:16">
      <c r="A84" s="153">
        <v>43</v>
      </c>
      <c r="B84" s="79" t="s">
        <v>211</v>
      </c>
      <c r="C84" s="650"/>
      <c r="D84" s="650"/>
      <c r="E84" s="156" t="s">
        <v>164</v>
      </c>
      <c r="F84" s="398"/>
      <c r="G84" s="120"/>
      <c r="H84" s="120"/>
      <c r="I84" s="120"/>
      <c r="J84" s="120"/>
      <c r="K84" s="120"/>
      <c r="L84" s="120"/>
      <c r="M84" s="120"/>
      <c r="N84" s="120"/>
      <c r="O84" s="120"/>
      <c r="P84" s="229"/>
    </row>
    <row r="85" spans="1:16">
      <c r="A85" s="153">
        <v>44</v>
      </c>
      <c r="B85" s="79" t="s">
        <v>494</v>
      </c>
      <c r="C85" s="650"/>
      <c r="D85" s="650"/>
      <c r="E85" s="156" t="s">
        <v>164</v>
      </c>
      <c r="F85" s="398"/>
      <c r="G85" s="122"/>
      <c r="H85" s="122"/>
      <c r="I85" s="122"/>
      <c r="J85" s="122"/>
      <c r="K85" s="122"/>
      <c r="L85" s="122"/>
      <c r="M85" s="122"/>
      <c r="N85" s="122"/>
      <c r="O85" s="122"/>
      <c r="P85" s="229"/>
    </row>
    <row r="86" spans="1:16">
      <c r="A86" s="153">
        <v>45</v>
      </c>
      <c r="B86" s="79" t="s">
        <v>1106</v>
      </c>
      <c r="C86" s="650"/>
      <c r="D86" s="650"/>
      <c r="E86" s="156" t="s">
        <v>164</v>
      </c>
      <c r="F86" s="398"/>
      <c r="G86" s="120"/>
      <c r="H86" s="120"/>
      <c r="I86" s="120"/>
      <c r="J86" s="120"/>
      <c r="K86" s="120"/>
      <c r="L86" s="120"/>
      <c r="M86" s="120"/>
      <c r="N86" s="120"/>
      <c r="O86" s="120"/>
      <c r="P86" s="229"/>
    </row>
    <row r="87" spans="1:16">
      <c r="A87" s="153" t="s">
        <v>1057</v>
      </c>
      <c r="B87" s="160" t="s">
        <v>455</v>
      </c>
      <c r="C87" s="650"/>
      <c r="D87" s="650"/>
      <c r="E87" s="156" t="s">
        <v>164</v>
      </c>
      <c r="F87" s="398"/>
      <c r="G87" s="120"/>
      <c r="H87" s="120"/>
      <c r="I87" s="120"/>
      <c r="J87" s="120"/>
      <c r="K87" s="120"/>
      <c r="L87" s="120"/>
      <c r="M87" s="120"/>
      <c r="N87" s="120"/>
      <c r="O87" s="120"/>
      <c r="P87" s="229"/>
    </row>
    <row r="88" spans="1:16">
      <c r="A88" s="153" t="s">
        <v>1058</v>
      </c>
      <c r="B88" s="160" t="s">
        <v>69</v>
      </c>
      <c r="C88" s="650"/>
      <c r="D88" s="650"/>
      <c r="E88" s="156" t="s">
        <v>164</v>
      </c>
      <c r="F88" s="398"/>
      <c r="G88" s="120"/>
      <c r="H88" s="120"/>
      <c r="I88" s="120"/>
      <c r="J88" s="120"/>
      <c r="K88" s="120"/>
      <c r="L88" s="120"/>
      <c r="M88" s="120"/>
      <c r="N88" s="120"/>
      <c r="O88" s="120"/>
      <c r="P88" s="229"/>
    </row>
    <row r="89" spans="1:16">
      <c r="A89" s="153">
        <v>46</v>
      </c>
      <c r="B89" s="79" t="s">
        <v>458</v>
      </c>
      <c r="C89" s="73"/>
      <c r="D89" s="650"/>
      <c r="E89" s="156" t="s">
        <v>164</v>
      </c>
      <c r="F89" s="398"/>
      <c r="G89" s="120"/>
      <c r="H89" s="120"/>
      <c r="I89" s="120"/>
      <c r="J89" s="120"/>
      <c r="K89" s="120"/>
      <c r="L89" s="120"/>
      <c r="M89" s="120"/>
      <c r="N89" s="120"/>
      <c r="O89" s="120"/>
      <c r="P89" s="229"/>
    </row>
    <row r="90" spans="1:16">
      <c r="A90" s="153" t="s">
        <v>1059</v>
      </c>
      <c r="B90" s="160" t="s">
        <v>324</v>
      </c>
      <c r="C90" s="650"/>
      <c r="D90" s="650"/>
      <c r="E90" s="156" t="s">
        <v>164</v>
      </c>
      <c r="F90" s="398"/>
      <c r="G90" s="120"/>
      <c r="H90" s="120"/>
      <c r="I90" s="120"/>
      <c r="J90" s="120"/>
      <c r="K90" s="120"/>
      <c r="L90" s="120"/>
      <c r="M90" s="120"/>
      <c r="N90" s="120"/>
      <c r="O90" s="120"/>
      <c r="P90" s="229"/>
    </row>
    <row r="91" spans="1:16">
      <c r="A91" s="153" t="s">
        <v>1060</v>
      </c>
      <c r="B91" s="160" t="s">
        <v>283</v>
      </c>
      <c r="C91" s="650"/>
      <c r="D91" s="650"/>
      <c r="E91" s="156" t="s">
        <v>164</v>
      </c>
      <c r="F91" s="398"/>
      <c r="G91" s="120"/>
      <c r="H91" s="120"/>
      <c r="I91" s="120"/>
      <c r="J91" s="120"/>
      <c r="K91" s="120"/>
      <c r="L91" s="120"/>
      <c r="M91" s="120"/>
      <c r="N91" s="120"/>
      <c r="O91" s="120"/>
      <c r="P91" s="229"/>
    </row>
    <row r="92" spans="1:16">
      <c r="A92" s="153" t="s">
        <v>1061</v>
      </c>
      <c r="B92" s="160" t="s">
        <v>217</v>
      </c>
      <c r="C92" s="650"/>
      <c r="D92" s="650"/>
      <c r="E92" s="156" t="s">
        <v>164</v>
      </c>
      <c r="F92" s="398"/>
      <c r="G92" s="120"/>
      <c r="H92" s="120"/>
      <c r="I92" s="120"/>
      <c r="J92" s="120"/>
      <c r="K92" s="120"/>
      <c r="L92" s="120"/>
      <c r="M92" s="120"/>
      <c r="N92" s="120"/>
      <c r="O92" s="120"/>
      <c r="P92" s="229"/>
    </row>
    <row r="93" spans="1:16">
      <c r="A93" s="153">
        <v>47</v>
      </c>
      <c r="B93" s="272" t="s">
        <v>1107</v>
      </c>
      <c r="C93" s="650"/>
      <c r="D93" s="650"/>
      <c r="E93" s="273" t="s">
        <v>164</v>
      </c>
      <c r="F93" s="398"/>
      <c r="G93" s="122"/>
      <c r="H93" s="122"/>
      <c r="I93" s="122"/>
      <c r="J93" s="122"/>
      <c r="K93" s="122"/>
      <c r="L93" s="122"/>
      <c r="M93" s="122"/>
      <c r="N93" s="122"/>
      <c r="O93" s="122"/>
      <c r="P93" s="229"/>
    </row>
    <row r="94" spans="1:16">
      <c r="A94" s="578"/>
      <c r="B94" s="651"/>
      <c r="C94" s="500"/>
      <c r="D94" s="399"/>
      <c r="E94" s="489"/>
      <c r="F94" s="398"/>
    </row>
    <row r="95" spans="1:16">
      <c r="A95" s="153">
        <v>48</v>
      </c>
      <c r="B95" s="239" t="s">
        <v>429</v>
      </c>
      <c r="C95" s="73"/>
      <c r="D95" s="650"/>
      <c r="E95" s="156" t="s">
        <v>164</v>
      </c>
      <c r="F95" s="398"/>
      <c r="G95" s="122"/>
      <c r="H95" s="122"/>
      <c r="I95" s="122"/>
      <c r="J95" s="122"/>
      <c r="K95" s="122"/>
      <c r="L95" s="122"/>
      <c r="M95" s="122"/>
      <c r="N95" s="122"/>
      <c r="O95" s="122"/>
      <c r="P95" s="229"/>
    </row>
    <row r="96" spans="1:16">
      <c r="A96" s="153">
        <v>49</v>
      </c>
      <c r="B96" s="9" t="s">
        <v>495</v>
      </c>
      <c r="C96" s="73"/>
      <c r="D96" s="399"/>
      <c r="E96" s="156" t="s">
        <v>164</v>
      </c>
      <c r="F96" s="398"/>
      <c r="G96" s="122"/>
      <c r="H96" s="122"/>
      <c r="I96" s="122"/>
      <c r="J96" s="122"/>
      <c r="K96" s="122"/>
      <c r="L96" s="122"/>
      <c r="M96" s="122"/>
      <c r="N96" s="122"/>
      <c r="O96" s="122"/>
      <c r="P96" s="229"/>
    </row>
    <row r="97" spans="1:78">
      <c r="A97" s="581"/>
      <c r="E97" s="398"/>
      <c r="F97" s="398"/>
      <c r="O97" s="230"/>
      <c r="P97" s="229"/>
    </row>
    <row r="98" spans="1:78">
      <c r="A98" s="581"/>
      <c r="B98" s="11" t="s">
        <v>754</v>
      </c>
      <c r="C98" s="589"/>
      <c r="D98" s="589"/>
      <c r="E98" s="398"/>
      <c r="F98" s="398"/>
      <c r="O98" s="230"/>
      <c r="P98" s="229"/>
    </row>
    <row r="99" spans="1:78">
      <c r="A99" s="153">
        <v>50</v>
      </c>
      <c r="B99" s="15" t="s">
        <v>1295</v>
      </c>
      <c r="C99" s="73"/>
      <c r="D99" s="399"/>
      <c r="E99" s="156" t="s">
        <v>164</v>
      </c>
      <c r="F99" s="398"/>
      <c r="G99" s="122"/>
      <c r="H99" s="122"/>
      <c r="I99" s="122"/>
      <c r="J99" s="122"/>
      <c r="K99" s="122"/>
      <c r="L99" s="122"/>
      <c r="M99" s="122"/>
      <c r="N99" s="122"/>
      <c r="O99" s="122"/>
      <c r="P99" s="229"/>
    </row>
    <row r="100" spans="1:78">
      <c r="A100" s="153">
        <v>51</v>
      </c>
      <c r="B100" s="15" t="s">
        <v>1296</v>
      </c>
      <c r="C100" s="399"/>
      <c r="D100" s="399"/>
      <c r="E100" s="156" t="s">
        <v>164</v>
      </c>
      <c r="F100" s="398"/>
      <c r="G100" s="165"/>
      <c r="H100" s="165"/>
      <c r="I100" s="165"/>
      <c r="J100" s="165"/>
      <c r="K100" s="165"/>
      <c r="L100" s="165"/>
      <c r="M100" s="165"/>
      <c r="N100" s="165"/>
      <c r="O100" s="165"/>
      <c r="P100" s="229"/>
    </row>
    <row r="101" spans="1:78" s="60" customFormat="1">
      <c r="A101" s="153">
        <v>52</v>
      </c>
      <c r="B101" s="275" t="s">
        <v>536</v>
      </c>
      <c r="C101" s="399"/>
      <c r="D101" s="399"/>
      <c r="E101" s="271" t="s">
        <v>164</v>
      </c>
      <c r="F101" s="399"/>
      <c r="G101" s="165"/>
      <c r="H101" s="165"/>
      <c r="I101" s="165"/>
      <c r="J101" s="165"/>
      <c r="K101" s="165"/>
      <c r="L101" s="165"/>
      <c r="M101" s="165"/>
      <c r="N101" s="165"/>
      <c r="O101" s="165"/>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0"/>
      <c r="BV101" s="230"/>
      <c r="BW101" s="230"/>
      <c r="BX101" s="230"/>
      <c r="BY101" s="230"/>
      <c r="BZ101" s="230"/>
    </row>
    <row r="102" spans="1:78" s="60" customFormat="1">
      <c r="A102" s="153">
        <v>53</v>
      </c>
      <c r="B102" s="275" t="s">
        <v>537</v>
      </c>
      <c r="C102" s="399"/>
      <c r="D102" s="399"/>
      <c r="E102" s="271" t="s">
        <v>538</v>
      </c>
      <c r="F102" s="399"/>
      <c r="G102" s="165"/>
      <c r="H102" s="165"/>
      <c r="I102" s="165"/>
      <c r="J102" s="165"/>
      <c r="K102" s="165"/>
      <c r="L102" s="165"/>
      <c r="M102" s="165"/>
      <c r="N102" s="165"/>
      <c r="O102" s="165"/>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row>
    <row r="103" spans="1:78">
      <c r="A103" s="1015"/>
      <c r="B103" s="399"/>
      <c r="C103" s="399"/>
      <c r="D103" s="399"/>
      <c r="E103" s="489"/>
      <c r="F103" s="398"/>
      <c r="G103" s="227"/>
      <c r="H103" s="227"/>
      <c r="I103" s="227"/>
      <c r="J103" s="227"/>
      <c r="K103" s="227"/>
      <c r="L103" s="227"/>
      <c r="M103" s="227"/>
      <c r="N103" s="227"/>
      <c r="O103" s="227"/>
      <c r="P103" s="229"/>
    </row>
    <row r="104" spans="1:78">
      <c r="A104" s="1015"/>
      <c r="B104" s="13" t="s">
        <v>449</v>
      </c>
      <c r="C104" s="602"/>
      <c r="D104" s="602"/>
      <c r="E104" s="398"/>
      <c r="F104" s="398"/>
      <c r="G104" s="229"/>
      <c r="H104" s="229"/>
      <c r="I104" s="229"/>
      <c r="J104" s="229"/>
      <c r="K104" s="229"/>
      <c r="L104" s="229"/>
      <c r="M104" s="229"/>
      <c r="N104" s="229"/>
      <c r="O104" s="229"/>
      <c r="P104" s="229"/>
    </row>
    <row r="105" spans="1:78">
      <c r="A105" s="153">
        <v>54</v>
      </c>
      <c r="B105" s="275" t="s">
        <v>1108</v>
      </c>
      <c r="C105" s="399"/>
      <c r="D105" s="399"/>
      <c r="E105" s="20" t="s">
        <v>160</v>
      </c>
      <c r="F105" s="398"/>
      <c r="G105" s="165"/>
      <c r="H105" s="165"/>
      <c r="I105" s="165"/>
      <c r="J105" s="165"/>
      <c r="K105" s="165"/>
      <c r="L105" s="165"/>
      <c r="M105" s="165"/>
      <c r="N105" s="165"/>
      <c r="O105" s="165"/>
      <c r="P105" s="229"/>
    </row>
    <row r="106" spans="1:78">
      <c r="A106" s="153">
        <v>55</v>
      </c>
      <c r="B106" s="15" t="s">
        <v>303</v>
      </c>
      <c r="C106" s="399"/>
      <c r="D106" s="399"/>
      <c r="E106" s="262" t="s">
        <v>160</v>
      </c>
      <c r="G106" s="165"/>
      <c r="H106" s="165"/>
      <c r="I106" s="165"/>
      <c r="J106" s="165"/>
      <c r="K106" s="165"/>
      <c r="L106" s="165"/>
      <c r="M106" s="165"/>
      <c r="N106" s="165"/>
      <c r="O106" s="165"/>
      <c r="P106" s="229"/>
    </row>
    <row r="107" spans="1:78">
      <c r="A107" s="153">
        <v>56</v>
      </c>
      <c r="B107" s="15" t="s">
        <v>266</v>
      </c>
      <c r="C107" s="399"/>
      <c r="D107" s="399"/>
      <c r="E107" s="262" t="s">
        <v>160</v>
      </c>
      <c r="G107" s="165"/>
      <c r="H107" s="165"/>
      <c r="I107" s="165"/>
      <c r="J107" s="165"/>
      <c r="K107" s="165"/>
      <c r="L107" s="165"/>
      <c r="M107" s="165"/>
      <c r="N107" s="165"/>
      <c r="O107" s="165"/>
      <c r="P107" s="229"/>
    </row>
    <row r="108" spans="1:78" s="259" customFormat="1">
      <c r="A108" s="153">
        <v>57</v>
      </c>
      <c r="B108" s="275" t="s">
        <v>5</v>
      </c>
      <c r="C108" s="510"/>
      <c r="D108" s="510"/>
      <c r="E108" s="259" t="s">
        <v>160</v>
      </c>
      <c r="F108" s="276"/>
      <c r="G108" s="101"/>
      <c r="H108" s="101"/>
      <c r="I108" s="101"/>
      <c r="J108" s="101"/>
      <c r="K108" s="101"/>
      <c r="L108" s="101"/>
      <c r="M108" s="101"/>
      <c r="N108" s="101"/>
      <c r="O108" s="101"/>
      <c r="P108" s="276"/>
      <c r="Q108" s="276"/>
      <c r="R108" s="276"/>
      <c r="S108" s="276"/>
      <c r="T108" s="276"/>
      <c r="U108" s="276"/>
      <c r="V108" s="276"/>
      <c r="W108" s="276"/>
      <c r="X108" s="276"/>
      <c r="Y108" s="276"/>
      <c r="Z108" s="276"/>
      <c r="AA108" s="276"/>
      <c r="AB108" s="276"/>
      <c r="AC108" s="276"/>
      <c r="AD108" s="276"/>
      <c r="AE108" s="276"/>
      <c r="AF108" s="276"/>
      <c r="AG108" s="276"/>
      <c r="AH108" s="276"/>
      <c r="AI108" s="276"/>
      <c r="AJ108" s="276"/>
      <c r="AK108" s="276"/>
      <c r="AL108" s="276"/>
      <c r="AM108" s="276"/>
      <c r="AN108" s="276"/>
      <c r="AO108" s="276"/>
      <c r="AP108" s="276"/>
      <c r="AQ108" s="276"/>
      <c r="AR108" s="276"/>
      <c r="AS108" s="276"/>
      <c r="AT108" s="276"/>
      <c r="AU108" s="276"/>
      <c r="AV108" s="276"/>
      <c r="AW108" s="276"/>
      <c r="AX108" s="276"/>
      <c r="AY108" s="276"/>
      <c r="AZ108" s="276"/>
      <c r="BA108" s="276"/>
      <c r="BB108" s="276"/>
      <c r="BC108" s="276"/>
      <c r="BD108" s="276"/>
      <c r="BE108" s="276"/>
      <c r="BF108" s="276"/>
      <c r="BG108" s="276"/>
      <c r="BH108" s="276"/>
      <c r="BI108" s="276"/>
      <c r="BJ108" s="276"/>
      <c r="BK108" s="276"/>
      <c r="BL108" s="276"/>
      <c r="BM108" s="276"/>
      <c r="BN108" s="276"/>
      <c r="BO108" s="276"/>
      <c r="BP108" s="276"/>
      <c r="BQ108" s="276"/>
      <c r="BR108" s="276"/>
      <c r="BS108" s="276"/>
      <c r="BT108" s="276"/>
      <c r="BU108" s="276"/>
      <c r="BV108" s="276"/>
      <c r="BW108" s="276"/>
      <c r="BX108" s="276"/>
      <c r="BY108" s="276"/>
      <c r="BZ108" s="276"/>
    </row>
    <row r="109" spans="1:78">
      <c r="A109" s="153">
        <v>58</v>
      </c>
      <c r="B109" s="15" t="s">
        <v>286</v>
      </c>
      <c r="C109" s="399"/>
      <c r="D109" s="399"/>
      <c r="E109" s="262" t="s">
        <v>160</v>
      </c>
      <c r="G109" s="165"/>
      <c r="H109" s="165"/>
      <c r="I109" s="165"/>
      <c r="J109" s="165"/>
      <c r="K109" s="165"/>
      <c r="L109" s="165"/>
      <c r="M109" s="165"/>
      <c r="N109" s="165"/>
      <c r="O109" s="165"/>
      <c r="P109" s="229"/>
    </row>
    <row r="110" spans="1:78">
      <c r="A110" s="153">
        <v>59</v>
      </c>
      <c r="B110" s="15" t="s">
        <v>10</v>
      </c>
      <c r="C110" s="399"/>
      <c r="D110" s="399"/>
      <c r="E110" s="262" t="s">
        <v>160</v>
      </c>
      <c r="G110" s="165"/>
      <c r="H110" s="165"/>
      <c r="I110" s="165"/>
      <c r="J110" s="165"/>
      <c r="K110" s="165"/>
      <c r="L110" s="165"/>
      <c r="M110" s="165"/>
      <c r="N110" s="165"/>
      <c r="O110" s="165"/>
      <c r="P110" s="229"/>
    </row>
    <row r="111" spans="1:78">
      <c r="A111" s="153">
        <v>60</v>
      </c>
      <c r="B111" s="15" t="s">
        <v>59</v>
      </c>
      <c r="C111" s="399"/>
      <c r="D111" s="399"/>
      <c r="E111" s="262" t="s">
        <v>160</v>
      </c>
      <c r="G111" s="165"/>
      <c r="H111" s="165"/>
      <c r="I111" s="165"/>
      <c r="J111" s="165"/>
      <c r="K111" s="165"/>
      <c r="L111" s="165"/>
      <c r="M111" s="165"/>
      <c r="N111" s="165"/>
      <c r="O111" s="165"/>
      <c r="P111" s="229"/>
    </row>
    <row r="112" spans="1:78">
      <c r="A112" s="153">
        <v>61</v>
      </c>
      <c r="B112" s="15" t="s">
        <v>58</v>
      </c>
      <c r="C112" s="399"/>
      <c r="D112" s="399"/>
      <c r="E112" s="262" t="s">
        <v>160</v>
      </c>
      <c r="G112" s="165"/>
      <c r="H112" s="165"/>
      <c r="I112" s="165"/>
      <c r="J112" s="165"/>
      <c r="K112" s="165"/>
      <c r="L112" s="165"/>
      <c r="M112" s="165"/>
      <c r="N112" s="165"/>
      <c r="O112" s="165"/>
      <c r="P112" s="229"/>
    </row>
    <row r="113" spans="1:16">
      <c r="A113" s="153">
        <v>62</v>
      </c>
      <c r="B113" s="15" t="s">
        <v>443</v>
      </c>
      <c r="C113" s="399"/>
      <c r="D113" s="399"/>
      <c r="E113" s="262" t="s">
        <v>160</v>
      </c>
      <c r="G113" s="165"/>
      <c r="H113" s="165"/>
      <c r="I113" s="165"/>
      <c r="J113" s="165"/>
      <c r="K113" s="165"/>
      <c r="L113" s="165"/>
      <c r="M113" s="165"/>
      <c r="N113" s="165"/>
      <c r="O113" s="165"/>
      <c r="P113" s="229"/>
    </row>
    <row r="114" spans="1:16">
      <c r="A114" s="153">
        <v>63</v>
      </c>
      <c r="B114" s="15" t="s">
        <v>430</v>
      </c>
      <c r="C114" s="399"/>
      <c r="D114" s="399"/>
      <c r="E114" s="262" t="s">
        <v>160</v>
      </c>
      <c r="G114" s="165"/>
      <c r="H114" s="165"/>
      <c r="I114" s="165"/>
      <c r="J114" s="165"/>
      <c r="K114" s="165"/>
      <c r="L114" s="165"/>
      <c r="M114" s="165"/>
      <c r="N114" s="165"/>
      <c r="O114" s="165"/>
      <c r="P114" s="229"/>
    </row>
    <row r="115" spans="1:16">
      <c r="A115" s="153">
        <v>64</v>
      </c>
      <c r="B115" s="15" t="s">
        <v>350</v>
      </c>
      <c r="C115" s="399"/>
      <c r="D115" s="399"/>
      <c r="E115" s="262" t="s">
        <v>160</v>
      </c>
      <c r="G115" s="165"/>
      <c r="H115" s="165"/>
      <c r="I115" s="165"/>
      <c r="J115" s="165"/>
      <c r="K115" s="165"/>
      <c r="L115" s="165"/>
      <c r="M115" s="165"/>
      <c r="N115" s="165"/>
      <c r="O115" s="165"/>
      <c r="P115" s="229"/>
    </row>
    <row r="116" spans="1:16">
      <c r="A116" s="153">
        <v>65</v>
      </c>
      <c r="B116" s="15" t="s">
        <v>351</v>
      </c>
      <c r="C116" s="399"/>
      <c r="D116" s="399"/>
      <c r="E116" s="262" t="s">
        <v>160</v>
      </c>
      <c r="G116" s="165"/>
      <c r="H116" s="165"/>
      <c r="I116" s="165"/>
      <c r="J116" s="165"/>
      <c r="K116" s="165"/>
      <c r="L116" s="165"/>
      <c r="M116" s="165"/>
      <c r="N116" s="165"/>
      <c r="O116" s="165"/>
      <c r="P116" s="229"/>
    </row>
    <row r="117" spans="1:16">
      <c r="A117" s="153">
        <v>66</v>
      </c>
      <c r="B117" s="15" t="s">
        <v>530</v>
      </c>
      <c r="C117" s="399"/>
      <c r="D117" s="399"/>
      <c r="E117" s="273" t="s">
        <v>160</v>
      </c>
      <c r="G117" s="165"/>
      <c r="H117" s="165"/>
      <c r="I117" s="165"/>
      <c r="J117" s="165"/>
      <c r="K117" s="165"/>
      <c r="L117" s="165"/>
      <c r="M117" s="165"/>
      <c r="N117" s="165"/>
      <c r="O117" s="165"/>
      <c r="P117" s="229"/>
    </row>
    <row r="118" spans="1:16">
      <c r="A118" s="153">
        <v>67</v>
      </c>
      <c r="B118" s="15" t="s">
        <v>528</v>
      </c>
      <c r="C118" s="399"/>
      <c r="D118" s="399"/>
      <c r="E118" s="273" t="s">
        <v>160</v>
      </c>
      <c r="G118" s="165"/>
      <c r="H118" s="165"/>
      <c r="I118" s="165"/>
      <c r="J118" s="165"/>
      <c r="K118" s="165"/>
      <c r="L118" s="165"/>
      <c r="M118" s="165"/>
      <c r="N118" s="165"/>
      <c r="O118" s="165"/>
      <c r="P118" s="229"/>
    </row>
    <row r="119" spans="1:16">
      <c r="A119" s="153">
        <v>68</v>
      </c>
      <c r="B119" s="15" t="s">
        <v>529</v>
      </c>
      <c r="C119" s="399"/>
      <c r="D119" s="399"/>
      <c r="E119" s="273" t="s">
        <v>160</v>
      </c>
      <c r="G119" s="165"/>
      <c r="H119" s="165"/>
      <c r="I119" s="165"/>
      <c r="J119" s="165"/>
      <c r="K119" s="165"/>
      <c r="L119" s="165"/>
      <c r="M119" s="165"/>
      <c r="N119" s="165"/>
      <c r="O119" s="165"/>
      <c r="P119" s="229"/>
    </row>
    <row r="120" spans="1:16">
      <c r="A120" s="153">
        <v>69</v>
      </c>
      <c r="B120" s="15" t="s">
        <v>37</v>
      </c>
      <c r="C120" s="399"/>
      <c r="D120" s="399"/>
      <c r="E120" s="262" t="s">
        <v>160</v>
      </c>
      <c r="G120" s="165"/>
      <c r="H120" s="165"/>
      <c r="I120" s="165"/>
      <c r="J120" s="165"/>
      <c r="K120" s="165"/>
      <c r="L120" s="165"/>
      <c r="M120" s="165"/>
      <c r="N120" s="165"/>
      <c r="O120" s="165"/>
      <c r="P120" s="229"/>
    </row>
    <row r="121" spans="1:16">
      <c r="A121" s="153">
        <v>70</v>
      </c>
      <c r="B121" s="15" t="s">
        <v>539</v>
      </c>
      <c r="C121" s="399"/>
      <c r="D121" s="399"/>
      <c r="E121" s="262" t="s">
        <v>160</v>
      </c>
      <c r="G121" s="165"/>
      <c r="H121" s="165"/>
      <c r="I121" s="165"/>
      <c r="J121" s="165"/>
      <c r="K121" s="165"/>
      <c r="L121" s="165"/>
      <c r="M121" s="165"/>
      <c r="N121" s="165"/>
      <c r="O121" s="165"/>
      <c r="P121" s="229"/>
    </row>
    <row r="122" spans="1:16">
      <c r="A122" s="581"/>
      <c r="B122" s="399"/>
      <c r="C122" s="399"/>
      <c r="D122" s="399"/>
      <c r="G122" s="229"/>
      <c r="H122" s="229"/>
      <c r="I122" s="229"/>
      <c r="J122" s="229"/>
      <c r="K122" s="229"/>
      <c r="L122" s="229"/>
      <c r="M122" s="229"/>
      <c r="N122" s="229"/>
      <c r="O122" s="229"/>
      <c r="P122" s="229"/>
    </row>
    <row r="123" spans="1:16">
      <c r="A123" s="581"/>
      <c r="B123" s="13" t="s">
        <v>450</v>
      </c>
      <c r="C123" s="602"/>
      <c r="D123" s="602"/>
      <c r="G123" s="229"/>
      <c r="H123" s="229"/>
      <c r="I123" s="229"/>
      <c r="J123" s="229"/>
      <c r="K123" s="229"/>
      <c r="L123" s="229"/>
      <c r="M123" s="229"/>
      <c r="N123" s="229"/>
      <c r="O123" s="229"/>
      <c r="P123" s="229"/>
    </row>
    <row r="124" spans="1:16">
      <c r="A124" s="145">
        <v>71</v>
      </c>
      <c r="B124" s="15" t="s">
        <v>352</v>
      </c>
      <c r="C124" s="399"/>
      <c r="D124" s="399"/>
      <c r="E124" s="20" t="s">
        <v>160</v>
      </c>
      <c r="G124" s="165"/>
      <c r="H124" s="165"/>
      <c r="I124" s="165"/>
      <c r="J124" s="165"/>
      <c r="K124" s="165"/>
      <c r="L124" s="165"/>
      <c r="M124" s="165"/>
      <c r="N124" s="165"/>
      <c r="O124" s="165"/>
      <c r="P124" s="229"/>
    </row>
    <row r="125" spans="1:16">
      <c r="A125" s="145">
        <v>72</v>
      </c>
      <c r="B125" s="15" t="s">
        <v>147</v>
      </c>
      <c r="C125" s="399"/>
      <c r="D125" s="399"/>
      <c r="E125" s="20" t="s">
        <v>160</v>
      </c>
      <c r="G125" s="165"/>
      <c r="H125" s="165"/>
      <c r="I125" s="165"/>
      <c r="J125" s="165"/>
      <c r="K125" s="165"/>
      <c r="L125" s="165"/>
      <c r="M125" s="165"/>
      <c r="N125" s="165"/>
      <c r="O125" s="165"/>
      <c r="P125" s="229"/>
    </row>
    <row r="126" spans="1:16">
      <c r="A126" s="145">
        <v>73</v>
      </c>
      <c r="B126" s="15" t="s">
        <v>149</v>
      </c>
      <c r="C126" s="399"/>
      <c r="D126" s="399"/>
      <c r="E126" s="20" t="s">
        <v>160</v>
      </c>
      <c r="G126" s="165"/>
      <c r="H126" s="165"/>
      <c r="I126" s="165"/>
      <c r="J126" s="165"/>
      <c r="K126" s="165"/>
      <c r="L126" s="165"/>
      <c r="M126" s="165"/>
      <c r="N126" s="165"/>
      <c r="O126" s="165"/>
      <c r="P126" s="229"/>
    </row>
    <row r="127" spans="1:16">
      <c r="A127" s="145">
        <v>74</v>
      </c>
      <c r="B127" s="15" t="s">
        <v>150</v>
      </c>
      <c r="C127" s="399"/>
      <c r="D127" s="399"/>
      <c r="E127" s="20" t="s">
        <v>160</v>
      </c>
      <c r="G127" s="165"/>
      <c r="H127" s="165"/>
      <c r="I127" s="165"/>
      <c r="J127" s="165"/>
      <c r="K127" s="165"/>
      <c r="L127" s="165"/>
      <c r="M127" s="165"/>
      <c r="N127" s="165"/>
      <c r="O127" s="165"/>
      <c r="P127" s="229"/>
    </row>
    <row r="128" spans="1:16">
      <c r="A128" s="145">
        <v>75</v>
      </c>
      <c r="B128" s="15" t="s">
        <v>151</v>
      </c>
      <c r="C128" s="399"/>
      <c r="D128" s="399"/>
      <c r="E128" s="20" t="s">
        <v>160</v>
      </c>
      <c r="G128" s="165"/>
      <c r="H128" s="165"/>
      <c r="I128" s="165"/>
      <c r="J128" s="165"/>
      <c r="K128" s="165"/>
      <c r="L128" s="165"/>
      <c r="M128" s="165"/>
      <c r="N128" s="165"/>
      <c r="O128" s="165"/>
      <c r="P128" s="229"/>
    </row>
    <row r="129" spans="1:78">
      <c r="A129" s="145">
        <v>76</v>
      </c>
      <c r="B129" s="15" t="s">
        <v>54</v>
      </c>
      <c r="C129" s="399"/>
      <c r="D129" s="399"/>
      <c r="E129" s="20" t="s">
        <v>160</v>
      </c>
      <c r="G129" s="165"/>
      <c r="H129" s="165"/>
      <c r="I129" s="165"/>
      <c r="J129" s="165"/>
      <c r="K129" s="165"/>
      <c r="L129" s="165"/>
      <c r="M129" s="165"/>
      <c r="N129" s="165"/>
      <c r="O129" s="165"/>
      <c r="P129" s="229"/>
    </row>
    <row r="130" spans="1:78" ht="30">
      <c r="A130" s="145">
        <v>77</v>
      </c>
      <c r="B130" s="868" t="s">
        <v>55</v>
      </c>
      <c r="C130" s="854"/>
      <c r="D130" s="854"/>
      <c r="E130" s="60" t="s">
        <v>160</v>
      </c>
      <c r="F130" s="855"/>
      <c r="G130" s="856"/>
      <c r="H130" s="856"/>
      <c r="I130" s="856"/>
      <c r="J130" s="856"/>
      <c r="K130" s="856"/>
      <c r="L130" s="856"/>
      <c r="M130" s="856"/>
      <c r="N130" s="856"/>
      <c r="O130" s="856"/>
      <c r="P130" s="229"/>
    </row>
    <row r="131" spans="1:78" s="259" customFormat="1">
      <c r="A131" s="145">
        <v>78</v>
      </c>
      <c r="B131" s="275" t="s">
        <v>540</v>
      </c>
      <c r="C131" s="510"/>
      <c r="D131" s="510"/>
      <c r="E131" s="259" t="s">
        <v>160</v>
      </c>
      <c r="F131" s="276"/>
      <c r="G131" s="101"/>
      <c r="H131" s="101"/>
      <c r="I131" s="101"/>
      <c r="J131" s="101"/>
      <c r="K131" s="101"/>
      <c r="L131" s="101"/>
      <c r="M131" s="101"/>
      <c r="N131" s="101"/>
      <c r="O131" s="101"/>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6"/>
      <c r="AY131" s="276"/>
      <c r="AZ131" s="276"/>
      <c r="BA131" s="276"/>
      <c r="BB131" s="276"/>
      <c r="BC131" s="276"/>
      <c r="BD131" s="276"/>
      <c r="BE131" s="276"/>
      <c r="BF131" s="276"/>
      <c r="BG131" s="276"/>
      <c r="BH131" s="276"/>
      <c r="BI131" s="276"/>
      <c r="BJ131" s="276"/>
      <c r="BK131" s="276"/>
      <c r="BL131" s="276"/>
      <c r="BM131" s="276"/>
      <c r="BN131" s="276"/>
      <c r="BO131" s="276"/>
      <c r="BP131" s="276"/>
      <c r="BQ131" s="276"/>
      <c r="BR131" s="276"/>
      <c r="BS131" s="276"/>
      <c r="BT131" s="276"/>
      <c r="BU131" s="276"/>
      <c r="BV131" s="276"/>
      <c r="BW131" s="276"/>
      <c r="BX131" s="276"/>
      <c r="BY131" s="276"/>
      <c r="BZ131" s="276"/>
    </row>
    <row r="132" spans="1:78" s="259" customFormat="1">
      <c r="A132" s="230"/>
      <c r="B132" s="276"/>
      <c r="C132" s="276"/>
      <c r="D132" s="276"/>
      <c r="E132" s="276"/>
      <c r="F132" s="276"/>
      <c r="G132" s="276"/>
      <c r="H132" s="276"/>
      <c r="I132" s="276"/>
      <c r="J132" s="276"/>
      <c r="K132" s="276"/>
      <c r="L132" s="276"/>
      <c r="M132" s="276"/>
      <c r="N132" s="276"/>
      <c r="O132" s="276"/>
      <c r="P132" s="276"/>
      <c r="Q132" s="276"/>
      <c r="R132" s="276"/>
      <c r="S132" s="276"/>
      <c r="T132" s="276"/>
      <c r="U132" s="276"/>
      <c r="V132" s="276"/>
      <c r="W132" s="276"/>
      <c r="X132" s="276"/>
      <c r="Y132" s="276"/>
      <c r="Z132" s="276"/>
      <c r="AA132" s="276"/>
      <c r="AB132" s="276"/>
      <c r="AC132" s="276"/>
      <c r="AD132" s="276"/>
      <c r="AE132" s="276"/>
      <c r="AF132" s="276"/>
      <c r="AG132" s="276"/>
      <c r="AH132" s="276"/>
      <c r="AI132" s="276"/>
      <c r="AJ132" s="276"/>
      <c r="AK132" s="276"/>
      <c r="AL132" s="276"/>
      <c r="AM132" s="276"/>
      <c r="AN132" s="276"/>
      <c r="AO132" s="276"/>
      <c r="AP132" s="276"/>
      <c r="AQ132" s="276"/>
      <c r="AR132" s="276"/>
      <c r="AS132" s="276"/>
      <c r="AT132" s="276"/>
      <c r="AU132" s="276"/>
      <c r="AV132" s="276"/>
      <c r="AW132" s="276"/>
      <c r="AX132" s="276"/>
      <c r="AY132" s="276"/>
      <c r="AZ132" s="276"/>
      <c r="BA132" s="276"/>
      <c r="BB132" s="276"/>
      <c r="BC132" s="276"/>
      <c r="BD132" s="276"/>
      <c r="BE132" s="276"/>
      <c r="BF132" s="276"/>
      <c r="BG132" s="276"/>
      <c r="BH132" s="276"/>
      <c r="BI132" s="276"/>
      <c r="BJ132" s="276"/>
      <c r="BK132" s="276"/>
      <c r="BL132" s="276"/>
      <c r="BM132" s="276"/>
      <c r="BN132" s="276"/>
      <c r="BO132" s="276"/>
      <c r="BP132" s="276"/>
      <c r="BQ132" s="276"/>
      <c r="BR132" s="276"/>
      <c r="BS132" s="276"/>
      <c r="BT132" s="276"/>
      <c r="BU132" s="276"/>
      <c r="BV132" s="276"/>
      <c r="BW132" s="276"/>
      <c r="BX132" s="276"/>
      <c r="BY132" s="276"/>
      <c r="BZ132" s="276"/>
    </row>
    <row r="133" spans="1:78" s="259" customFormat="1">
      <c r="A133" s="581"/>
      <c r="B133" s="1018" t="s">
        <v>1082</v>
      </c>
      <c r="C133" s="652"/>
      <c r="D133" s="652"/>
      <c r="E133" s="276"/>
      <c r="F133" s="276"/>
      <c r="G133" s="278"/>
      <c r="H133" s="902"/>
      <c r="I133" s="902"/>
      <c r="J133" s="619"/>
      <c r="K133" s="619"/>
      <c r="L133" s="619"/>
      <c r="M133" s="619"/>
      <c r="N133" s="619"/>
      <c r="O133" s="619"/>
      <c r="P133" s="619"/>
      <c r="Q133" s="619"/>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row>
    <row r="134" spans="1:78" s="259" customFormat="1">
      <c r="A134" s="145" t="s">
        <v>1062</v>
      </c>
      <c r="B134" s="1017" t="s">
        <v>914</v>
      </c>
      <c r="C134" s="509"/>
      <c r="D134" s="509"/>
      <c r="E134" s="259" t="s">
        <v>419</v>
      </c>
      <c r="F134" s="276"/>
      <c r="G134" s="279"/>
      <c r="H134" s="901"/>
      <c r="I134" s="901"/>
      <c r="J134" s="270"/>
      <c r="K134" s="270"/>
      <c r="L134" s="270"/>
      <c r="M134" s="270"/>
      <c r="N134" s="270"/>
      <c r="O134" s="270"/>
      <c r="P134" s="619"/>
      <c r="Q134" s="619"/>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6"/>
      <c r="AV134" s="276"/>
      <c r="AW134" s="276"/>
      <c r="AX134" s="276"/>
      <c r="AY134" s="276"/>
      <c r="AZ134" s="276"/>
      <c r="BA134" s="276"/>
      <c r="BB134" s="276"/>
      <c r="BC134" s="276"/>
      <c r="BD134" s="276"/>
      <c r="BE134" s="276"/>
      <c r="BF134" s="276"/>
      <c r="BG134" s="276"/>
      <c r="BH134" s="276"/>
      <c r="BI134" s="276"/>
      <c r="BJ134" s="276"/>
      <c r="BK134" s="276"/>
      <c r="BL134" s="276"/>
      <c r="BM134" s="276"/>
      <c r="BN134" s="276"/>
      <c r="BO134" s="276"/>
      <c r="BP134" s="276"/>
      <c r="BQ134" s="276"/>
      <c r="BR134" s="276"/>
      <c r="BS134" s="276"/>
      <c r="BT134" s="276"/>
      <c r="BU134" s="276"/>
      <c r="BV134" s="276"/>
      <c r="BW134" s="276"/>
      <c r="BX134" s="276"/>
      <c r="BY134" s="276"/>
      <c r="BZ134" s="276"/>
    </row>
    <row r="135" spans="1:78" s="259" customFormat="1">
      <c r="A135" s="145" t="s">
        <v>1063</v>
      </c>
      <c r="B135" s="1017" t="s">
        <v>919</v>
      </c>
      <c r="C135" s="509"/>
      <c r="D135" s="509"/>
      <c r="E135" s="259" t="s">
        <v>419</v>
      </c>
      <c r="F135" s="276"/>
      <c r="G135" s="279"/>
      <c r="H135" s="901"/>
      <c r="I135" s="901"/>
      <c r="J135" s="270"/>
      <c r="K135" s="270"/>
      <c r="L135" s="270"/>
      <c r="M135" s="270"/>
      <c r="N135" s="270"/>
      <c r="O135" s="270"/>
      <c r="P135" s="619"/>
      <c r="Q135" s="619"/>
      <c r="R135" s="276"/>
      <c r="S135" s="276"/>
      <c r="T135" s="276"/>
      <c r="U135" s="276"/>
      <c r="V135" s="276"/>
      <c r="W135" s="276"/>
      <c r="X135" s="276"/>
      <c r="Y135" s="276"/>
      <c r="Z135" s="276"/>
      <c r="AA135" s="276"/>
      <c r="AB135" s="276"/>
      <c r="AC135" s="276"/>
      <c r="AD135" s="276"/>
      <c r="AE135" s="276"/>
      <c r="AF135" s="276"/>
      <c r="AG135" s="276"/>
      <c r="AH135" s="276"/>
      <c r="AI135" s="276"/>
      <c r="AJ135" s="276"/>
      <c r="AK135" s="276"/>
      <c r="AL135" s="276"/>
      <c r="AM135" s="276"/>
      <c r="AN135" s="276"/>
      <c r="AO135" s="276"/>
      <c r="AP135" s="276"/>
      <c r="AQ135" s="276"/>
      <c r="AR135" s="276"/>
      <c r="AS135" s="276"/>
      <c r="AT135" s="276"/>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row>
    <row r="136" spans="1:78" s="259" customFormat="1">
      <c r="A136" s="145" t="s">
        <v>1064</v>
      </c>
      <c r="B136" s="1017" t="s">
        <v>925</v>
      </c>
      <c r="C136" s="509"/>
      <c r="D136" s="509"/>
      <c r="E136" s="259" t="s">
        <v>419</v>
      </c>
      <c r="F136" s="276"/>
      <c r="G136" s="279"/>
      <c r="H136" s="901"/>
      <c r="I136" s="901"/>
      <c r="J136" s="270"/>
      <c r="K136" s="270"/>
      <c r="L136" s="270"/>
      <c r="M136" s="270"/>
      <c r="N136" s="270"/>
      <c r="O136" s="270"/>
      <c r="P136" s="619"/>
      <c r="Q136" s="619"/>
      <c r="R136" s="276"/>
      <c r="S136" s="276"/>
      <c r="T136" s="276"/>
      <c r="U136" s="276"/>
      <c r="V136" s="276"/>
      <c r="W136" s="276"/>
      <c r="X136" s="276"/>
      <c r="Y136" s="276"/>
      <c r="Z136" s="276"/>
      <c r="AA136" s="276"/>
      <c r="AB136" s="276"/>
      <c r="AC136" s="276"/>
      <c r="AD136" s="276"/>
      <c r="AE136" s="276"/>
      <c r="AF136" s="276"/>
      <c r="AG136" s="276"/>
      <c r="AH136" s="276"/>
      <c r="AI136" s="276"/>
      <c r="AJ136" s="276"/>
      <c r="AK136" s="276"/>
      <c r="AL136" s="276"/>
      <c r="AM136" s="276"/>
      <c r="AN136" s="276"/>
      <c r="AO136" s="276"/>
      <c r="AP136" s="276"/>
      <c r="AQ136" s="276"/>
      <c r="AR136" s="276"/>
      <c r="AS136" s="276"/>
      <c r="AT136" s="276"/>
      <c r="AU136" s="276"/>
      <c r="AV136" s="276"/>
      <c r="AW136" s="276"/>
      <c r="AX136" s="276"/>
      <c r="AY136" s="276"/>
      <c r="AZ136" s="276"/>
      <c r="BA136" s="276"/>
      <c r="BB136" s="276"/>
      <c r="BC136" s="276"/>
      <c r="BD136" s="276"/>
      <c r="BE136" s="276"/>
      <c r="BF136" s="276"/>
      <c r="BG136" s="276"/>
      <c r="BH136" s="276"/>
      <c r="BI136" s="276"/>
      <c r="BJ136" s="276"/>
      <c r="BK136" s="276"/>
      <c r="BL136" s="276"/>
      <c r="BM136" s="276"/>
      <c r="BN136" s="276"/>
      <c r="BO136" s="276"/>
      <c r="BP136" s="276"/>
      <c r="BQ136" s="276"/>
      <c r="BR136" s="276"/>
      <c r="BS136" s="276"/>
      <c r="BT136" s="276"/>
      <c r="BU136" s="276"/>
      <c r="BV136" s="276"/>
      <c r="BW136" s="276"/>
      <c r="BX136" s="276"/>
      <c r="BY136" s="276"/>
      <c r="BZ136" s="276"/>
    </row>
    <row r="137" spans="1:78" s="259" customFormat="1">
      <c r="A137" s="145" t="s">
        <v>1065</v>
      </c>
      <c r="B137" s="1017" t="s">
        <v>913</v>
      </c>
      <c r="C137" s="509"/>
      <c r="D137" s="509"/>
      <c r="E137" s="259" t="s">
        <v>419</v>
      </c>
      <c r="F137" s="276"/>
      <c r="G137" s="279"/>
      <c r="H137" s="901"/>
      <c r="I137" s="901"/>
      <c r="J137" s="270"/>
      <c r="K137" s="270"/>
      <c r="L137" s="270"/>
      <c r="M137" s="270"/>
      <c r="N137" s="270"/>
      <c r="O137" s="270"/>
      <c r="P137" s="619"/>
      <c r="Q137" s="619"/>
      <c r="R137" s="276"/>
      <c r="S137" s="276"/>
      <c r="T137" s="276"/>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c r="BD137" s="276"/>
      <c r="BE137" s="276"/>
      <c r="BF137" s="276"/>
      <c r="BG137" s="276"/>
      <c r="BH137" s="276"/>
      <c r="BI137" s="276"/>
      <c r="BJ137" s="276"/>
      <c r="BK137" s="276"/>
      <c r="BL137" s="276"/>
      <c r="BM137" s="276"/>
      <c r="BN137" s="276"/>
      <c r="BO137" s="276"/>
      <c r="BP137" s="276"/>
      <c r="BQ137" s="276"/>
      <c r="BR137" s="276"/>
      <c r="BS137" s="276"/>
      <c r="BT137" s="276"/>
      <c r="BU137" s="276"/>
      <c r="BV137" s="276"/>
      <c r="BW137" s="276"/>
      <c r="BX137" s="276"/>
      <c r="BY137" s="276"/>
      <c r="BZ137" s="276"/>
    </row>
    <row r="138" spans="1:78" s="259" customFormat="1">
      <c r="A138" s="145" t="s">
        <v>1066</v>
      </c>
      <c r="B138" s="1017" t="s">
        <v>920</v>
      </c>
      <c r="C138" s="509"/>
      <c r="D138" s="509"/>
      <c r="E138" s="259" t="s">
        <v>419</v>
      </c>
      <c r="F138" s="276"/>
      <c r="G138" s="279"/>
      <c r="H138" s="901"/>
      <c r="I138" s="901"/>
      <c r="J138" s="270"/>
      <c r="K138" s="270"/>
      <c r="L138" s="270"/>
      <c r="M138" s="270"/>
      <c r="N138" s="270"/>
      <c r="O138" s="270"/>
      <c r="P138" s="619"/>
      <c r="Q138" s="619"/>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76"/>
      <c r="AW138" s="276"/>
      <c r="AX138" s="276"/>
      <c r="AY138" s="276"/>
      <c r="AZ138" s="276"/>
      <c r="BA138" s="276"/>
      <c r="BB138" s="276"/>
      <c r="BC138" s="276"/>
      <c r="BD138" s="276"/>
      <c r="BE138" s="276"/>
      <c r="BF138" s="276"/>
      <c r="BG138" s="276"/>
      <c r="BH138" s="276"/>
      <c r="BI138" s="276"/>
      <c r="BJ138" s="276"/>
      <c r="BK138" s="276"/>
      <c r="BL138" s="276"/>
      <c r="BM138" s="276"/>
      <c r="BN138" s="276"/>
      <c r="BO138" s="276"/>
      <c r="BP138" s="276"/>
      <c r="BQ138" s="276"/>
      <c r="BR138" s="276"/>
      <c r="BS138" s="276"/>
      <c r="BT138" s="276"/>
      <c r="BU138" s="276"/>
      <c r="BV138" s="276"/>
      <c r="BW138" s="276"/>
      <c r="BX138" s="276"/>
      <c r="BY138" s="276"/>
      <c r="BZ138" s="276"/>
    </row>
    <row r="139" spans="1:78" s="259" customFormat="1">
      <c r="A139" s="145" t="s">
        <v>1067</v>
      </c>
      <c r="B139" s="1017" t="s">
        <v>926</v>
      </c>
      <c r="C139" s="509"/>
      <c r="D139" s="509"/>
      <c r="E139" s="259" t="s">
        <v>419</v>
      </c>
      <c r="F139" s="276"/>
      <c r="G139" s="279"/>
      <c r="H139" s="901"/>
      <c r="I139" s="901"/>
      <c r="J139" s="270"/>
      <c r="K139" s="270"/>
      <c r="L139" s="270"/>
      <c r="M139" s="270"/>
      <c r="N139" s="270"/>
      <c r="O139" s="270"/>
      <c r="P139" s="619"/>
      <c r="Q139" s="619"/>
      <c r="R139" s="276"/>
      <c r="S139" s="276"/>
      <c r="T139" s="276"/>
      <c r="U139" s="276"/>
      <c r="V139" s="276"/>
      <c r="W139" s="276"/>
      <c r="X139" s="276"/>
      <c r="Y139" s="276"/>
      <c r="Z139" s="276"/>
      <c r="AA139" s="276"/>
      <c r="AB139" s="276"/>
      <c r="AC139" s="276"/>
      <c r="AD139" s="276"/>
      <c r="AE139" s="276"/>
      <c r="AF139" s="276"/>
      <c r="AG139" s="276"/>
      <c r="AH139" s="276"/>
      <c r="AI139" s="276"/>
      <c r="AJ139" s="276"/>
      <c r="AK139" s="276"/>
      <c r="AL139" s="276"/>
      <c r="AM139" s="276"/>
      <c r="AN139" s="276"/>
      <c r="AO139" s="276"/>
      <c r="AP139" s="276"/>
      <c r="AQ139" s="276"/>
      <c r="AR139" s="276"/>
      <c r="AS139" s="276"/>
      <c r="AT139" s="276"/>
      <c r="AU139" s="276"/>
      <c r="AV139" s="276"/>
      <c r="AW139" s="276"/>
      <c r="AX139" s="276"/>
      <c r="AY139" s="276"/>
      <c r="AZ139" s="276"/>
      <c r="BA139" s="276"/>
      <c r="BB139" s="276"/>
      <c r="BC139" s="276"/>
      <c r="BD139" s="276"/>
      <c r="BE139" s="276"/>
      <c r="BF139" s="276"/>
      <c r="BG139" s="276"/>
      <c r="BH139" s="276"/>
      <c r="BI139" s="276"/>
      <c r="BJ139" s="276"/>
      <c r="BK139" s="276"/>
      <c r="BL139" s="276"/>
      <c r="BM139" s="276"/>
      <c r="BN139" s="276"/>
      <c r="BO139" s="276"/>
      <c r="BP139" s="276"/>
      <c r="BQ139" s="276"/>
      <c r="BR139" s="276"/>
      <c r="BS139" s="276"/>
      <c r="BT139" s="276"/>
      <c r="BU139" s="276"/>
      <c r="BV139" s="276"/>
      <c r="BW139" s="276"/>
      <c r="BX139" s="276"/>
      <c r="BY139" s="276"/>
      <c r="BZ139" s="276"/>
    </row>
    <row r="140" spans="1:78" s="259" customFormat="1">
      <c r="A140" s="145" t="s">
        <v>1068</v>
      </c>
      <c r="B140" s="1017" t="s">
        <v>915</v>
      </c>
      <c r="C140" s="509"/>
      <c r="D140" s="509"/>
      <c r="E140" s="259" t="s">
        <v>419</v>
      </c>
      <c r="F140" s="276"/>
      <c r="G140" s="279"/>
      <c r="H140" s="901"/>
      <c r="I140" s="901"/>
      <c r="J140" s="270"/>
      <c r="K140" s="270"/>
      <c r="L140" s="270"/>
      <c r="M140" s="270"/>
      <c r="N140" s="270"/>
      <c r="O140" s="270"/>
      <c r="P140" s="619"/>
      <c r="Q140" s="619"/>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row>
    <row r="141" spans="1:78" s="259" customFormat="1">
      <c r="A141" s="145" t="s">
        <v>1069</v>
      </c>
      <c r="B141" s="1017" t="s">
        <v>921</v>
      </c>
      <c r="C141" s="509"/>
      <c r="D141" s="509"/>
      <c r="E141" s="259" t="s">
        <v>419</v>
      </c>
      <c r="F141" s="276"/>
      <c r="G141" s="279"/>
      <c r="H141" s="901"/>
      <c r="I141" s="901"/>
      <c r="J141" s="270"/>
      <c r="K141" s="270"/>
      <c r="L141" s="270"/>
      <c r="M141" s="270"/>
      <c r="N141" s="270"/>
      <c r="O141" s="270"/>
      <c r="P141" s="619"/>
      <c r="Q141" s="619"/>
      <c r="R141" s="276"/>
      <c r="S141" s="276"/>
      <c r="T141" s="276"/>
      <c r="U141" s="276"/>
      <c r="V141" s="276"/>
      <c r="W141" s="276"/>
      <c r="X141" s="276"/>
      <c r="Y141" s="276"/>
      <c r="Z141" s="276"/>
      <c r="AA141" s="276"/>
      <c r="AB141" s="276"/>
      <c r="AC141" s="276"/>
      <c r="AD141" s="276"/>
      <c r="AE141" s="276"/>
      <c r="AF141" s="276"/>
      <c r="AG141" s="276"/>
      <c r="AH141" s="276"/>
      <c r="AI141" s="276"/>
      <c r="AJ141" s="276"/>
      <c r="AK141" s="276"/>
      <c r="AL141" s="276"/>
      <c r="AM141" s="276"/>
      <c r="AN141" s="276"/>
      <c r="AO141" s="276"/>
      <c r="AP141" s="276"/>
      <c r="AQ141" s="276"/>
      <c r="AR141" s="276"/>
      <c r="AS141" s="276"/>
      <c r="AT141" s="276"/>
      <c r="AU141" s="276"/>
      <c r="AV141" s="276"/>
      <c r="AW141" s="276"/>
      <c r="AX141" s="276"/>
      <c r="AY141" s="276"/>
      <c r="AZ141" s="276"/>
      <c r="BA141" s="276"/>
      <c r="BB141" s="276"/>
      <c r="BC141" s="276"/>
      <c r="BD141" s="276"/>
      <c r="BE141" s="276"/>
      <c r="BF141" s="276"/>
      <c r="BG141" s="276"/>
      <c r="BH141" s="276"/>
      <c r="BI141" s="276"/>
      <c r="BJ141" s="276"/>
      <c r="BK141" s="276"/>
      <c r="BL141" s="276"/>
      <c r="BM141" s="276"/>
      <c r="BN141" s="276"/>
      <c r="BO141" s="276"/>
      <c r="BP141" s="276"/>
      <c r="BQ141" s="276"/>
      <c r="BR141" s="276"/>
      <c r="BS141" s="276"/>
      <c r="BT141" s="276"/>
      <c r="BU141" s="276"/>
      <c r="BV141" s="276"/>
      <c r="BW141" s="276"/>
      <c r="BX141" s="276"/>
      <c r="BY141" s="276"/>
      <c r="BZ141" s="276"/>
    </row>
    <row r="142" spans="1:78" s="259" customFormat="1">
      <c r="A142" s="145" t="s">
        <v>1070</v>
      </c>
      <c r="B142" s="1017" t="s">
        <v>927</v>
      </c>
      <c r="C142" s="509"/>
      <c r="D142" s="509"/>
      <c r="E142" s="259" t="s">
        <v>419</v>
      </c>
      <c r="F142" s="276"/>
      <c r="G142" s="279"/>
      <c r="H142" s="901"/>
      <c r="I142" s="901"/>
      <c r="J142" s="270"/>
      <c r="K142" s="270"/>
      <c r="L142" s="270"/>
      <c r="M142" s="270"/>
      <c r="N142" s="270"/>
      <c r="O142" s="270"/>
      <c r="P142" s="619"/>
      <c r="Q142" s="619"/>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c r="BA142" s="276"/>
      <c r="BB142" s="276"/>
      <c r="BC142" s="276"/>
      <c r="BD142" s="276"/>
      <c r="BE142" s="276"/>
      <c r="BF142" s="276"/>
      <c r="BG142" s="276"/>
      <c r="BH142" s="276"/>
      <c r="BI142" s="276"/>
      <c r="BJ142" s="276"/>
      <c r="BK142" s="276"/>
      <c r="BL142" s="276"/>
      <c r="BM142" s="276"/>
      <c r="BN142" s="276"/>
      <c r="BO142" s="276"/>
      <c r="BP142" s="276"/>
      <c r="BQ142" s="276"/>
      <c r="BR142" s="276"/>
      <c r="BS142" s="276"/>
      <c r="BT142" s="276"/>
      <c r="BU142" s="276"/>
      <c r="BV142" s="276"/>
      <c r="BW142" s="276"/>
      <c r="BX142" s="276"/>
      <c r="BY142" s="276"/>
      <c r="BZ142" s="276"/>
    </row>
    <row r="143" spans="1:78" s="259" customFormat="1">
      <c r="A143" s="145" t="s">
        <v>901</v>
      </c>
      <c r="B143" s="1017" t="s">
        <v>916</v>
      </c>
      <c r="C143" s="509"/>
      <c r="D143" s="509"/>
      <c r="E143" s="259" t="s">
        <v>419</v>
      </c>
      <c r="F143" s="276"/>
      <c r="G143" s="279"/>
      <c r="H143" s="901"/>
      <c r="I143" s="901"/>
      <c r="J143" s="270"/>
      <c r="K143" s="270"/>
      <c r="L143" s="270"/>
      <c r="M143" s="270"/>
      <c r="N143" s="270"/>
      <c r="O143" s="270"/>
      <c r="P143" s="619"/>
      <c r="Q143" s="619"/>
      <c r="R143" s="276"/>
      <c r="S143" s="276"/>
      <c r="T143" s="276"/>
      <c r="U143" s="276"/>
      <c r="V143" s="276"/>
      <c r="W143" s="276"/>
      <c r="X143" s="276"/>
      <c r="Y143" s="276"/>
      <c r="Z143" s="276"/>
      <c r="AA143" s="276"/>
      <c r="AB143" s="276"/>
      <c r="AC143" s="276"/>
      <c r="AD143" s="276"/>
      <c r="AE143" s="276"/>
      <c r="AF143" s="276"/>
      <c r="AG143" s="276"/>
      <c r="AH143" s="276"/>
      <c r="AI143" s="276"/>
      <c r="AJ143" s="276"/>
      <c r="AK143" s="276"/>
      <c r="AL143" s="276"/>
      <c r="AM143" s="276"/>
      <c r="AN143" s="276"/>
      <c r="AO143" s="276"/>
      <c r="AP143" s="276"/>
      <c r="AQ143" s="276"/>
      <c r="AR143" s="276"/>
      <c r="AS143" s="276"/>
      <c r="AT143" s="276"/>
      <c r="AU143" s="276"/>
      <c r="AV143" s="276"/>
      <c r="AW143" s="276"/>
      <c r="AX143" s="276"/>
      <c r="AY143" s="276"/>
      <c r="AZ143" s="276"/>
      <c r="BA143" s="276"/>
      <c r="BB143" s="276"/>
      <c r="BC143" s="276"/>
      <c r="BD143" s="276"/>
      <c r="BE143" s="276"/>
      <c r="BF143" s="276"/>
      <c r="BG143" s="276"/>
      <c r="BH143" s="276"/>
      <c r="BI143" s="276"/>
      <c r="BJ143" s="276"/>
      <c r="BK143" s="276"/>
      <c r="BL143" s="276"/>
      <c r="BM143" s="276"/>
      <c r="BN143" s="276"/>
      <c r="BO143" s="276"/>
      <c r="BP143" s="276"/>
      <c r="BQ143" s="276"/>
      <c r="BR143" s="276"/>
      <c r="BS143" s="276"/>
      <c r="BT143" s="276"/>
      <c r="BU143" s="276"/>
      <c r="BV143" s="276"/>
      <c r="BW143" s="276"/>
      <c r="BX143" s="276"/>
      <c r="BY143" s="276"/>
      <c r="BZ143" s="276"/>
    </row>
    <row r="144" spans="1:78" s="259" customFormat="1">
      <c r="A144" s="145" t="s">
        <v>902</v>
      </c>
      <c r="B144" s="1017" t="s">
        <v>922</v>
      </c>
      <c r="C144" s="509"/>
      <c r="D144" s="509"/>
      <c r="E144" s="259" t="s">
        <v>419</v>
      </c>
      <c r="F144" s="276"/>
      <c r="G144" s="279"/>
      <c r="H144" s="901"/>
      <c r="I144" s="901"/>
      <c r="J144" s="270"/>
      <c r="K144" s="270"/>
      <c r="L144" s="270"/>
      <c r="M144" s="270"/>
      <c r="N144" s="270"/>
      <c r="O144" s="270"/>
      <c r="P144" s="619"/>
      <c r="Q144" s="619"/>
      <c r="R144" s="276"/>
      <c r="S144" s="276"/>
      <c r="T144" s="276"/>
      <c r="U144" s="276"/>
      <c r="V144" s="276"/>
      <c r="W144" s="276"/>
      <c r="X144" s="276"/>
      <c r="Y144" s="276"/>
      <c r="Z144" s="276"/>
      <c r="AA144" s="276"/>
      <c r="AB144" s="276"/>
      <c r="AC144" s="276"/>
      <c r="AD144" s="276"/>
      <c r="AE144" s="276"/>
      <c r="AF144" s="276"/>
      <c r="AG144" s="276"/>
      <c r="AH144" s="276"/>
      <c r="AI144" s="276"/>
      <c r="AJ144" s="276"/>
      <c r="AK144" s="276"/>
      <c r="AL144" s="276"/>
      <c r="AM144" s="276"/>
      <c r="AN144" s="276"/>
      <c r="AO144" s="276"/>
      <c r="AP144" s="276"/>
      <c r="AQ144" s="276"/>
      <c r="AR144" s="276"/>
      <c r="AS144" s="276"/>
      <c r="AT144" s="276"/>
      <c r="AU144" s="276"/>
      <c r="AV144" s="276"/>
      <c r="AW144" s="276"/>
      <c r="AX144" s="276"/>
      <c r="AY144" s="276"/>
      <c r="AZ144" s="276"/>
      <c r="BA144" s="276"/>
      <c r="BB144" s="276"/>
      <c r="BC144" s="276"/>
      <c r="BD144" s="276"/>
      <c r="BE144" s="276"/>
      <c r="BF144" s="276"/>
      <c r="BG144" s="276"/>
      <c r="BH144" s="276"/>
      <c r="BI144" s="276"/>
      <c r="BJ144" s="276"/>
      <c r="BK144" s="276"/>
      <c r="BL144" s="276"/>
      <c r="BM144" s="276"/>
      <c r="BN144" s="276"/>
      <c r="BO144" s="276"/>
      <c r="BP144" s="276"/>
      <c r="BQ144" s="276"/>
      <c r="BR144" s="276"/>
      <c r="BS144" s="276"/>
      <c r="BT144" s="276"/>
      <c r="BU144" s="276"/>
      <c r="BV144" s="276"/>
      <c r="BW144" s="276"/>
      <c r="BX144" s="276"/>
      <c r="BY144" s="276"/>
      <c r="BZ144" s="276"/>
    </row>
    <row r="145" spans="1:78" s="259" customFormat="1">
      <c r="A145" s="145" t="s">
        <v>903</v>
      </c>
      <c r="B145" s="275" t="s">
        <v>928</v>
      </c>
      <c r="C145" s="509"/>
      <c r="D145" s="509"/>
      <c r="E145" s="259" t="s">
        <v>419</v>
      </c>
      <c r="F145" s="276"/>
      <c r="G145" s="279"/>
      <c r="H145" s="901"/>
      <c r="I145" s="901"/>
      <c r="J145" s="270"/>
      <c r="K145" s="270"/>
      <c r="L145" s="270"/>
      <c r="M145" s="270"/>
      <c r="N145" s="270"/>
      <c r="O145" s="270"/>
      <c r="P145" s="619"/>
      <c r="Q145" s="619"/>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c r="AT145" s="276"/>
      <c r="AU145" s="276"/>
      <c r="AV145" s="276"/>
      <c r="AW145" s="276"/>
      <c r="AX145" s="276"/>
      <c r="AY145" s="276"/>
      <c r="AZ145" s="276"/>
      <c r="BA145" s="276"/>
      <c r="BB145" s="276"/>
      <c r="BC145" s="276"/>
      <c r="BD145" s="276"/>
      <c r="BE145" s="276"/>
      <c r="BF145" s="276"/>
      <c r="BG145" s="276"/>
      <c r="BH145" s="276"/>
      <c r="BI145" s="276"/>
      <c r="BJ145" s="276"/>
      <c r="BK145" s="276"/>
      <c r="BL145" s="276"/>
      <c r="BM145" s="276"/>
      <c r="BN145" s="276"/>
      <c r="BO145" s="276"/>
      <c r="BP145" s="276"/>
      <c r="BQ145" s="276"/>
      <c r="BR145" s="276"/>
      <c r="BS145" s="276"/>
      <c r="BT145" s="276"/>
      <c r="BU145" s="276"/>
      <c r="BV145" s="276"/>
      <c r="BW145" s="276"/>
      <c r="BX145" s="276"/>
      <c r="BY145" s="276"/>
      <c r="BZ145" s="276"/>
    </row>
    <row r="146" spans="1:78" s="259" customFormat="1">
      <c r="A146" s="581"/>
      <c r="B146" s="277" t="s">
        <v>1083</v>
      </c>
      <c r="C146" s="509"/>
      <c r="D146" s="509"/>
      <c r="E146" s="276"/>
      <c r="F146" s="276"/>
      <c r="G146" s="901"/>
      <c r="H146" s="901"/>
      <c r="I146" s="901"/>
      <c r="J146" s="270"/>
      <c r="K146" s="270"/>
      <c r="L146" s="270"/>
      <c r="M146" s="270"/>
      <c r="N146" s="270"/>
      <c r="O146" s="270"/>
      <c r="P146" s="619"/>
      <c r="Q146" s="619"/>
      <c r="R146" s="276"/>
      <c r="S146" s="276"/>
      <c r="T146" s="276"/>
      <c r="U146" s="276"/>
      <c r="V146" s="276"/>
      <c r="W146" s="276"/>
      <c r="X146" s="276"/>
      <c r="Y146" s="276"/>
      <c r="Z146" s="276"/>
      <c r="AA146" s="276"/>
      <c r="AB146" s="276"/>
      <c r="AC146" s="276"/>
      <c r="AD146" s="276"/>
      <c r="AE146" s="276"/>
      <c r="AF146" s="276"/>
      <c r="AG146" s="276"/>
      <c r="AH146" s="276"/>
      <c r="AI146" s="276"/>
      <c r="AJ146" s="276"/>
      <c r="AK146" s="276"/>
      <c r="AL146" s="276"/>
      <c r="AM146" s="276"/>
      <c r="AN146" s="276"/>
      <c r="AO146" s="276"/>
      <c r="AP146" s="276"/>
      <c r="AQ146" s="276"/>
      <c r="AR146" s="276"/>
      <c r="AS146" s="276"/>
      <c r="AT146" s="276"/>
      <c r="AU146" s="276"/>
      <c r="AV146" s="276"/>
      <c r="AW146" s="276"/>
      <c r="AX146" s="276"/>
      <c r="AY146" s="276"/>
      <c r="AZ146" s="276"/>
      <c r="BA146" s="276"/>
      <c r="BB146" s="276"/>
      <c r="BC146" s="276"/>
      <c r="BD146" s="276"/>
      <c r="BE146" s="276"/>
      <c r="BF146" s="276"/>
      <c r="BG146" s="276"/>
      <c r="BH146" s="276"/>
      <c r="BI146" s="276"/>
      <c r="BJ146" s="276"/>
      <c r="BK146" s="276"/>
      <c r="BL146" s="276"/>
      <c r="BM146" s="276"/>
      <c r="BN146" s="276"/>
      <c r="BO146" s="276"/>
      <c r="BP146" s="276"/>
      <c r="BQ146" s="276"/>
      <c r="BR146" s="276"/>
      <c r="BS146" s="276"/>
      <c r="BT146" s="276"/>
      <c r="BU146" s="276"/>
      <c r="BV146" s="276"/>
      <c r="BW146" s="276"/>
      <c r="BX146" s="276"/>
      <c r="BY146" s="276"/>
      <c r="BZ146" s="276"/>
    </row>
    <row r="147" spans="1:78" s="259" customFormat="1">
      <c r="A147" s="145" t="s">
        <v>904</v>
      </c>
      <c r="B147" s="275" t="s">
        <v>917</v>
      </c>
      <c r="C147" s="509"/>
      <c r="D147" s="509"/>
      <c r="E147" s="259" t="s">
        <v>419</v>
      </c>
      <c r="F147" s="276"/>
      <c r="G147" s="279"/>
      <c r="H147" s="901"/>
      <c r="I147" s="901"/>
      <c r="J147" s="270"/>
      <c r="K147" s="270"/>
      <c r="L147" s="270"/>
      <c r="M147" s="270"/>
      <c r="N147" s="270"/>
      <c r="O147" s="270"/>
      <c r="P147" s="619"/>
      <c r="Q147" s="619"/>
      <c r="R147" s="276"/>
      <c r="S147" s="276"/>
      <c r="T147" s="276"/>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6"/>
      <c r="AR147" s="276"/>
      <c r="AS147" s="276"/>
      <c r="AT147" s="276"/>
      <c r="AU147" s="276"/>
      <c r="AV147" s="276"/>
      <c r="AW147" s="276"/>
      <c r="AX147" s="276"/>
      <c r="AY147" s="276"/>
      <c r="AZ147" s="276"/>
      <c r="BA147" s="276"/>
      <c r="BB147" s="276"/>
      <c r="BC147" s="276"/>
      <c r="BD147" s="276"/>
      <c r="BE147" s="276"/>
      <c r="BF147" s="276"/>
      <c r="BG147" s="276"/>
      <c r="BH147" s="276"/>
      <c r="BI147" s="276"/>
      <c r="BJ147" s="276"/>
      <c r="BK147" s="276"/>
      <c r="BL147" s="276"/>
      <c r="BM147" s="276"/>
      <c r="BN147" s="276"/>
      <c r="BO147" s="276"/>
      <c r="BP147" s="276"/>
      <c r="BQ147" s="276"/>
      <c r="BR147" s="276"/>
      <c r="BS147" s="276"/>
      <c r="BT147" s="276"/>
      <c r="BU147" s="276"/>
      <c r="BV147" s="276"/>
      <c r="BW147" s="276"/>
      <c r="BX147" s="276"/>
      <c r="BY147" s="276"/>
      <c r="BZ147" s="276"/>
    </row>
    <row r="148" spans="1:78" s="259" customFormat="1">
      <c r="A148" s="145" t="s">
        <v>905</v>
      </c>
      <c r="B148" s="275" t="s">
        <v>923</v>
      </c>
      <c r="C148" s="509"/>
      <c r="D148" s="509"/>
      <c r="E148" s="259" t="s">
        <v>419</v>
      </c>
      <c r="F148" s="276"/>
      <c r="G148" s="279"/>
      <c r="H148" s="901"/>
      <c r="I148" s="901"/>
      <c r="J148" s="270"/>
      <c r="K148" s="270"/>
      <c r="L148" s="270"/>
      <c r="M148" s="270"/>
      <c r="N148" s="270"/>
      <c r="O148" s="270"/>
      <c r="P148" s="619"/>
      <c r="Q148" s="619"/>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row>
    <row r="149" spans="1:78" s="259" customFormat="1">
      <c r="A149" s="145" t="s">
        <v>906</v>
      </c>
      <c r="B149" s="275" t="s">
        <v>929</v>
      </c>
      <c r="C149" s="509"/>
      <c r="D149" s="509"/>
      <c r="E149" s="259" t="s">
        <v>419</v>
      </c>
      <c r="F149" s="276"/>
      <c r="G149" s="279"/>
      <c r="H149" s="901"/>
      <c r="I149" s="901"/>
      <c r="J149" s="270"/>
      <c r="K149" s="270"/>
      <c r="L149" s="270"/>
      <c r="M149" s="270"/>
      <c r="N149" s="270"/>
      <c r="O149" s="270"/>
      <c r="P149" s="619"/>
      <c r="Q149" s="619"/>
      <c r="R149" s="276"/>
      <c r="S149" s="276"/>
      <c r="T149" s="276"/>
      <c r="U149" s="276"/>
      <c r="V149" s="276"/>
      <c r="W149" s="276"/>
      <c r="X149" s="276"/>
      <c r="Y149" s="276"/>
      <c r="Z149" s="276"/>
      <c r="AA149" s="276"/>
      <c r="AB149" s="276"/>
      <c r="AC149" s="276"/>
      <c r="AD149" s="276"/>
      <c r="AE149" s="276"/>
      <c r="AF149" s="276"/>
      <c r="AG149" s="276"/>
      <c r="AH149" s="276"/>
      <c r="AI149" s="276"/>
      <c r="AJ149" s="276"/>
      <c r="AK149" s="276"/>
      <c r="AL149" s="276"/>
      <c r="AM149" s="276"/>
      <c r="AN149" s="276"/>
      <c r="AO149" s="276"/>
      <c r="AP149" s="276"/>
      <c r="AQ149" s="276"/>
      <c r="AR149" s="276"/>
      <c r="AS149" s="276"/>
      <c r="AT149" s="276"/>
      <c r="AU149" s="276"/>
      <c r="AV149" s="276"/>
      <c r="AW149" s="276"/>
      <c r="AX149" s="276"/>
      <c r="AY149" s="276"/>
      <c r="AZ149" s="276"/>
      <c r="BA149" s="276"/>
      <c r="BB149" s="276"/>
      <c r="BC149" s="276"/>
      <c r="BD149" s="276"/>
      <c r="BE149" s="276"/>
      <c r="BF149" s="276"/>
      <c r="BG149" s="276"/>
      <c r="BH149" s="276"/>
      <c r="BI149" s="276"/>
      <c r="BJ149" s="276"/>
      <c r="BK149" s="276"/>
      <c r="BL149" s="276"/>
      <c r="BM149" s="276"/>
      <c r="BN149" s="276"/>
      <c r="BO149" s="276"/>
      <c r="BP149" s="276"/>
      <c r="BQ149" s="276"/>
      <c r="BR149" s="276"/>
      <c r="BS149" s="276"/>
      <c r="BT149" s="276"/>
      <c r="BU149" s="276"/>
      <c r="BV149" s="276"/>
      <c r="BW149" s="276"/>
      <c r="BX149" s="276"/>
      <c r="BY149" s="276"/>
      <c r="BZ149" s="276"/>
    </row>
    <row r="150" spans="1:78" s="259" customFormat="1">
      <c r="A150" s="145" t="s">
        <v>907</v>
      </c>
      <c r="B150" s="275" t="s">
        <v>918</v>
      </c>
      <c r="C150" s="509"/>
      <c r="D150" s="509"/>
      <c r="E150" s="259" t="s">
        <v>419</v>
      </c>
      <c r="F150" s="276"/>
      <c r="G150" s="279"/>
      <c r="H150" s="901"/>
      <c r="I150" s="901"/>
      <c r="J150" s="270"/>
      <c r="K150" s="270"/>
      <c r="L150" s="270"/>
      <c r="M150" s="270"/>
      <c r="N150" s="270"/>
      <c r="O150" s="270"/>
      <c r="P150" s="619"/>
      <c r="Q150" s="619"/>
      <c r="R150" s="276"/>
      <c r="S150" s="276"/>
      <c r="T150" s="276"/>
      <c r="U150" s="276"/>
      <c r="V150" s="276"/>
      <c r="W150" s="276"/>
      <c r="X150" s="276"/>
      <c r="Y150" s="276"/>
      <c r="Z150" s="276"/>
      <c r="AA150" s="276"/>
      <c r="AB150" s="276"/>
      <c r="AC150" s="276"/>
      <c r="AD150" s="276"/>
      <c r="AE150" s="276"/>
      <c r="AF150" s="276"/>
      <c r="AG150" s="276"/>
      <c r="AH150" s="276"/>
      <c r="AI150" s="276"/>
      <c r="AJ150" s="276"/>
      <c r="AK150" s="276"/>
      <c r="AL150" s="276"/>
      <c r="AM150" s="276"/>
      <c r="AN150" s="276"/>
      <c r="AO150" s="276"/>
      <c r="AP150" s="276"/>
      <c r="AQ150" s="276"/>
      <c r="AR150" s="276"/>
      <c r="AS150" s="276"/>
      <c r="AT150" s="276"/>
      <c r="AU150" s="276"/>
      <c r="AV150" s="276"/>
      <c r="AW150" s="276"/>
      <c r="AX150" s="276"/>
      <c r="AY150" s="276"/>
      <c r="AZ150" s="276"/>
      <c r="BA150" s="276"/>
      <c r="BB150" s="276"/>
      <c r="BC150" s="276"/>
      <c r="BD150" s="276"/>
      <c r="BE150" s="276"/>
      <c r="BF150" s="276"/>
      <c r="BG150" s="276"/>
      <c r="BH150" s="276"/>
      <c r="BI150" s="276"/>
      <c r="BJ150" s="276"/>
      <c r="BK150" s="276"/>
      <c r="BL150" s="276"/>
      <c r="BM150" s="276"/>
      <c r="BN150" s="276"/>
      <c r="BO150" s="276"/>
      <c r="BP150" s="276"/>
      <c r="BQ150" s="276"/>
      <c r="BR150" s="276"/>
      <c r="BS150" s="276"/>
      <c r="BT150" s="276"/>
      <c r="BU150" s="276"/>
      <c r="BV150" s="276"/>
      <c r="BW150" s="276"/>
      <c r="BX150" s="276"/>
      <c r="BY150" s="276"/>
      <c r="BZ150" s="276"/>
    </row>
    <row r="151" spans="1:78" s="259" customFormat="1">
      <c r="A151" s="145" t="s">
        <v>908</v>
      </c>
      <c r="B151" s="275" t="s">
        <v>924</v>
      </c>
      <c r="C151" s="509"/>
      <c r="D151" s="509"/>
      <c r="E151" s="259" t="s">
        <v>419</v>
      </c>
      <c r="F151" s="276"/>
      <c r="G151" s="279"/>
      <c r="H151" s="901"/>
      <c r="I151" s="901"/>
      <c r="J151" s="270"/>
      <c r="K151" s="270"/>
      <c r="L151" s="270"/>
      <c r="M151" s="270"/>
      <c r="N151" s="270"/>
      <c r="O151" s="270"/>
      <c r="P151" s="619"/>
      <c r="Q151" s="619"/>
      <c r="R151" s="276"/>
      <c r="S151" s="276"/>
      <c r="T151" s="276"/>
      <c r="U151" s="276"/>
      <c r="V151" s="276"/>
      <c r="W151" s="276"/>
      <c r="X151" s="276"/>
      <c r="Y151" s="276"/>
      <c r="Z151" s="276"/>
      <c r="AA151" s="276"/>
      <c r="AB151" s="276"/>
      <c r="AC151" s="276"/>
      <c r="AD151" s="276"/>
      <c r="AE151" s="276"/>
      <c r="AF151" s="276"/>
      <c r="AG151" s="276"/>
      <c r="AH151" s="276"/>
      <c r="AI151" s="276"/>
      <c r="AJ151" s="276"/>
      <c r="AK151" s="276"/>
      <c r="AL151" s="276"/>
      <c r="AM151" s="276"/>
      <c r="AN151" s="276"/>
      <c r="AO151" s="276"/>
      <c r="AP151" s="276"/>
      <c r="AQ151" s="276"/>
      <c r="AR151" s="276"/>
      <c r="AS151" s="276"/>
      <c r="AT151" s="276"/>
      <c r="AU151" s="276"/>
      <c r="AV151" s="276"/>
      <c r="AW151" s="276"/>
      <c r="AX151" s="276"/>
      <c r="AY151" s="276"/>
      <c r="AZ151" s="276"/>
      <c r="BA151" s="276"/>
      <c r="BB151" s="276"/>
      <c r="BC151" s="276"/>
      <c r="BD151" s="276"/>
      <c r="BE151" s="276"/>
      <c r="BF151" s="276"/>
      <c r="BG151" s="276"/>
      <c r="BH151" s="276"/>
      <c r="BI151" s="276"/>
      <c r="BJ151" s="276"/>
      <c r="BK151" s="276"/>
      <c r="BL151" s="276"/>
      <c r="BM151" s="276"/>
      <c r="BN151" s="276"/>
      <c r="BO151" s="276"/>
      <c r="BP151" s="276"/>
      <c r="BQ151" s="276"/>
      <c r="BR151" s="276"/>
      <c r="BS151" s="276"/>
      <c r="BT151" s="276"/>
      <c r="BU151" s="276"/>
      <c r="BV151" s="276"/>
      <c r="BW151" s="276"/>
      <c r="BX151" s="276"/>
      <c r="BY151" s="276"/>
      <c r="BZ151" s="276"/>
    </row>
    <row r="152" spans="1:78" s="259" customFormat="1">
      <c r="A152" s="145" t="s">
        <v>909</v>
      </c>
      <c r="B152" s="275" t="s">
        <v>930</v>
      </c>
      <c r="C152" s="509"/>
      <c r="D152" s="509"/>
      <c r="E152" s="259" t="s">
        <v>419</v>
      </c>
      <c r="F152" s="276"/>
      <c r="G152" s="279"/>
      <c r="H152" s="901"/>
      <c r="I152" s="901"/>
      <c r="J152" s="270"/>
      <c r="K152" s="270"/>
      <c r="L152" s="270"/>
      <c r="M152" s="270"/>
      <c r="N152" s="270"/>
      <c r="O152" s="270"/>
      <c r="P152" s="619"/>
      <c r="Q152" s="619"/>
      <c r="R152" s="276"/>
      <c r="S152" s="276"/>
      <c r="T152" s="276"/>
      <c r="U152" s="276"/>
      <c r="V152" s="276"/>
      <c r="W152" s="276"/>
      <c r="X152" s="276"/>
      <c r="Y152" s="276"/>
      <c r="Z152" s="276"/>
      <c r="AA152" s="276"/>
      <c r="AB152" s="276"/>
      <c r="AC152" s="276"/>
      <c r="AD152" s="276"/>
      <c r="AE152" s="276"/>
      <c r="AF152" s="276"/>
      <c r="AG152" s="276"/>
      <c r="AH152" s="276"/>
      <c r="AI152" s="276"/>
      <c r="AJ152" s="276"/>
      <c r="AK152" s="276"/>
      <c r="AL152" s="276"/>
      <c r="AM152" s="276"/>
      <c r="AN152" s="276"/>
      <c r="AO152" s="276"/>
      <c r="AP152" s="276"/>
      <c r="AQ152" s="276"/>
      <c r="AR152" s="276"/>
      <c r="AS152" s="276"/>
      <c r="AT152" s="276"/>
      <c r="AU152" s="276"/>
      <c r="AV152" s="276"/>
      <c r="AW152" s="276"/>
      <c r="AX152" s="276"/>
      <c r="AY152" s="276"/>
      <c r="AZ152" s="276"/>
      <c r="BA152" s="276"/>
      <c r="BB152" s="276"/>
      <c r="BC152" s="276"/>
      <c r="BD152" s="276"/>
      <c r="BE152" s="276"/>
      <c r="BF152" s="276"/>
      <c r="BG152" s="276"/>
      <c r="BH152" s="276"/>
      <c r="BI152" s="276"/>
      <c r="BJ152" s="276"/>
      <c r="BK152" s="276"/>
      <c r="BL152" s="276"/>
      <c r="BM152" s="276"/>
      <c r="BN152" s="276"/>
      <c r="BO152" s="276"/>
      <c r="BP152" s="276"/>
      <c r="BQ152" s="276"/>
      <c r="BR152" s="276"/>
      <c r="BS152" s="276"/>
      <c r="BT152" s="276"/>
      <c r="BU152" s="276"/>
      <c r="BV152" s="276"/>
      <c r="BW152" s="276"/>
      <c r="BX152" s="276"/>
      <c r="BY152" s="276"/>
      <c r="BZ152" s="276"/>
    </row>
    <row r="153" spans="1:78" s="259" customFormat="1">
      <c r="A153" s="1030"/>
      <c r="B153" s="275" t="s">
        <v>1109</v>
      </c>
      <c r="C153" s="509"/>
      <c r="D153" s="509"/>
      <c r="E153" s="653"/>
      <c r="F153" s="276"/>
      <c r="G153" s="270"/>
      <c r="H153" s="270"/>
      <c r="I153" s="270"/>
      <c r="J153" s="270"/>
      <c r="K153" s="270"/>
      <c r="L153" s="270"/>
      <c r="M153" s="270"/>
      <c r="N153" s="270"/>
      <c r="O153" s="270"/>
      <c r="P153" s="619"/>
      <c r="Q153" s="619"/>
      <c r="R153" s="276"/>
      <c r="S153" s="276"/>
      <c r="T153" s="276"/>
      <c r="U153" s="276"/>
      <c r="V153" s="276"/>
      <c r="W153" s="276"/>
      <c r="X153" s="276"/>
      <c r="Y153" s="276"/>
      <c r="Z153" s="276"/>
      <c r="AA153" s="276"/>
      <c r="AB153" s="276"/>
      <c r="AC153" s="276"/>
      <c r="AD153" s="276"/>
      <c r="AE153" s="276"/>
      <c r="AF153" s="276"/>
      <c r="AG153" s="276"/>
      <c r="AH153" s="276"/>
      <c r="AI153" s="276"/>
      <c r="AJ153" s="276"/>
      <c r="AK153" s="276"/>
      <c r="AL153" s="276"/>
      <c r="AM153" s="276"/>
      <c r="AN153" s="276"/>
      <c r="AO153" s="276"/>
      <c r="AP153" s="276"/>
      <c r="AQ153" s="276"/>
      <c r="AR153" s="276"/>
      <c r="AS153" s="276"/>
      <c r="AT153" s="276"/>
      <c r="AU153" s="276"/>
      <c r="AV153" s="276"/>
      <c r="AW153" s="276"/>
      <c r="AX153" s="276"/>
      <c r="AY153" s="276"/>
      <c r="AZ153" s="276"/>
      <c r="BA153" s="276"/>
      <c r="BB153" s="276"/>
      <c r="BC153" s="276"/>
      <c r="BD153" s="276"/>
      <c r="BE153" s="276"/>
      <c r="BF153" s="276"/>
      <c r="BG153" s="276"/>
      <c r="BH153" s="276"/>
      <c r="BI153" s="276"/>
      <c r="BJ153" s="276"/>
      <c r="BK153" s="276"/>
      <c r="BL153" s="276"/>
      <c r="BM153" s="276"/>
      <c r="BN153" s="276"/>
      <c r="BO153" s="276"/>
      <c r="BP153" s="276"/>
      <c r="BQ153" s="276"/>
      <c r="BR153" s="276"/>
      <c r="BS153" s="276"/>
      <c r="BT153" s="276"/>
      <c r="BU153" s="276"/>
      <c r="BV153" s="276"/>
      <c r="BW153" s="276"/>
      <c r="BX153" s="276"/>
      <c r="BY153" s="276"/>
      <c r="BZ153" s="276"/>
    </row>
    <row r="154" spans="1:78" s="259" customFormat="1">
      <c r="A154" s="60" t="s">
        <v>910</v>
      </c>
      <c r="B154" s="280" t="s">
        <v>1110</v>
      </c>
      <c r="C154" s="654"/>
      <c r="D154" s="509"/>
      <c r="E154" s="276"/>
      <c r="F154" s="276"/>
      <c r="G154" s="279"/>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c r="AD154" s="276"/>
      <c r="AE154" s="276"/>
      <c r="AF154" s="276"/>
      <c r="AG154" s="276"/>
      <c r="AH154" s="276"/>
      <c r="AI154" s="276"/>
      <c r="AJ154" s="276"/>
      <c r="AK154" s="276"/>
      <c r="AL154" s="276"/>
      <c r="AM154" s="276"/>
      <c r="AN154" s="276"/>
      <c r="AO154" s="276"/>
      <c r="AP154" s="276"/>
      <c r="AQ154" s="276"/>
      <c r="AR154" s="276"/>
      <c r="AS154" s="276"/>
      <c r="AT154" s="276"/>
      <c r="AU154" s="276"/>
      <c r="AV154" s="276"/>
      <c r="AW154" s="276"/>
      <c r="AX154" s="276"/>
      <c r="AY154" s="276"/>
      <c r="AZ154" s="276"/>
      <c r="BA154" s="276"/>
      <c r="BB154" s="276"/>
      <c r="BC154" s="276"/>
      <c r="BD154" s="276"/>
      <c r="BE154" s="276"/>
      <c r="BF154" s="276"/>
      <c r="BG154" s="276"/>
      <c r="BH154" s="276"/>
      <c r="BI154" s="276"/>
      <c r="BJ154" s="276"/>
      <c r="BK154" s="276"/>
      <c r="BL154" s="276"/>
      <c r="BM154" s="276"/>
      <c r="BN154" s="276"/>
      <c r="BO154" s="276"/>
      <c r="BP154" s="276"/>
      <c r="BQ154" s="276"/>
      <c r="BR154" s="276"/>
      <c r="BS154" s="276"/>
      <c r="BT154" s="276"/>
      <c r="BU154" s="276"/>
      <c r="BV154" s="276"/>
      <c r="BW154" s="276"/>
      <c r="BX154" s="276"/>
      <c r="BY154" s="276"/>
      <c r="BZ154" s="276"/>
    </row>
    <row r="155" spans="1:78" s="259" customFormat="1">
      <c r="A155" s="60" t="s">
        <v>911</v>
      </c>
      <c r="B155" s="280" t="s">
        <v>1111</v>
      </c>
      <c r="C155" s="654"/>
      <c r="D155" s="509"/>
      <c r="E155" s="276"/>
      <c r="F155" s="276"/>
      <c r="G155" s="279"/>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276"/>
      <c r="AF155" s="276"/>
      <c r="AG155" s="276"/>
      <c r="AH155" s="276"/>
      <c r="AI155" s="276"/>
      <c r="AJ155" s="276"/>
      <c r="AK155" s="276"/>
      <c r="AL155" s="276"/>
      <c r="AM155" s="276"/>
      <c r="AN155" s="276"/>
      <c r="AO155" s="276"/>
      <c r="AP155" s="276"/>
      <c r="AQ155" s="276"/>
      <c r="AR155" s="276"/>
      <c r="AS155" s="276"/>
      <c r="AT155" s="276"/>
      <c r="AU155" s="276"/>
      <c r="AV155" s="276"/>
      <c r="AW155" s="276"/>
      <c r="AX155" s="276"/>
      <c r="AY155" s="276"/>
      <c r="AZ155" s="276"/>
      <c r="BA155" s="276"/>
      <c r="BB155" s="276"/>
      <c r="BC155" s="276"/>
      <c r="BD155" s="276"/>
      <c r="BE155" s="276"/>
      <c r="BF155" s="276"/>
      <c r="BG155" s="276"/>
      <c r="BH155" s="276"/>
      <c r="BI155" s="276"/>
      <c r="BJ155" s="276"/>
      <c r="BK155" s="276"/>
      <c r="BL155" s="276"/>
      <c r="BM155" s="276"/>
      <c r="BN155" s="276"/>
      <c r="BO155" s="276"/>
      <c r="BP155" s="276"/>
      <c r="BQ155" s="276"/>
      <c r="BR155" s="276"/>
      <c r="BS155" s="276"/>
      <c r="BT155" s="276"/>
      <c r="BU155" s="276"/>
      <c r="BV155" s="276"/>
      <c r="BW155" s="276"/>
      <c r="BX155" s="276"/>
      <c r="BY155" s="276"/>
      <c r="BZ155" s="276"/>
    </row>
    <row r="156" spans="1:78">
      <c r="A156" s="60" t="s">
        <v>912</v>
      </c>
      <c r="B156" s="280" t="s">
        <v>1112</v>
      </c>
      <c r="C156" s="649"/>
      <c r="D156" s="649"/>
      <c r="E156" s="259" t="s">
        <v>419</v>
      </c>
      <c r="F156" s="230"/>
      <c r="G156" s="279"/>
      <c r="H156" s="655"/>
      <c r="I156" s="655"/>
      <c r="J156" s="227"/>
      <c r="K156" s="227"/>
      <c r="L156" s="227"/>
      <c r="M156" s="227"/>
      <c r="N156" s="227"/>
      <c r="O156" s="227"/>
      <c r="P156" s="429"/>
      <c r="Q156" s="379"/>
    </row>
    <row r="157" spans="1:78">
      <c r="B157" s="19" t="s">
        <v>163</v>
      </c>
      <c r="C157" s="458"/>
      <c r="D157" s="458"/>
      <c r="E157" s="457"/>
      <c r="F157" s="616"/>
      <c r="G157" s="616"/>
      <c r="H157" s="457"/>
      <c r="I157" s="616"/>
      <c r="J157" s="616"/>
      <c r="K157" s="616"/>
      <c r="L157" s="616"/>
      <c r="M157" s="616"/>
      <c r="N157" s="616"/>
      <c r="O157" s="616"/>
      <c r="P157" s="616"/>
      <c r="Q157" s="616"/>
      <c r="R157" s="616"/>
      <c r="S157" s="616"/>
    </row>
    <row r="158" spans="1:78" s="60" customFormat="1" ht="33" customHeight="1">
      <c r="A158" s="162">
        <v>-1</v>
      </c>
      <c r="B158" s="1153" t="s">
        <v>292</v>
      </c>
      <c r="C158" s="1153"/>
      <c r="D158" s="1153"/>
      <c r="E158" s="1153"/>
      <c r="F158" s="1153"/>
      <c r="G158" s="1153"/>
      <c r="H158" s="1153"/>
      <c r="I158" s="1153"/>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row>
    <row r="159" spans="1:78" s="60" customFormat="1">
      <c r="A159" s="162">
        <v>-2</v>
      </c>
      <c r="B159" s="61" t="s">
        <v>293</v>
      </c>
      <c r="C159" s="622"/>
      <c r="D159" s="622"/>
      <c r="E159" s="622"/>
      <c r="F159" s="622"/>
      <c r="G159" s="622"/>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row>
    <row r="160" spans="1:78" s="60" customFormat="1">
      <c r="A160" s="162">
        <v>-3</v>
      </c>
      <c r="B160" s="61" t="s">
        <v>755</v>
      </c>
      <c r="C160" s="622"/>
      <c r="D160" s="622"/>
      <c r="E160" s="622"/>
      <c r="F160" s="622"/>
      <c r="G160" s="622"/>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0"/>
      <c r="AD160" s="230"/>
      <c r="AE160" s="230"/>
      <c r="AF160" s="230"/>
      <c r="AG160" s="230"/>
      <c r="AH160" s="230"/>
      <c r="AI160" s="230"/>
      <c r="AJ160" s="230"/>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row>
    <row r="161" spans="1:78" s="60" customFormat="1" ht="54.75" customHeight="1">
      <c r="A161" s="162">
        <v>-4</v>
      </c>
      <c r="B161" s="1141" t="s">
        <v>786</v>
      </c>
      <c r="C161" s="1141"/>
      <c r="D161" s="1141"/>
      <c r="E161" s="1141"/>
      <c r="F161" s="1141"/>
      <c r="G161" s="1141"/>
      <c r="H161" s="1141"/>
      <c r="I161" s="1141"/>
      <c r="J161" s="499"/>
      <c r="K161" s="499"/>
      <c r="L161" s="230"/>
      <c r="M161" s="230"/>
      <c r="N161" s="230"/>
      <c r="O161" s="230"/>
      <c r="P161" s="230"/>
      <c r="Q161" s="230"/>
      <c r="R161" s="230"/>
      <c r="S161" s="230"/>
      <c r="T161" s="230"/>
      <c r="U161" s="230"/>
      <c r="V161" s="230"/>
      <c r="W161" s="230"/>
      <c r="X161" s="230"/>
      <c r="Y161" s="230"/>
      <c r="Z161" s="230"/>
      <c r="AA161" s="230"/>
      <c r="AB161" s="230"/>
      <c r="AC161" s="230"/>
      <c r="AD161" s="230"/>
      <c r="AE161" s="230"/>
      <c r="AF161" s="230"/>
      <c r="AG161" s="230"/>
      <c r="AH161" s="230"/>
      <c r="AI161" s="230"/>
      <c r="AJ161" s="230"/>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row>
    <row r="162" spans="1:78" s="60" customFormat="1" ht="34.5" customHeight="1">
      <c r="A162" s="162">
        <v>-5</v>
      </c>
      <c r="B162" s="1141" t="s">
        <v>444</v>
      </c>
      <c r="C162" s="1141"/>
      <c r="D162" s="1141"/>
      <c r="E162" s="1141"/>
      <c r="F162" s="1141"/>
      <c r="G162" s="1141"/>
      <c r="H162" s="1141"/>
      <c r="I162" s="1141"/>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c r="BO162" s="230"/>
      <c r="BP162" s="230"/>
      <c r="BQ162" s="230"/>
      <c r="BR162" s="230"/>
      <c r="BS162" s="230"/>
      <c r="BT162" s="230"/>
      <c r="BU162" s="230"/>
      <c r="BV162" s="230"/>
      <c r="BW162" s="230"/>
      <c r="BX162" s="230"/>
      <c r="BY162" s="230"/>
      <c r="BZ162" s="230"/>
    </row>
    <row r="163" spans="1:78" s="60" customFormat="1">
      <c r="A163" s="162">
        <v>-6</v>
      </c>
      <c r="B163" s="156" t="s">
        <v>299</v>
      </c>
      <c r="C163" s="622"/>
      <c r="D163" s="622"/>
      <c r="E163" s="622"/>
      <c r="F163" s="622"/>
      <c r="G163" s="622"/>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c r="AE163" s="230"/>
      <c r="AF163" s="230"/>
      <c r="AG163" s="230"/>
      <c r="AH163" s="230"/>
      <c r="AI163" s="230"/>
      <c r="AJ163" s="230"/>
      <c r="AK163" s="230"/>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F163" s="230"/>
      <c r="BG163" s="230"/>
      <c r="BH163" s="230"/>
      <c r="BI163" s="230"/>
      <c r="BJ163" s="230"/>
      <c r="BK163" s="230"/>
      <c r="BL163" s="230"/>
      <c r="BM163" s="230"/>
      <c r="BN163" s="230"/>
      <c r="BO163" s="230"/>
      <c r="BP163" s="230"/>
      <c r="BQ163" s="230"/>
      <c r="BR163" s="230"/>
      <c r="BS163" s="230"/>
      <c r="BT163" s="230"/>
      <c r="BU163" s="230"/>
      <c r="BV163" s="230"/>
      <c r="BW163" s="230"/>
      <c r="BX163" s="230"/>
      <c r="BY163" s="230"/>
      <c r="BZ163" s="230"/>
    </row>
    <row r="164" spans="1:78" s="60" customFormat="1">
      <c r="A164" s="162">
        <v>-7</v>
      </c>
      <c r="B164" s="61" t="s">
        <v>785</v>
      </c>
      <c r="C164" s="622"/>
      <c r="D164" s="622"/>
      <c r="E164" s="622"/>
      <c r="F164" s="622"/>
      <c r="G164" s="622"/>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30"/>
      <c r="AF164" s="230"/>
      <c r="AG164" s="230"/>
      <c r="AH164" s="230"/>
      <c r="AI164" s="230"/>
      <c r="AJ164" s="230"/>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230"/>
      <c r="BI164" s="230"/>
      <c r="BJ164" s="230"/>
      <c r="BK164" s="230"/>
      <c r="BL164" s="230"/>
      <c r="BM164" s="230"/>
      <c r="BN164" s="230"/>
      <c r="BO164" s="230"/>
      <c r="BP164" s="230"/>
      <c r="BQ164" s="230"/>
      <c r="BR164" s="230"/>
      <c r="BS164" s="230"/>
      <c r="BT164" s="230"/>
      <c r="BU164" s="230"/>
      <c r="BV164" s="230"/>
      <c r="BW164" s="230"/>
      <c r="BX164" s="230"/>
      <c r="BY164" s="230"/>
      <c r="BZ164" s="230"/>
    </row>
    <row r="165" spans="1:78" s="60" customFormat="1">
      <c r="A165" s="162">
        <v>-8</v>
      </c>
      <c r="B165" s="61" t="s">
        <v>294</v>
      </c>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c r="BU165" s="230"/>
      <c r="BV165" s="230"/>
      <c r="BW165" s="230"/>
      <c r="BX165" s="230"/>
      <c r="BY165" s="230"/>
      <c r="BZ165" s="230"/>
    </row>
    <row r="166" spans="1:78" s="60" customFormat="1" ht="43.5" customHeight="1">
      <c r="A166" s="162">
        <v>-9</v>
      </c>
      <c r="B166" s="1141" t="s">
        <v>756</v>
      </c>
      <c r="C166" s="1141"/>
      <c r="D166" s="1141"/>
      <c r="E166" s="1141"/>
      <c r="F166" s="1141"/>
      <c r="G166" s="1141"/>
      <c r="H166" s="1141"/>
      <c r="I166" s="1141"/>
      <c r="J166" s="620"/>
      <c r="K166" s="62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G166" s="230"/>
      <c r="BH166" s="230"/>
      <c r="BI166" s="230"/>
      <c r="BJ166" s="230"/>
      <c r="BK166" s="230"/>
      <c r="BL166" s="230"/>
      <c r="BM166" s="230"/>
      <c r="BN166" s="230"/>
      <c r="BO166" s="230"/>
      <c r="BP166" s="230"/>
      <c r="BQ166" s="230"/>
      <c r="BR166" s="230"/>
      <c r="BS166" s="230"/>
      <c r="BT166" s="230"/>
      <c r="BU166" s="230"/>
      <c r="BV166" s="230"/>
      <c r="BW166" s="230"/>
      <c r="BX166" s="230"/>
      <c r="BY166" s="230"/>
      <c r="BZ166" s="230"/>
    </row>
    <row r="167" spans="1:78" s="60" customFormat="1">
      <c r="A167" s="162">
        <v>-10</v>
      </c>
      <c r="B167" s="156" t="s">
        <v>295</v>
      </c>
      <c r="C167" s="230"/>
      <c r="D167" s="230"/>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0"/>
      <c r="BS167" s="230"/>
      <c r="BT167" s="230"/>
      <c r="BU167" s="230"/>
      <c r="BV167" s="230"/>
      <c r="BW167" s="230"/>
      <c r="BX167" s="230"/>
      <c r="BY167" s="230"/>
      <c r="BZ167" s="230"/>
    </row>
    <row r="168" spans="1:78" s="60" customFormat="1" ht="32.25" customHeight="1">
      <c r="A168" s="162">
        <v>-11</v>
      </c>
      <c r="B168" s="1141" t="s">
        <v>462</v>
      </c>
      <c r="C168" s="1141"/>
      <c r="D168" s="1141"/>
      <c r="E168" s="1141"/>
      <c r="F168" s="1141"/>
      <c r="G168" s="1141"/>
      <c r="H168" s="1141"/>
      <c r="I168" s="1141"/>
      <c r="J168" s="230"/>
      <c r="K168" s="230"/>
      <c r="L168" s="230"/>
      <c r="M168" s="230"/>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230"/>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F168" s="230"/>
      <c r="BG168" s="230"/>
      <c r="BH168" s="230"/>
      <c r="BI168" s="230"/>
      <c r="BJ168" s="230"/>
      <c r="BK168" s="230"/>
      <c r="BL168" s="230"/>
      <c r="BM168" s="230"/>
      <c r="BN168" s="230"/>
      <c r="BO168" s="230"/>
      <c r="BP168" s="230"/>
      <c r="BQ168" s="230"/>
      <c r="BR168" s="230"/>
      <c r="BS168" s="230"/>
      <c r="BT168" s="230"/>
      <c r="BU168" s="230"/>
      <c r="BV168" s="230"/>
      <c r="BW168" s="230"/>
      <c r="BX168" s="230"/>
      <c r="BY168" s="230"/>
      <c r="BZ168" s="230"/>
    </row>
    <row r="169" spans="1:78" s="60" customFormat="1">
      <c r="A169" s="162">
        <v>-12</v>
      </c>
      <c r="B169" s="156" t="s">
        <v>300</v>
      </c>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30"/>
      <c r="BW169" s="230"/>
      <c r="BX169" s="230"/>
      <c r="BY169" s="230"/>
      <c r="BZ169" s="230"/>
    </row>
    <row r="170" spans="1:78" s="60" customFormat="1">
      <c r="A170" s="162">
        <v>-13</v>
      </c>
      <c r="B170" s="61" t="s">
        <v>781</v>
      </c>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0"/>
      <c r="AD170" s="230"/>
      <c r="AE170" s="230"/>
      <c r="AF170" s="230"/>
      <c r="AG170" s="230"/>
      <c r="AH170" s="230"/>
      <c r="AI170" s="230"/>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30"/>
      <c r="BY170" s="230"/>
      <c r="BZ170" s="230"/>
    </row>
    <row r="171" spans="1:78" s="60" customFormat="1">
      <c r="A171" s="162">
        <v>-14</v>
      </c>
      <c r="B171" s="61" t="s">
        <v>460</v>
      </c>
      <c r="C171" s="230"/>
      <c r="D171" s="230"/>
      <c r="E171" s="230"/>
      <c r="F171" s="230"/>
      <c r="G171" s="230"/>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G171" s="230"/>
      <c r="AH171" s="230"/>
      <c r="AI171" s="230"/>
      <c r="AJ171" s="230"/>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row>
    <row r="172" spans="1:78" s="60" customFormat="1">
      <c r="A172" s="656"/>
      <c r="B172" s="122"/>
      <c r="C172" s="230"/>
      <c r="D172" s="230"/>
      <c r="E172" s="230"/>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0"/>
      <c r="AC172" s="230"/>
      <c r="AD172" s="230"/>
      <c r="AE172" s="230"/>
      <c r="AF172" s="230"/>
      <c r="AG172" s="230"/>
      <c r="AH172" s="230"/>
      <c r="AI172" s="230"/>
      <c r="AJ172" s="230"/>
      <c r="AK172" s="230"/>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row>
    <row r="173" spans="1:78" s="60" customFormat="1">
      <c r="A173" s="162">
        <v>-15</v>
      </c>
      <c r="B173" s="61" t="s">
        <v>757</v>
      </c>
      <c r="C173" s="230"/>
      <c r="D173" s="230"/>
      <c r="E173" s="230"/>
      <c r="F173" s="230"/>
      <c r="G173" s="230"/>
      <c r="H173" s="230"/>
      <c r="I173" s="230"/>
      <c r="J173" s="230"/>
      <c r="K173" s="230"/>
      <c r="L173" s="230"/>
      <c r="M173" s="230"/>
      <c r="N173" s="230"/>
      <c r="O173" s="230"/>
      <c r="P173" s="230"/>
      <c r="Q173" s="230"/>
      <c r="R173" s="230"/>
      <c r="S173" s="230"/>
      <c r="T173" s="230"/>
      <c r="U173" s="230"/>
      <c r="V173" s="230"/>
      <c r="W173" s="230"/>
      <c r="X173" s="230"/>
      <c r="Y173" s="230"/>
      <c r="Z173" s="230"/>
      <c r="AA173" s="230"/>
      <c r="AB173" s="230"/>
      <c r="AC173" s="230"/>
      <c r="AD173" s="230"/>
      <c r="AE173" s="230"/>
      <c r="AF173" s="230"/>
      <c r="AG173" s="230"/>
      <c r="AH173" s="230"/>
      <c r="AI173" s="230"/>
      <c r="AJ173" s="230"/>
      <c r="AK173" s="230"/>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F173" s="230"/>
      <c r="BG173" s="230"/>
      <c r="BH173" s="230"/>
      <c r="BI173" s="230"/>
      <c r="BJ173" s="230"/>
      <c r="BK173" s="230"/>
      <c r="BL173" s="230"/>
      <c r="BM173" s="230"/>
      <c r="BN173" s="230"/>
      <c r="BO173" s="230"/>
      <c r="BP173" s="230"/>
      <c r="BQ173" s="230"/>
      <c r="BR173" s="230"/>
      <c r="BS173" s="230"/>
      <c r="BT173" s="230"/>
      <c r="BU173" s="230"/>
      <c r="BV173" s="230"/>
      <c r="BW173" s="230"/>
      <c r="BX173" s="230"/>
      <c r="BY173" s="230"/>
      <c r="BZ173" s="230"/>
    </row>
    <row r="174" spans="1:78" s="60" customFormat="1">
      <c r="A174" s="162">
        <v>-16</v>
      </c>
      <c r="B174" s="156" t="s">
        <v>296</v>
      </c>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c r="BK174" s="230"/>
      <c r="BL174" s="230"/>
      <c r="BM174" s="230"/>
      <c r="BN174" s="230"/>
      <c r="BO174" s="230"/>
      <c r="BP174" s="230"/>
      <c r="BQ174" s="230"/>
      <c r="BR174" s="230"/>
      <c r="BS174" s="230"/>
      <c r="BT174" s="230"/>
      <c r="BU174" s="230"/>
      <c r="BV174" s="230"/>
      <c r="BW174" s="230"/>
      <c r="BX174" s="230"/>
      <c r="BY174" s="230"/>
      <c r="BZ174" s="230"/>
    </row>
    <row r="175" spans="1:78" s="60" customFormat="1">
      <c r="A175" s="162">
        <v>-17</v>
      </c>
      <c r="B175" s="156" t="s">
        <v>297</v>
      </c>
      <c r="C175" s="230"/>
      <c r="D175" s="230"/>
      <c r="E175" s="230"/>
      <c r="F175" s="230"/>
      <c r="G175" s="230"/>
      <c r="H175" s="230"/>
      <c r="I175" s="230"/>
      <c r="J175" s="230"/>
      <c r="K175" s="230"/>
      <c r="L175" s="230"/>
      <c r="M175" s="230"/>
      <c r="N175" s="230"/>
      <c r="O175" s="230"/>
      <c r="P175" s="230"/>
      <c r="Q175" s="230"/>
      <c r="R175" s="230"/>
      <c r="S175" s="230"/>
      <c r="T175" s="230"/>
      <c r="U175" s="230"/>
      <c r="V175" s="230"/>
      <c r="W175" s="230"/>
      <c r="X175" s="230"/>
      <c r="Y175" s="230"/>
      <c r="Z175" s="230"/>
      <c r="AA175" s="230"/>
      <c r="AB175" s="230"/>
      <c r="AC175" s="230"/>
      <c r="AD175" s="230"/>
      <c r="AE175" s="230"/>
      <c r="AF175" s="230"/>
      <c r="AG175" s="230"/>
      <c r="AH175" s="230"/>
      <c r="AI175" s="230"/>
      <c r="AJ175" s="230"/>
      <c r="AK175" s="230"/>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G175" s="230"/>
      <c r="BH175" s="230"/>
      <c r="BI175" s="230"/>
      <c r="BJ175" s="230"/>
      <c r="BK175" s="230"/>
      <c r="BL175" s="230"/>
      <c r="BM175" s="230"/>
      <c r="BN175" s="230"/>
      <c r="BO175" s="230"/>
      <c r="BP175" s="230"/>
      <c r="BQ175" s="230"/>
      <c r="BR175" s="230"/>
      <c r="BS175" s="230"/>
      <c r="BT175" s="230"/>
      <c r="BU175" s="230"/>
      <c r="BV175" s="230"/>
      <c r="BW175" s="230"/>
      <c r="BX175" s="230"/>
      <c r="BY175" s="230"/>
      <c r="BZ175" s="230"/>
    </row>
    <row r="176" spans="1:78" s="60" customFormat="1">
      <c r="A176" s="162">
        <v>-18</v>
      </c>
      <c r="B176" s="156" t="s">
        <v>298</v>
      </c>
      <c r="C176" s="230"/>
      <c r="D176" s="230"/>
      <c r="E176" s="230"/>
      <c r="F176" s="230"/>
      <c r="G176" s="230"/>
      <c r="H176" s="230"/>
      <c r="I176" s="230"/>
      <c r="J176" s="230"/>
      <c r="K176" s="230"/>
      <c r="L176" s="230"/>
      <c r="M176" s="230"/>
      <c r="N176" s="230"/>
      <c r="O176" s="230"/>
      <c r="P176" s="230"/>
      <c r="Q176" s="230"/>
      <c r="R176" s="230"/>
      <c r="S176" s="230"/>
      <c r="T176" s="230"/>
      <c r="U176" s="230"/>
      <c r="V176" s="230"/>
      <c r="W176" s="230"/>
      <c r="X176" s="230"/>
      <c r="Y176" s="230"/>
      <c r="Z176" s="230"/>
      <c r="AA176" s="230"/>
      <c r="AB176" s="230"/>
      <c r="AC176" s="230"/>
      <c r="AD176" s="230"/>
      <c r="AE176" s="230"/>
      <c r="AF176" s="230"/>
      <c r="AG176" s="230"/>
      <c r="AH176" s="230"/>
      <c r="AI176" s="230"/>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0"/>
      <c r="BW176" s="230"/>
      <c r="BX176" s="230"/>
      <c r="BY176" s="230"/>
      <c r="BZ176" s="230"/>
    </row>
    <row r="177" spans="1:78" s="60" customFormat="1">
      <c r="A177" s="162">
        <v>-19</v>
      </c>
      <c r="B177" s="60" t="s">
        <v>461</v>
      </c>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F177" s="230"/>
      <c r="BG177" s="230"/>
      <c r="BH177" s="230"/>
      <c r="BI177" s="230"/>
      <c r="BJ177" s="230"/>
      <c r="BK177" s="230"/>
      <c r="BL177" s="230"/>
      <c r="BM177" s="230"/>
      <c r="BN177" s="230"/>
      <c r="BO177" s="230"/>
      <c r="BP177" s="230"/>
      <c r="BQ177" s="230"/>
      <c r="BR177" s="230"/>
      <c r="BS177" s="230"/>
      <c r="BT177" s="230"/>
      <c r="BU177" s="230"/>
      <c r="BV177" s="230"/>
      <c r="BW177" s="230"/>
      <c r="BX177" s="230"/>
      <c r="BY177" s="230"/>
      <c r="BZ177" s="230"/>
    </row>
    <row r="178" spans="1:78" s="60" customFormat="1">
      <c r="A178" s="230"/>
      <c r="B178" s="122"/>
      <c r="C178" s="230"/>
      <c r="D178" s="230"/>
      <c r="E178" s="230"/>
      <c r="F178" s="230"/>
      <c r="G178" s="230"/>
      <c r="H178" s="230"/>
      <c r="I178" s="230"/>
      <c r="J178" s="230"/>
      <c r="K178" s="230"/>
      <c r="L178" s="230"/>
      <c r="M178" s="230"/>
      <c r="N178" s="230"/>
      <c r="O178" s="230"/>
      <c r="P178" s="230"/>
      <c r="Q178" s="230"/>
      <c r="R178" s="230"/>
      <c r="S178" s="230"/>
      <c r="T178" s="230"/>
      <c r="U178" s="230"/>
      <c r="V178" s="230"/>
      <c r="W178" s="230"/>
      <c r="X178" s="230"/>
      <c r="Y178" s="230"/>
      <c r="Z178" s="230"/>
      <c r="AA178" s="230"/>
      <c r="AB178" s="230"/>
      <c r="AC178" s="230"/>
      <c r="AD178" s="230"/>
      <c r="AE178" s="230"/>
      <c r="AF178" s="230"/>
      <c r="AG178" s="230"/>
      <c r="AH178" s="230"/>
      <c r="AI178" s="230"/>
      <c r="AJ178" s="230"/>
      <c r="AK178" s="230"/>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F178" s="230"/>
      <c r="BG178" s="230"/>
      <c r="BH178" s="230"/>
      <c r="BI178" s="230"/>
      <c r="BJ178" s="230"/>
      <c r="BK178" s="230"/>
      <c r="BL178" s="230"/>
      <c r="BM178" s="230"/>
      <c r="BN178" s="230"/>
      <c r="BO178" s="230"/>
      <c r="BP178" s="230"/>
      <c r="BQ178" s="230"/>
      <c r="BR178" s="230"/>
      <c r="BS178" s="230"/>
      <c r="BT178" s="230"/>
      <c r="BU178" s="230"/>
      <c r="BV178" s="230"/>
      <c r="BW178" s="230"/>
      <c r="BX178" s="230"/>
      <c r="BY178" s="230"/>
      <c r="BZ178" s="230"/>
    </row>
    <row r="179" spans="1:78" ht="48.75" customHeight="1">
      <c r="A179" s="162">
        <v>-20</v>
      </c>
      <c r="B179" s="1141" t="s">
        <v>758</v>
      </c>
      <c r="C179" s="1141"/>
      <c r="D179" s="1141"/>
      <c r="E179" s="1141"/>
      <c r="F179" s="1141"/>
      <c r="G179" s="1141"/>
      <c r="I179" s="377"/>
      <c r="J179" s="377"/>
      <c r="K179" s="377"/>
      <c r="L179" s="377"/>
      <c r="M179" s="377"/>
      <c r="N179" s="377"/>
    </row>
    <row r="180" spans="1:78" ht="33.75" customHeight="1">
      <c r="A180" s="162">
        <v>-21</v>
      </c>
      <c r="B180" s="1141" t="s">
        <v>484</v>
      </c>
      <c r="C180" s="1141"/>
      <c r="D180" s="1141"/>
      <c r="E180" s="1141"/>
      <c r="F180" s="1141"/>
      <c r="G180" s="1141"/>
      <c r="I180" s="377"/>
      <c r="J180" s="377"/>
      <c r="K180" s="377"/>
      <c r="L180" s="377"/>
      <c r="M180" s="377"/>
      <c r="N180" s="377"/>
    </row>
    <row r="181" spans="1:78" ht="44.25" customHeight="1">
      <c r="A181" s="656"/>
      <c r="B181" s="122"/>
      <c r="I181" s="377"/>
      <c r="J181" s="377"/>
      <c r="K181" s="377"/>
      <c r="L181" s="377"/>
      <c r="M181" s="377"/>
      <c r="N181" s="377"/>
    </row>
    <row r="182" spans="1:78">
      <c r="A182" s="162">
        <v>-22</v>
      </c>
      <c r="B182" s="1141" t="s">
        <v>521</v>
      </c>
      <c r="C182" s="1141"/>
      <c r="D182" s="1141"/>
      <c r="E182" s="1141"/>
      <c r="F182" s="1141"/>
      <c r="G182" s="1141"/>
      <c r="I182" s="377"/>
      <c r="J182" s="377"/>
      <c r="K182" s="377"/>
      <c r="L182" s="377"/>
      <c r="M182" s="377"/>
      <c r="N182" s="377"/>
    </row>
    <row r="183" spans="1:78">
      <c r="A183" s="162">
        <v>-23</v>
      </c>
      <c r="B183" s="1141" t="s">
        <v>485</v>
      </c>
      <c r="C183" s="1141"/>
      <c r="D183" s="1141"/>
      <c r="E183" s="1141"/>
      <c r="F183" s="1141"/>
      <c r="G183" s="1141"/>
      <c r="I183" s="377"/>
      <c r="J183" s="377"/>
      <c r="K183" s="377"/>
      <c r="L183" s="377"/>
      <c r="M183" s="377"/>
      <c r="N183" s="377"/>
    </row>
    <row r="184" spans="1:78" ht="20.25" customHeight="1">
      <c r="A184" s="162">
        <v>-24</v>
      </c>
      <c r="B184" s="1141" t="s">
        <v>759</v>
      </c>
      <c r="C184" s="1141"/>
      <c r="D184" s="1141"/>
      <c r="E184" s="1141"/>
      <c r="F184" s="1141"/>
      <c r="G184" s="1141"/>
      <c r="I184" s="377"/>
      <c r="J184" s="377"/>
      <c r="K184" s="377"/>
      <c r="L184" s="377"/>
      <c r="M184" s="377"/>
      <c r="N184" s="377"/>
    </row>
    <row r="185" spans="1:78" ht="50.25" customHeight="1">
      <c r="A185" s="162">
        <v>-25</v>
      </c>
      <c r="B185" s="1150" t="s">
        <v>661</v>
      </c>
      <c r="C185" s="1150"/>
      <c r="D185" s="1150"/>
      <c r="E185" s="1150"/>
      <c r="F185" s="1150"/>
      <c r="G185" s="1150"/>
      <c r="H185" s="1150"/>
      <c r="I185" s="1150"/>
      <c r="J185" s="377"/>
      <c r="K185" s="377"/>
      <c r="L185" s="377"/>
      <c r="M185" s="377"/>
      <c r="N185" s="377"/>
    </row>
    <row r="186" spans="1:78" ht="31.5" customHeight="1">
      <c r="A186" s="162">
        <v>-26</v>
      </c>
      <c r="B186" s="1151" t="s">
        <v>1114</v>
      </c>
      <c r="C186" s="1151"/>
      <c r="D186" s="1151"/>
      <c r="E186" s="1151"/>
      <c r="F186" s="1151"/>
      <c r="G186" s="1151"/>
      <c r="H186" s="1151"/>
      <c r="I186" s="1151"/>
      <c r="J186" s="377"/>
      <c r="K186" s="377"/>
      <c r="L186" s="377"/>
      <c r="M186" s="377"/>
      <c r="N186" s="377"/>
    </row>
    <row r="187" spans="1:78" ht="37.5" customHeight="1">
      <c r="A187" s="162">
        <v>-27</v>
      </c>
      <c r="B187" s="1151" t="s">
        <v>724</v>
      </c>
      <c r="C187" s="1151"/>
      <c r="D187" s="1151"/>
      <c r="E187" s="1151"/>
      <c r="F187" s="1151"/>
      <c r="G187" s="1151"/>
      <c r="H187" s="1151"/>
      <c r="I187" s="1151"/>
      <c r="J187" s="377"/>
      <c r="K187" s="377"/>
      <c r="L187" s="377"/>
      <c r="M187" s="377"/>
      <c r="N187" s="377"/>
    </row>
    <row r="188" spans="1:78" ht="45.75" customHeight="1">
      <c r="A188" s="162">
        <v>-28</v>
      </c>
      <c r="B188" s="1151" t="s">
        <v>760</v>
      </c>
      <c r="C188" s="1151"/>
      <c r="D188" s="1151"/>
      <c r="E188" s="1151"/>
      <c r="F188" s="1151"/>
      <c r="G188" s="1151"/>
      <c r="H188" s="657"/>
      <c r="I188" s="657"/>
      <c r="J188" s="377"/>
      <c r="K188" s="377"/>
      <c r="L188" s="377"/>
      <c r="M188" s="377"/>
      <c r="N188" s="377"/>
    </row>
    <row r="189" spans="1:78" s="259" customFormat="1" ht="36" customHeight="1">
      <c r="A189" s="281">
        <v>-29</v>
      </c>
      <c r="B189" s="1150" t="s">
        <v>534</v>
      </c>
      <c r="C189" s="1150"/>
      <c r="D189" s="1150"/>
      <c r="E189" s="1150"/>
      <c r="F189" s="1150"/>
      <c r="G189" s="1150"/>
      <c r="H189" s="659"/>
      <c r="I189" s="659"/>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c r="AF189" s="276"/>
      <c r="AG189" s="276"/>
      <c r="AH189" s="276"/>
      <c r="AI189" s="276"/>
      <c r="AJ189" s="276"/>
      <c r="AK189" s="276"/>
      <c r="AL189" s="276"/>
      <c r="AM189" s="276"/>
      <c r="AN189" s="276"/>
      <c r="AO189" s="276"/>
      <c r="AP189" s="276"/>
      <c r="AQ189" s="276"/>
      <c r="AR189" s="276"/>
      <c r="AS189" s="276"/>
      <c r="AT189" s="276"/>
      <c r="AU189" s="276"/>
      <c r="AV189" s="276"/>
      <c r="AW189" s="276"/>
      <c r="AX189" s="276"/>
      <c r="AY189" s="276"/>
      <c r="AZ189" s="276"/>
      <c r="BA189" s="276"/>
      <c r="BB189" s="276"/>
      <c r="BC189" s="276"/>
      <c r="BD189" s="276"/>
      <c r="BE189" s="276"/>
      <c r="BF189" s="276"/>
      <c r="BG189" s="276"/>
      <c r="BH189" s="276"/>
      <c r="BI189" s="276"/>
      <c r="BJ189" s="276"/>
      <c r="BK189" s="276"/>
      <c r="BL189" s="276"/>
      <c r="BM189" s="276"/>
      <c r="BN189" s="276"/>
      <c r="BO189" s="276"/>
      <c r="BP189" s="276"/>
      <c r="BQ189" s="276"/>
      <c r="BR189" s="276"/>
      <c r="BS189" s="276"/>
      <c r="BT189" s="276"/>
      <c r="BU189" s="276"/>
      <c r="BV189" s="276"/>
      <c r="BW189" s="276"/>
      <c r="BX189" s="276"/>
      <c r="BY189" s="276"/>
      <c r="BZ189" s="276"/>
    </row>
    <row r="190" spans="1:78" s="259" customFormat="1">
      <c r="A190" s="658"/>
      <c r="B190" s="101"/>
      <c r="C190" s="659"/>
      <c r="D190" s="659"/>
      <c r="E190" s="659"/>
      <c r="F190" s="659"/>
      <c r="G190" s="659"/>
      <c r="H190" s="659"/>
      <c r="I190" s="659"/>
      <c r="J190" s="659"/>
      <c r="K190" s="659"/>
      <c r="L190" s="659"/>
      <c r="M190" s="659"/>
      <c r="N190" s="659"/>
      <c r="O190" s="659"/>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6"/>
      <c r="AY190" s="276"/>
      <c r="AZ190" s="276"/>
      <c r="BA190" s="276"/>
      <c r="BB190" s="276"/>
      <c r="BC190" s="276"/>
      <c r="BD190" s="276"/>
      <c r="BE190" s="276"/>
      <c r="BF190" s="276"/>
      <c r="BG190" s="276"/>
      <c r="BH190" s="276"/>
      <c r="BI190" s="276"/>
      <c r="BJ190" s="276"/>
      <c r="BK190" s="276"/>
      <c r="BL190" s="276"/>
      <c r="BM190" s="276"/>
      <c r="BN190" s="276"/>
      <c r="BO190" s="276"/>
      <c r="BP190" s="276"/>
      <c r="BQ190" s="276"/>
      <c r="BR190" s="276"/>
      <c r="BS190" s="276"/>
      <c r="BT190" s="276"/>
      <c r="BU190" s="276"/>
      <c r="BV190" s="276"/>
      <c r="BW190" s="276"/>
      <c r="BX190" s="276"/>
      <c r="BY190" s="276"/>
      <c r="BZ190" s="276"/>
    </row>
    <row r="191" spans="1:78" s="259" customFormat="1" ht="45">
      <c r="A191" s="281">
        <v>-30</v>
      </c>
      <c r="B191" s="374" t="s">
        <v>1113</v>
      </c>
      <c r="C191" s="659"/>
      <c r="D191" s="659"/>
      <c r="E191" s="659"/>
      <c r="F191" s="659"/>
      <c r="G191" s="659"/>
      <c r="H191" s="659"/>
      <c r="I191" s="659"/>
      <c r="J191" s="659"/>
      <c r="K191" s="659"/>
      <c r="L191" s="659"/>
      <c r="M191" s="659"/>
      <c r="N191" s="659"/>
      <c r="O191" s="659"/>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6"/>
      <c r="AY191" s="276"/>
      <c r="AZ191" s="276"/>
      <c r="BA191" s="276"/>
      <c r="BB191" s="276"/>
      <c r="BC191" s="276"/>
      <c r="BD191" s="276"/>
      <c r="BE191" s="276"/>
      <c r="BF191" s="276"/>
      <c r="BG191" s="276"/>
      <c r="BH191" s="276"/>
      <c r="BI191" s="276"/>
      <c r="BJ191" s="276"/>
      <c r="BK191" s="276"/>
      <c r="BL191" s="276"/>
      <c r="BM191" s="276"/>
      <c r="BN191" s="276"/>
      <c r="BO191" s="276"/>
      <c r="BP191" s="276"/>
      <c r="BQ191" s="276"/>
      <c r="BR191" s="276"/>
      <c r="BS191" s="276"/>
      <c r="BT191" s="276"/>
      <c r="BU191" s="276"/>
      <c r="BV191" s="276"/>
      <c r="BW191" s="276"/>
      <c r="BX191" s="276"/>
      <c r="BY191" s="276"/>
      <c r="BZ191" s="276"/>
    </row>
    <row r="192" spans="1:78" s="259" customFormat="1">
      <c r="A192" s="281" t="s">
        <v>615</v>
      </c>
      <c r="B192" s="374" t="s">
        <v>614</v>
      </c>
      <c r="C192" s="659"/>
      <c r="D192" s="659"/>
      <c r="E192" s="659"/>
      <c r="F192" s="659"/>
      <c r="G192" s="659"/>
      <c r="H192" s="659"/>
      <c r="I192" s="659"/>
      <c r="J192" s="659"/>
      <c r="K192" s="659"/>
      <c r="L192" s="659"/>
      <c r="M192" s="659"/>
      <c r="N192" s="659"/>
      <c r="O192" s="659"/>
      <c r="P192" s="276"/>
      <c r="Q192" s="276"/>
      <c r="R192" s="276"/>
      <c r="S192" s="276"/>
      <c r="T192" s="276"/>
      <c r="U192" s="276"/>
      <c r="V192" s="276"/>
      <c r="W192" s="276"/>
      <c r="X192" s="276"/>
      <c r="Y192" s="276"/>
      <c r="Z192" s="276"/>
      <c r="AA192" s="276"/>
      <c r="AB192" s="276"/>
      <c r="AC192" s="276"/>
      <c r="AD192" s="276"/>
      <c r="AE192" s="276"/>
      <c r="AF192" s="276"/>
      <c r="AG192" s="276"/>
      <c r="AH192" s="276"/>
      <c r="AI192" s="276"/>
      <c r="AJ192" s="276"/>
      <c r="AK192" s="276"/>
      <c r="AL192" s="276"/>
      <c r="AM192" s="276"/>
      <c r="AN192" s="276"/>
      <c r="AO192" s="276"/>
      <c r="AP192" s="276"/>
      <c r="AQ192" s="276"/>
      <c r="AR192" s="276"/>
      <c r="AS192" s="276"/>
      <c r="AT192" s="276"/>
      <c r="AU192" s="276"/>
      <c r="AV192" s="276"/>
      <c r="AW192" s="276"/>
      <c r="AX192" s="276"/>
      <c r="AY192" s="276"/>
      <c r="AZ192" s="276"/>
      <c r="BA192" s="276"/>
      <c r="BB192" s="276"/>
      <c r="BC192" s="276"/>
      <c r="BD192" s="276"/>
      <c r="BE192" s="276"/>
      <c r="BF192" s="276"/>
      <c r="BG192" s="276"/>
      <c r="BH192" s="276"/>
      <c r="BI192" s="276"/>
      <c r="BJ192" s="276"/>
      <c r="BK192" s="276"/>
      <c r="BL192" s="276"/>
      <c r="BM192" s="276"/>
      <c r="BN192" s="276"/>
      <c r="BO192" s="276"/>
      <c r="BP192" s="276"/>
      <c r="BQ192" s="276"/>
      <c r="BR192" s="276"/>
      <c r="BS192" s="276"/>
      <c r="BT192" s="276"/>
      <c r="BU192" s="276"/>
      <c r="BV192" s="276"/>
      <c r="BW192" s="276"/>
      <c r="BX192" s="276"/>
      <c r="BY192" s="276"/>
      <c r="BZ192" s="276"/>
    </row>
    <row r="193" spans="1:78" s="259" customFormat="1">
      <c r="A193" s="658"/>
      <c r="B193" s="101"/>
      <c r="C193" s="659"/>
      <c r="D193" s="659"/>
      <c r="E193" s="374" t="s">
        <v>612</v>
      </c>
      <c r="F193" s="659"/>
      <c r="G193" s="282"/>
      <c r="H193" s="282"/>
      <c r="I193" s="282"/>
      <c r="J193" s="282"/>
      <c r="K193" s="282"/>
      <c r="L193" s="282"/>
      <c r="M193" s="282"/>
      <c r="N193" s="282"/>
      <c r="O193" s="282"/>
      <c r="P193" s="276"/>
      <c r="Q193" s="276"/>
      <c r="R193" s="276"/>
      <c r="S193" s="276"/>
      <c r="T193" s="276"/>
      <c r="U193" s="276"/>
      <c r="V193" s="276"/>
      <c r="W193" s="276"/>
      <c r="X193" s="276"/>
      <c r="Y193" s="276"/>
      <c r="Z193" s="276"/>
      <c r="AA193" s="276"/>
      <c r="AB193" s="276"/>
      <c r="AC193" s="276"/>
      <c r="AD193" s="276"/>
      <c r="AE193" s="276"/>
      <c r="AF193" s="276"/>
      <c r="AG193" s="276"/>
      <c r="AH193" s="276"/>
      <c r="AI193" s="276"/>
      <c r="AJ193" s="276"/>
      <c r="AK193" s="276"/>
      <c r="AL193" s="276"/>
      <c r="AM193" s="276"/>
      <c r="AN193" s="276"/>
      <c r="AO193" s="276"/>
      <c r="AP193" s="276"/>
      <c r="AQ193" s="276"/>
      <c r="AR193" s="276"/>
      <c r="AS193" s="276"/>
      <c r="AT193" s="276"/>
      <c r="AU193" s="276"/>
      <c r="AV193" s="276"/>
      <c r="AW193" s="276"/>
      <c r="AX193" s="276"/>
      <c r="AY193" s="276"/>
      <c r="AZ193" s="276"/>
      <c r="BA193" s="276"/>
      <c r="BB193" s="276"/>
      <c r="BC193" s="276"/>
      <c r="BD193" s="276"/>
      <c r="BE193" s="276"/>
      <c r="BF193" s="276"/>
      <c r="BG193" s="276"/>
      <c r="BH193" s="276"/>
      <c r="BI193" s="276"/>
      <c r="BJ193" s="276"/>
      <c r="BK193" s="276"/>
      <c r="BL193" s="276"/>
      <c r="BM193" s="276"/>
      <c r="BN193" s="276"/>
      <c r="BO193" s="276"/>
      <c r="BP193" s="276"/>
      <c r="BQ193" s="276"/>
      <c r="BR193" s="276"/>
      <c r="BS193" s="276"/>
      <c r="BT193" s="276"/>
      <c r="BU193" s="276"/>
      <c r="BV193" s="276"/>
      <c r="BW193" s="276"/>
      <c r="BX193" s="276"/>
      <c r="BY193" s="276"/>
      <c r="BZ193" s="276"/>
    </row>
    <row r="194" spans="1:78" s="259" customFormat="1">
      <c r="A194" s="658"/>
      <c r="B194" s="101"/>
      <c r="C194" s="659"/>
      <c r="D194" s="659"/>
      <c r="E194" s="374" t="s">
        <v>612</v>
      </c>
      <c r="F194" s="659"/>
      <c r="G194" s="282"/>
      <c r="H194" s="282"/>
      <c r="I194" s="282"/>
      <c r="J194" s="282"/>
      <c r="K194" s="282"/>
      <c r="L194" s="282"/>
      <c r="M194" s="282"/>
      <c r="N194" s="282"/>
      <c r="O194" s="282"/>
      <c r="P194" s="276"/>
      <c r="Q194" s="276"/>
      <c r="R194" s="276"/>
      <c r="S194" s="276"/>
      <c r="T194" s="276"/>
      <c r="U194" s="276"/>
      <c r="V194" s="276"/>
      <c r="W194" s="276"/>
      <c r="X194" s="276"/>
      <c r="Y194" s="276"/>
      <c r="Z194" s="276"/>
      <c r="AA194" s="276"/>
      <c r="AB194" s="276"/>
      <c r="AC194" s="276"/>
      <c r="AD194" s="276"/>
      <c r="AE194" s="276"/>
      <c r="AF194" s="276"/>
      <c r="AG194" s="276"/>
      <c r="AH194" s="276"/>
      <c r="AI194" s="276"/>
      <c r="AJ194" s="276"/>
      <c r="AK194" s="276"/>
      <c r="AL194" s="276"/>
      <c r="AM194" s="276"/>
      <c r="AN194" s="276"/>
      <c r="AO194" s="276"/>
      <c r="AP194" s="276"/>
      <c r="AQ194" s="276"/>
      <c r="AR194" s="276"/>
      <c r="AS194" s="276"/>
      <c r="AT194" s="276"/>
      <c r="AU194" s="276"/>
      <c r="AV194" s="276"/>
      <c r="AW194" s="276"/>
      <c r="AX194" s="276"/>
      <c r="AY194" s="276"/>
      <c r="AZ194" s="276"/>
      <c r="BA194" s="276"/>
      <c r="BB194" s="276"/>
      <c r="BC194" s="276"/>
      <c r="BD194" s="276"/>
      <c r="BE194" s="276"/>
      <c r="BF194" s="276"/>
      <c r="BG194" s="276"/>
      <c r="BH194" s="276"/>
      <c r="BI194" s="276"/>
      <c r="BJ194" s="276"/>
      <c r="BK194" s="276"/>
      <c r="BL194" s="276"/>
      <c r="BM194" s="276"/>
      <c r="BN194" s="276"/>
      <c r="BO194" s="276"/>
      <c r="BP194" s="276"/>
      <c r="BQ194" s="276"/>
      <c r="BR194" s="276"/>
      <c r="BS194" s="276"/>
      <c r="BT194" s="276"/>
      <c r="BU194" s="276"/>
      <c r="BV194" s="276"/>
      <c r="BW194" s="276"/>
      <c r="BX194" s="276"/>
      <c r="BY194" s="276"/>
      <c r="BZ194" s="276"/>
    </row>
    <row r="195" spans="1:78" s="259" customFormat="1">
      <c r="A195" s="658"/>
      <c r="B195" s="101"/>
      <c r="C195" s="659"/>
      <c r="D195" s="659"/>
      <c r="E195" s="374" t="s">
        <v>612</v>
      </c>
      <c r="F195" s="659"/>
      <c r="G195" s="282"/>
      <c r="H195" s="282"/>
      <c r="I195" s="282"/>
      <c r="J195" s="282"/>
      <c r="K195" s="282"/>
      <c r="L195" s="282"/>
      <c r="M195" s="282"/>
      <c r="N195" s="282"/>
      <c r="O195" s="282"/>
      <c r="P195" s="276"/>
      <c r="Q195" s="276"/>
      <c r="R195" s="276"/>
      <c r="S195" s="276"/>
      <c r="T195" s="276"/>
      <c r="U195" s="276"/>
      <c r="V195" s="276"/>
      <c r="W195" s="276"/>
      <c r="X195" s="276"/>
      <c r="Y195" s="276"/>
      <c r="Z195" s="276"/>
      <c r="AA195" s="276"/>
      <c r="AB195" s="276"/>
      <c r="AC195" s="276"/>
      <c r="AD195" s="276"/>
      <c r="AE195" s="276"/>
      <c r="AF195" s="276"/>
      <c r="AG195" s="276"/>
      <c r="AH195" s="276"/>
      <c r="AI195" s="276"/>
      <c r="AJ195" s="276"/>
      <c r="AK195" s="276"/>
      <c r="AL195" s="276"/>
      <c r="AM195" s="276"/>
      <c r="AN195" s="276"/>
      <c r="AO195" s="276"/>
      <c r="AP195" s="276"/>
      <c r="AQ195" s="276"/>
      <c r="AR195" s="276"/>
      <c r="AS195" s="276"/>
      <c r="AT195" s="276"/>
      <c r="AU195" s="276"/>
      <c r="AV195" s="276"/>
      <c r="AW195" s="276"/>
      <c r="AX195" s="276"/>
      <c r="AY195" s="276"/>
      <c r="AZ195" s="276"/>
      <c r="BA195" s="276"/>
      <c r="BB195" s="276"/>
      <c r="BC195" s="276"/>
      <c r="BD195" s="276"/>
      <c r="BE195" s="276"/>
      <c r="BF195" s="276"/>
      <c r="BG195" s="276"/>
      <c r="BH195" s="276"/>
      <c r="BI195" s="276"/>
      <c r="BJ195" s="276"/>
      <c r="BK195" s="276"/>
      <c r="BL195" s="276"/>
      <c r="BM195" s="276"/>
      <c r="BN195" s="276"/>
      <c r="BO195" s="276"/>
      <c r="BP195" s="276"/>
      <c r="BQ195" s="276"/>
      <c r="BR195" s="276"/>
      <c r="BS195" s="276"/>
      <c r="BT195" s="276"/>
      <c r="BU195" s="276"/>
      <c r="BV195" s="276"/>
      <c r="BW195" s="276"/>
      <c r="BX195" s="276"/>
      <c r="BY195" s="276"/>
      <c r="BZ195" s="276"/>
    </row>
    <row r="196" spans="1:78" s="259" customFormat="1">
      <c r="A196" s="658"/>
      <c r="B196" s="101"/>
      <c r="C196" s="659"/>
      <c r="D196" s="659"/>
      <c r="E196" s="374" t="s">
        <v>612</v>
      </c>
      <c r="F196" s="659"/>
      <c r="G196" s="282"/>
      <c r="H196" s="282"/>
      <c r="I196" s="282"/>
      <c r="J196" s="282"/>
      <c r="K196" s="282"/>
      <c r="L196" s="282"/>
      <c r="M196" s="282"/>
      <c r="N196" s="282"/>
      <c r="O196" s="282"/>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276"/>
      <c r="AL196" s="276"/>
      <c r="AM196" s="276"/>
      <c r="AN196" s="276"/>
      <c r="AO196" s="276"/>
      <c r="AP196" s="276"/>
      <c r="AQ196" s="276"/>
      <c r="AR196" s="276"/>
      <c r="AS196" s="276"/>
      <c r="AT196" s="276"/>
      <c r="AU196" s="276"/>
      <c r="AV196" s="276"/>
      <c r="AW196" s="276"/>
      <c r="AX196" s="276"/>
      <c r="AY196" s="276"/>
      <c r="AZ196" s="276"/>
      <c r="BA196" s="276"/>
      <c r="BB196" s="276"/>
      <c r="BC196" s="276"/>
      <c r="BD196" s="276"/>
      <c r="BE196" s="276"/>
      <c r="BF196" s="276"/>
      <c r="BG196" s="276"/>
      <c r="BH196" s="276"/>
      <c r="BI196" s="276"/>
      <c r="BJ196" s="276"/>
      <c r="BK196" s="276"/>
      <c r="BL196" s="276"/>
      <c r="BM196" s="276"/>
      <c r="BN196" s="276"/>
      <c r="BO196" s="276"/>
      <c r="BP196" s="276"/>
      <c r="BQ196" s="276"/>
      <c r="BR196" s="276"/>
      <c r="BS196" s="276"/>
      <c r="BT196" s="276"/>
      <c r="BU196" s="276"/>
      <c r="BV196" s="276"/>
      <c r="BW196" s="276"/>
      <c r="BX196" s="276"/>
      <c r="BY196" s="276"/>
      <c r="BZ196" s="276"/>
    </row>
    <row r="197" spans="1:78" s="259" customFormat="1">
      <c r="A197" s="658"/>
      <c r="B197" s="101"/>
      <c r="C197" s="659"/>
      <c r="D197" s="659"/>
      <c r="E197" s="374" t="s">
        <v>612</v>
      </c>
      <c r="F197" s="659"/>
      <c r="G197" s="282"/>
      <c r="H197" s="282"/>
      <c r="I197" s="282"/>
      <c r="J197" s="282"/>
      <c r="K197" s="282"/>
      <c r="L197" s="282"/>
      <c r="M197" s="282"/>
      <c r="N197" s="282"/>
      <c r="O197" s="282"/>
      <c r="P197" s="276"/>
      <c r="Q197" s="276"/>
      <c r="R197" s="276"/>
      <c r="S197" s="276"/>
      <c r="T197" s="276"/>
      <c r="U197" s="276"/>
      <c r="V197" s="276"/>
      <c r="W197" s="276"/>
      <c r="X197" s="276"/>
      <c r="Y197" s="276"/>
      <c r="Z197" s="276"/>
      <c r="AA197" s="276"/>
      <c r="AB197" s="276"/>
      <c r="AC197" s="276"/>
      <c r="AD197" s="276"/>
      <c r="AE197" s="276"/>
      <c r="AF197" s="276"/>
      <c r="AG197" s="276"/>
      <c r="AH197" s="276"/>
      <c r="AI197" s="276"/>
      <c r="AJ197" s="276"/>
      <c r="AK197" s="276"/>
      <c r="AL197" s="276"/>
      <c r="AM197" s="276"/>
      <c r="AN197" s="276"/>
      <c r="AO197" s="276"/>
      <c r="AP197" s="276"/>
      <c r="AQ197" s="276"/>
      <c r="AR197" s="276"/>
      <c r="AS197" s="276"/>
      <c r="AT197" s="276"/>
      <c r="AU197" s="276"/>
      <c r="AV197" s="276"/>
      <c r="AW197" s="276"/>
      <c r="AX197" s="276"/>
      <c r="AY197" s="276"/>
      <c r="AZ197" s="276"/>
      <c r="BA197" s="276"/>
      <c r="BB197" s="276"/>
      <c r="BC197" s="276"/>
      <c r="BD197" s="276"/>
      <c r="BE197" s="276"/>
      <c r="BF197" s="276"/>
      <c r="BG197" s="276"/>
      <c r="BH197" s="276"/>
      <c r="BI197" s="276"/>
      <c r="BJ197" s="276"/>
      <c r="BK197" s="276"/>
      <c r="BL197" s="276"/>
      <c r="BM197" s="276"/>
      <c r="BN197" s="276"/>
      <c r="BO197" s="276"/>
      <c r="BP197" s="276"/>
      <c r="BQ197" s="276"/>
      <c r="BR197" s="276"/>
      <c r="BS197" s="276"/>
      <c r="BT197" s="276"/>
      <c r="BU197" s="276"/>
      <c r="BV197" s="276"/>
      <c r="BW197" s="276"/>
      <c r="BX197" s="276"/>
      <c r="BY197" s="276"/>
      <c r="BZ197" s="276"/>
    </row>
    <row r="198" spans="1:78" s="259" customFormat="1">
      <c r="A198" s="658"/>
      <c r="B198" s="101"/>
      <c r="C198" s="659"/>
      <c r="D198" s="659"/>
      <c r="E198" s="374" t="s">
        <v>612</v>
      </c>
      <c r="F198" s="659"/>
      <c r="G198" s="282"/>
      <c r="H198" s="282"/>
      <c r="I198" s="282"/>
      <c r="J198" s="282"/>
      <c r="K198" s="282"/>
      <c r="L198" s="282"/>
      <c r="M198" s="282"/>
      <c r="N198" s="282"/>
      <c r="O198" s="282"/>
      <c r="P198" s="276"/>
      <c r="Q198" s="276"/>
      <c r="R198" s="276"/>
      <c r="S198" s="276"/>
      <c r="T198" s="276"/>
      <c r="U198" s="276"/>
      <c r="V198" s="276"/>
      <c r="W198" s="276"/>
      <c r="X198" s="276"/>
      <c r="Y198" s="276"/>
      <c r="Z198" s="276"/>
      <c r="AA198" s="276"/>
      <c r="AB198" s="276"/>
      <c r="AC198" s="276"/>
      <c r="AD198" s="276"/>
      <c r="AE198" s="276"/>
      <c r="AF198" s="276"/>
      <c r="AG198" s="276"/>
      <c r="AH198" s="276"/>
      <c r="AI198" s="276"/>
      <c r="AJ198" s="276"/>
      <c r="AK198" s="276"/>
      <c r="AL198" s="276"/>
      <c r="AM198" s="276"/>
      <c r="AN198" s="276"/>
      <c r="AO198" s="276"/>
      <c r="AP198" s="276"/>
      <c r="AQ198" s="276"/>
      <c r="AR198" s="276"/>
      <c r="AS198" s="276"/>
      <c r="AT198" s="276"/>
      <c r="AU198" s="276"/>
      <c r="AV198" s="276"/>
      <c r="AW198" s="276"/>
      <c r="AX198" s="276"/>
      <c r="AY198" s="276"/>
      <c r="AZ198" s="276"/>
      <c r="BA198" s="276"/>
      <c r="BB198" s="276"/>
      <c r="BC198" s="276"/>
      <c r="BD198" s="276"/>
      <c r="BE198" s="276"/>
      <c r="BF198" s="276"/>
      <c r="BG198" s="276"/>
      <c r="BH198" s="276"/>
      <c r="BI198" s="276"/>
      <c r="BJ198" s="276"/>
      <c r="BK198" s="276"/>
      <c r="BL198" s="276"/>
      <c r="BM198" s="276"/>
      <c r="BN198" s="276"/>
      <c r="BO198" s="276"/>
      <c r="BP198" s="276"/>
      <c r="BQ198" s="276"/>
      <c r="BR198" s="276"/>
      <c r="BS198" s="276"/>
      <c r="BT198" s="276"/>
      <c r="BU198" s="276"/>
      <c r="BV198" s="276"/>
      <c r="BW198" s="276"/>
      <c r="BX198" s="276"/>
      <c r="BY198" s="276"/>
      <c r="BZ198" s="276"/>
    </row>
    <row r="199" spans="1:78" s="259" customFormat="1">
      <c r="A199" s="658"/>
      <c r="B199" s="101"/>
      <c r="C199" s="659"/>
      <c r="D199" s="659"/>
      <c r="E199" s="374" t="s">
        <v>612</v>
      </c>
      <c r="F199" s="659"/>
      <c r="G199" s="282"/>
      <c r="H199" s="282"/>
      <c r="I199" s="282"/>
      <c r="J199" s="282"/>
      <c r="K199" s="282"/>
      <c r="L199" s="282"/>
      <c r="M199" s="282"/>
      <c r="N199" s="282"/>
      <c r="O199" s="282"/>
      <c r="P199" s="276"/>
      <c r="Q199" s="276"/>
      <c r="R199" s="276"/>
      <c r="S199" s="276"/>
      <c r="T199" s="276"/>
      <c r="U199" s="276"/>
      <c r="V199" s="276"/>
      <c r="W199" s="276"/>
      <c r="X199" s="276"/>
      <c r="Y199" s="276"/>
      <c r="Z199" s="276"/>
      <c r="AA199" s="276"/>
      <c r="AB199" s="276"/>
      <c r="AC199" s="276"/>
      <c r="AD199" s="276"/>
      <c r="AE199" s="276"/>
      <c r="AF199" s="276"/>
      <c r="AG199" s="276"/>
      <c r="AH199" s="276"/>
      <c r="AI199" s="276"/>
      <c r="AJ199" s="276"/>
      <c r="AK199" s="276"/>
      <c r="AL199" s="276"/>
      <c r="AM199" s="276"/>
      <c r="AN199" s="276"/>
      <c r="AO199" s="276"/>
      <c r="AP199" s="276"/>
      <c r="AQ199" s="276"/>
      <c r="AR199" s="276"/>
      <c r="AS199" s="276"/>
      <c r="AT199" s="276"/>
      <c r="AU199" s="276"/>
      <c r="AV199" s="276"/>
      <c r="AW199" s="276"/>
      <c r="AX199" s="276"/>
      <c r="AY199" s="276"/>
      <c r="AZ199" s="276"/>
      <c r="BA199" s="276"/>
      <c r="BB199" s="276"/>
      <c r="BC199" s="276"/>
      <c r="BD199" s="276"/>
      <c r="BE199" s="276"/>
      <c r="BF199" s="276"/>
      <c r="BG199" s="276"/>
      <c r="BH199" s="276"/>
      <c r="BI199" s="276"/>
      <c r="BJ199" s="276"/>
      <c r="BK199" s="276"/>
      <c r="BL199" s="276"/>
      <c r="BM199" s="276"/>
      <c r="BN199" s="276"/>
      <c r="BO199" s="276"/>
      <c r="BP199" s="276"/>
      <c r="BQ199" s="276"/>
      <c r="BR199" s="276"/>
      <c r="BS199" s="276"/>
      <c r="BT199" s="276"/>
      <c r="BU199" s="276"/>
      <c r="BV199" s="276"/>
      <c r="BW199" s="276"/>
      <c r="BX199" s="276"/>
      <c r="BY199" s="276"/>
      <c r="BZ199" s="276"/>
    </row>
    <row r="200" spans="1:78" s="259" customFormat="1">
      <c r="A200" s="281" t="s">
        <v>616</v>
      </c>
      <c r="B200" s="374" t="s">
        <v>613</v>
      </c>
      <c r="C200" s="659"/>
      <c r="D200" s="659"/>
      <c r="E200" s="659"/>
      <c r="F200" s="659"/>
      <c r="G200" s="659"/>
      <c r="H200" s="659"/>
      <c r="I200" s="659"/>
      <c r="J200" s="276"/>
      <c r="K200" s="276"/>
      <c r="L200" s="276"/>
      <c r="M200" s="276"/>
      <c r="N200" s="276"/>
      <c r="O200" s="276"/>
      <c r="P200" s="276"/>
      <c r="Q200" s="276"/>
      <c r="R200" s="276"/>
      <c r="S200" s="276"/>
      <c r="T200" s="276"/>
      <c r="U200" s="276"/>
      <c r="V200" s="276"/>
      <c r="W200" s="276"/>
      <c r="X200" s="276"/>
      <c r="Y200" s="276"/>
      <c r="Z200" s="276"/>
      <c r="AA200" s="276"/>
      <c r="AB200" s="276"/>
      <c r="AC200" s="276"/>
      <c r="AD200" s="276"/>
      <c r="AE200" s="276"/>
      <c r="AF200" s="276"/>
      <c r="AG200" s="276"/>
      <c r="AH200" s="276"/>
      <c r="AI200" s="276"/>
      <c r="AJ200" s="276"/>
      <c r="AK200" s="276"/>
      <c r="AL200" s="276"/>
      <c r="AM200" s="276"/>
      <c r="AN200" s="276"/>
      <c r="AO200" s="276"/>
      <c r="AP200" s="276"/>
      <c r="AQ200" s="276"/>
      <c r="AR200" s="276"/>
      <c r="AS200" s="276"/>
      <c r="AT200" s="276"/>
      <c r="AU200" s="276"/>
      <c r="AV200" s="276"/>
      <c r="AW200" s="276"/>
      <c r="AX200" s="276"/>
      <c r="AY200" s="276"/>
      <c r="AZ200" s="276"/>
      <c r="BA200" s="276"/>
      <c r="BB200" s="276"/>
      <c r="BC200" s="276"/>
      <c r="BD200" s="276"/>
      <c r="BE200" s="276"/>
      <c r="BF200" s="276"/>
      <c r="BG200" s="276"/>
      <c r="BH200" s="276"/>
      <c r="BI200" s="276"/>
      <c r="BJ200" s="276"/>
      <c r="BK200" s="276"/>
      <c r="BL200" s="276"/>
      <c r="BM200" s="276"/>
      <c r="BN200" s="276"/>
      <c r="BO200" s="276"/>
      <c r="BP200" s="276"/>
      <c r="BQ200" s="276"/>
      <c r="BR200" s="276"/>
      <c r="BS200" s="276"/>
      <c r="BT200" s="276"/>
      <c r="BU200" s="276"/>
      <c r="BV200" s="276"/>
      <c r="BW200" s="276"/>
      <c r="BX200" s="276"/>
      <c r="BY200" s="276"/>
      <c r="BZ200" s="276"/>
    </row>
    <row r="201" spans="1:78" s="259" customFormat="1">
      <c r="A201" s="658"/>
      <c r="B201" s="101"/>
      <c r="C201" s="659"/>
      <c r="D201" s="659"/>
      <c r="E201" s="374" t="s">
        <v>612</v>
      </c>
      <c r="F201" s="659"/>
      <c r="G201" s="282"/>
      <c r="H201" s="282"/>
      <c r="I201" s="282"/>
      <c r="J201" s="282"/>
      <c r="K201" s="282"/>
      <c r="L201" s="282"/>
      <c r="M201" s="282"/>
      <c r="N201" s="282"/>
      <c r="O201" s="282"/>
      <c r="P201" s="276"/>
      <c r="Q201" s="276"/>
      <c r="R201" s="276"/>
      <c r="S201" s="276"/>
      <c r="T201" s="276"/>
      <c r="U201" s="276"/>
      <c r="V201" s="276"/>
      <c r="W201" s="276"/>
      <c r="X201" s="276"/>
      <c r="Y201" s="276"/>
      <c r="Z201" s="276"/>
      <c r="AA201" s="276"/>
      <c r="AB201" s="276"/>
      <c r="AC201" s="276"/>
      <c r="AD201" s="276"/>
      <c r="AE201" s="276"/>
      <c r="AF201" s="276"/>
      <c r="AG201" s="276"/>
      <c r="AH201" s="276"/>
      <c r="AI201" s="276"/>
      <c r="AJ201" s="276"/>
      <c r="AK201" s="276"/>
      <c r="AL201" s="276"/>
      <c r="AM201" s="276"/>
      <c r="AN201" s="276"/>
      <c r="AO201" s="276"/>
      <c r="AP201" s="276"/>
      <c r="AQ201" s="276"/>
      <c r="AR201" s="276"/>
      <c r="AS201" s="276"/>
      <c r="AT201" s="276"/>
      <c r="AU201" s="276"/>
      <c r="AV201" s="276"/>
      <c r="AW201" s="276"/>
      <c r="AX201" s="276"/>
      <c r="AY201" s="276"/>
      <c r="AZ201" s="276"/>
      <c r="BA201" s="276"/>
      <c r="BB201" s="276"/>
      <c r="BC201" s="276"/>
      <c r="BD201" s="276"/>
      <c r="BE201" s="276"/>
      <c r="BF201" s="276"/>
      <c r="BG201" s="276"/>
      <c r="BH201" s="276"/>
      <c r="BI201" s="276"/>
      <c r="BJ201" s="276"/>
      <c r="BK201" s="276"/>
      <c r="BL201" s="276"/>
      <c r="BM201" s="276"/>
      <c r="BN201" s="276"/>
      <c r="BO201" s="276"/>
      <c r="BP201" s="276"/>
      <c r="BQ201" s="276"/>
      <c r="BR201" s="276"/>
      <c r="BS201" s="276"/>
      <c r="BT201" s="276"/>
      <c r="BU201" s="276"/>
      <c r="BV201" s="276"/>
      <c r="BW201" s="276"/>
      <c r="BX201" s="276"/>
      <c r="BY201" s="276"/>
      <c r="BZ201" s="276"/>
    </row>
    <row r="202" spans="1:78" s="259" customFormat="1">
      <c r="A202" s="658"/>
      <c r="B202" s="101"/>
      <c r="C202" s="659"/>
      <c r="D202" s="659"/>
      <c r="E202" s="374" t="s">
        <v>612</v>
      </c>
      <c r="F202" s="659"/>
      <c r="G202" s="282"/>
      <c r="H202" s="282"/>
      <c r="I202" s="282"/>
      <c r="J202" s="282"/>
      <c r="K202" s="282"/>
      <c r="L202" s="282"/>
      <c r="M202" s="282"/>
      <c r="N202" s="282"/>
      <c r="O202" s="282"/>
      <c r="P202" s="276"/>
      <c r="Q202" s="276"/>
      <c r="R202" s="276"/>
      <c r="S202" s="276"/>
      <c r="T202" s="276"/>
      <c r="U202" s="276"/>
      <c r="V202" s="276"/>
      <c r="W202" s="276"/>
      <c r="X202" s="276"/>
      <c r="Y202" s="276"/>
      <c r="Z202" s="276"/>
      <c r="AA202" s="276"/>
      <c r="AB202" s="276"/>
      <c r="AC202" s="276"/>
      <c r="AD202" s="276"/>
      <c r="AE202" s="276"/>
      <c r="AF202" s="276"/>
      <c r="AG202" s="276"/>
      <c r="AH202" s="276"/>
      <c r="AI202" s="276"/>
      <c r="AJ202" s="276"/>
      <c r="AK202" s="276"/>
      <c r="AL202" s="276"/>
      <c r="AM202" s="276"/>
      <c r="AN202" s="276"/>
      <c r="AO202" s="276"/>
      <c r="AP202" s="276"/>
      <c r="AQ202" s="276"/>
      <c r="AR202" s="276"/>
      <c r="AS202" s="276"/>
      <c r="AT202" s="276"/>
      <c r="AU202" s="276"/>
      <c r="AV202" s="276"/>
      <c r="AW202" s="276"/>
      <c r="AX202" s="276"/>
      <c r="AY202" s="276"/>
      <c r="AZ202" s="276"/>
      <c r="BA202" s="276"/>
      <c r="BB202" s="276"/>
      <c r="BC202" s="276"/>
      <c r="BD202" s="276"/>
      <c r="BE202" s="276"/>
      <c r="BF202" s="276"/>
      <c r="BG202" s="276"/>
      <c r="BH202" s="276"/>
      <c r="BI202" s="276"/>
      <c r="BJ202" s="276"/>
      <c r="BK202" s="276"/>
      <c r="BL202" s="276"/>
      <c r="BM202" s="276"/>
      <c r="BN202" s="276"/>
      <c r="BO202" s="276"/>
      <c r="BP202" s="276"/>
      <c r="BQ202" s="276"/>
      <c r="BR202" s="276"/>
      <c r="BS202" s="276"/>
      <c r="BT202" s="276"/>
      <c r="BU202" s="276"/>
      <c r="BV202" s="276"/>
      <c r="BW202" s="276"/>
      <c r="BX202" s="276"/>
      <c r="BY202" s="276"/>
      <c r="BZ202" s="276"/>
    </row>
    <row r="203" spans="1:78" s="259" customFormat="1">
      <c r="A203" s="658"/>
      <c r="B203" s="101"/>
      <c r="C203" s="659"/>
      <c r="D203" s="659"/>
      <c r="E203" s="374" t="s">
        <v>612</v>
      </c>
      <c r="F203" s="659"/>
      <c r="G203" s="282"/>
      <c r="H203" s="282"/>
      <c r="I203" s="282"/>
      <c r="J203" s="282"/>
      <c r="K203" s="282"/>
      <c r="L203" s="282"/>
      <c r="M203" s="282"/>
      <c r="N203" s="282"/>
      <c r="O203" s="282"/>
      <c r="P203" s="276"/>
      <c r="Q203" s="276"/>
      <c r="R203" s="276"/>
      <c r="S203" s="276"/>
      <c r="T203" s="276"/>
      <c r="U203" s="276"/>
      <c r="V203" s="276"/>
      <c r="W203" s="276"/>
      <c r="X203" s="276"/>
      <c r="Y203" s="276"/>
      <c r="Z203" s="276"/>
      <c r="AA203" s="276"/>
      <c r="AB203" s="276"/>
      <c r="AC203" s="276"/>
      <c r="AD203" s="276"/>
      <c r="AE203" s="276"/>
      <c r="AF203" s="276"/>
      <c r="AG203" s="276"/>
      <c r="AH203" s="276"/>
      <c r="AI203" s="276"/>
      <c r="AJ203" s="276"/>
      <c r="AK203" s="276"/>
      <c r="AL203" s="276"/>
      <c r="AM203" s="276"/>
      <c r="AN203" s="276"/>
      <c r="AO203" s="276"/>
      <c r="AP203" s="276"/>
      <c r="AQ203" s="276"/>
      <c r="AR203" s="276"/>
      <c r="AS203" s="276"/>
      <c r="AT203" s="276"/>
      <c r="AU203" s="276"/>
      <c r="AV203" s="276"/>
      <c r="AW203" s="276"/>
      <c r="AX203" s="276"/>
      <c r="AY203" s="276"/>
      <c r="AZ203" s="276"/>
      <c r="BA203" s="276"/>
      <c r="BB203" s="276"/>
      <c r="BC203" s="276"/>
      <c r="BD203" s="276"/>
      <c r="BE203" s="276"/>
      <c r="BF203" s="276"/>
      <c r="BG203" s="276"/>
      <c r="BH203" s="276"/>
      <c r="BI203" s="276"/>
      <c r="BJ203" s="276"/>
      <c r="BK203" s="276"/>
      <c r="BL203" s="276"/>
      <c r="BM203" s="276"/>
      <c r="BN203" s="276"/>
      <c r="BO203" s="276"/>
      <c r="BP203" s="276"/>
      <c r="BQ203" s="276"/>
      <c r="BR203" s="276"/>
      <c r="BS203" s="276"/>
      <c r="BT203" s="276"/>
      <c r="BU203" s="276"/>
      <c r="BV203" s="276"/>
      <c r="BW203" s="276"/>
      <c r="BX203" s="276"/>
      <c r="BY203" s="276"/>
      <c r="BZ203" s="276"/>
    </row>
    <row r="204" spans="1:78" s="259" customFormat="1">
      <c r="A204" s="658"/>
      <c r="B204" s="101"/>
      <c r="C204" s="659"/>
      <c r="D204" s="659"/>
      <c r="E204" s="374" t="s">
        <v>612</v>
      </c>
      <c r="F204" s="659"/>
      <c r="G204" s="282"/>
      <c r="H204" s="282"/>
      <c r="I204" s="282"/>
      <c r="J204" s="282"/>
      <c r="K204" s="282"/>
      <c r="L204" s="282"/>
      <c r="M204" s="282"/>
      <c r="N204" s="282"/>
      <c r="O204" s="282"/>
      <c r="P204" s="276"/>
      <c r="Q204" s="276"/>
      <c r="R204" s="276"/>
      <c r="S204" s="276"/>
      <c r="T204" s="276"/>
      <c r="U204" s="276"/>
      <c r="V204" s="276"/>
      <c r="W204" s="276"/>
      <c r="X204" s="276"/>
      <c r="Y204" s="276"/>
      <c r="Z204" s="276"/>
      <c r="AA204" s="276"/>
      <c r="AB204" s="276"/>
      <c r="AC204" s="276"/>
      <c r="AD204" s="276"/>
      <c r="AE204" s="276"/>
      <c r="AF204" s="276"/>
      <c r="AG204" s="276"/>
      <c r="AH204" s="276"/>
      <c r="AI204" s="276"/>
      <c r="AJ204" s="276"/>
      <c r="AK204" s="276"/>
      <c r="AL204" s="276"/>
      <c r="AM204" s="276"/>
      <c r="AN204" s="276"/>
      <c r="AO204" s="276"/>
      <c r="AP204" s="276"/>
      <c r="AQ204" s="276"/>
      <c r="AR204" s="276"/>
      <c r="AS204" s="276"/>
      <c r="AT204" s="276"/>
      <c r="AU204" s="276"/>
      <c r="AV204" s="276"/>
      <c r="AW204" s="276"/>
      <c r="AX204" s="276"/>
      <c r="AY204" s="276"/>
      <c r="AZ204" s="276"/>
      <c r="BA204" s="276"/>
      <c r="BB204" s="276"/>
      <c r="BC204" s="276"/>
      <c r="BD204" s="276"/>
      <c r="BE204" s="276"/>
      <c r="BF204" s="276"/>
      <c r="BG204" s="276"/>
      <c r="BH204" s="276"/>
      <c r="BI204" s="276"/>
      <c r="BJ204" s="276"/>
      <c r="BK204" s="276"/>
      <c r="BL204" s="276"/>
      <c r="BM204" s="276"/>
      <c r="BN204" s="276"/>
      <c r="BO204" s="276"/>
      <c r="BP204" s="276"/>
      <c r="BQ204" s="276"/>
      <c r="BR204" s="276"/>
      <c r="BS204" s="276"/>
      <c r="BT204" s="276"/>
      <c r="BU204" s="276"/>
      <c r="BV204" s="276"/>
      <c r="BW204" s="276"/>
      <c r="BX204" s="276"/>
      <c r="BY204" s="276"/>
      <c r="BZ204" s="276"/>
    </row>
    <row r="205" spans="1:78" s="259" customFormat="1">
      <c r="A205" s="658"/>
      <c r="B205" s="101"/>
      <c r="C205" s="659"/>
      <c r="D205" s="659"/>
      <c r="E205" s="374" t="s">
        <v>612</v>
      </c>
      <c r="F205" s="659"/>
      <c r="G205" s="282"/>
      <c r="H205" s="282"/>
      <c r="I205" s="282"/>
      <c r="J205" s="282"/>
      <c r="K205" s="282"/>
      <c r="L205" s="282"/>
      <c r="M205" s="282"/>
      <c r="N205" s="282"/>
      <c r="O205" s="282"/>
      <c r="P205" s="276"/>
      <c r="Q205" s="276"/>
      <c r="R205" s="276"/>
      <c r="S205" s="276"/>
      <c r="T205" s="276"/>
      <c r="U205" s="276"/>
      <c r="V205" s="276"/>
      <c r="W205" s="276"/>
      <c r="X205" s="276"/>
      <c r="Y205" s="276"/>
      <c r="Z205" s="276"/>
      <c r="AA205" s="276"/>
      <c r="AB205" s="276"/>
      <c r="AC205" s="276"/>
      <c r="AD205" s="276"/>
      <c r="AE205" s="276"/>
      <c r="AF205" s="276"/>
      <c r="AG205" s="276"/>
      <c r="AH205" s="276"/>
      <c r="AI205" s="276"/>
      <c r="AJ205" s="276"/>
      <c r="AK205" s="276"/>
      <c r="AL205" s="276"/>
      <c r="AM205" s="276"/>
      <c r="AN205" s="276"/>
      <c r="AO205" s="276"/>
      <c r="AP205" s="276"/>
      <c r="AQ205" s="276"/>
      <c r="AR205" s="276"/>
      <c r="AS205" s="276"/>
      <c r="AT205" s="276"/>
      <c r="AU205" s="276"/>
      <c r="AV205" s="276"/>
      <c r="AW205" s="276"/>
      <c r="AX205" s="276"/>
      <c r="AY205" s="276"/>
      <c r="AZ205" s="276"/>
      <c r="BA205" s="276"/>
      <c r="BB205" s="276"/>
      <c r="BC205" s="276"/>
      <c r="BD205" s="276"/>
      <c r="BE205" s="276"/>
      <c r="BF205" s="276"/>
      <c r="BG205" s="276"/>
      <c r="BH205" s="276"/>
      <c r="BI205" s="276"/>
      <c r="BJ205" s="276"/>
      <c r="BK205" s="276"/>
      <c r="BL205" s="276"/>
      <c r="BM205" s="276"/>
      <c r="BN205" s="276"/>
      <c r="BO205" s="276"/>
      <c r="BP205" s="276"/>
      <c r="BQ205" s="276"/>
      <c r="BR205" s="276"/>
      <c r="BS205" s="276"/>
      <c r="BT205" s="276"/>
      <c r="BU205" s="276"/>
      <c r="BV205" s="276"/>
      <c r="BW205" s="276"/>
      <c r="BX205" s="276"/>
      <c r="BY205" s="276"/>
      <c r="BZ205" s="276"/>
    </row>
    <row r="206" spans="1:78" s="259" customFormat="1">
      <c r="A206" s="658"/>
      <c r="B206" s="101"/>
      <c r="C206" s="659"/>
      <c r="D206" s="659"/>
      <c r="E206" s="374" t="s">
        <v>612</v>
      </c>
      <c r="F206" s="659"/>
      <c r="G206" s="282"/>
      <c r="H206" s="282"/>
      <c r="I206" s="282"/>
      <c r="J206" s="282"/>
      <c r="K206" s="282"/>
      <c r="L206" s="282"/>
      <c r="M206" s="282"/>
      <c r="N206" s="282"/>
      <c r="O206" s="282"/>
      <c r="P206" s="276"/>
      <c r="Q206" s="276"/>
      <c r="R206" s="276"/>
      <c r="S206" s="276"/>
      <c r="T206" s="276"/>
      <c r="U206" s="276"/>
      <c r="V206" s="276"/>
      <c r="W206" s="276"/>
      <c r="X206" s="276"/>
      <c r="Y206" s="276"/>
      <c r="Z206" s="276"/>
      <c r="AA206" s="276"/>
      <c r="AB206" s="276"/>
      <c r="AC206" s="276"/>
      <c r="AD206" s="276"/>
      <c r="AE206" s="276"/>
      <c r="AF206" s="276"/>
      <c r="AG206" s="276"/>
      <c r="AH206" s="276"/>
      <c r="AI206" s="276"/>
      <c r="AJ206" s="276"/>
      <c r="AK206" s="276"/>
      <c r="AL206" s="276"/>
      <c r="AM206" s="276"/>
      <c r="AN206" s="276"/>
      <c r="AO206" s="276"/>
      <c r="AP206" s="276"/>
      <c r="AQ206" s="276"/>
      <c r="AR206" s="276"/>
      <c r="AS206" s="276"/>
      <c r="AT206" s="276"/>
      <c r="AU206" s="276"/>
      <c r="AV206" s="276"/>
      <c r="AW206" s="276"/>
      <c r="AX206" s="276"/>
      <c r="AY206" s="276"/>
      <c r="AZ206" s="276"/>
      <c r="BA206" s="276"/>
      <c r="BB206" s="276"/>
      <c r="BC206" s="276"/>
      <c r="BD206" s="276"/>
      <c r="BE206" s="276"/>
      <c r="BF206" s="276"/>
      <c r="BG206" s="276"/>
      <c r="BH206" s="276"/>
      <c r="BI206" s="276"/>
      <c r="BJ206" s="276"/>
      <c r="BK206" s="276"/>
      <c r="BL206" s="276"/>
      <c r="BM206" s="276"/>
      <c r="BN206" s="276"/>
      <c r="BO206" s="276"/>
      <c r="BP206" s="276"/>
      <c r="BQ206" s="276"/>
      <c r="BR206" s="276"/>
      <c r="BS206" s="276"/>
      <c r="BT206" s="276"/>
      <c r="BU206" s="276"/>
      <c r="BV206" s="276"/>
      <c r="BW206" s="276"/>
      <c r="BX206" s="276"/>
      <c r="BY206" s="276"/>
      <c r="BZ206" s="276"/>
    </row>
    <row r="207" spans="1:78" s="259" customFormat="1">
      <c r="A207" s="658"/>
      <c r="B207" s="101"/>
      <c r="C207" s="659"/>
      <c r="D207" s="659"/>
      <c r="E207" s="374" t="s">
        <v>612</v>
      </c>
      <c r="F207" s="659"/>
      <c r="G207" s="282"/>
      <c r="H207" s="282"/>
      <c r="I207" s="282"/>
      <c r="J207" s="282"/>
      <c r="K207" s="282"/>
      <c r="L207" s="282"/>
      <c r="M207" s="282"/>
      <c r="N207" s="282"/>
      <c r="O207" s="282"/>
      <c r="P207" s="276"/>
      <c r="Q207" s="276"/>
      <c r="R207" s="276"/>
      <c r="S207" s="276"/>
      <c r="T207" s="276"/>
      <c r="U207" s="276"/>
      <c r="V207" s="276"/>
      <c r="W207" s="276"/>
      <c r="X207" s="276"/>
      <c r="Y207" s="276"/>
      <c r="Z207" s="276"/>
      <c r="AA207" s="276"/>
      <c r="AB207" s="276"/>
      <c r="AC207" s="276"/>
      <c r="AD207" s="276"/>
      <c r="AE207" s="276"/>
      <c r="AF207" s="276"/>
      <c r="AG207" s="276"/>
      <c r="AH207" s="276"/>
      <c r="AI207" s="276"/>
      <c r="AJ207" s="276"/>
      <c r="AK207" s="276"/>
      <c r="AL207" s="276"/>
      <c r="AM207" s="276"/>
      <c r="AN207" s="276"/>
      <c r="AO207" s="276"/>
      <c r="AP207" s="276"/>
      <c r="AQ207" s="276"/>
      <c r="AR207" s="276"/>
      <c r="AS207" s="276"/>
      <c r="AT207" s="276"/>
      <c r="AU207" s="276"/>
      <c r="AV207" s="276"/>
      <c r="AW207" s="276"/>
      <c r="AX207" s="276"/>
      <c r="AY207" s="276"/>
      <c r="AZ207" s="276"/>
      <c r="BA207" s="276"/>
      <c r="BB207" s="276"/>
      <c r="BC207" s="276"/>
      <c r="BD207" s="276"/>
      <c r="BE207" s="276"/>
      <c r="BF207" s="276"/>
      <c r="BG207" s="276"/>
      <c r="BH207" s="276"/>
      <c r="BI207" s="276"/>
      <c r="BJ207" s="276"/>
      <c r="BK207" s="276"/>
      <c r="BL207" s="276"/>
      <c r="BM207" s="276"/>
      <c r="BN207" s="276"/>
      <c r="BO207" s="276"/>
      <c r="BP207" s="276"/>
      <c r="BQ207" s="276"/>
      <c r="BR207" s="276"/>
      <c r="BS207" s="276"/>
      <c r="BT207" s="276"/>
      <c r="BU207" s="276"/>
      <c r="BV207" s="276"/>
      <c r="BW207" s="276"/>
      <c r="BX207" s="276"/>
      <c r="BY207" s="276"/>
      <c r="BZ207" s="276"/>
    </row>
    <row r="208" spans="1:78" s="259" customFormat="1" ht="36" customHeight="1">
      <c r="A208" s="281">
        <v>-31</v>
      </c>
      <c r="B208" s="1150" t="s">
        <v>532</v>
      </c>
      <c r="C208" s="1150"/>
      <c r="D208" s="1150"/>
      <c r="E208" s="1150"/>
      <c r="F208" s="1150"/>
      <c r="G208" s="1150"/>
      <c r="H208" s="659"/>
      <c r="I208" s="659"/>
      <c r="J208" s="276"/>
      <c r="K208" s="276"/>
      <c r="L208" s="276"/>
      <c r="M208" s="276"/>
      <c r="N208" s="276"/>
      <c r="O208" s="276"/>
      <c r="P208" s="276"/>
      <c r="Q208" s="276"/>
      <c r="R208" s="276"/>
      <c r="S208" s="276"/>
      <c r="T208" s="276"/>
      <c r="U208" s="276"/>
      <c r="V208" s="276"/>
      <c r="W208" s="276"/>
      <c r="X208" s="276"/>
      <c r="Y208" s="276"/>
      <c r="Z208" s="276"/>
      <c r="AA208" s="276"/>
      <c r="AB208" s="276"/>
      <c r="AC208" s="276"/>
      <c r="AD208" s="276"/>
      <c r="AE208" s="276"/>
      <c r="AF208" s="276"/>
      <c r="AG208" s="276"/>
      <c r="AH208" s="276"/>
      <c r="AI208" s="276"/>
      <c r="AJ208" s="276"/>
      <c r="AK208" s="276"/>
      <c r="AL208" s="276"/>
      <c r="AM208" s="276"/>
      <c r="AN208" s="276"/>
      <c r="AO208" s="276"/>
      <c r="AP208" s="276"/>
      <c r="AQ208" s="276"/>
      <c r="AR208" s="276"/>
      <c r="AS208" s="276"/>
      <c r="AT208" s="276"/>
      <c r="AU208" s="276"/>
      <c r="AV208" s="276"/>
      <c r="AW208" s="276"/>
      <c r="AX208" s="276"/>
      <c r="AY208" s="276"/>
      <c r="AZ208" s="276"/>
      <c r="BA208" s="276"/>
      <c r="BB208" s="276"/>
      <c r="BC208" s="276"/>
      <c r="BD208" s="276"/>
      <c r="BE208" s="276"/>
      <c r="BF208" s="276"/>
      <c r="BG208" s="276"/>
      <c r="BH208" s="276"/>
      <c r="BI208" s="276"/>
      <c r="BJ208" s="276"/>
      <c r="BK208" s="276"/>
      <c r="BL208" s="276"/>
      <c r="BM208" s="276"/>
      <c r="BN208" s="276"/>
      <c r="BO208" s="276"/>
      <c r="BP208" s="276"/>
      <c r="BQ208" s="276"/>
      <c r="BR208" s="276"/>
      <c r="BS208" s="276"/>
      <c r="BT208" s="276"/>
      <c r="BU208" s="276"/>
      <c r="BV208" s="276"/>
      <c r="BW208" s="276"/>
      <c r="BX208" s="276"/>
      <c r="BY208" s="276"/>
      <c r="BZ208" s="276"/>
    </row>
    <row r="210" spans="1:78" s="259" customFormat="1" ht="36" customHeight="1">
      <c r="A210" s="281">
        <v>-32</v>
      </c>
      <c r="B210" s="1150" t="s">
        <v>533</v>
      </c>
      <c r="C210" s="1150"/>
      <c r="D210" s="1150"/>
      <c r="E210" s="1150"/>
      <c r="F210" s="1150"/>
      <c r="G210" s="1150"/>
      <c r="H210" s="659"/>
      <c r="I210" s="659"/>
      <c r="J210" s="276"/>
      <c r="K210" s="276"/>
      <c r="L210" s="276"/>
      <c r="M210" s="276"/>
      <c r="N210" s="276"/>
      <c r="O210" s="276"/>
      <c r="P210" s="276"/>
      <c r="Q210" s="276"/>
      <c r="R210" s="276"/>
      <c r="S210" s="276"/>
      <c r="T210" s="276"/>
      <c r="U210" s="276"/>
      <c r="V210" s="276"/>
      <c r="W210" s="276"/>
      <c r="X210" s="276"/>
      <c r="Y210" s="276"/>
      <c r="Z210" s="276"/>
      <c r="AA210" s="276"/>
      <c r="AB210" s="276"/>
      <c r="AC210" s="276"/>
      <c r="AD210" s="276"/>
      <c r="AE210" s="276"/>
      <c r="AF210" s="276"/>
      <c r="AG210" s="276"/>
      <c r="AH210" s="276"/>
      <c r="AI210" s="276"/>
      <c r="AJ210" s="276"/>
      <c r="AK210" s="276"/>
      <c r="AL210" s="276"/>
      <c r="AM210" s="276"/>
      <c r="AN210" s="276"/>
      <c r="AO210" s="276"/>
      <c r="AP210" s="276"/>
      <c r="AQ210" s="276"/>
      <c r="AR210" s="276"/>
      <c r="AS210" s="276"/>
      <c r="AT210" s="276"/>
      <c r="AU210" s="276"/>
      <c r="AV210" s="276"/>
      <c r="AW210" s="276"/>
      <c r="AX210" s="276"/>
      <c r="AY210" s="276"/>
      <c r="AZ210" s="276"/>
      <c r="BA210" s="276"/>
      <c r="BB210" s="276"/>
      <c r="BC210" s="276"/>
      <c r="BD210" s="276"/>
      <c r="BE210" s="276"/>
      <c r="BF210" s="276"/>
      <c r="BG210" s="276"/>
      <c r="BH210" s="276"/>
      <c r="BI210" s="276"/>
      <c r="BJ210" s="276"/>
      <c r="BK210" s="276"/>
      <c r="BL210" s="276"/>
      <c r="BM210" s="276"/>
      <c r="BN210" s="276"/>
      <c r="BO210" s="276"/>
      <c r="BP210" s="276"/>
      <c r="BQ210" s="276"/>
      <c r="BR210" s="276"/>
      <c r="BS210" s="276"/>
      <c r="BT210" s="276"/>
      <c r="BU210" s="276"/>
      <c r="BV210" s="276"/>
      <c r="BW210" s="276"/>
      <c r="BX210" s="276"/>
      <c r="BY210" s="276"/>
      <c r="BZ210" s="276"/>
    </row>
    <row r="211" spans="1:78">
      <c r="A211" s="656"/>
      <c r="B211" s="101"/>
      <c r="I211" s="377"/>
      <c r="J211" s="377"/>
      <c r="K211" s="377"/>
      <c r="L211" s="377"/>
      <c r="M211" s="377"/>
      <c r="N211" s="377"/>
    </row>
    <row r="212" spans="1:78">
      <c r="A212" s="656"/>
      <c r="B212" s="656"/>
      <c r="I212" s="377"/>
      <c r="J212" s="377"/>
      <c r="K212" s="377"/>
      <c r="L212" s="377"/>
      <c r="M212" s="377"/>
      <c r="N212" s="377"/>
    </row>
    <row r="213" spans="1:78" s="71" customFormat="1">
      <c r="A213" s="660"/>
      <c r="B213" s="80" t="s">
        <v>213</v>
      </c>
      <c r="C213" s="229"/>
      <c r="D213" s="229"/>
      <c r="E213" s="229"/>
      <c r="F213" s="229"/>
      <c r="G213" s="78" t="str">
        <f>IF('PPNR Projections Worksheet'!F96=0,"N/A",IF(G79/'PPNR Projections Worksheet'!F96&gt;5%,"Yes", "No"))</f>
        <v>N/A</v>
      </c>
      <c r="H213" s="78" t="str">
        <f>IF('PPNR Projections Worksheet'!G96=0,"N/A",IF(H79/'PPNR Projections Worksheet'!G96&gt;5%,"Yes", "No"))</f>
        <v>N/A</v>
      </c>
      <c r="I213" s="78" t="str">
        <f>IF('PPNR Projections Worksheet'!H96=0,"N/A",IF(I79/'PPNR Projections Worksheet'!H96&gt;5%,"Yes", "No"))</f>
        <v>N/A</v>
      </c>
      <c r="J213" s="78" t="str">
        <f>IF('PPNR Projections Worksheet'!I96=0,"N/A",IF(J79/'PPNR Projections Worksheet'!I96&gt;5%,"Yes", "No"))</f>
        <v>N/A</v>
      </c>
      <c r="K213" s="78" t="str">
        <f>IF('PPNR Projections Worksheet'!J96=0,"N/A",IF(K79/'PPNR Projections Worksheet'!J96&gt;5%,"Yes", "No"))</f>
        <v>N/A</v>
      </c>
      <c r="L213" s="78" t="str">
        <f>IF('PPNR Projections Worksheet'!K96=0,"N/A",IF(L79/'PPNR Projections Worksheet'!K96&gt;5%,"Yes", "No"))</f>
        <v>N/A</v>
      </c>
      <c r="M213" s="78" t="str">
        <f>IF('PPNR Projections Worksheet'!L96=0,"N/A",IF(M79/'PPNR Projections Worksheet'!L96&gt;5%,"Yes", "No"))</f>
        <v>N/A</v>
      </c>
      <c r="N213" s="78" t="str">
        <f>IF('PPNR Projections Worksheet'!M96=0,"N/A",IF(N79/'PPNR Projections Worksheet'!M96&gt;5%,"Yes", "No"))</f>
        <v>N/A</v>
      </c>
      <c r="O213" s="78" t="str">
        <f>IF('PPNR Projections Worksheet'!N96=0,"N/A",IF(O79/'PPNR Projections Worksheet'!N96&gt;5%,"Yes", "No"))</f>
        <v>N/A</v>
      </c>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c r="BK213" s="229"/>
      <c r="BL213" s="229"/>
      <c r="BM213" s="229"/>
      <c r="BN213" s="229"/>
      <c r="BO213" s="229"/>
      <c r="BP213" s="229"/>
      <c r="BQ213" s="229"/>
      <c r="BR213" s="229"/>
      <c r="BS213" s="229"/>
      <c r="BT213" s="229"/>
      <c r="BU213" s="229"/>
      <c r="BV213" s="229"/>
      <c r="BW213" s="229"/>
      <c r="BX213" s="229"/>
      <c r="BY213" s="229"/>
      <c r="BZ213" s="229"/>
    </row>
  </sheetData>
  <protectedRanges>
    <protectedRange sqref="G124:O131 G134:I145 G105:O121 G79:O83 G99:O102 G85:O93 G95:O96" name="other"/>
    <protectedRange sqref="G79:O79" name="international"/>
    <protectedRange sqref="G15:O18 G50:O50 G46:O48 G75:O75 G20:O21 G25:O27 G23:O23 G29:O32 G34:O36 G38:O40 G42:O44 G52:O52 G54:O54 G11:O13 G62:O65 G68:O72 G80:O83 G56:O57" name="Metrics data ranges"/>
    <protectedRange sqref="G78:O78 G85:O93 G99:O99 G95:O96" name="Y9C"/>
    <protectedRange sqref="G154:G156" name="other_1"/>
    <protectedRange sqref="G146:I152" name="other_2"/>
  </protectedRanges>
  <mergeCells count="21">
    <mergeCell ref="B162:I162"/>
    <mergeCell ref="B1:P1"/>
    <mergeCell ref="G3:O3"/>
    <mergeCell ref="G4:O4"/>
    <mergeCell ref="B158:I158"/>
    <mergeCell ref="B161:I161"/>
    <mergeCell ref="B24:D24"/>
    <mergeCell ref="B208:G208"/>
    <mergeCell ref="B210:G210"/>
    <mergeCell ref="B189:G189"/>
    <mergeCell ref="B188:G188"/>
    <mergeCell ref="B183:G183"/>
    <mergeCell ref="B184:G184"/>
    <mergeCell ref="B185:I185"/>
    <mergeCell ref="B186:I186"/>
    <mergeCell ref="B187:I187"/>
    <mergeCell ref="B166:I166"/>
    <mergeCell ref="B168:I168"/>
    <mergeCell ref="B179:G179"/>
    <mergeCell ref="B180:G180"/>
    <mergeCell ref="B182:G182"/>
  </mergeCells>
  <conditionalFormatting sqref="G213:O213">
    <cfRule type="cellIs" dxfId="0" priority="3" operator="equal">
      <formula>FALSE</formula>
    </cfRule>
  </conditionalFormatting>
  <pageMargins left="0.7" right="0.7" top="0.75" bottom="0.49" header="0.3" footer="0.3"/>
  <pageSetup paperSize="5" scale="55" fitToHeight="0" orientation="landscape" r:id="rId1"/>
  <rowBreaks count="1" manualBreakCount="1">
    <brk id="15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1">
    <pageSetUpPr fitToPage="1"/>
  </sheetPr>
  <dimension ref="A1:BY175"/>
  <sheetViews>
    <sheetView showGridLines="0" zoomScale="85" zoomScaleNormal="85" zoomScaleSheetLayoutView="55" workbookViewId="0">
      <pane xSplit="3" ySplit="5" topLeftCell="D39" activePane="bottomRight" state="frozen"/>
      <selection pane="topRight" activeCell="D1" sqref="D1"/>
      <selection pane="bottomLeft" activeCell="A6" sqref="A6"/>
      <selection pane="bottomRight" activeCell="B68" sqref="B68"/>
    </sheetView>
  </sheetViews>
  <sheetFormatPr defaultRowHeight="15"/>
  <cols>
    <col min="1" max="1" width="8.28515625" style="390" customWidth="1"/>
    <col min="2" max="2" width="80.28515625" style="377" customWidth="1"/>
    <col min="3" max="3" width="36.42578125" style="430" customWidth="1"/>
    <col min="4" max="4" width="12.5703125" style="431" customWidth="1"/>
    <col min="5" max="5" width="14.5703125" style="376" customWidth="1"/>
    <col min="6" max="6" width="12.7109375" style="376" customWidth="1"/>
    <col min="7" max="8" width="11.28515625" style="376" customWidth="1"/>
    <col min="9" max="9" width="12" style="376" customWidth="1"/>
    <col min="10" max="10" width="12.28515625" style="376" customWidth="1"/>
    <col min="11" max="11" width="11.5703125" style="376" customWidth="1"/>
    <col min="12" max="12" width="13.85546875" style="376" customWidth="1"/>
    <col min="13" max="13" width="11.5703125" style="376" customWidth="1"/>
    <col min="14" max="14" width="2.42578125" style="376" customWidth="1"/>
    <col min="15" max="17" width="13.85546875" style="376" customWidth="1"/>
    <col min="18" max="77" width="9.140625" style="375"/>
    <col min="78" max="16384" width="9.140625" style="44"/>
  </cols>
  <sheetData>
    <row r="1" spans="1:17" s="1095" customFormat="1" ht="15.75">
      <c r="A1" s="1095" t="s">
        <v>871</v>
      </c>
    </row>
    <row r="2" spans="1:17">
      <c r="A2" s="1092" t="str">
        <f>IF('Summary Submission Cover Sheet'!D16="","",'Summary Submission Cover Sheet'!D16)</f>
        <v/>
      </c>
      <c r="B2" s="1092"/>
      <c r="C2" s="1092"/>
      <c r="D2" s="1092"/>
      <c r="E2" s="1092"/>
      <c r="F2" s="1092"/>
      <c r="G2" s="1092"/>
      <c r="H2" s="1092"/>
      <c r="I2" s="1092"/>
      <c r="J2" s="1092"/>
      <c r="K2" s="1092"/>
      <c r="L2" s="1092"/>
      <c r="M2" s="1092"/>
      <c r="N2" s="1092"/>
      <c r="O2" s="1092"/>
      <c r="P2" s="1092"/>
      <c r="Q2" s="1092"/>
    </row>
    <row r="3" spans="1:17" ht="30">
      <c r="A3" s="383"/>
      <c r="B3" s="381"/>
      <c r="C3" s="384"/>
      <c r="D3" s="52" t="s">
        <v>26</v>
      </c>
      <c r="E3" s="1093" t="s">
        <v>27</v>
      </c>
      <c r="F3" s="1093"/>
      <c r="G3" s="1093"/>
      <c r="H3" s="1093"/>
      <c r="I3" s="1093"/>
      <c r="J3" s="1093"/>
      <c r="K3" s="1093"/>
      <c r="L3" s="1093"/>
      <c r="M3" s="1093"/>
      <c r="N3" s="386"/>
      <c r="O3" s="1094" t="s">
        <v>80</v>
      </c>
      <c r="P3" s="1094"/>
      <c r="Q3" s="1094"/>
    </row>
    <row r="4" spans="1:17" ht="15.75" thickBot="1">
      <c r="A4" s="200" t="s">
        <v>82</v>
      </c>
      <c r="B4" s="387"/>
      <c r="C4" s="86"/>
      <c r="D4" s="83" t="s">
        <v>546</v>
      </c>
      <c r="E4" s="83" t="s">
        <v>547</v>
      </c>
      <c r="F4" s="83" t="s">
        <v>548</v>
      </c>
      <c r="G4" s="83" t="s">
        <v>549</v>
      </c>
      <c r="H4" s="83" t="s">
        <v>550</v>
      </c>
      <c r="I4" s="83" t="s">
        <v>551</v>
      </c>
      <c r="J4" s="83" t="s">
        <v>552</v>
      </c>
      <c r="K4" s="83" t="s">
        <v>553</v>
      </c>
      <c r="L4" s="83" t="s">
        <v>554</v>
      </c>
      <c r="M4" s="83" t="s">
        <v>555</v>
      </c>
      <c r="N4" s="389"/>
      <c r="O4" s="43" t="s">
        <v>899</v>
      </c>
      <c r="P4" s="43" t="s">
        <v>900</v>
      </c>
      <c r="Q4" s="43" t="s">
        <v>79</v>
      </c>
    </row>
    <row r="5" spans="1:17" ht="15.75" thickTop="1">
      <c r="B5" s="381"/>
      <c r="C5" s="384"/>
      <c r="D5" s="385"/>
      <c r="E5" s="391"/>
      <c r="F5" s="391"/>
      <c r="G5" s="391"/>
      <c r="H5" s="391"/>
      <c r="I5" s="391"/>
      <c r="J5" s="391"/>
      <c r="K5" s="391"/>
      <c r="L5" s="391"/>
      <c r="M5" s="391"/>
    </row>
    <row r="6" spans="1:17">
      <c r="B6" s="25" t="s">
        <v>641</v>
      </c>
      <c r="C6" s="393"/>
      <c r="D6" s="385"/>
      <c r="E6" s="391"/>
      <c r="F6" s="391"/>
      <c r="G6" s="391"/>
      <c r="H6" s="391"/>
      <c r="I6" s="391"/>
      <c r="J6" s="391"/>
      <c r="K6" s="391"/>
      <c r="L6" s="391"/>
      <c r="M6" s="391"/>
    </row>
    <row r="7" spans="1:17">
      <c r="A7" s="67">
        <v>1</v>
      </c>
      <c r="B7" s="26" t="s">
        <v>273</v>
      </c>
      <c r="C7" s="28"/>
      <c r="D7" s="91"/>
      <c r="E7" s="91"/>
      <c r="F7" s="91"/>
      <c r="G7" s="91"/>
      <c r="H7" s="91"/>
      <c r="I7" s="91"/>
      <c r="J7" s="91"/>
      <c r="K7" s="91"/>
      <c r="L7" s="91"/>
      <c r="M7" s="91"/>
      <c r="O7" s="91"/>
      <c r="P7" s="91"/>
      <c r="Q7" s="91"/>
    </row>
    <row r="8" spans="1:17">
      <c r="A8" s="67">
        <f>A7+1</f>
        <v>2</v>
      </c>
      <c r="B8" s="30" t="s">
        <v>1</v>
      </c>
      <c r="C8" s="28"/>
      <c r="D8" s="91"/>
      <c r="E8" s="91"/>
      <c r="F8" s="91"/>
      <c r="G8" s="91"/>
      <c r="H8" s="91"/>
      <c r="I8" s="91"/>
      <c r="J8" s="91"/>
      <c r="K8" s="91"/>
      <c r="L8" s="91"/>
      <c r="M8" s="91"/>
      <c r="O8" s="91"/>
      <c r="P8" s="91"/>
      <c r="Q8" s="91"/>
    </row>
    <row r="9" spans="1:17">
      <c r="A9" s="67">
        <f t="shared" ref="A9:A49" si="0">A8+1</f>
        <v>3</v>
      </c>
      <c r="B9" s="146" t="s">
        <v>1</v>
      </c>
      <c r="C9" s="396"/>
      <c r="D9" s="63"/>
      <c r="E9" s="91"/>
      <c r="F9" s="91"/>
      <c r="G9" s="91"/>
      <c r="H9" s="91"/>
      <c r="I9" s="91"/>
      <c r="J9" s="91"/>
      <c r="K9" s="91"/>
      <c r="L9" s="91"/>
      <c r="M9" s="91"/>
      <c r="O9" s="91"/>
      <c r="P9" s="91"/>
      <c r="Q9" s="91"/>
    </row>
    <row r="10" spans="1:17">
      <c r="A10" s="67">
        <f t="shared" si="0"/>
        <v>4</v>
      </c>
      <c r="B10" s="146" t="s">
        <v>219</v>
      </c>
      <c r="C10" s="396"/>
      <c r="D10" s="63"/>
      <c r="E10" s="91"/>
      <c r="F10" s="91"/>
      <c r="G10" s="91"/>
      <c r="H10" s="91"/>
      <c r="I10" s="91"/>
      <c r="J10" s="91"/>
      <c r="K10" s="91"/>
      <c r="L10" s="91"/>
      <c r="M10" s="91"/>
      <c r="O10" s="91"/>
      <c r="P10" s="91"/>
      <c r="Q10" s="91"/>
    </row>
    <row r="11" spans="1:17">
      <c r="A11" s="67">
        <f t="shared" si="0"/>
        <v>5</v>
      </c>
      <c r="B11" s="30" t="s">
        <v>2</v>
      </c>
      <c r="C11" s="49"/>
      <c r="D11" s="91"/>
      <c r="E11" s="91"/>
      <c r="F11" s="91"/>
      <c r="G11" s="91"/>
      <c r="H11" s="91"/>
      <c r="I11" s="91"/>
      <c r="J11" s="91"/>
      <c r="K11" s="91"/>
      <c r="L11" s="91"/>
      <c r="M11" s="91"/>
      <c r="O11" s="91"/>
      <c r="P11" s="91"/>
      <c r="Q11" s="91"/>
    </row>
    <row r="12" spans="1:17">
      <c r="A12" s="67">
        <f t="shared" si="0"/>
        <v>6</v>
      </c>
      <c r="B12" s="201" t="s">
        <v>3</v>
      </c>
      <c r="C12" s="397"/>
      <c r="D12" s="63"/>
      <c r="E12" s="91"/>
      <c r="F12" s="91"/>
      <c r="G12" s="91"/>
      <c r="H12" s="91"/>
      <c r="I12" s="91"/>
      <c r="J12" s="91"/>
      <c r="K12" s="91"/>
      <c r="L12" s="91"/>
      <c r="M12" s="91"/>
      <c r="O12" s="91"/>
      <c r="P12" s="91"/>
      <c r="Q12" s="91"/>
    </row>
    <row r="13" spans="1:17">
      <c r="A13" s="67">
        <f t="shared" si="0"/>
        <v>7</v>
      </c>
      <c r="B13" s="201" t="s">
        <v>4</v>
      </c>
      <c r="C13" s="397"/>
      <c r="D13" s="63"/>
      <c r="E13" s="91"/>
      <c r="F13" s="91"/>
      <c r="G13" s="91"/>
      <c r="H13" s="91"/>
      <c r="I13" s="91"/>
      <c r="J13" s="91"/>
      <c r="K13" s="91"/>
      <c r="L13" s="91"/>
      <c r="M13" s="91"/>
      <c r="O13" s="91"/>
      <c r="P13" s="91"/>
      <c r="Q13" s="91"/>
    </row>
    <row r="14" spans="1:17">
      <c r="A14" s="67">
        <f t="shared" si="0"/>
        <v>8</v>
      </c>
      <c r="B14" s="30" t="s">
        <v>6</v>
      </c>
      <c r="C14" s="49"/>
      <c r="D14" s="91"/>
      <c r="E14" s="91"/>
      <c r="F14" s="91"/>
      <c r="G14" s="91"/>
      <c r="H14" s="91"/>
      <c r="I14" s="91"/>
      <c r="J14" s="91"/>
      <c r="K14" s="91"/>
      <c r="L14" s="91"/>
      <c r="M14" s="91"/>
      <c r="O14" s="91"/>
      <c r="P14" s="91"/>
      <c r="Q14" s="91"/>
    </row>
    <row r="15" spans="1:17">
      <c r="A15" s="67">
        <f t="shared" si="0"/>
        <v>9</v>
      </c>
      <c r="B15" s="201" t="s">
        <v>7</v>
      </c>
      <c r="C15" s="397"/>
      <c r="D15" s="63"/>
      <c r="E15" s="63"/>
      <c r="F15" s="63"/>
      <c r="G15" s="63"/>
      <c r="H15" s="63"/>
      <c r="I15" s="63"/>
      <c r="J15" s="63"/>
      <c r="K15" s="63"/>
      <c r="L15" s="63"/>
      <c r="M15" s="63"/>
      <c r="O15" s="91"/>
      <c r="P15" s="91"/>
      <c r="Q15" s="91"/>
    </row>
    <row r="16" spans="1:17">
      <c r="A16" s="67">
        <f t="shared" si="0"/>
        <v>10</v>
      </c>
      <c r="B16" s="201" t="s">
        <v>8</v>
      </c>
      <c r="C16" s="397"/>
      <c r="D16" s="63"/>
      <c r="E16" s="63"/>
      <c r="F16" s="63"/>
      <c r="G16" s="63"/>
      <c r="H16" s="63"/>
      <c r="I16" s="63"/>
      <c r="J16" s="63"/>
      <c r="K16" s="63"/>
      <c r="L16" s="63"/>
      <c r="M16" s="63"/>
      <c r="O16" s="91"/>
      <c r="P16" s="91"/>
      <c r="Q16" s="91"/>
    </row>
    <row r="17" spans="1:17">
      <c r="A17" s="67">
        <f t="shared" si="0"/>
        <v>11</v>
      </c>
      <c r="B17" s="201" t="s">
        <v>9</v>
      </c>
      <c r="C17" s="49"/>
      <c r="D17" s="91"/>
      <c r="E17" s="91"/>
      <c r="F17" s="91"/>
      <c r="G17" s="91"/>
      <c r="H17" s="91"/>
      <c r="I17" s="91"/>
      <c r="J17" s="91"/>
      <c r="K17" s="91"/>
      <c r="L17" s="91"/>
      <c r="M17" s="91"/>
      <c r="O17" s="91"/>
      <c r="P17" s="91"/>
      <c r="Q17" s="91"/>
    </row>
    <row r="18" spans="1:17">
      <c r="A18" s="67">
        <f t="shared" si="0"/>
        <v>12</v>
      </c>
      <c r="B18" s="161" t="s">
        <v>39</v>
      </c>
      <c r="C18" s="397"/>
      <c r="D18" s="63"/>
      <c r="E18" s="63"/>
      <c r="F18" s="63"/>
      <c r="G18" s="63"/>
      <c r="H18" s="63"/>
      <c r="I18" s="63"/>
      <c r="J18" s="63"/>
      <c r="K18" s="63"/>
      <c r="L18" s="63"/>
      <c r="M18" s="63"/>
      <c r="O18" s="91"/>
      <c r="P18" s="91"/>
      <c r="Q18" s="91"/>
    </row>
    <row r="19" spans="1:17">
      <c r="A19" s="67">
        <f t="shared" si="0"/>
        <v>13</v>
      </c>
      <c r="B19" s="161" t="s">
        <v>218</v>
      </c>
      <c r="C19" s="397"/>
      <c r="D19" s="63"/>
      <c r="E19" s="63"/>
      <c r="F19" s="63"/>
      <c r="G19" s="63"/>
      <c r="H19" s="63"/>
      <c r="I19" s="63"/>
      <c r="J19" s="63"/>
      <c r="K19" s="63"/>
      <c r="L19" s="63"/>
      <c r="M19" s="63"/>
      <c r="O19" s="91"/>
      <c r="P19" s="91"/>
      <c r="Q19" s="91"/>
    </row>
    <row r="20" spans="1:17">
      <c r="A20" s="67">
        <f t="shared" si="0"/>
        <v>14</v>
      </c>
      <c r="B20" s="30" t="s">
        <v>274</v>
      </c>
      <c r="C20" s="397"/>
      <c r="D20" s="63"/>
      <c r="E20" s="63"/>
      <c r="F20" s="63"/>
      <c r="G20" s="63"/>
      <c r="H20" s="63"/>
      <c r="I20" s="63"/>
      <c r="J20" s="63"/>
      <c r="K20" s="63"/>
      <c r="L20" s="63"/>
      <c r="M20" s="63"/>
      <c r="O20" s="91"/>
      <c r="P20" s="91"/>
      <c r="Q20" s="91"/>
    </row>
    <row r="21" spans="1:17">
      <c r="A21" s="67">
        <f t="shared" si="0"/>
        <v>15</v>
      </c>
      <c r="B21" s="26" t="s">
        <v>325</v>
      </c>
      <c r="C21" s="28"/>
      <c r="D21" s="91"/>
      <c r="E21" s="91"/>
      <c r="F21" s="91"/>
      <c r="G21" s="91"/>
      <c r="H21" s="91"/>
      <c r="I21" s="91"/>
      <c r="J21" s="91"/>
      <c r="K21" s="91"/>
      <c r="L21" s="91"/>
      <c r="M21" s="91"/>
      <c r="O21" s="91"/>
      <c r="P21" s="91"/>
      <c r="Q21" s="91"/>
    </row>
    <row r="22" spans="1:17">
      <c r="A22" s="67">
        <f t="shared" si="0"/>
        <v>16</v>
      </c>
      <c r="B22" s="117" t="s">
        <v>1</v>
      </c>
      <c r="C22" s="397"/>
      <c r="D22" s="63"/>
      <c r="E22" s="91"/>
      <c r="F22" s="91"/>
      <c r="G22" s="91"/>
      <c r="H22" s="91"/>
      <c r="I22" s="91"/>
      <c r="J22" s="91"/>
      <c r="K22" s="91"/>
      <c r="L22" s="91"/>
      <c r="M22" s="91"/>
      <c r="O22" s="91"/>
      <c r="P22" s="91"/>
      <c r="Q22" s="91"/>
    </row>
    <row r="23" spans="1:17">
      <c r="A23" s="67">
        <f t="shared" si="0"/>
        <v>17</v>
      </c>
      <c r="B23" s="117" t="s">
        <v>2</v>
      </c>
      <c r="C23" s="397"/>
      <c r="D23" s="63"/>
      <c r="E23" s="91"/>
      <c r="F23" s="91"/>
      <c r="G23" s="91"/>
      <c r="H23" s="91"/>
      <c r="I23" s="91"/>
      <c r="J23" s="91"/>
      <c r="K23" s="91"/>
      <c r="L23" s="91"/>
      <c r="M23" s="91"/>
      <c r="O23" s="91"/>
      <c r="P23" s="91"/>
      <c r="Q23" s="91"/>
    </row>
    <row r="24" spans="1:17">
      <c r="A24" s="67">
        <f t="shared" si="0"/>
        <v>18</v>
      </c>
      <c r="B24" s="30" t="s">
        <v>6</v>
      </c>
      <c r="C24" s="28"/>
      <c r="D24" s="91"/>
      <c r="E24" s="91"/>
      <c r="F24" s="91"/>
      <c r="G24" s="91"/>
      <c r="H24" s="91"/>
      <c r="I24" s="91"/>
      <c r="J24" s="91"/>
      <c r="K24" s="91"/>
      <c r="L24" s="91"/>
      <c r="M24" s="91"/>
      <c r="O24" s="91"/>
      <c r="P24" s="91"/>
      <c r="Q24" s="91"/>
    </row>
    <row r="25" spans="1:17">
      <c r="A25" s="67">
        <f t="shared" si="0"/>
        <v>19</v>
      </c>
      <c r="B25" s="146" t="s">
        <v>7</v>
      </c>
      <c r="C25" s="397"/>
      <c r="D25" s="63"/>
      <c r="E25" s="63"/>
      <c r="F25" s="63"/>
      <c r="G25" s="63"/>
      <c r="H25" s="63"/>
      <c r="I25" s="63"/>
      <c r="J25" s="63"/>
      <c r="K25" s="63"/>
      <c r="L25" s="63"/>
      <c r="M25" s="63"/>
      <c r="O25" s="91"/>
      <c r="P25" s="91"/>
      <c r="Q25" s="91"/>
    </row>
    <row r="26" spans="1:17">
      <c r="A26" s="67">
        <f t="shared" si="0"/>
        <v>20</v>
      </c>
      <c r="B26" s="146" t="s">
        <v>8</v>
      </c>
      <c r="C26" s="397"/>
      <c r="D26" s="63"/>
      <c r="E26" s="63"/>
      <c r="F26" s="63"/>
      <c r="G26" s="63"/>
      <c r="H26" s="63"/>
      <c r="I26" s="63"/>
      <c r="J26" s="63"/>
      <c r="K26" s="63"/>
      <c r="L26" s="63"/>
      <c r="M26" s="63"/>
      <c r="O26" s="91"/>
      <c r="P26" s="91"/>
      <c r="Q26" s="91"/>
    </row>
    <row r="27" spans="1:17">
      <c r="A27" s="67">
        <f t="shared" si="0"/>
        <v>21</v>
      </c>
      <c r="B27" s="201" t="s">
        <v>9</v>
      </c>
      <c r="C27" s="49"/>
      <c r="D27" s="91"/>
      <c r="E27" s="91"/>
      <c r="F27" s="91"/>
      <c r="G27" s="91"/>
      <c r="H27" s="91"/>
      <c r="I27" s="91"/>
      <c r="J27" s="91"/>
      <c r="K27" s="91"/>
      <c r="L27" s="91"/>
      <c r="M27" s="91"/>
      <c r="O27" s="91"/>
      <c r="P27" s="91"/>
      <c r="Q27" s="91"/>
    </row>
    <row r="28" spans="1:17">
      <c r="A28" s="67">
        <f t="shared" si="0"/>
        <v>22</v>
      </c>
      <c r="B28" s="161" t="s">
        <v>39</v>
      </c>
      <c r="C28" s="397"/>
      <c r="D28" s="63"/>
      <c r="E28" s="63"/>
      <c r="F28" s="63"/>
      <c r="G28" s="63"/>
      <c r="H28" s="63"/>
      <c r="I28" s="63"/>
      <c r="J28" s="63"/>
      <c r="K28" s="63"/>
      <c r="L28" s="63"/>
      <c r="M28" s="63"/>
      <c r="O28" s="91"/>
      <c r="P28" s="91"/>
      <c r="Q28" s="91"/>
    </row>
    <row r="29" spans="1:17">
      <c r="A29" s="67">
        <f t="shared" si="0"/>
        <v>23</v>
      </c>
      <c r="B29" s="161" t="s">
        <v>218</v>
      </c>
      <c r="C29" s="397"/>
      <c r="D29" s="63"/>
      <c r="E29" s="63"/>
      <c r="F29" s="63"/>
      <c r="G29" s="63"/>
      <c r="H29" s="63"/>
      <c r="I29" s="63"/>
      <c r="J29" s="63"/>
      <c r="K29" s="63"/>
      <c r="L29" s="63"/>
      <c r="M29" s="63"/>
      <c r="O29" s="91"/>
      <c r="P29" s="91"/>
      <c r="Q29" s="91"/>
    </row>
    <row r="30" spans="1:17">
      <c r="A30" s="67">
        <f t="shared" si="0"/>
        <v>24</v>
      </c>
      <c r="B30" s="117" t="s">
        <v>274</v>
      </c>
      <c r="C30" s="397"/>
      <c r="D30" s="63"/>
      <c r="E30" s="63"/>
      <c r="F30" s="63"/>
      <c r="G30" s="63"/>
      <c r="H30" s="63"/>
      <c r="I30" s="63"/>
      <c r="J30" s="63"/>
      <c r="K30" s="63"/>
      <c r="L30" s="63"/>
      <c r="M30" s="63"/>
      <c r="O30" s="91"/>
      <c r="P30" s="91"/>
      <c r="Q30" s="91"/>
    </row>
    <row r="31" spans="1:17">
      <c r="A31" s="67">
        <f t="shared" si="0"/>
        <v>25</v>
      </c>
      <c r="B31" s="26" t="s">
        <v>5</v>
      </c>
      <c r="C31" s="49"/>
      <c r="D31" s="91"/>
      <c r="E31" s="91"/>
      <c r="F31" s="91"/>
      <c r="G31" s="91"/>
      <c r="H31" s="91"/>
      <c r="I31" s="91"/>
      <c r="J31" s="91"/>
      <c r="K31" s="91"/>
      <c r="L31" s="91"/>
      <c r="M31" s="91"/>
      <c r="O31" s="91"/>
      <c r="P31" s="91"/>
      <c r="Q31" s="91"/>
    </row>
    <row r="32" spans="1:17">
      <c r="A32" s="67">
        <f t="shared" si="0"/>
        <v>26</v>
      </c>
      <c r="B32" s="15" t="s">
        <v>243</v>
      </c>
      <c r="C32" s="400"/>
      <c r="D32" s="63"/>
      <c r="E32" s="63"/>
      <c r="F32" s="63"/>
      <c r="G32" s="63"/>
      <c r="H32" s="63"/>
      <c r="I32" s="63"/>
      <c r="J32" s="63"/>
      <c r="K32" s="63"/>
      <c r="L32" s="63"/>
      <c r="M32" s="63"/>
      <c r="O32" s="91"/>
      <c r="P32" s="91"/>
      <c r="Q32" s="91"/>
    </row>
    <row r="33" spans="1:17">
      <c r="A33" s="67">
        <f t="shared" si="0"/>
        <v>27</v>
      </c>
      <c r="B33" s="117" t="s">
        <v>60</v>
      </c>
      <c r="C33" s="400"/>
      <c r="D33" s="63"/>
      <c r="E33" s="91"/>
      <c r="F33" s="91"/>
      <c r="G33" s="91"/>
      <c r="H33" s="91"/>
      <c r="I33" s="91"/>
      <c r="J33" s="91"/>
      <c r="K33" s="91"/>
      <c r="L33" s="91"/>
      <c r="M33" s="91"/>
      <c r="O33" s="91"/>
      <c r="P33" s="91"/>
      <c r="Q33" s="91"/>
    </row>
    <row r="34" spans="1:17">
      <c r="A34" s="67">
        <f t="shared" si="0"/>
        <v>28</v>
      </c>
      <c r="B34" s="15" t="s">
        <v>517</v>
      </c>
      <c r="C34" s="396"/>
      <c r="D34" s="63"/>
      <c r="E34" s="91"/>
      <c r="F34" s="91"/>
      <c r="G34" s="91"/>
      <c r="H34" s="91"/>
      <c r="I34" s="91"/>
      <c r="J34" s="91"/>
      <c r="K34" s="91"/>
      <c r="L34" s="91"/>
      <c r="M34" s="91"/>
      <c r="O34" s="91"/>
      <c r="P34" s="91"/>
      <c r="Q34" s="91"/>
    </row>
    <row r="35" spans="1:17">
      <c r="A35" s="67">
        <f t="shared" si="0"/>
        <v>29</v>
      </c>
      <c r="B35" s="26" t="s">
        <v>10</v>
      </c>
      <c r="C35" s="396"/>
      <c r="D35" s="63"/>
      <c r="E35" s="91"/>
      <c r="F35" s="91"/>
      <c r="G35" s="91"/>
      <c r="H35" s="91"/>
      <c r="I35" s="91"/>
      <c r="J35" s="91"/>
      <c r="K35" s="91"/>
      <c r="L35" s="91"/>
      <c r="M35" s="91"/>
      <c r="O35" s="91"/>
      <c r="P35" s="91"/>
      <c r="Q35" s="91"/>
    </row>
    <row r="36" spans="1:17">
      <c r="A36" s="67">
        <f t="shared" si="0"/>
        <v>30</v>
      </c>
      <c r="B36" s="26" t="s">
        <v>11</v>
      </c>
      <c r="C36" s="28"/>
      <c r="D36" s="91"/>
      <c r="E36" s="91"/>
      <c r="F36" s="91"/>
      <c r="G36" s="91"/>
      <c r="H36" s="91"/>
      <c r="I36" s="91"/>
      <c r="J36" s="91"/>
      <c r="K36" s="91"/>
      <c r="L36" s="91"/>
      <c r="M36" s="91"/>
      <c r="O36" s="91"/>
      <c r="P36" s="91"/>
      <c r="Q36" s="91"/>
    </row>
    <row r="37" spans="1:17">
      <c r="A37" s="67">
        <f t="shared" si="0"/>
        <v>31</v>
      </c>
      <c r="B37" s="117" t="s">
        <v>59</v>
      </c>
      <c r="C37" s="396"/>
      <c r="D37" s="63"/>
      <c r="E37" s="91"/>
      <c r="F37" s="91"/>
      <c r="G37" s="91"/>
      <c r="H37" s="91"/>
      <c r="I37" s="91"/>
      <c r="J37" s="91"/>
      <c r="K37" s="91"/>
      <c r="L37" s="91"/>
      <c r="M37" s="91"/>
      <c r="O37" s="91"/>
      <c r="P37" s="91"/>
      <c r="Q37" s="91"/>
    </row>
    <row r="38" spans="1:17">
      <c r="A38" s="67">
        <f t="shared" si="0"/>
        <v>32</v>
      </c>
      <c r="B38" s="117" t="s">
        <v>58</v>
      </c>
      <c r="C38" s="400"/>
      <c r="D38" s="63"/>
      <c r="E38" s="91"/>
      <c r="F38" s="91"/>
      <c r="G38" s="91"/>
      <c r="H38" s="91"/>
      <c r="I38" s="91"/>
      <c r="J38" s="91"/>
      <c r="K38" s="91"/>
      <c r="L38" s="91"/>
      <c r="M38" s="91"/>
      <c r="O38" s="91"/>
      <c r="P38" s="91"/>
      <c r="Q38" s="91"/>
    </row>
    <row r="39" spans="1:17">
      <c r="A39" s="67">
        <f t="shared" si="0"/>
        <v>33</v>
      </c>
      <c r="B39" s="15" t="s">
        <v>276</v>
      </c>
      <c r="C39" s="400"/>
      <c r="D39" s="63"/>
      <c r="E39" s="63"/>
      <c r="F39" s="63"/>
      <c r="G39" s="63"/>
      <c r="H39" s="63"/>
      <c r="I39" s="63"/>
      <c r="J39" s="63"/>
      <c r="K39" s="63"/>
      <c r="L39" s="63"/>
      <c r="M39" s="63"/>
      <c r="O39" s="91"/>
      <c r="P39" s="91"/>
      <c r="Q39" s="91"/>
    </row>
    <row r="40" spans="1:17">
      <c r="A40" s="67">
        <f t="shared" si="0"/>
        <v>34</v>
      </c>
      <c r="B40" s="117" t="s">
        <v>57</v>
      </c>
      <c r="C40" s="396"/>
      <c r="D40" s="90"/>
      <c r="E40" s="91"/>
      <c r="F40" s="91"/>
      <c r="G40" s="91"/>
      <c r="H40" s="91"/>
      <c r="I40" s="91"/>
      <c r="J40" s="91"/>
      <c r="K40" s="91"/>
      <c r="L40" s="91"/>
      <c r="M40" s="91"/>
      <c r="O40" s="91"/>
      <c r="P40" s="91"/>
      <c r="Q40" s="91"/>
    </row>
    <row r="41" spans="1:17">
      <c r="A41" s="67">
        <f t="shared" si="0"/>
        <v>35</v>
      </c>
      <c r="B41" s="26" t="s">
        <v>12</v>
      </c>
      <c r="C41" s="49"/>
      <c r="D41" s="91"/>
      <c r="E41" s="91"/>
      <c r="F41" s="91"/>
      <c r="G41" s="91"/>
      <c r="H41" s="91"/>
      <c r="I41" s="91"/>
      <c r="J41" s="91"/>
      <c r="K41" s="91"/>
      <c r="L41" s="91"/>
      <c r="M41" s="91"/>
      <c r="O41" s="91"/>
      <c r="P41" s="91"/>
      <c r="Q41" s="91"/>
    </row>
    <row r="42" spans="1:17">
      <c r="A42" s="67">
        <f t="shared" si="0"/>
        <v>36</v>
      </c>
      <c r="B42" s="117" t="s">
        <v>61</v>
      </c>
      <c r="C42" s="396"/>
      <c r="D42" s="63"/>
      <c r="E42" s="63"/>
      <c r="F42" s="63"/>
      <c r="G42" s="63"/>
      <c r="H42" s="63"/>
      <c r="I42" s="63"/>
      <c r="J42" s="63"/>
      <c r="K42" s="63"/>
      <c r="L42" s="63"/>
      <c r="M42" s="63"/>
      <c r="O42" s="91"/>
      <c r="P42" s="91"/>
      <c r="Q42" s="91"/>
    </row>
    <row r="43" spans="1:17">
      <c r="A43" s="67">
        <f t="shared" si="0"/>
        <v>37</v>
      </c>
      <c r="B43" s="117" t="s">
        <v>62</v>
      </c>
      <c r="C43" s="396"/>
      <c r="D43" s="63"/>
      <c r="E43" s="63"/>
      <c r="F43" s="63"/>
      <c r="G43" s="63"/>
      <c r="H43" s="63"/>
      <c r="I43" s="63"/>
      <c r="J43" s="63"/>
      <c r="K43" s="63"/>
      <c r="L43" s="63"/>
      <c r="M43" s="63"/>
      <c r="O43" s="91"/>
      <c r="P43" s="91"/>
      <c r="Q43" s="91"/>
    </row>
    <row r="44" spans="1:17">
      <c r="A44" s="67">
        <f t="shared" si="0"/>
        <v>38</v>
      </c>
      <c r="B44" s="15" t="s">
        <v>222</v>
      </c>
      <c r="C44" s="396"/>
      <c r="D44" s="63"/>
      <c r="E44" s="63"/>
      <c r="F44" s="63"/>
      <c r="G44" s="63"/>
      <c r="H44" s="63"/>
      <c r="I44" s="63"/>
      <c r="J44" s="63"/>
      <c r="K44" s="63"/>
      <c r="L44" s="63"/>
      <c r="M44" s="63"/>
      <c r="O44" s="91"/>
      <c r="P44" s="91"/>
      <c r="Q44" s="91"/>
    </row>
    <row r="45" spans="1:17">
      <c r="A45" s="67">
        <f t="shared" si="0"/>
        <v>39</v>
      </c>
      <c r="B45" s="117" t="s">
        <v>64</v>
      </c>
      <c r="C45" s="396"/>
      <c r="D45" s="63"/>
      <c r="E45" s="63"/>
      <c r="F45" s="63"/>
      <c r="G45" s="63"/>
      <c r="H45" s="63"/>
      <c r="I45" s="63"/>
      <c r="J45" s="63"/>
      <c r="K45" s="63"/>
      <c r="L45" s="63"/>
      <c r="M45" s="63"/>
      <c r="O45" s="91"/>
      <c r="P45" s="91"/>
      <c r="Q45" s="91"/>
    </row>
    <row r="46" spans="1:17">
      <c r="A46" s="67">
        <f t="shared" si="0"/>
        <v>40</v>
      </c>
      <c r="B46" s="118" t="s">
        <v>65</v>
      </c>
      <c r="C46" s="49"/>
      <c r="D46" s="91"/>
      <c r="E46" s="91"/>
      <c r="F46" s="91"/>
      <c r="G46" s="91"/>
      <c r="H46" s="91"/>
      <c r="I46" s="91"/>
      <c r="J46" s="91"/>
      <c r="K46" s="91"/>
      <c r="L46" s="91"/>
      <c r="M46" s="91"/>
      <c r="N46" s="375"/>
      <c r="O46" s="91"/>
      <c r="P46" s="91"/>
      <c r="Q46" s="91"/>
    </row>
    <row r="47" spans="1:17">
      <c r="A47" s="67">
        <f t="shared" si="0"/>
        <v>41</v>
      </c>
      <c r="B47" s="202" t="s">
        <v>281</v>
      </c>
      <c r="C47" s="396"/>
      <c r="D47" s="401"/>
      <c r="E47" s="401"/>
      <c r="F47" s="401"/>
      <c r="G47" s="401"/>
      <c r="H47" s="401"/>
      <c r="I47" s="401"/>
      <c r="J47" s="401"/>
      <c r="K47" s="401"/>
      <c r="L47" s="401"/>
      <c r="M47" s="401"/>
      <c r="N47" s="375"/>
      <c r="O47" s="91"/>
      <c r="P47" s="91"/>
      <c r="Q47" s="91"/>
    </row>
    <row r="48" spans="1:17">
      <c r="A48" s="67">
        <f t="shared" si="0"/>
        <v>42</v>
      </c>
      <c r="B48" s="203" t="s">
        <v>223</v>
      </c>
      <c r="C48" s="402"/>
      <c r="D48" s="403"/>
      <c r="E48" s="403"/>
      <c r="F48" s="403"/>
      <c r="G48" s="403"/>
      <c r="H48" s="403"/>
      <c r="I48" s="403"/>
      <c r="J48" s="403"/>
      <c r="K48" s="403"/>
      <c r="L48" s="403"/>
      <c r="M48" s="403"/>
      <c r="N48" s="404"/>
      <c r="O48" s="91"/>
      <c r="P48" s="91"/>
      <c r="Q48" s="91"/>
    </row>
    <row r="49" spans="1:17">
      <c r="A49" s="67">
        <f t="shared" si="0"/>
        <v>43</v>
      </c>
      <c r="B49" s="35" t="s">
        <v>40</v>
      </c>
      <c r="C49" s="49"/>
      <c r="D49" s="793"/>
      <c r="E49" s="96"/>
      <c r="F49" s="96"/>
      <c r="G49" s="96"/>
      <c r="H49" s="96"/>
      <c r="I49" s="96"/>
      <c r="J49" s="96"/>
      <c r="K49" s="96"/>
      <c r="L49" s="96"/>
      <c r="M49" s="96"/>
      <c r="O49" s="91"/>
      <c r="P49" s="91"/>
      <c r="Q49" s="91"/>
    </row>
    <row r="50" spans="1:17">
      <c r="B50" s="395"/>
      <c r="C50" s="393"/>
      <c r="D50" s="385"/>
      <c r="E50" s="391"/>
      <c r="F50" s="391"/>
      <c r="G50" s="391"/>
      <c r="H50" s="391"/>
      <c r="I50" s="391"/>
      <c r="J50" s="391"/>
      <c r="K50" s="391"/>
      <c r="L50" s="391"/>
      <c r="M50" s="391"/>
      <c r="N50" s="375"/>
    </row>
    <row r="51" spans="1:17">
      <c r="B51" s="25" t="s">
        <v>456</v>
      </c>
      <c r="C51" s="393"/>
      <c r="D51" s="385"/>
      <c r="E51" s="391"/>
      <c r="F51" s="391"/>
      <c r="G51" s="391"/>
      <c r="H51" s="391"/>
      <c r="I51" s="391"/>
      <c r="J51" s="391"/>
      <c r="K51" s="391"/>
      <c r="L51" s="391"/>
      <c r="M51" s="391"/>
    </row>
    <row r="52" spans="1:17">
      <c r="A52" s="67">
        <f>A49+1</f>
        <v>44</v>
      </c>
      <c r="B52" s="26" t="s">
        <v>273</v>
      </c>
      <c r="C52" s="28"/>
      <c r="D52" s="91"/>
      <c r="E52" s="91"/>
      <c r="F52" s="91"/>
      <c r="G52" s="91"/>
      <c r="H52" s="91"/>
      <c r="I52" s="91"/>
      <c r="J52" s="91"/>
      <c r="K52" s="91"/>
      <c r="L52" s="91"/>
      <c r="M52" s="91"/>
      <c r="N52" s="375"/>
      <c r="O52" s="91"/>
      <c r="P52" s="91"/>
      <c r="Q52" s="91"/>
    </row>
    <row r="53" spans="1:17">
      <c r="A53" s="67">
        <f>A52+1</f>
        <v>45</v>
      </c>
      <c r="B53" s="117" t="s">
        <v>1</v>
      </c>
      <c r="C53" s="396"/>
      <c r="D53" s="63"/>
      <c r="E53" s="63"/>
      <c r="F53" s="63"/>
      <c r="G53" s="63"/>
      <c r="H53" s="63"/>
      <c r="I53" s="63"/>
      <c r="J53" s="63"/>
      <c r="K53" s="63"/>
      <c r="L53" s="63"/>
      <c r="M53" s="63"/>
      <c r="N53" s="375"/>
      <c r="O53" s="91"/>
      <c r="P53" s="91"/>
      <c r="Q53" s="91"/>
    </row>
    <row r="54" spans="1:17">
      <c r="A54" s="67">
        <f t="shared" ref="A54:A65" si="1">A53+1</f>
        <v>46</v>
      </c>
      <c r="B54" s="117" t="s">
        <v>2</v>
      </c>
      <c r="C54" s="396"/>
      <c r="D54" s="63"/>
      <c r="E54" s="63"/>
      <c r="F54" s="63"/>
      <c r="G54" s="63"/>
      <c r="H54" s="63"/>
      <c r="I54" s="63"/>
      <c r="J54" s="63"/>
      <c r="K54" s="63"/>
      <c r="L54" s="63"/>
      <c r="M54" s="63"/>
      <c r="N54" s="375"/>
      <c r="O54" s="91"/>
      <c r="P54" s="91"/>
      <c r="Q54" s="91"/>
    </row>
    <row r="55" spans="1:17">
      <c r="A55" s="67">
        <f t="shared" si="1"/>
        <v>47</v>
      </c>
      <c r="B55" s="117" t="s">
        <v>6</v>
      </c>
      <c r="C55" s="396"/>
      <c r="D55" s="63"/>
      <c r="E55" s="63"/>
      <c r="F55" s="63"/>
      <c r="G55" s="63"/>
      <c r="H55" s="63"/>
      <c r="I55" s="63"/>
      <c r="J55" s="63"/>
      <c r="K55" s="63"/>
      <c r="L55" s="63"/>
      <c r="M55" s="63"/>
      <c r="N55" s="375"/>
      <c r="O55" s="91"/>
      <c r="P55" s="91"/>
      <c r="Q55" s="91"/>
    </row>
    <row r="56" spans="1:17">
      <c r="A56" s="67">
        <f t="shared" si="1"/>
        <v>48</v>
      </c>
      <c r="B56" s="117" t="s">
        <v>274</v>
      </c>
      <c r="C56" s="397"/>
      <c r="D56" s="63"/>
      <c r="E56" s="63"/>
      <c r="F56" s="63"/>
      <c r="G56" s="63"/>
      <c r="H56" s="63"/>
      <c r="I56" s="63"/>
      <c r="J56" s="63"/>
      <c r="K56" s="63"/>
      <c r="L56" s="63"/>
      <c r="M56" s="63"/>
      <c r="N56" s="375"/>
      <c r="O56" s="91"/>
      <c r="P56" s="91"/>
      <c r="Q56" s="91"/>
    </row>
    <row r="57" spans="1:17">
      <c r="A57" s="67">
        <f t="shared" si="1"/>
        <v>49</v>
      </c>
      <c r="B57" s="26" t="s">
        <v>325</v>
      </c>
      <c r="C57" s="28"/>
      <c r="D57" s="91"/>
      <c r="E57" s="91"/>
      <c r="F57" s="91"/>
      <c r="G57" s="91"/>
      <c r="H57" s="91"/>
      <c r="I57" s="91"/>
      <c r="J57" s="91"/>
      <c r="K57" s="91"/>
      <c r="L57" s="91"/>
      <c r="M57" s="91"/>
      <c r="N57" s="375"/>
      <c r="O57" s="91"/>
      <c r="P57" s="91"/>
      <c r="Q57" s="91"/>
    </row>
    <row r="58" spans="1:17">
      <c r="A58" s="67">
        <f t="shared" si="1"/>
        <v>50</v>
      </c>
      <c r="B58" s="15" t="s">
        <v>216</v>
      </c>
      <c r="C58" s="397"/>
      <c r="D58" s="63"/>
      <c r="E58" s="63"/>
      <c r="F58" s="63"/>
      <c r="G58" s="63"/>
      <c r="H58" s="63"/>
      <c r="I58" s="63"/>
      <c r="J58" s="63"/>
      <c r="K58" s="63"/>
      <c r="L58" s="63"/>
      <c r="M58" s="63"/>
      <c r="N58" s="375"/>
      <c r="O58" s="91"/>
      <c r="P58" s="91"/>
      <c r="Q58" s="91"/>
    </row>
    <row r="59" spans="1:17" ht="15" customHeight="1">
      <c r="A59" s="67">
        <f t="shared" si="1"/>
        <v>51</v>
      </c>
      <c r="B59" s="15" t="s">
        <v>6</v>
      </c>
      <c r="C59" s="397"/>
      <c r="D59" s="63"/>
      <c r="E59" s="63"/>
      <c r="F59" s="63"/>
      <c r="G59" s="63"/>
      <c r="H59" s="63"/>
      <c r="I59" s="63"/>
      <c r="J59" s="63"/>
      <c r="K59" s="63"/>
      <c r="L59" s="63"/>
      <c r="M59" s="63"/>
      <c r="N59" s="375"/>
      <c r="O59" s="91"/>
      <c r="P59" s="91"/>
      <c r="Q59" s="91"/>
    </row>
    <row r="60" spans="1:17" ht="15" customHeight="1">
      <c r="A60" s="67">
        <f t="shared" si="1"/>
        <v>52</v>
      </c>
      <c r="B60" s="117" t="s">
        <v>274</v>
      </c>
      <c r="C60" s="397"/>
      <c r="D60" s="63"/>
      <c r="E60" s="63"/>
      <c r="F60" s="63"/>
      <c r="G60" s="63"/>
      <c r="H60" s="63"/>
      <c r="I60" s="63"/>
      <c r="J60" s="63"/>
      <c r="K60" s="63"/>
      <c r="L60" s="63"/>
      <c r="M60" s="63"/>
      <c r="N60" s="375"/>
      <c r="O60" s="91"/>
      <c r="P60" s="91"/>
      <c r="Q60" s="91"/>
    </row>
    <row r="61" spans="1:17" ht="15" customHeight="1">
      <c r="A61" s="67">
        <f t="shared" si="1"/>
        <v>53</v>
      </c>
      <c r="B61" s="26" t="s">
        <v>5</v>
      </c>
      <c r="C61" s="397"/>
      <c r="D61" s="63"/>
      <c r="E61" s="63"/>
      <c r="F61" s="63"/>
      <c r="G61" s="63"/>
      <c r="H61" s="63"/>
      <c r="I61" s="63"/>
      <c r="J61" s="63"/>
      <c r="K61" s="63"/>
      <c r="L61" s="63"/>
      <c r="M61" s="63"/>
      <c r="N61" s="375"/>
      <c r="O61" s="91"/>
      <c r="P61" s="91"/>
      <c r="Q61" s="91"/>
    </row>
    <row r="62" spans="1:17" ht="15" customHeight="1">
      <c r="A62" s="67">
        <f t="shared" si="1"/>
        <v>54</v>
      </c>
      <c r="B62" s="26" t="s">
        <v>10</v>
      </c>
      <c r="C62" s="396"/>
      <c r="D62" s="63"/>
      <c r="E62" s="63"/>
      <c r="F62" s="63"/>
      <c r="G62" s="63"/>
      <c r="H62" s="63"/>
      <c r="I62" s="63"/>
      <c r="J62" s="63"/>
      <c r="K62" s="63"/>
      <c r="L62" s="63"/>
      <c r="M62" s="63"/>
      <c r="N62" s="375"/>
      <c r="O62" s="91"/>
      <c r="P62" s="91"/>
      <c r="Q62" s="91"/>
    </row>
    <row r="63" spans="1:17">
      <c r="A63" s="67">
        <f t="shared" si="1"/>
        <v>55</v>
      </c>
      <c r="B63" s="26" t="s">
        <v>11</v>
      </c>
      <c r="C63" s="396"/>
      <c r="D63" s="63"/>
      <c r="E63" s="63"/>
      <c r="F63" s="63"/>
      <c r="G63" s="63"/>
      <c r="H63" s="63"/>
      <c r="I63" s="63"/>
      <c r="J63" s="63"/>
      <c r="K63" s="63"/>
      <c r="L63" s="63"/>
      <c r="M63" s="63"/>
      <c r="N63" s="375"/>
      <c r="O63" s="91"/>
      <c r="P63" s="91"/>
      <c r="Q63" s="91"/>
    </row>
    <row r="64" spans="1:17">
      <c r="A64" s="67">
        <f t="shared" si="1"/>
        <v>56</v>
      </c>
      <c r="B64" s="37" t="s">
        <v>65</v>
      </c>
      <c r="C64" s="396"/>
      <c r="D64" s="63"/>
      <c r="E64" s="63"/>
      <c r="F64" s="63"/>
      <c r="G64" s="63"/>
      <c r="H64" s="63"/>
      <c r="I64" s="63"/>
      <c r="J64" s="63"/>
      <c r="K64" s="63"/>
      <c r="L64" s="63"/>
      <c r="M64" s="63"/>
      <c r="N64" s="375"/>
      <c r="O64" s="91"/>
      <c r="P64" s="91"/>
      <c r="Q64" s="91"/>
    </row>
    <row r="65" spans="1:20">
      <c r="A65" s="67">
        <f t="shared" si="1"/>
        <v>57</v>
      </c>
      <c r="B65" s="35" t="s">
        <v>327</v>
      </c>
      <c r="C65" s="49"/>
      <c r="D65" s="96"/>
      <c r="E65" s="96"/>
      <c r="F65" s="96"/>
      <c r="G65" s="96"/>
      <c r="H65" s="96"/>
      <c r="I65" s="96"/>
      <c r="J65" s="96"/>
      <c r="K65" s="96"/>
      <c r="L65" s="96"/>
      <c r="M65" s="96"/>
      <c r="N65" s="375"/>
      <c r="O65" s="91"/>
      <c r="P65" s="91"/>
      <c r="Q65" s="91"/>
    </row>
    <row r="66" spans="1:20">
      <c r="B66" s="395"/>
      <c r="C66" s="393"/>
      <c r="D66" s="385"/>
      <c r="E66" s="391"/>
      <c r="F66" s="391"/>
      <c r="G66" s="391"/>
      <c r="H66" s="391"/>
      <c r="I66" s="391"/>
      <c r="J66" s="391"/>
      <c r="K66" s="391"/>
      <c r="L66" s="391"/>
      <c r="M66" s="391"/>
      <c r="N66" s="375"/>
    </row>
    <row r="67" spans="1:20">
      <c r="B67" s="204" t="s">
        <v>17</v>
      </c>
      <c r="C67" s="384"/>
      <c r="D67" s="385"/>
      <c r="E67" s="391"/>
      <c r="F67" s="391"/>
      <c r="G67" s="391"/>
      <c r="H67" s="391"/>
      <c r="I67" s="391"/>
      <c r="J67" s="391"/>
      <c r="K67" s="391"/>
      <c r="L67" s="391"/>
      <c r="M67" s="391"/>
      <c r="N67" s="375"/>
      <c r="S67" s="21" t="s">
        <v>522</v>
      </c>
    </row>
    <row r="68" spans="1:20">
      <c r="A68" s="67">
        <f>A65+1</f>
        <v>58</v>
      </c>
      <c r="B68" s="37" t="s">
        <v>838</v>
      </c>
      <c r="C68" s="119"/>
      <c r="D68" s="718"/>
      <c r="E68" s="63"/>
      <c r="F68" s="63"/>
      <c r="G68" s="63"/>
      <c r="H68" s="63"/>
      <c r="I68" s="63"/>
      <c r="J68" s="63"/>
      <c r="K68" s="63"/>
      <c r="L68" s="63"/>
      <c r="M68" s="63"/>
      <c r="N68" s="375"/>
      <c r="O68" s="91"/>
      <c r="P68" s="91"/>
      <c r="Q68" s="91"/>
      <c r="S68" s="94" t="str">
        <f>IF(Q68=-'OLD Trading Worksheet'!C15, "Matches "&amp;C68, "9-qtr sum must match "&amp;C68)</f>
        <v xml:space="preserve">Matches </v>
      </c>
    </row>
    <row r="69" spans="1:20">
      <c r="A69" s="67">
        <f>A68+1</f>
        <v>59</v>
      </c>
      <c r="B69" s="37" t="s">
        <v>834</v>
      </c>
      <c r="C69" s="119"/>
      <c r="D69" s="718"/>
      <c r="E69" s="63"/>
      <c r="F69" s="63"/>
      <c r="G69" s="63"/>
      <c r="H69" s="63"/>
      <c r="I69" s="63"/>
      <c r="J69" s="63"/>
      <c r="K69" s="63"/>
      <c r="L69" s="63"/>
      <c r="M69" s="63"/>
      <c r="N69" s="375"/>
      <c r="O69" s="91"/>
      <c r="P69" s="91"/>
      <c r="Q69" s="91"/>
      <c r="S69" s="94" t="str">
        <f>IF(Q69='Counterparty Risk Worksheet'!C4, "Matches "&amp;C69, "9-qtr sum must match "&amp;C69)</f>
        <v xml:space="preserve">Matches </v>
      </c>
    </row>
    <row r="70" spans="1:20">
      <c r="A70" s="67">
        <f>A69+1</f>
        <v>60</v>
      </c>
      <c r="B70" s="37" t="s">
        <v>212</v>
      </c>
      <c r="C70" s="119"/>
      <c r="D70" s="718"/>
      <c r="E70" s="63"/>
      <c r="F70" s="63"/>
      <c r="G70" s="63"/>
      <c r="H70" s="63"/>
      <c r="I70" s="63"/>
      <c r="J70" s="63"/>
      <c r="K70" s="63"/>
      <c r="L70" s="63"/>
      <c r="M70" s="63"/>
      <c r="N70" s="375"/>
      <c r="O70" s="91"/>
      <c r="P70" s="91"/>
      <c r="Q70" s="91"/>
      <c r="S70" s="94" t="str">
        <f>IF(Q70='Counterparty Risk Worksheet'!C8, "Matches "&amp;C70, "9-qtr sum must match "&amp;C70)</f>
        <v xml:space="preserve">Matches </v>
      </c>
    </row>
    <row r="71" spans="1:20">
      <c r="A71" s="67">
        <f>A70+1</f>
        <v>61</v>
      </c>
      <c r="B71" s="37" t="s">
        <v>829</v>
      </c>
      <c r="C71" s="119"/>
      <c r="D71" s="718"/>
      <c r="E71" s="63"/>
      <c r="F71" s="63"/>
      <c r="G71" s="63"/>
      <c r="H71" s="63"/>
      <c r="I71" s="63"/>
      <c r="J71" s="63"/>
      <c r="K71" s="63"/>
      <c r="L71" s="63"/>
      <c r="M71" s="63"/>
      <c r="N71" s="375"/>
      <c r="O71" s="91"/>
      <c r="P71" s="91"/>
      <c r="Q71" s="91"/>
      <c r="S71" s="94" t="str">
        <f>IF(Q71='Counterparty Risk Worksheet'!C12, "Matches "&amp;C71, "9-qtr sum must match "&amp;C71)</f>
        <v xml:space="preserve">Matches </v>
      </c>
    </row>
    <row r="72" spans="1:20">
      <c r="A72" s="67">
        <f>A71+1</f>
        <v>62</v>
      </c>
      <c r="B72" s="205" t="s">
        <v>185</v>
      </c>
      <c r="C72" s="39"/>
      <c r="D72" s="718"/>
      <c r="E72" s="91"/>
      <c r="F72" s="91"/>
      <c r="G72" s="91"/>
      <c r="H72" s="91"/>
      <c r="I72" s="91"/>
      <c r="J72" s="91"/>
      <c r="K72" s="91"/>
      <c r="L72" s="91"/>
      <c r="M72" s="91"/>
      <c r="N72" s="375"/>
      <c r="O72" s="91"/>
      <c r="P72" s="66"/>
      <c r="Q72" s="91"/>
      <c r="S72" s="406"/>
    </row>
    <row r="73" spans="1:20">
      <c r="B73" s="381"/>
      <c r="C73" s="384"/>
      <c r="D73" s="385"/>
      <c r="E73" s="391"/>
      <c r="F73" s="391"/>
      <c r="G73" s="391"/>
      <c r="H73" s="391"/>
      <c r="I73" s="391"/>
      <c r="J73" s="391"/>
      <c r="K73" s="391"/>
      <c r="L73" s="391"/>
      <c r="M73" s="391"/>
      <c r="N73" s="375"/>
    </row>
    <row r="74" spans="1:20">
      <c r="B74" s="204" t="s">
        <v>184</v>
      </c>
      <c r="C74" s="384"/>
      <c r="D74" s="385"/>
      <c r="E74" s="391"/>
      <c r="F74" s="391"/>
      <c r="G74" s="391"/>
      <c r="H74" s="391"/>
      <c r="I74" s="391"/>
      <c r="J74" s="391"/>
      <c r="K74" s="391"/>
      <c r="L74" s="391"/>
      <c r="M74" s="391"/>
      <c r="N74" s="375"/>
    </row>
    <row r="75" spans="1:20">
      <c r="A75" s="67">
        <f>A72+1</f>
        <v>63</v>
      </c>
      <c r="B75" s="155" t="s">
        <v>284</v>
      </c>
      <c r="C75" s="76"/>
      <c r="D75" s="781"/>
      <c r="E75" s="91"/>
      <c r="F75" s="91"/>
      <c r="G75" s="91"/>
      <c r="H75" s="91"/>
      <c r="I75" s="91"/>
      <c r="J75" s="91"/>
      <c r="K75" s="91"/>
      <c r="L75" s="91"/>
      <c r="M75" s="91"/>
      <c r="N75" s="375"/>
      <c r="O75" s="91"/>
      <c r="P75" s="91"/>
      <c r="Q75" s="91"/>
    </row>
    <row r="76" spans="1:20">
      <c r="A76" s="67">
        <f>A75+1</f>
        <v>64</v>
      </c>
      <c r="B76" s="143" t="s">
        <v>214</v>
      </c>
      <c r="C76" s="409"/>
      <c r="D76" s="781"/>
      <c r="E76" s="91"/>
      <c r="F76" s="91"/>
      <c r="G76" s="91"/>
      <c r="H76" s="91"/>
      <c r="I76" s="91"/>
      <c r="J76" s="91"/>
      <c r="K76" s="91"/>
      <c r="L76" s="91"/>
      <c r="M76" s="91"/>
      <c r="N76" s="375"/>
      <c r="O76" s="91"/>
      <c r="P76" s="91"/>
      <c r="Q76" s="91"/>
    </row>
    <row r="77" spans="1:20">
      <c r="A77" s="67">
        <f>A76+1</f>
        <v>65</v>
      </c>
      <c r="B77" s="37" t="s">
        <v>872</v>
      </c>
      <c r="C77" s="384"/>
      <c r="D77" s="296"/>
      <c r="E77" s="63"/>
      <c r="F77" s="63"/>
      <c r="G77" s="63"/>
      <c r="H77" s="63"/>
      <c r="I77" s="63"/>
      <c r="J77" s="63"/>
      <c r="K77" s="63"/>
      <c r="L77" s="63"/>
      <c r="M77" s="63"/>
      <c r="N77" s="375"/>
      <c r="O77" s="91"/>
      <c r="P77" s="91"/>
      <c r="Q77" s="91"/>
    </row>
    <row r="78" spans="1:20">
      <c r="A78" s="67">
        <f>A77+1</f>
        <v>66</v>
      </c>
      <c r="B78" s="205" t="s">
        <v>305</v>
      </c>
      <c r="C78" s="384"/>
      <c r="D78" s="96"/>
      <c r="E78" s="96"/>
      <c r="F78" s="96"/>
      <c r="G78" s="96"/>
      <c r="H78" s="96"/>
      <c r="I78" s="96"/>
      <c r="J78" s="96"/>
      <c r="K78" s="96"/>
      <c r="L78" s="96"/>
      <c r="M78" s="96"/>
      <c r="N78" s="375"/>
      <c r="O78" s="91"/>
      <c r="P78" s="91"/>
      <c r="Q78" s="91"/>
      <c r="T78" s="406"/>
    </row>
    <row r="79" spans="1:20">
      <c r="B79" s="381"/>
      <c r="C79" s="384"/>
      <c r="D79" s="794"/>
      <c r="E79" s="391"/>
      <c r="F79" s="391"/>
      <c r="G79" s="391"/>
      <c r="H79" s="391"/>
      <c r="I79" s="391"/>
      <c r="J79" s="391"/>
      <c r="K79" s="391"/>
      <c r="L79" s="391"/>
      <c r="M79" s="391"/>
      <c r="N79" s="375"/>
    </row>
    <row r="80" spans="1:20">
      <c r="A80" s="67">
        <f>A78+1</f>
        <v>67</v>
      </c>
      <c r="B80" s="155" t="s">
        <v>34</v>
      </c>
      <c r="C80" s="39"/>
      <c r="D80" s="781"/>
      <c r="E80" s="91"/>
      <c r="F80" s="91"/>
      <c r="G80" s="91"/>
      <c r="H80" s="91"/>
      <c r="I80" s="91"/>
      <c r="J80" s="91"/>
      <c r="K80" s="91"/>
      <c r="L80" s="91"/>
      <c r="M80" s="91"/>
      <c r="N80" s="375"/>
      <c r="O80" s="91"/>
      <c r="P80" s="91"/>
      <c r="Q80" s="91"/>
    </row>
    <row r="81" spans="1:17">
      <c r="B81" s="383"/>
      <c r="C81" s="384"/>
      <c r="D81" s="494"/>
      <c r="E81" s="411"/>
      <c r="F81" s="411"/>
      <c r="G81" s="411"/>
      <c r="H81" s="411"/>
      <c r="I81" s="411"/>
      <c r="J81" s="411"/>
      <c r="K81" s="411"/>
      <c r="L81" s="411"/>
      <c r="M81" s="411"/>
      <c r="N81" s="375"/>
    </row>
    <row r="82" spans="1:17">
      <c r="B82" s="206" t="s">
        <v>1282</v>
      </c>
      <c r="C82" s="384"/>
      <c r="D82" s="494"/>
      <c r="E82" s="411"/>
      <c r="F82" s="411"/>
      <c r="G82" s="411"/>
      <c r="H82" s="411"/>
      <c r="I82" s="411"/>
      <c r="J82" s="411"/>
      <c r="K82" s="411"/>
      <c r="L82" s="411"/>
      <c r="M82" s="411"/>
      <c r="N82" s="375"/>
    </row>
    <row r="83" spans="1:17">
      <c r="A83" s="67">
        <f>A80+1</f>
        <v>68</v>
      </c>
      <c r="B83" s="208" t="s">
        <v>35</v>
      </c>
      <c r="C83" s="384"/>
      <c r="D83" s="92"/>
      <c r="E83" s="92"/>
      <c r="F83" s="92"/>
      <c r="G83" s="92"/>
      <c r="H83" s="92"/>
      <c r="I83" s="92"/>
      <c r="J83" s="92"/>
      <c r="K83" s="92"/>
      <c r="L83" s="92"/>
      <c r="M83" s="92"/>
      <c r="N83" s="375"/>
      <c r="O83" s="412"/>
      <c r="P83" s="412"/>
      <c r="Q83" s="412"/>
    </row>
    <row r="84" spans="1:17">
      <c r="A84" s="67">
        <f>A83+1</f>
        <v>69</v>
      </c>
      <c r="B84" s="30" t="s">
        <v>273</v>
      </c>
      <c r="C84" s="28"/>
      <c r="D84" s="718"/>
      <c r="E84" s="91"/>
      <c r="F84" s="91"/>
      <c r="G84" s="91"/>
      <c r="H84" s="91"/>
      <c r="I84" s="91"/>
      <c r="J84" s="91"/>
      <c r="K84" s="91"/>
      <c r="L84" s="91"/>
      <c r="M84" s="91"/>
      <c r="N84" s="375"/>
      <c r="O84" s="412"/>
      <c r="P84" s="412"/>
      <c r="Q84" s="412"/>
    </row>
    <row r="85" spans="1:17">
      <c r="A85" s="67">
        <f t="shared" ref="A85:A129" si="2">A84+1</f>
        <v>70</v>
      </c>
      <c r="B85" s="161" t="s">
        <v>216</v>
      </c>
      <c r="C85" s="396"/>
      <c r="D85" s="781"/>
      <c r="E85" s="91"/>
      <c r="F85" s="91"/>
      <c r="G85" s="91"/>
      <c r="H85" s="91"/>
      <c r="I85" s="91"/>
      <c r="J85" s="91"/>
      <c r="K85" s="91"/>
      <c r="L85" s="91"/>
      <c r="M85" s="91"/>
      <c r="N85" s="375"/>
      <c r="O85" s="412"/>
      <c r="P85" s="412"/>
      <c r="Q85" s="412"/>
    </row>
    <row r="86" spans="1:17">
      <c r="A86" s="67">
        <f t="shared" si="2"/>
        <v>71</v>
      </c>
      <c r="B86" s="124" t="s">
        <v>1</v>
      </c>
      <c r="C86" s="396"/>
      <c r="D86" s="296"/>
      <c r="E86" s="63"/>
      <c r="F86" s="63"/>
      <c r="G86" s="63"/>
      <c r="H86" s="63"/>
      <c r="I86" s="63"/>
      <c r="J86" s="63"/>
      <c r="K86" s="63"/>
      <c r="L86" s="63"/>
      <c r="M86" s="63"/>
      <c r="N86" s="375"/>
      <c r="O86" s="412"/>
      <c r="P86" s="412"/>
      <c r="Q86" s="412"/>
    </row>
    <row r="87" spans="1:17">
      <c r="A87" s="67">
        <f t="shared" si="2"/>
        <v>72</v>
      </c>
      <c r="B87" s="124" t="s">
        <v>3</v>
      </c>
      <c r="C87" s="396"/>
      <c r="D87" s="296"/>
      <c r="E87" s="63"/>
      <c r="F87" s="63"/>
      <c r="G87" s="63"/>
      <c r="H87" s="63"/>
      <c r="I87" s="63"/>
      <c r="J87" s="63"/>
      <c r="K87" s="63"/>
      <c r="L87" s="63"/>
      <c r="M87" s="63"/>
      <c r="N87" s="375"/>
      <c r="O87" s="412"/>
      <c r="P87" s="412"/>
      <c r="Q87" s="412"/>
    </row>
    <row r="88" spans="1:17">
      <c r="A88" s="67">
        <f t="shared" si="2"/>
        <v>73</v>
      </c>
      <c r="B88" s="124" t="s">
        <v>4</v>
      </c>
      <c r="C88" s="396"/>
      <c r="D88" s="296"/>
      <c r="E88" s="63"/>
      <c r="F88" s="63"/>
      <c r="G88" s="63"/>
      <c r="H88" s="63"/>
      <c r="I88" s="63"/>
      <c r="J88" s="63"/>
      <c r="K88" s="63"/>
      <c r="L88" s="63"/>
      <c r="M88" s="63"/>
      <c r="N88" s="375"/>
      <c r="O88" s="412"/>
      <c r="P88" s="412"/>
      <c r="Q88" s="412"/>
    </row>
    <row r="89" spans="1:17">
      <c r="A89" s="67">
        <f t="shared" si="2"/>
        <v>74</v>
      </c>
      <c r="B89" s="161" t="s">
        <v>6</v>
      </c>
      <c r="C89" s="396"/>
      <c r="D89" s="781"/>
      <c r="E89" s="91"/>
      <c r="F89" s="91"/>
      <c r="G89" s="91"/>
      <c r="H89" s="91"/>
      <c r="I89" s="91"/>
      <c r="J89" s="91"/>
      <c r="K89" s="91"/>
      <c r="L89" s="91"/>
      <c r="M89" s="91"/>
      <c r="N89" s="375"/>
      <c r="O89" s="412"/>
      <c r="P89" s="412"/>
      <c r="Q89" s="412"/>
    </row>
    <row r="90" spans="1:17">
      <c r="A90" s="67">
        <f t="shared" si="2"/>
        <v>75</v>
      </c>
      <c r="B90" s="124" t="s">
        <v>7</v>
      </c>
      <c r="C90" s="396"/>
      <c r="D90" s="296"/>
      <c r="E90" s="63"/>
      <c r="F90" s="63"/>
      <c r="G90" s="63"/>
      <c r="H90" s="63"/>
      <c r="I90" s="63"/>
      <c r="J90" s="63"/>
      <c r="K90" s="63"/>
      <c r="L90" s="63"/>
      <c r="M90" s="63"/>
      <c r="N90" s="375"/>
      <c r="O90" s="412"/>
      <c r="P90" s="412"/>
      <c r="Q90" s="412"/>
    </row>
    <row r="91" spans="1:17">
      <c r="A91" s="67">
        <f t="shared" si="2"/>
        <v>76</v>
      </c>
      <c r="B91" s="124" t="s">
        <v>8</v>
      </c>
      <c r="C91" s="396"/>
      <c r="D91" s="296"/>
      <c r="E91" s="63"/>
      <c r="F91" s="63"/>
      <c r="G91" s="63"/>
      <c r="H91" s="63"/>
      <c r="I91" s="63"/>
      <c r="J91" s="63"/>
      <c r="K91" s="63"/>
      <c r="L91" s="63"/>
      <c r="M91" s="63"/>
      <c r="N91" s="375"/>
      <c r="O91" s="412"/>
      <c r="P91" s="412"/>
      <c r="Q91" s="412"/>
    </row>
    <row r="92" spans="1:17">
      <c r="A92" s="67">
        <f t="shared" si="2"/>
        <v>77</v>
      </c>
      <c r="B92" s="124" t="s">
        <v>9</v>
      </c>
      <c r="C92" s="396"/>
      <c r="D92" s="296"/>
      <c r="E92" s="63"/>
      <c r="F92" s="63"/>
      <c r="G92" s="63"/>
      <c r="H92" s="63"/>
      <c r="I92" s="63"/>
      <c r="J92" s="63"/>
      <c r="K92" s="63"/>
      <c r="L92" s="63"/>
      <c r="M92" s="63"/>
      <c r="N92" s="375"/>
      <c r="O92" s="412"/>
      <c r="P92" s="412"/>
      <c r="Q92" s="412"/>
    </row>
    <row r="93" spans="1:17">
      <c r="A93" s="67">
        <f t="shared" si="2"/>
        <v>78</v>
      </c>
      <c r="B93" s="161" t="s">
        <v>274</v>
      </c>
      <c r="C93" s="396"/>
      <c r="D93" s="296"/>
      <c r="E93" s="63"/>
      <c r="F93" s="63"/>
      <c r="G93" s="63"/>
      <c r="H93" s="63"/>
      <c r="I93" s="63"/>
      <c r="J93" s="63"/>
      <c r="K93" s="63"/>
      <c r="L93" s="63"/>
      <c r="M93" s="63"/>
      <c r="N93" s="375"/>
      <c r="O93" s="412"/>
      <c r="P93" s="412"/>
      <c r="Q93" s="412"/>
    </row>
    <row r="94" spans="1:17">
      <c r="A94" s="67">
        <f t="shared" si="2"/>
        <v>79</v>
      </c>
      <c r="B94" s="30" t="s">
        <v>325</v>
      </c>
      <c r="C94" s="28"/>
      <c r="D94" s="718"/>
      <c r="E94" s="91"/>
      <c r="F94" s="91"/>
      <c r="G94" s="91"/>
      <c r="H94" s="91"/>
      <c r="I94" s="91"/>
      <c r="J94" s="91"/>
      <c r="K94" s="91"/>
      <c r="L94" s="91"/>
      <c r="M94" s="91"/>
      <c r="N94" s="375"/>
      <c r="O94" s="412"/>
      <c r="P94" s="412"/>
      <c r="Q94" s="412"/>
    </row>
    <row r="95" spans="1:17">
      <c r="A95" s="67">
        <f t="shared" si="2"/>
        <v>80</v>
      </c>
      <c r="B95" s="161" t="s">
        <v>216</v>
      </c>
      <c r="C95" s="397"/>
      <c r="D95" s="296"/>
      <c r="E95" s="63"/>
      <c r="F95" s="63"/>
      <c r="G95" s="63"/>
      <c r="H95" s="63"/>
      <c r="I95" s="63"/>
      <c r="J95" s="63"/>
      <c r="K95" s="63"/>
      <c r="L95" s="63"/>
      <c r="M95" s="63"/>
      <c r="N95" s="375"/>
      <c r="O95" s="412"/>
      <c r="P95" s="412"/>
      <c r="Q95" s="412"/>
    </row>
    <row r="96" spans="1:17">
      <c r="A96" s="67">
        <f t="shared" si="2"/>
        <v>81</v>
      </c>
      <c r="B96" s="161" t="s">
        <v>6</v>
      </c>
      <c r="C96" s="397"/>
      <c r="D96" s="296"/>
      <c r="E96" s="63"/>
      <c r="F96" s="63"/>
      <c r="G96" s="63"/>
      <c r="H96" s="63"/>
      <c r="I96" s="63"/>
      <c r="J96" s="63"/>
      <c r="K96" s="63"/>
      <c r="L96" s="63"/>
      <c r="M96" s="63"/>
      <c r="N96" s="375"/>
      <c r="O96" s="412"/>
      <c r="P96" s="412"/>
      <c r="Q96" s="412"/>
    </row>
    <row r="97" spans="1:17">
      <c r="A97" s="67">
        <f t="shared" si="2"/>
        <v>82</v>
      </c>
      <c r="B97" s="161" t="s">
        <v>217</v>
      </c>
      <c r="C97" s="397"/>
      <c r="D97" s="296"/>
      <c r="E97" s="63"/>
      <c r="F97" s="63"/>
      <c r="G97" s="63"/>
      <c r="H97" s="63"/>
      <c r="I97" s="63"/>
      <c r="J97" s="63"/>
      <c r="K97" s="63"/>
      <c r="L97" s="63"/>
      <c r="M97" s="63"/>
      <c r="N97" s="375"/>
      <c r="O97" s="412"/>
      <c r="P97" s="412"/>
      <c r="Q97" s="412"/>
    </row>
    <row r="98" spans="1:17">
      <c r="A98" s="67">
        <f t="shared" si="2"/>
        <v>83</v>
      </c>
      <c r="B98" s="30" t="s">
        <v>5</v>
      </c>
      <c r="C98" s="28"/>
      <c r="D98" s="718"/>
      <c r="E98" s="91"/>
      <c r="F98" s="91"/>
      <c r="G98" s="91"/>
      <c r="H98" s="91"/>
      <c r="I98" s="91"/>
      <c r="J98" s="91"/>
      <c r="K98" s="91"/>
      <c r="L98" s="91"/>
      <c r="M98" s="91"/>
      <c r="N98" s="375"/>
      <c r="O98" s="412"/>
      <c r="P98" s="412"/>
      <c r="Q98" s="412"/>
    </row>
    <row r="99" spans="1:17">
      <c r="A99" s="67">
        <f t="shared" si="2"/>
        <v>84</v>
      </c>
      <c r="B99" s="161" t="s">
        <v>243</v>
      </c>
      <c r="C99" s="400"/>
      <c r="D99" s="63"/>
      <c r="E99" s="63"/>
      <c r="F99" s="63"/>
      <c r="G99" s="63"/>
      <c r="H99" s="63"/>
      <c r="I99" s="63"/>
      <c r="J99" s="63"/>
      <c r="K99" s="63"/>
      <c r="L99" s="63"/>
      <c r="M99" s="63"/>
      <c r="O99" s="412"/>
      <c r="P99" s="412"/>
      <c r="Q99" s="412"/>
    </row>
    <row r="100" spans="1:17">
      <c r="A100" s="67">
        <f t="shared" si="2"/>
        <v>85</v>
      </c>
      <c r="B100" s="207" t="s">
        <v>60</v>
      </c>
      <c r="C100" s="400"/>
      <c r="D100" s="63"/>
      <c r="E100" s="63"/>
      <c r="F100" s="63"/>
      <c r="G100" s="63"/>
      <c r="H100" s="63"/>
      <c r="I100" s="63"/>
      <c r="J100" s="63"/>
      <c r="K100" s="63"/>
      <c r="L100" s="63"/>
      <c r="M100" s="63"/>
      <c r="O100" s="412"/>
      <c r="P100" s="412"/>
      <c r="Q100" s="412"/>
    </row>
    <row r="101" spans="1:17">
      <c r="A101" s="67">
        <f t="shared" si="2"/>
        <v>86</v>
      </c>
      <c r="B101" s="161" t="s">
        <v>835</v>
      </c>
      <c r="C101" s="396"/>
      <c r="D101" s="63"/>
      <c r="E101" s="63"/>
      <c r="F101" s="63"/>
      <c r="G101" s="63"/>
      <c r="H101" s="63"/>
      <c r="I101" s="63"/>
      <c r="J101" s="63"/>
      <c r="K101" s="63"/>
      <c r="L101" s="63"/>
      <c r="M101" s="63"/>
      <c r="O101" s="412"/>
      <c r="P101" s="412"/>
      <c r="Q101" s="412"/>
    </row>
    <row r="102" spans="1:17">
      <c r="A102" s="67">
        <f t="shared" si="2"/>
        <v>87</v>
      </c>
      <c r="B102" s="30" t="s">
        <v>10</v>
      </c>
      <c r="C102" s="396"/>
      <c r="D102" s="63"/>
      <c r="E102" s="63"/>
      <c r="F102" s="63"/>
      <c r="G102" s="63"/>
      <c r="H102" s="63"/>
      <c r="I102" s="63"/>
      <c r="J102" s="63"/>
      <c r="K102" s="63"/>
      <c r="L102" s="63"/>
      <c r="M102" s="63"/>
      <c r="N102" s="375"/>
      <c r="O102" s="412"/>
      <c r="P102" s="412"/>
      <c r="Q102" s="412"/>
    </row>
    <row r="103" spans="1:17">
      <c r="A103" s="67">
        <f t="shared" si="2"/>
        <v>88</v>
      </c>
      <c r="B103" s="30" t="s">
        <v>11</v>
      </c>
      <c r="C103" s="396"/>
      <c r="D103" s="63"/>
      <c r="E103" s="63"/>
      <c r="F103" s="63"/>
      <c r="G103" s="63"/>
      <c r="H103" s="63"/>
      <c r="I103" s="63"/>
      <c r="J103" s="63"/>
      <c r="K103" s="63"/>
      <c r="L103" s="63"/>
      <c r="M103" s="63"/>
      <c r="N103" s="375"/>
      <c r="O103" s="412"/>
      <c r="P103" s="412"/>
      <c r="Q103" s="412"/>
    </row>
    <row r="104" spans="1:17">
      <c r="A104" s="67">
        <f t="shared" si="2"/>
        <v>89</v>
      </c>
      <c r="B104" s="30" t="s">
        <v>65</v>
      </c>
      <c r="C104" s="396"/>
      <c r="D104" s="63"/>
      <c r="E104" s="63"/>
      <c r="F104" s="63"/>
      <c r="G104" s="63"/>
      <c r="H104" s="63"/>
      <c r="I104" s="63"/>
      <c r="J104" s="63"/>
      <c r="K104" s="63"/>
      <c r="L104" s="63"/>
      <c r="M104" s="63"/>
      <c r="N104" s="375"/>
      <c r="O104" s="412"/>
      <c r="P104" s="412"/>
      <c r="Q104" s="412"/>
    </row>
    <row r="105" spans="1:17">
      <c r="A105" s="67">
        <f t="shared" si="2"/>
        <v>90</v>
      </c>
      <c r="B105" s="208" t="s">
        <v>165</v>
      </c>
      <c r="C105" s="396"/>
      <c r="D105" s="296"/>
      <c r="E105" s="63"/>
      <c r="F105" s="63"/>
      <c r="G105" s="63"/>
      <c r="H105" s="63"/>
      <c r="I105" s="63"/>
      <c r="J105" s="63"/>
      <c r="K105" s="63"/>
      <c r="L105" s="63"/>
      <c r="M105" s="63"/>
      <c r="N105" s="375"/>
      <c r="O105" s="412"/>
      <c r="P105" s="412"/>
      <c r="Q105" s="412"/>
    </row>
    <row r="106" spans="1:17">
      <c r="A106" s="67">
        <f t="shared" si="2"/>
        <v>91</v>
      </c>
      <c r="B106" s="37" t="s">
        <v>18</v>
      </c>
      <c r="C106" s="39"/>
      <c r="D106" s="718"/>
      <c r="E106" s="91"/>
      <c r="F106" s="91"/>
      <c r="G106" s="91"/>
      <c r="H106" s="91"/>
      <c r="I106" s="91"/>
      <c r="J106" s="91"/>
      <c r="K106" s="91"/>
      <c r="L106" s="91"/>
      <c r="M106" s="91"/>
      <c r="N106" s="375"/>
      <c r="O106" s="91"/>
      <c r="P106" s="91"/>
      <c r="Q106" s="91"/>
    </row>
    <row r="107" spans="1:17">
      <c r="A107" s="67">
        <f>A106+1</f>
        <v>92</v>
      </c>
      <c r="B107" s="30" t="s">
        <v>273</v>
      </c>
      <c r="C107" s="28"/>
      <c r="D107" s="718"/>
      <c r="E107" s="91"/>
      <c r="F107" s="91"/>
      <c r="G107" s="91"/>
      <c r="H107" s="91"/>
      <c r="I107" s="91"/>
      <c r="J107" s="91"/>
      <c r="K107" s="91"/>
      <c r="L107" s="91"/>
      <c r="M107" s="91"/>
      <c r="N107" s="375"/>
      <c r="O107" s="91"/>
      <c r="P107" s="91"/>
      <c r="Q107" s="91"/>
    </row>
    <row r="108" spans="1:17">
      <c r="A108" s="67">
        <f t="shared" si="2"/>
        <v>93</v>
      </c>
      <c r="B108" s="161" t="s">
        <v>216</v>
      </c>
      <c r="C108" s="396"/>
      <c r="D108" s="718"/>
      <c r="E108" s="91"/>
      <c r="F108" s="91"/>
      <c r="G108" s="91"/>
      <c r="H108" s="91"/>
      <c r="I108" s="91"/>
      <c r="J108" s="91"/>
      <c r="K108" s="91"/>
      <c r="L108" s="91"/>
      <c r="M108" s="91"/>
      <c r="N108" s="375"/>
      <c r="O108" s="91"/>
      <c r="P108" s="91"/>
      <c r="Q108" s="91"/>
    </row>
    <row r="109" spans="1:17">
      <c r="A109" s="67">
        <f t="shared" si="2"/>
        <v>94</v>
      </c>
      <c r="B109" s="124" t="s">
        <v>1</v>
      </c>
      <c r="C109" s="396"/>
      <c r="D109" s="296"/>
      <c r="E109" s="63"/>
      <c r="F109" s="63"/>
      <c r="G109" s="63"/>
      <c r="H109" s="63"/>
      <c r="I109" s="63"/>
      <c r="J109" s="63"/>
      <c r="K109" s="63"/>
      <c r="L109" s="63"/>
      <c r="M109" s="63"/>
      <c r="N109" s="375"/>
      <c r="O109" s="91"/>
      <c r="P109" s="91"/>
      <c r="Q109" s="91"/>
    </row>
    <row r="110" spans="1:17">
      <c r="A110" s="67">
        <f t="shared" si="2"/>
        <v>95</v>
      </c>
      <c r="B110" s="124" t="s">
        <v>3</v>
      </c>
      <c r="C110" s="396"/>
      <c r="D110" s="296"/>
      <c r="E110" s="63"/>
      <c r="F110" s="63"/>
      <c r="G110" s="63"/>
      <c r="H110" s="63"/>
      <c r="I110" s="63"/>
      <c r="J110" s="63"/>
      <c r="K110" s="63"/>
      <c r="L110" s="63"/>
      <c r="M110" s="63"/>
      <c r="N110" s="375"/>
      <c r="O110" s="91"/>
      <c r="P110" s="91"/>
      <c r="Q110" s="91"/>
    </row>
    <row r="111" spans="1:17">
      <c r="A111" s="67">
        <f t="shared" si="2"/>
        <v>96</v>
      </c>
      <c r="B111" s="124" t="s">
        <v>4</v>
      </c>
      <c r="C111" s="396"/>
      <c r="D111" s="296"/>
      <c r="E111" s="63"/>
      <c r="F111" s="63"/>
      <c r="G111" s="63"/>
      <c r="H111" s="63"/>
      <c r="I111" s="63"/>
      <c r="J111" s="63"/>
      <c r="K111" s="63"/>
      <c r="L111" s="63"/>
      <c r="M111" s="63"/>
      <c r="N111" s="375"/>
      <c r="O111" s="91"/>
      <c r="P111" s="91"/>
      <c r="Q111" s="91"/>
    </row>
    <row r="112" spans="1:17">
      <c r="A112" s="67">
        <f t="shared" si="2"/>
        <v>97</v>
      </c>
      <c r="B112" s="161" t="s">
        <v>6</v>
      </c>
      <c r="C112" s="396"/>
      <c r="D112" s="718"/>
      <c r="E112" s="91"/>
      <c r="F112" s="91"/>
      <c r="G112" s="91"/>
      <c r="H112" s="91"/>
      <c r="I112" s="91"/>
      <c r="J112" s="91"/>
      <c r="K112" s="91"/>
      <c r="L112" s="91"/>
      <c r="M112" s="91"/>
      <c r="N112" s="375"/>
      <c r="O112" s="91"/>
      <c r="P112" s="91"/>
      <c r="Q112" s="91"/>
    </row>
    <row r="113" spans="1:17">
      <c r="A113" s="67">
        <f t="shared" si="2"/>
        <v>98</v>
      </c>
      <c r="B113" s="124" t="s">
        <v>7</v>
      </c>
      <c r="C113" s="396"/>
      <c r="D113" s="296"/>
      <c r="E113" s="63"/>
      <c r="F113" s="63"/>
      <c r="G113" s="63"/>
      <c r="H113" s="63"/>
      <c r="I113" s="63"/>
      <c r="J113" s="63"/>
      <c r="K113" s="63"/>
      <c r="L113" s="63"/>
      <c r="M113" s="63"/>
      <c r="N113" s="375"/>
      <c r="O113" s="91"/>
      <c r="P113" s="91"/>
      <c r="Q113" s="91"/>
    </row>
    <row r="114" spans="1:17">
      <c r="A114" s="67">
        <f t="shared" si="2"/>
        <v>99</v>
      </c>
      <c r="B114" s="124" t="s">
        <v>8</v>
      </c>
      <c r="C114" s="396"/>
      <c r="D114" s="296"/>
      <c r="E114" s="63"/>
      <c r="F114" s="63"/>
      <c r="G114" s="63"/>
      <c r="H114" s="63"/>
      <c r="I114" s="63"/>
      <c r="J114" s="63"/>
      <c r="K114" s="63"/>
      <c r="L114" s="63"/>
      <c r="M114" s="63"/>
      <c r="N114" s="375"/>
      <c r="O114" s="91"/>
      <c r="P114" s="91"/>
      <c r="Q114" s="91"/>
    </row>
    <row r="115" spans="1:17">
      <c r="A115" s="67">
        <f t="shared" si="2"/>
        <v>100</v>
      </c>
      <c r="B115" s="124" t="s">
        <v>9</v>
      </c>
      <c r="C115" s="396"/>
      <c r="D115" s="296"/>
      <c r="E115" s="63"/>
      <c r="F115" s="63"/>
      <c r="G115" s="63"/>
      <c r="H115" s="63"/>
      <c r="I115" s="63"/>
      <c r="J115" s="63"/>
      <c r="K115" s="63"/>
      <c r="L115" s="63"/>
      <c r="M115" s="63"/>
      <c r="N115" s="375"/>
      <c r="O115" s="91"/>
      <c r="P115" s="91"/>
      <c r="Q115" s="91"/>
    </row>
    <row r="116" spans="1:17">
      <c r="A116" s="67">
        <f t="shared" si="2"/>
        <v>101</v>
      </c>
      <c r="B116" s="161" t="s">
        <v>274</v>
      </c>
      <c r="C116" s="396"/>
      <c r="D116" s="296"/>
      <c r="E116" s="63"/>
      <c r="F116" s="63"/>
      <c r="G116" s="63"/>
      <c r="H116" s="63"/>
      <c r="I116" s="63"/>
      <c r="J116" s="63"/>
      <c r="K116" s="63"/>
      <c r="L116" s="63"/>
      <c r="M116" s="63"/>
      <c r="N116" s="375"/>
      <c r="O116" s="91"/>
      <c r="P116" s="91"/>
      <c r="Q116" s="91"/>
    </row>
    <row r="117" spans="1:17">
      <c r="A117" s="67">
        <f t="shared" si="2"/>
        <v>102</v>
      </c>
      <c r="B117" s="30" t="s">
        <v>325</v>
      </c>
      <c r="C117" s="28"/>
      <c r="D117" s="718"/>
      <c r="E117" s="91"/>
      <c r="F117" s="91"/>
      <c r="G117" s="91"/>
      <c r="H117" s="91"/>
      <c r="I117" s="91"/>
      <c r="J117" s="91"/>
      <c r="K117" s="91"/>
      <c r="L117" s="91"/>
      <c r="M117" s="91"/>
      <c r="N117" s="375"/>
      <c r="O117" s="91"/>
      <c r="P117" s="91"/>
      <c r="Q117" s="91"/>
    </row>
    <row r="118" spans="1:17">
      <c r="A118" s="67">
        <f t="shared" si="2"/>
        <v>103</v>
      </c>
      <c r="B118" s="161" t="s">
        <v>216</v>
      </c>
      <c r="C118" s="397"/>
      <c r="D118" s="296"/>
      <c r="E118" s="63"/>
      <c r="F118" s="63"/>
      <c r="G118" s="63"/>
      <c r="H118" s="63"/>
      <c r="I118" s="63"/>
      <c r="J118" s="63"/>
      <c r="K118" s="63"/>
      <c r="L118" s="63"/>
      <c r="M118" s="63"/>
      <c r="N118" s="375"/>
      <c r="O118" s="91"/>
      <c r="P118" s="91"/>
      <c r="Q118" s="91"/>
    </row>
    <row r="119" spans="1:17">
      <c r="A119" s="67">
        <f t="shared" si="2"/>
        <v>104</v>
      </c>
      <c r="B119" s="161" t="s">
        <v>6</v>
      </c>
      <c r="C119" s="397"/>
      <c r="D119" s="296"/>
      <c r="E119" s="63"/>
      <c r="F119" s="63"/>
      <c r="G119" s="63"/>
      <c r="H119" s="63"/>
      <c r="I119" s="63"/>
      <c r="J119" s="63"/>
      <c r="K119" s="63"/>
      <c r="L119" s="63"/>
      <c r="M119" s="63"/>
      <c r="N119" s="375"/>
      <c r="O119" s="91"/>
      <c r="P119" s="91"/>
      <c r="Q119" s="91"/>
    </row>
    <row r="120" spans="1:17">
      <c r="A120" s="67">
        <f t="shared" si="2"/>
        <v>105</v>
      </c>
      <c r="B120" s="161" t="s">
        <v>217</v>
      </c>
      <c r="C120" s="397"/>
      <c r="D120" s="296"/>
      <c r="E120" s="63"/>
      <c r="F120" s="63"/>
      <c r="G120" s="63"/>
      <c r="H120" s="63"/>
      <c r="I120" s="63"/>
      <c r="J120" s="63"/>
      <c r="K120" s="63"/>
      <c r="L120" s="63"/>
      <c r="M120" s="63"/>
      <c r="N120" s="375"/>
      <c r="O120" s="91"/>
      <c r="P120" s="91"/>
      <c r="Q120" s="91"/>
    </row>
    <row r="121" spans="1:17">
      <c r="A121" s="67">
        <f t="shared" si="2"/>
        <v>106</v>
      </c>
      <c r="B121" s="30" t="s">
        <v>5</v>
      </c>
      <c r="C121" s="28"/>
      <c r="D121" s="718"/>
      <c r="E121" s="91"/>
      <c r="F121" s="91"/>
      <c r="G121" s="91"/>
      <c r="H121" s="91"/>
      <c r="I121" s="91"/>
      <c r="J121" s="91"/>
      <c r="K121" s="91"/>
      <c r="L121" s="91"/>
      <c r="M121" s="91"/>
      <c r="N121" s="375"/>
      <c r="O121" s="91"/>
      <c r="P121" s="91"/>
      <c r="Q121" s="91"/>
    </row>
    <row r="122" spans="1:17">
      <c r="A122" s="67">
        <f t="shared" si="2"/>
        <v>107</v>
      </c>
      <c r="B122" s="161" t="s">
        <v>243</v>
      </c>
      <c r="C122" s="400"/>
      <c r="D122" s="296"/>
      <c r="E122" s="63"/>
      <c r="F122" s="63"/>
      <c r="G122" s="63"/>
      <c r="H122" s="63"/>
      <c r="I122" s="63"/>
      <c r="J122" s="63"/>
      <c r="K122" s="63"/>
      <c r="L122" s="63"/>
      <c r="M122" s="63"/>
      <c r="O122" s="91"/>
      <c r="P122" s="91"/>
      <c r="Q122" s="91"/>
    </row>
    <row r="123" spans="1:17">
      <c r="A123" s="67">
        <f t="shared" si="2"/>
        <v>108</v>
      </c>
      <c r="B123" s="207" t="s">
        <v>60</v>
      </c>
      <c r="C123" s="400"/>
      <c r="D123" s="296"/>
      <c r="E123" s="63"/>
      <c r="F123" s="63"/>
      <c r="G123" s="63"/>
      <c r="H123" s="63"/>
      <c r="I123" s="63"/>
      <c r="J123" s="63"/>
      <c r="K123" s="63"/>
      <c r="L123" s="63"/>
      <c r="M123" s="63"/>
      <c r="O123" s="91"/>
      <c r="P123" s="91"/>
      <c r="Q123" s="91"/>
    </row>
    <row r="124" spans="1:17">
      <c r="A124" s="67">
        <f t="shared" si="2"/>
        <v>109</v>
      </c>
      <c r="B124" s="161" t="s">
        <v>329</v>
      </c>
      <c r="C124" s="396"/>
      <c r="D124" s="296"/>
      <c r="E124" s="63"/>
      <c r="F124" s="63"/>
      <c r="G124" s="63"/>
      <c r="H124" s="63"/>
      <c r="I124" s="63"/>
      <c r="J124" s="63"/>
      <c r="K124" s="63"/>
      <c r="L124" s="63"/>
      <c r="M124" s="63"/>
      <c r="O124" s="91"/>
      <c r="P124" s="91"/>
      <c r="Q124" s="91"/>
    </row>
    <row r="125" spans="1:17">
      <c r="A125" s="67">
        <f t="shared" si="2"/>
        <v>110</v>
      </c>
      <c r="B125" s="30" t="s">
        <v>10</v>
      </c>
      <c r="C125" s="396"/>
      <c r="D125" s="296"/>
      <c r="E125" s="63"/>
      <c r="F125" s="63"/>
      <c r="G125" s="63"/>
      <c r="H125" s="63"/>
      <c r="I125" s="63"/>
      <c r="J125" s="63"/>
      <c r="K125" s="63"/>
      <c r="L125" s="63"/>
      <c r="M125" s="63"/>
      <c r="N125" s="375"/>
      <c r="O125" s="91"/>
      <c r="P125" s="91"/>
      <c r="Q125" s="91"/>
    </row>
    <row r="126" spans="1:17">
      <c r="A126" s="67">
        <f t="shared" si="2"/>
        <v>111</v>
      </c>
      <c r="B126" s="30" t="s">
        <v>11</v>
      </c>
      <c r="C126" s="396"/>
      <c r="D126" s="296"/>
      <c r="E126" s="63"/>
      <c r="F126" s="63"/>
      <c r="G126" s="63"/>
      <c r="H126" s="63"/>
      <c r="I126" s="63"/>
      <c r="J126" s="63"/>
      <c r="K126" s="63"/>
      <c r="L126" s="63"/>
      <c r="M126" s="63"/>
      <c r="N126" s="375"/>
      <c r="O126" s="91"/>
      <c r="P126" s="91"/>
      <c r="Q126" s="91"/>
    </row>
    <row r="127" spans="1:17">
      <c r="A127" s="67">
        <f t="shared" si="2"/>
        <v>112</v>
      </c>
      <c r="B127" s="30" t="s">
        <v>65</v>
      </c>
      <c r="C127" s="396"/>
      <c r="D127" s="296"/>
      <c r="E127" s="63"/>
      <c r="F127" s="63"/>
      <c r="G127" s="63"/>
      <c r="H127" s="63"/>
      <c r="I127" s="63"/>
      <c r="J127" s="63"/>
      <c r="K127" s="63"/>
      <c r="L127" s="63"/>
      <c r="M127" s="63"/>
      <c r="N127" s="375"/>
      <c r="O127" s="91"/>
      <c r="P127" s="91"/>
      <c r="Q127" s="91"/>
    </row>
    <row r="128" spans="1:17">
      <c r="A128" s="67">
        <f t="shared" si="2"/>
        <v>113</v>
      </c>
      <c r="B128" s="208" t="s">
        <v>165</v>
      </c>
      <c r="C128" s="396"/>
      <c r="D128" s="296"/>
      <c r="E128" s="63"/>
      <c r="F128" s="63"/>
      <c r="G128" s="63"/>
      <c r="H128" s="63"/>
      <c r="I128" s="63"/>
      <c r="J128" s="63"/>
      <c r="K128" s="63"/>
      <c r="L128" s="63"/>
      <c r="M128" s="63"/>
      <c r="N128" s="375"/>
      <c r="O128" s="91"/>
      <c r="P128" s="91"/>
      <c r="Q128" s="91"/>
    </row>
    <row r="129" spans="1:77">
      <c r="A129" s="67">
        <f t="shared" si="2"/>
        <v>114</v>
      </c>
      <c r="B129" s="37" t="s">
        <v>1283</v>
      </c>
      <c r="C129" s="39"/>
      <c r="D129" s="718"/>
      <c r="E129" s="91"/>
      <c r="F129" s="91"/>
      <c r="G129" s="91"/>
      <c r="H129" s="91"/>
      <c r="I129" s="91"/>
      <c r="J129" s="91"/>
      <c r="K129" s="91"/>
      <c r="L129" s="91"/>
      <c r="M129" s="91"/>
      <c r="N129" s="375"/>
      <c r="O129" s="91"/>
      <c r="P129" s="91"/>
      <c r="Q129" s="91"/>
    </row>
    <row r="130" spans="1:77">
      <c r="A130" s="67">
        <f>A129+1</f>
        <v>115</v>
      </c>
      <c r="B130" s="37" t="s">
        <v>1284</v>
      </c>
      <c r="C130" s="39"/>
      <c r="D130" s="718"/>
      <c r="E130" s="718"/>
      <c r="F130" s="718"/>
      <c r="G130" s="718"/>
      <c r="H130" s="718"/>
      <c r="I130" s="718"/>
      <c r="J130" s="718"/>
      <c r="K130" s="718"/>
      <c r="L130" s="718"/>
      <c r="M130" s="718"/>
      <c r="N130" s="375"/>
      <c r="O130" s="91"/>
      <c r="P130" s="91"/>
      <c r="Q130" s="91"/>
    </row>
    <row r="131" spans="1:77">
      <c r="A131" s="67">
        <f>A130+1</f>
        <v>116</v>
      </c>
      <c r="B131" s="37" t="s">
        <v>1285</v>
      </c>
      <c r="C131" s="39"/>
      <c r="D131" s="718"/>
      <c r="E131" s="91"/>
      <c r="F131" s="91"/>
      <c r="G131" s="91"/>
      <c r="H131" s="91"/>
      <c r="I131" s="91"/>
      <c r="J131" s="91"/>
      <c r="K131" s="91"/>
      <c r="L131" s="91"/>
      <c r="M131" s="91"/>
      <c r="N131" s="375"/>
      <c r="O131" s="718"/>
      <c r="P131" s="718"/>
      <c r="Q131" s="718"/>
    </row>
    <row r="132" spans="1:77">
      <c r="B132" s="206" t="s">
        <v>19</v>
      </c>
      <c r="C132" s="384"/>
      <c r="D132" s="794"/>
      <c r="E132" s="391"/>
      <c r="F132" s="391"/>
      <c r="G132" s="391"/>
      <c r="H132" s="391"/>
      <c r="I132" s="391"/>
      <c r="J132" s="391"/>
      <c r="K132" s="391"/>
      <c r="L132" s="391"/>
      <c r="M132" s="391"/>
      <c r="N132" s="375"/>
    </row>
    <row r="133" spans="1:77">
      <c r="A133" s="67">
        <f>A131+1</f>
        <v>117</v>
      </c>
      <c r="B133" s="37" t="s">
        <v>20</v>
      </c>
      <c r="C133" s="39"/>
      <c r="D133" s="781"/>
      <c r="E133" s="91"/>
      <c r="F133" s="91"/>
      <c r="G133" s="91"/>
      <c r="H133" s="91"/>
      <c r="I133" s="91"/>
      <c r="J133" s="91"/>
      <c r="K133" s="91"/>
      <c r="L133" s="91"/>
      <c r="M133" s="91"/>
      <c r="N133" s="375"/>
      <c r="O133" s="91"/>
      <c r="P133" s="91"/>
      <c r="Q133" s="91"/>
    </row>
    <row r="134" spans="1:77">
      <c r="A134" s="67">
        <f>A133+1</f>
        <v>118</v>
      </c>
      <c r="B134" s="37" t="s">
        <v>21</v>
      </c>
      <c r="C134" s="39"/>
      <c r="D134" s="781"/>
      <c r="E134" s="91"/>
      <c r="F134" s="91"/>
      <c r="G134" s="91"/>
      <c r="H134" s="91"/>
      <c r="I134" s="91"/>
      <c r="J134" s="91"/>
      <c r="K134" s="91"/>
      <c r="L134" s="91"/>
      <c r="M134" s="91"/>
      <c r="N134" s="375"/>
      <c r="O134" s="91"/>
      <c r="P134" s="91"/>
      <c r="Q134" s="91"/>
    </row>
    <row r="135" spans="1:77">
      <c r="A135" s="84">
        <f>A134+1</f>
        <v>119</v>
      </c>
      <c r="B135" s="31" t="s">
        <v>22</v>
      </c>
      <c r="C135" s="36"/>
      <c r="D135" s="780"/>
      <c r="E135" s="66"/>
      <c r="F135" s="66"/>
      <c r="G135" s="66"/>
      <c r="H135" s="66"/>
      <c r="I135" s="66"/>
      <c r="J135" s="66"/>
      <c r="K135" s="66"/>
      <c r="L135" s="66"/>
      <c r="M135" s="66"/>
      <c r="N135" s="415"/>
      <c r="O135" s="66"/>
      <c r="P135" s="66"/>
      <c r="Q135" s="66"/>
    </row>
    <row r="136" spans="1:77">
      <c r="A136" s="67">
        <f>A135+1</f>
        <v>120</v>
      </c>
      <c r="B136" s="77" t="s">
        <v>36</v>
      </c>
      <c r="C136" s="39"/>
      <c r="D136" s="66"/>
      <c r="E136" s="66"/>
      <c r="F136" s="66"/>
      <c r="G136" s="66"/>
      <c r="H136" s="66"/>
      <c r="I136" s="66"/>
      <c r="J136" s="66"/>
      <c r="K136" s="66"/>
      <c r="L136" s="66"/>
      <c r="M136" s="66"/>
      <c r="N136" s="375"/>
      <c r="O136" s="66"/>
      <c r="P136" s="66"/>
      <c r="Q136" s="66"/>
    </row>
    <row r="137" spans="1:77">
      <c r="B137" s="416"/>
      <c r="C137" s="417"/>
      <c r="D137" s="794"/>
      <c r="E137" s="391"/>
      <c r="F137" s="391"/>
      <c r="G137" s="391"/>
      <c r="H137" s="391"/>
      <c r="I137" s="391"/>
      <c r="J137" s="391"/>
      <c r="K137" s="391"/>
      <c r="L137" s="391"/>
      <c r="M137" s="391"/>
      <c r="N137" s="375"/>
    </row>
    <row r="138" spans="1:77">
      <c r="B138" s="206" t="s">
        <v>81</v>
      </c>
      <c r="C138" s="417"/>
      <c r="D138" s="794"/>
      <c r="E138" s="391"/>
      <c r="F138" s="391"/>
      <c r="G138" s="391"/>
      <c r="H138" s="391"/>
      <c r="I138" s="391"/>
      <c r="J138" s="391"/>
      <c r="K138" s="391"/>
      <c r="L138" s="391"/>
      <c r="M138" s="391"/>
      <c r="N138" s="375"/>
    </row>
    <row r="139" spans="1:77">
      <c r="A139" s="67">
        <f>A136+1</f>
        <v>121</v>
      </c>
      <c r="B139" s="37" t="s">
        <v>36</v>
      </c>
      <c r="C139" s="39"/>
      <c r="D139" s="718"/>
      <c r="E139" s="91"/>
      <c r="F139" s="91"/>
      <c r="G139" s="91"/>
      <c r="H139" s="91"/>
      <c r="I139" s="91"/>
      <c r="J139" s="91"/>
      <c r="K139" s="91"/>
      <c r="L139" s="91"/>
      <c r="M139" s="91"/>
      <c r="N139" s="375"/>
      <c r="O139" s="91"/>
      <c r="P139" s="91"/>
      <c r="Q139" s="91"/>
    </row>
    <row r="140" spans="1:77">
      <c r="A140" s="67">
        <f t="shared" ref="A140:A145" si="3">A139+1</f>
        <v>122</v>
      </c>
      <c r="B140" s="37" t="s">
        <v>18</v>
      </c>
      <c r="C140" s="39"/>
      <c r="D140" s="718"/>
      <c r="E140" s="91"/>
      <c r="F140" s="91"/>
      <c r="G140" s="91"/>
      <c r="H140" s="91"/>
      <c r="I140" s="91"/>
      <c r="J140" s="91"/>
      <c r="K140" s="91"/>
      <c r="L140" s="91"/>
      <c r="M140" s="91"/>
      <c r="N140" s="375"/>
      <c r="O140" s="91"/>
      <c r="P140" s="91"/>
      <c r="Q140" s="91"/>
    </row>
    <row r="141" spans="1:77">
      <c r="A141" s="67">
        <f t="shared" si="3"/>
        <v>123</v>
      </c>
      <c r="B141" s="37" t="s">
        <v>287</v>
      </c>
      <c r="C141" s="39"/>
      <c r="D141" s="781"/>
      <c r="E141" s="91"/>
      <c r="F141" s="91"/>
      <c r="G141" s="91"/>
      <c r="H141" s="91"/>
      <c r="I141" s="91"/>
      <c r="J141" s="91"/>
      <c r="K141" s="91"/>
      <c r="L141" s="91"/>
      <c r="M141" s="91"/>
      <c r="N141" s="375"/>
      <c r="O141" s="91"/>
      <c r="P141" s="91"/>
      <c r="Q141" s="91"/>
    </row>
    <row r="142" spans="1:77">
      <c r="A142" s="67">
        <f t="shared" si="3"/>
        <v>124</v>
      </c>
      <c r="B142" s="37" t="s">
        <v>305</v>
      </c>
      <c r="C142" s="39"/>
      <c r="D142" s="718"/>
      <c r="E142" s="91"/>
      <c r="F142" s="91"/>
      <c r="G142" s="91"/>
      <c r="H142" s="91"/>
      <c r="I142" s="91"/>
      <c r="J142" s="91"/>
      <c r="K142" s="91"/>
      <c r="L142" s="91"/>
      <c r="M142" s="91"/>
      <c r="N142" s="375"/>
      <c r="O142" s="91"/>
      <c r="P142" s="91"/>
      <c r="Q142" s="91"/>
    </row>
    <row r="143" spans="1:77" s="45" customFormat="1">
      <c r="A143" s="69">
        <f t="shared" si="3"/>
        <v>125</v>
      </c>
      <c r="B143" s="70" t="s">
        <v>836</v>
      </c>
      <c r="C143" s="420"/>
      <c r="D143" s="296"/>
      <c r="E143" s="296"/>
      <c r="F143" s="296"/>
      <c r="G143" s="296"/>
      <c r="H143" s="296"/>
      <c r="I143" s="296"/>
      <c r="J143" s="296"/>
      <c r="K143" s="296"/>
      <c r="L143" s="296"/>
      <c r="M143" s="296"/>
      <c r="N143" s="421"/>
      <c r="O143" s="91"/>
      <c r="P143" s="91"/>
      <c r="Q143" s="91"/>
      <c r="R143" s="421"/>
      <c r="S143" s="421"/>
      <c r="T143" s="421"/>
      <c r="U143" s="421"/>
      <c r="V143" s="421"/>
      <c r="W143" s="421"/>
      <c r="X143" s="421"/>
      <c r="Y143" s="421"/>
      <c r="Z143" s="421"/>
      <c r="AA143" s="421"/>
      <c r="AB143" s="421"/>
      <c r="AC143" s="421"/>
      <c r="AD143" s="421"/>
      <c r="AE143" s="421"/>
      <c r="AF143" s="421"/>
      <c r="AG143" s="421"/>
      <c r="AH143" s="421"/>
      <c r="AI143" s="421"/>
      <c r="AJ143" s="421"/>
      <c r="AK143" s="421"/>
      <c r="AL143" s="421"/>
      <c r="AM143" s="421"/>
      <c r="AN143" s="421"/>
      <c r="AO143" s="421"/>
      <c r="AP143" s="421"/>
      <c r="AQ143" s="421"/>
      <c r="AR143" s="421"/>
      <c r="AS143" s="421"/>
      <c r="AT143" s="421"/>
      <c r="AU143" s="421"/>
      <c r="AV143" s="421"/>
      <c r="AW143" s="421"/>
      <c r="AX143" s="421"/>
      <c r="AY143" s="421"/>
      <c r="AZ143" s="421"/>
      <c r="BA143" s="421"/>
      <c r="BB143" s="421"/>
      <c r="BC143" s="421"/>
      <c r="BD143" s="421"/>
      <c r="BE143" s="421"/>
      <c r="BF143" s="421"/>
      <c r="BG143" s="421"/>
      <c r="BH143" s="421"/>
      <c r="BI143" s="421"/>
      <c r="BJ143" s="421"/>
      <c r="BK143" s="421"/>
      <c r="BL143" s="421"/>
      <c r="BM143" s="421"/>
      <c r="BN143" s="421"/>
      <c r="BO143" s="421"/>
      <c r="BP143" s="421"/>
      <c r="BQ143" s="421"/>
      <c r="BR143" s="421"/>
      <c r="BS143" s="421"/>
      <c r="BT143" s="421"/>
      <c r="BU143" s="421"/>
      <c r="BV143" s="421"/>
      <c r="BW143" s="421"/>
      <c r="BX143" s="421"/>
      <c r="BY143" s="421"/>
    </row>
    <row r="144" spans="1:77">
      <c r="A144" s="67">
        <f t="shared" si="3"/>
        <v>126</v>
      </c>
      <c r="B144" s="70" t="s">
        <v>1286</v>
      </c>
      <c r="C144" s="234"/>
      <c r="D144" s="781"/>
      <c r="E144" s="91"/>
      <c r="F144" s="91"/>
      <c r="G144" s="91"/>
      <c r="H144" s="91"/>
      <c r="I144" s="91"/>
      <c r="J144" s="91"/>
      <c r="K144" s="91"/>
      <c r="L144" s="91"/>
      <c r="M144" s="91"/>
      <c r="N144" s="375"/>
      <c r="O144" s="66"/>
      <c r="P144" s="66"/>
      <c r="Q144" s="66"/>
    </row>
    <row r="145" spans="1:77">
      <c r="A145" s="67">
        <f t="shared" si="3"/>
        <v>127</v>
      </c>
      <c r="B145" s="70" t="s">
        <v>1287</v>
      </c>
      <c r="C145" s="234"/>
      <c r="D145" s="781"/>
      <c r="E145" s="91"/>
      <c r="F145" s="91"/>
      <c r="G145" s="91"/>
      <c r="H145" s="91"/>
      <c r="I145" s="91"/>
      <c r="J145" s="91"/>
      <c r="K145" s="91"/>
      <c r="L145" s="91"/>
      <c r="M145" s="91"/>
      <c r="N145" s="375"/>
      <c r="O145" s="91"/>
      <c r="P145" s="91"/>
      <c r="Q145" s="91"/>
    </row>
    <row r="146" spans="1:77">
      <c r="A146" s="1040">
        <v>128</v>
      </c>
      <c r="B146" s="1043" t="s">
        <v>1278</v>
      </c>
      <c r="C146" s="234"/>
      <c r="D146" s="781"/>
      <c r="E146" s="718"/>
      <c r="F146" s="718"/>
      <c r="G146" s="718"/>
      <c r="H146" s="718"/>
      <c r="I146" s="718"/>
      <c r="J146" s="718"/>
      <c r="K146" s="718"/>
      <c r="L146" s="718"/>
      <c r="M146" s="718"/>
      <c r="N146" s="971"/>
      <c r="O146" s="718"/>
      <c r="P146" s="718"/>
      <c r="Q146" s="718"/>
      <c r="R146" s="971"/>
      <c r="S146" s="971"/>
      <c r="T146" s="971"/>
      <c r="U146" s="971"/>
      <c r="V146" s="971"/>
      <c r="W146" s="971"/>
      <c r="X146" s="971"/>
      <c r="Y146" s="971"/>
      <c r="Z146" s="971"/>
      <c r="AA146" s="971"/>
      <c r="AB146" s="971"/>
      <c r="AC146" s="971"/>
      <c r="AD146" s="971"/>
      <c r="AE146" s="971"/>
      <c r="AF146" s="971"/>
      <c r="AG146" s="971"/>
      <c r="AH146" s="971"/>
      <c r="AI146" s="971"/>
      <c r="AJ146" s="971"/>
      <c r="AK146" s="971"/>
      <c r="AL146" s="971"/>
      <c r="AM146" s="971"/>
      <c r="AN146" s="971"/>
      <c r="AO146" s="971"/>
      <c r="AP146" s="971"/>
      <c r="AQ146" s="971"/>
      <c r="AR146" s="971"/>
      <c r="AS146" s="971"/>
      <c r="AT146" s="971"/>
      <c r="AU146" s="971"/>
      <c r="AV146" s="971"/>
      <c r="AW146" s="971"/>
      <c r="AX146" s="971"/>
      <c r="AY146" s="971"/>
      <c r="AZ146" s="971"/>
      <c r="BA146" s="971"/>
      <c r="BB146" s="971"/>
      <c r="BC146" s="971"/>
      <c r="BD146" s="971"/>
      <c r="BE146" s="971"/>
      <c r="BF146" s="971"/>
      <c r="BG146" s="971"/>
      <c r="BH146" s="971"/>
      <c r="BI146" s="971"/>
      <c r="BJ146" s="971"/>
      <c r="BK146" s="971"/>
      <c r="BL146" s="971"/>
      <c r="BM146" s="971"/>
      <c r="BN146" s="971"/>
      <c r="BO146" s="971"/>
      <c r="BP146" s="971"/>
      <c r="BQ146" s="971"/>
      <c r="BR146" s="971"/>
      <c r="BS146" s="971"/>
      <c r="BT146" s="971"/>
      <c r="BU146" s="971"/>
      <c r="BV146" s="971"/>
      <c r="BW146" s="971"/>
      <c r="BX146" s="971"/>
      <c r="BY146" s="971"/>
    </row>
    <row r="147" spans="1:77">
      <c r="A147" s="67">
        <v>129</v>
      </c>
      <c r="B147" s="1048" t="s">
        <v>1094</v>
      </c>
      <c r="C147" s="22"/>
      <c r="D147" s="66"/>
      <c r="E147" s="66"/>
      <c r="F147" s="66"/>
      <c r="G147" s="66"/>
      <c r="H147" s="66"/>
      <c r="I147" s="66"/>
      <c r="J147" s="66"/>
      <c r="K147" s="66"/>
      <c r="L147" s="66"/>
      <c r="M147" s="66"/>
      <c r="N147" s="375"/>
      <c r="O147" s="66"/>
      <c r="P147" s="66"/>
      <c r="Q147" s="66"/>
    </row>
    <row r="148" spans="1:77">
      <c r="B148" s="405"/>
      <c r="C148" s="384"/>
      <c r="D148" s="794"/>
      <c r="E148" s="391"/>
      <c r="F148" s="391"/>
      <c r="G148" s="391"/>
      <c r="H148" s="391"/>
      <c r="I148" s="391"/>
      <c r="J148" s="391"/>
      <c r="K148" s="391"/>
      <c r="L148" s="391"/>
      <c r="M148" s="391"/>
      <c r="N148" s="375"/>
    </row>
    <row r="149" spans="1:77">
      <c r="A149" s="84">
        <f>A147+1</f>
        <v>130</v>
      </c>
      <c r="B149" s="31" t="s">
        <v>76</v>
      </c>
      <c r="C149" s="36"/>
      <c r="D149" s="777"/>
      <c r="E149" s="63"/>
      <c r="F149" s="63"/>
      <c r="G149" s="63"/>
      <c r="H149" s="63"/>
      <c r="I149" s="63"/>
      <c r="J149" s="63"/>
      <c r="K149" s="63"/>
      <c r="L149" s="63"/>
      <c r="M149" s="63"/>
      <c r="N149" s="375"/>
      <c r="O149" s="66"/>
      <c r="P149" s="66"/>
      <c r="Q149" s="66"/>
    </row>
    <row r="150" spans="1:77" ht="33" customHeight="1">
      <c r="A150" s="67">
        <f>A149+1</f>
        <v>131</v>
      </c>
      <c r="B150" s="1033" t="s">
        <v>1095</v>
      </c>
      <c r="C150" s="39"/>
      <c r="D150" s="66"/>
      <c r="E150" s="66"/>
      <c r="F150" s="66"/>
      <c r="G150" s="66"/>
      <c r="H150" s="66"/>
      <c r="I150" s="66"/>
      <c r="J150" s="66"/>
      <c r="K150" s="66"/>
      <c r="L150" s="66"/>
      <c r="M150" s="66"/>
      <c r="N150" s="375"/>
      <c r="O150" s="66"/>
      <c r="P150" s="66"/>
      <c r="Q150" s="66"/>
    </row>
    <row r="151" spans="1:77">
      <c r="B151" s="405"/>
      <c r="C151" s="384"/>
      <c r="D151" s="794"/>
      <c r="E151" s="391"/>
      <c r="F151" s="391"/>
      <c r="G151" s="391"/>
      <c r="H151" s="391"/>
      <c r="I151" s="391"/>
      <c r="J151" s="391"/>
      <c r="K151" s="391"/>
      <c r="L151" s="391"/>
      <c r="M151" s="391"/>
      <c r="N151" s="375"/>
    </row>
    <row r="152" spans="1:77">
      <c r="A152" s="84">
        <f>A150+1</f>
        <v>132</v>
      </c>
      <c r="B152" s="1034" t="s">
        <v>1096</v>
      </c>
      <c r="C152" s="36"/>
      <c r="D152" s="777"/>
      <c r="E152" s="63"/>
      <c r="F152" s="63"/>
      <c r="G152" s="63"/>
      <c r="H152" s="63"/>
      <c r="I152" s="63"/>
      <c r="J152" s="63"/>
      <c r="K152" s="63"/>
      <c r="L152" s="63"/>
      <c r="M152" s="63"/>
      <c r="N152" s="375"/>
      <c r="O152" s="66"/>
      <c r="P152" s="66"/>
      <c r="Q152" s="66"/>
    </row>
    <row r="153" spans="1:77" s="65" customFormat="1" ht="30" customHeight="1">
      <c r="A153" s="209">
        <f>A152+1</f>
        <v>133</v>
      </c>
      <c r="B153" s="210" t="s">
        <v>762</v>
      </c>
      <c r="C153" s="22"/>
      <c r="D153" s="66"/>
      <c r="E153" s="66"/>
      <c r="F153" s="66"/>
      <c r="G153" s="66"/>
      <c r="H153" s="66"/>
      <c r="I153" s="66"/>
      <c r="J153" s="66"/>
      <c r="K153" s="66"/>
      <c r="L153" s="66"/>
      <c r="M153" s="66"/>
      <c r="N153" s="423"/>
      <c r="O153" s="66"/>
      <c r="P153" s="66"/>
      <c r="Q153" s="66"/>
      <c r="R153" s="423"/>
      <c r="S153" s="423"/>
      <c r="T153" s="423"/>
      <c r="U153" s="423"/>
      <c r="V153" s="423"/>
      <c r="W153" s="423"/>
      <c r="X153" s="423"/>
      <c r="Y153" s="423"/>
      <c r="Z153" s="423"/>
      <c r="AA153" s="423"/>
      <c r="AB153" s="423"/>
      <c r="AC153" s="423"/>
      <c r="AD153" s="423"/>
      <c r="AE153" s="423"/>
      <c r="AF153" s="423"/>
      <c r="AG153" s="423"/>
      <c r="AH153" s="423"/>
      <c r="AI153" s="423"/>
      <c r="AJ153" s="423"/>
      <c r="AK153" s="423"/>
      <c r="AL153" s="423"/>
      <c r="AM153" s="423"/>
      <c r="AN153" s="423"/>
      <c r="AO153" s="423"/>
      <c r="AP153" s="423"/>
      <c r="AQ153" s="423"/>
      <c r="AR153" s="423"/>
      <c r="AS153" s="423"/>
      <c r="AT153" s="423"/>
      <c r="AU153" s="423"/>
      <c r="AV153" s="423"/>
      <c r="AW153" s="423"/>
      <c r="AX153" s="423"/>
      <c r="AY153" s="423"/>
      <c r="AZ153" s="423"/>
      <c r="BA153" s="423"/>
      <c r="BB153" s="423"/>
      <c r="BC153" s="423"/>
      <c r="BD153" s="423"/>
      <c r="BE153" s="423"/>
      <c r="BF153" s="423"/>
      <c r="BG153" s="423"/>
      <c r="BH153" s="423"/>
      <c r="BI153" s="423"/>
      <c r="BJ153" s="423"/>
      <c r="BK153" s="423"/>
      <c r="BL153" s="423"/>
      <c r="BM153" s="423"/>
      <c r="BN153" s="423"/>
      <c r="BO153" s="423"/>
      <c r="BP153" s="423"/>
      <c r="BQ153" s="423"/>
      <c r="BR153" s="423"/>
      <c r="BS153" s="423"/>
      <c r="BT153" s="423"/>
      <c r="BU153" s="423"/>
      <c r="BV153" s="423"/>
      <c r="BW153" s="423"/>
      <c r="BX153" s="423"/>
      <c r="BY153" s="423"/>
    </row>
    <row r="154" spans="1:77">
      <c r="B154" s="405"/>
      <c r="C154" s="384"/>
      <c r="D154" s="794"/>
      <c r="E154" s="391"/>
      <c r="F154" s="391"/>
      <c r="G154" s="391"/>
      <c r="H154" s="391"/>
      <c r="I154" s="391"/>
      <c r="J154" s="391"/>
      <c r="K154" s="391"/>
      <c r="L154" s="391"/>
      <c r="M154" s="391"/>
      <c r="N154" s="375"/>
    </row>
    <row r="155" spans="1:77">
      <c r="A155" s="84">
        <f>A153+1</f>
        <v>134</v>
      </c>
      <c r="B155" s="31" t="s">
        <v>77</v>
      </c>
      <c r="C155" s="36"/>
      <c r="D155" s="777"/>
      <c r="E155" s="63"/>
      <c r="F155" s="63"/>
      <c r="G155" s="63"/>
      <c r="H155" s="63"/>
      <c r="I155" s="63"/>
      <c r="J155" s="63"/>
      <c r="K155" s="63"/>
      <c r="L155" s="63"/>
      <c r="M155" s="63"/>
      <c r="N155" s="375"/>
      <c r="O155" s="66"/>
      <c r="P155" s="66"/>
      <c r="Q155" s="66"/>
    </row>
    <row r="156" spans="1:77" s="65" customFormat="1">
      <c r="A156" s="209">
        <f>A155+1</f>
        <v>135</v>
      </c>
      <c r="B156" s="210" t="s">
        <v>763</v>
      </c>
      <c r="C156" s="22"/>
      <c r="D156" s="66"/>
      <c r="E156" s="66"/>
      <c r="F156" s="66"/>
      <c r="G156" s="66"/>
      <c r="H156" s="66"/>
      <c r="I156" s="66"/>
      <c r="J156" s="66"/>
      <c r="K156" s="66"/>
      <c r="L156" s="66"/>
      <c r="M156" s="66"/>
      <c r="N156" s="423"/>
      <c r="O156" s="66"/>
      <c r="P156" s="66"/>
      <c r="Q156" s="66"/>
      <c r="R156" s="423"/>
      <c r="S156" s="423"/>
      <c r="T156" s="423"/>
      <c r="U156" s="423"/>
      <c r="V156" s="423"/>
      <c r="W156" s="423"/>
      <c r="X156" s="423"/>
      <c r="Y156" s="423"/>
      <c r="Z156" s="423"/>
      <c r="AA156" s="423"/>
      <c r="AB156" s="423"/>
      <c r="AC156" s="423"/>
      <c r="AD156" s="423"/>
      <c r="AE156" s="423"/>
      <c r="AF156" s="423"/>
      <c r="AG156" s="423"/>
      <c r="AH156" s="423"/>
      <c r="AI156" s="423"/>
      <c r="AJ156" s="423"/>
      <c r="AK156" s="423"/>
      <c r="AL156" s="423"/>
      <c r="AM156" s="423"/>
      <c r="AN156" s="423"/>
      <c r="AO156" s="423"/>
      <c r="AP156" s="423"/>
      <c r="AQ156" s="423"/>
      <c r="AR156" s="423"/>
      <c r="AS156" s="423"/>
      <c r="AT156" s="423"/>
      <c r="AU156" s="423"/>
      <c r="AV156" s="423"/>
      <c r="AW156" s="423"/>
      <c r="AX156" s="423"/>
      <c r="AY156" s="423"/>
      <c r="AZ156" s="423"/>
      <c r="BA156" s="423"/>
      <c r="BB156" s="423"/>
      <c r="BC156" s="423"/>
      <c r="BD156" s="423"/>
      <c r="BE156" s="423"/>
      <c r="BF156" s="423"/>
      <c r="BG156" s="423"/>
      <c r="BH156" s="423"/>
      <c r="BI156" s="423"/>
      <c r="BJ156" s="423"/>
      <c r="BK156" s="423"/>
      <c r="BL156" s="423"/>
      <c r="BM156" s="423"/>
      <c r="BN156" s="423"/>
      <c r="BO156" s="423"/>
      <c r="BP156" s="423"/>
      <c r="BQ156" s="423"/>
      <c r="BR156" s="423"/>
      <c r="BS156" s="423"/>
      <c r="BT156" s="423"/>
      <c r="BU156" s="423"/>
      <c r="BV156" s="423"/>
      <c r="BW156" s="423"/>
      <c r="BX156" s="423"/>
      <c r="BY156" s="423"/>
    </row>
    <row r="157" spans="1:77">
      <c r="B157" s="405"/>
      <c r="C157" s="384"/>
      <c r="D157" s="794"/>
      <c r="E157" s="391"/>
      <c r="F157" s="391"/>
      <c r="G157" s="391"/>
      <c r="H157" s="391"/>
      <c r="I157" s="391"/>
      <c r="J157" s="391"/>
      <c r="K157" s="391"/>
      <c r="L157" s="391"/>
      <c r="M157" s="391"/>
    </row>
    <row r="158" spans="1:77">
      <c r="A158" s="67">
        <f>A156+1</f>
        <v>136</v>
      </c>
      <c r="B158" s="37" t="s">
        <v>78</v>
      </c>
      <c r="C158" s="39"/>
      <c r="D158" s="93"/>
      <c r="E158" s="93"/>
      <c r="F158" s="93"/>
      <c r="G158" s="93"/>
      <c r="H158" s="93"/>
      <c r="I158" s="93"/>
      <c r="J158" s="93"/>
      <c r="K158" s="93"/>
      <c r="L158" s="93"/>
      <c r="M158" s="93"/>
      <c r="O158" s="93"/>
      <c r="P158" s="93"/>
      <c r="Q158" s="93"/>
    </row>
    <row r="159" spans="1:77">
      <c r="B159" s="405"/>
      <c r="C159" s="384"/>
      <c r="D159" s="794"/>
      <c r="E159" s="391"/>
      <c r="F159" s="391"/>
      <c r="G159" s="391"/>
      <c r="H159" s="391"/>
      <c r="I159" s="391"/>
      <c r="J159" s="391"/>
      <c r="K159" s="391"/>
      <c r="L159" s="391"/>
      <c r="M159" s="391"/>
    </row>
    <row r="160" spans="1:77" s="64" customFormat="1">
      <c r="A160" s="390"/>
      <c r="B160" s="68" t="s">
        <v>272</v>
      </c>
      <c r="C160" s="424"/>
      <c r="D160" s="795"/>
      <c r="E160" s="425"/>
      <c r="F160" s="426"/>
      <c r="G160" s="381"/>
      <c r="H160" s="426"/>
      <c r="I160" s="426"/>
      <c r="J160" s="426"/>
      <c r="K160" s="426"/>
      <c r="L160" s="427"/>
      <c r="M160" s="426"/>
      <c r="N160" s="426"/>
      <c r="O160" s="426"/>
      <c r="P160" s="426"/>
      <c r="Q160" s="377"/>
      <c r="R160" s="381"/>
      <c r="S160" s="381"/>
      <c r="T160" s="381"/>
      <c r="U160" s="381"/>
      <c r="V160" s="381"/>
      <c r="W160" s="381"/>
      <c r="X160" s="381"/>
      <c r="Y160" s="381"/>
      <c r="Z160" s="381"/>
      <c r="AA160" s="381"/>
      <c r="AB160" s="381"/>
      <c r="AC160" s="381"/>
      <c r="AD160" s="381"/>
      <c r="AE160" s="381"/>
      <c r="AF160" s="381"/>
      <c r="AG160" s="381"/>
      <c r="AH160" s="381"/>
      <c r="AI160" s="381"/>
      <c r="AJ160" s="381"/>
      <c r="AK160" s="381"/>
      <c r="AL160" s="381"/>
      <c r="AM160" s="381"/>
      <c r="AN160" s="381"/>
      <c r="AO160" s="381"/>
      <c r="AP160" s="381"/>
      <c r="AQ160" s="381"/>
      <c r="AR160" s="381"/>
      <c r="AS160" s="381"/>
      <c r="AT160" s="381"/>
      <c r="AU160" s="381"/>
      <c r="AV160" s="381"/>
      <c r="AW160" s="381"/>
      <c r="AX160" s="381"/>
      <c r="AY160" s="381"/>
      <c r="AZ160" s="381"/>
      <c r="BA160" s="381"/>
      <c r="BB160" s="381"/>
      <c r="BC160" s="381"/>
      <c r="BD160" s="381"/>
      <c r="BE160" s="381"/>
      <c r="BF160" s="381"/>
      <c r="BG160" s="381"/>
      <c r="BH160" s="381"/>
      <c r="BI160" s="381"/>
      <c r="BJ160" s="381"/>
      <c r="BK160" s="381"/>
      <c r="BL160" s="381"/>
      <c r="BM160" s="381"/>
      <c r="BN160" s="381"/>
      <c r="BO160" s="381"/>
      <c r="BP160" s="381"/>
      <c r="BQ160" s="381"/>
      <c r="BR160" s="381"/>
      <c r="BS160" s="381"/>
      <c r="BT160" s="381"/>
      <c r="BU160" s="381"/>
      <c r="BV160" s="381"/>
      <c r="BW160" s="381"/>
      <c r="BX160" s="381"/>
      <c r="BY160" s="381"/>
    </row>
    <row r="161" spans="1:77" s="64" customFormat="1">
      <c r="A161" s="67">
        <f>A158+1</f>
        <v>137</v>
      </c>
      <c r="B161" s="37" t="s">
        <v>193</v>
      </c>
      <c r="C161" s="424"/>
      <c r="D161" s="781"/>
      <c r="E161" s="91"/>
      <c r="F161" s="718"/>
      <c r="G161" s="718"/>
      <c r="H161" s="718"/>
      <c r="I161" s="718"/>
      <c r="J161" s="718"/>
      <c r="K161" s="718"/>
      <c r="L161" s="718"/>
      <c r="M161" s="718"/>
      <c r="N161" s="125"/>
      <c r="O161" s="381"/>
      <c r="P161" s="381"/>
      <c r="Q161" s="381"/>
      <c r="R161" s="381"/>
      <c r="S161" s="381"/>
      <c r="T161" s="381"/>
      <c r="U161" s="381"/>
      <c r="V161" s="381"/>
      <c r="W161" s="381"/>
      <c r="X161" s="381"/>
      <c r="Y161" s="381"/>
      <c r="Z161" s="381"/>
      <c r="AA161" s="381"/>
      <c r="AB161" s="381"/>
      <c r="AC161" s="381"/>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1"/>
      <c r="AY161" s="381"/>
      <c r="AZ161" s="381"/>
      <c r="BA161" s="381"/>
      <c r="BB161" s="381"/>
      <c r="BC161" s="381"/>
      <c r="BD161" s="381"/>
      <c r="BE161" s="381"/>
      <c r="BF161" s="381"/>
      <c r="BG161" s="381"/>
      <c r="BH161" s="381"/>
      <c r="BI161" s="381"/>
      <c r="BJ161" s="381"/>
      <c r="BK161" s="381"/>
      <c r="BL161" s="381"/>
      <c r="BM161" s="381"/>
      <c r="BN161" s="381"/>
      <c r="BO161" s="381"/>
      <c r="BP161" s="381"/>
      <c r="BQ161" s="381"/>
      <c r="BR161" s="381"/>
      <c r="BS161" s="381"/>
      <c r="BT161" s="381"/>
      <c r="BU161" s="381"/>
      <c r="BV161" s="381"/>
      <c r="BW161" s="381"/>
      <c r="BX161" s="381"/>
      <c r="BY161" s="381"/>
    </row>
    <row r="162" spans="1:77" s="64" customFormat="1">
      <c r="A162" s="67">
        <f>A161+1</f>
        <v>138</v>
      </c>
      <c r="B162" s="37" t="s">
        <v>18</v>
      </c>
      <c r="C162" s="424"/>
      <c r="D162" s="781"/>
      <c r="E162" s="91"/>
      <c r="F162" s="718"/>
      <c r="G162" s="718"/>
      <c r="H162" s="718"/>
      <c r="I162" s="718"/>
      <c r="J162" s="718"/>
      <c r="K162" s="718"/>
      <c r="L162" s="718"/>
      <c r="M162" s="718"/>
      <c r="N162" s="125"/>
      <c r="O162" s="66"/>
      <c r="P162" s="66"/>
      <c r="Q162" s="66"/>
      <c r="R162" s="381"/>
      <c r="S162" s="381"/>
      <c r="T162" s="381"/>
      <c r="U162" s="381"/>
      <c r="V162" s="381"/>
      <c r="W162" s="381"/>
      <c r="X162" s="381"/>
      <c r="Y162" s="381"/>
      <c r="Z162" s="381"/>
      <c r="AA162" s="381"/>
      <c r="AB162" s="381"/>
      <c r="AC162" s="381"/>
      <c r="AD162" s="381"/>
      <c r="AE162" s="381"/>
      <c r="AF162" s="381"/>
      <c r="AG162" s="381"/>
      <c r="AH162" s="381"/>
      <c r="AI162" s="381"/>
      <c r="AJ162" s="381"/>
      <c r="AK162" s="381"/>
      <c r="AL162" s="381"/>
      <c r="AM162" s="381"/>
      <c r="AN162" s="381"/>
      <c r="AO162" s="381"/>
      <c r="AP162" s="381"/>
      <c r="AQ162" s="381"/>
      <c r="AR162" s="381"/>
      <c r="AS162" s="381"/>
      <c r="AT162" s="381"/>
      <c r="AU162" s="381"/>
      <c r="AV162" s="381"/>
      <c r="AW162" s="381"/>
      <c r="AX162" s="381"/>
      <c r="AY162" s="381"/>
      <c r="AZ162" s="381"/>
      <c r="BA162" s="381"/>
      <c r="BB162" s="381"/>
      <c r="BC162" s="381"/>
      <c r="BD162" s="381"/>
      <c r="BE162" s="381"/>
      <c r="BF162" s="381"/>
      <c r="BG162" s="381"/>
      <c r="BH162" s="381"/>
      <c r="BI162" s="381"/>
      <c r="BJ162" s="381"/>
      <c r="BK162" s="381"/>
      <c r="BL162" s="381"/>
      <c r="BM162" s="381"/>
      <c r="BN162" s="381"/>
      <c r="BO162" s="381"/>
      <c r="BP162" s="381"/>
      <c r="BQ162" s="381"/>
      <c r="BR162" s="381"/>
      <c r="BS162" s="381"/>
      <c r="BT162" s="381"/>
      <c r="BU162" s="381"/>
      <c r="BV162" s="381"/>
      <c r="BW162" s="381"/>
      <c r="BX162" s="381"/>
      <c r="BY162" s="381"/>
    </row>
    <row r="163" spans="1:77" s="64" customFormat="1">
      <c r="A163" s="67">
        <f>A162+1</f>
        <v>139</v>
      </c>
      <c r="B163" s="37" t="s">
        <v>194</v>
      </c>
      <c r="C163" s="424"/>
      <c r="D163" s="796"/>
      <c r="E163" s="120"/>
      <c r="F163" s="120"/>
      <c r="G163" s="120"/>
      <c r="H163" s="120"/>
      <c r="I163" s="120"/>
      <c r="J163" s="120"/>
      <c r="K163" s="120"/>
      <c r="L163" s="120"/>
      <c r="M163" s="120"/>
      <c r="N163" s="125"/>
      <c r="O163" s="66"/>
      <c r="P163" s="66"/>
      <c r="Q163" s="66"/>
      <c r="R163" s="381"/>
      <c r="S163" s="381"/>
      <c r="T163" s="381"/>
      <c r="U163" s="381"/>
      <c r="V163" s="381"/>
      <c r="W163" s="381"/>
      <c r="X163" s="381"/>
      <c r="Y163" s="381"/>
      <c r="Z163" s="381"/>
      <c r="AA163" s="381"/>
      <c r="AB163" s="381"/>
      <c r="AC163" s="381"/>
      <c r="AD163" s="381"/>
      <c r="AE163" s="381"/>
      <c r="AF163" s="381"/>
      <c r="AG163" s="381"/>
      <c r="AH163" s="381"/>
      <c r="AI163" s="381"/>
      <c r="AJ163" s="381"/>
      <c r="AK163" s="381"/>
      <c r="AL163" s="381"/>
      <c r="AM163" s="381"/>
      <c r="AN163" s="381"/>
      <c r="AO163" s="381"/>
      <c r="AP163" s="381"/>
      <c r="AQ163" s="381"/>
      <c r="AR163" s="381"/>
      <c r="AS163" s="381"/>
      <c r="AT163" s="381"/>
      <c r="AU163" s="381"/>
      <c r="AV163" s="381"/>
      <c r="AW163" s="381"/>
      <c r="AX163" s="381"/>
      <c r="AY163" s="381"/>
      <c r="AZ163" s="381"/>
      <c r="BA163" s="381"/>
      <c r="BB163" s="381"/>
      <c r="BC163" s="381"/>
      <c r="BD163" s="381"/>
      <c r="BE163" s="381"/>
      <c r="BF163" s="381"/>
      <c r="BG163" s="381"/>
      <c r="BH163" s="381"/>
      <c r="BI163" s="381"/>
      <c r="BJ163" s="381"/>
      <c r="BK163" s="381"/>
      <c r="BL163" s="381"/>
      <c r="BM163" s="381"/>
      <c r="BN163" s="381"/>
      <c r="BO163" s="381"/>
      <c r="BP163" s="381"/>
      <c r="BQ163" s="381"/>
      <c r="BR163" s="381"/>
      <c r="BS163" s="381"/>
      <c r="BT163" s="381"/>
      <c r="BU163" s="381"/>
      <c r="BV163" s="381"/>
      <c r="BW163" s="381"/>
      <c r="BX163" s="381"/>
      <c r="BY163" s="381"/>
    </row>
    <row r="164" spans="1:77" s="64" customFormat="1">
      <c r="A164" s="67">
        <f>A163+1</f>
        <v>140</v>
      </c>
      <c r="B164" s="37" t="s">
        <v>195</v>
      </c>
      <c r="C164" s="87"/>
      <c r="D164" s="66"/>
      <c r="E164" s="66"/>
      <c r="F164" s="66"/>
      <c r="G164" s="66"/>
      <c r="H164" s="66"/>
      <c r="I164" s="66"/>
      <c r="J164" s="66"/>
      <c r="K164" s="66"/>
      <c r="L164" s="66"/>
      <c r="M164" s="66"/>
      <c r="N164" s="125"/>
      <c r="O164" s="381"/>
      <c r="P164" s="381"/>
      <c r="Q164" s="381"/>
      <c r="R164" s="381"/>
      <c r="S164" s="381"/>
      <c r="T164" s="381"/>
      <c r="U164" s="381"/>
      <c r="V164" s="381"/>
      <c r="W164" s="381"/>
      <c r="X164" s="381"/>
      <c r="Y164" s="381"/>
      <c r="Z164" s="381"/>
      <c r="AA164" s="381"/>
      <c r="AB164" s="381"/>
      <c r="AC164" s="381"/>
      <c r="AD164" s="381"/>
      <c r="AE164" s="381"/>
      <c r="AF164" s="381"/>
      <c r="AG164" s="381"/>
      <c r="AH164" s="381"/>
      <c r="AI164" s="381"/>
      <c r="AJ164" s="381"/>
      <c r="AK164" s="381"/>
      <c r="AL164" s="381"/>
      <c r="AM164" s="381"/>
      <c r="AN164" s="381"/>
      <c r="AO164" s="381"/>
      <c r="AP164" s="381"/>
      <c r="AQ164" s="381"/>
      <c r="AR164" s="381"/>
      <c r="AS164" s="381"/>
      <c r="AT164" s="381"/>
      <c r="AU164" s="381"/>
      <c r="AV164" s="381"/>
      <c r="AW164" s="381"/>
      <c r="AX164" s="381"/>
      <c r="AY164" s="381"/>
      <c r="AZ164" s="381"/>
      <c r="BA164" s="381"/>
      <c r="BB164" s="381"/>
      <c r="BC164" s="381"/>
      <c r="BD164" s="381"/>
      <c r="BE164" s="381"/>
      <c r="BF164" s="381"/>
      <c r="BG164" s="381"/>
      <c r="BH164" s="381"/>
      <c r="BI164" s="381"/>
      <c r="BJ164" s="381"/>
      <c r="BK164" s="381"/>
      <c r="BL164" s="381"/>
      <c r="BM164" s="381"/>
      <c r="BN164" s="381"/>
      <c r="BO164" s="381"/>
      <c r="BP164" s="381"/>
      <c r="BQ164" s="381"/>
      <c r="BR164" s="381"/>
      <c r="BS164" s="381"/>
      <c r="BT164" s="381"/>
      <c r="BU164" s="381"/>
      <c r="BV164" s="381"/>
      <c r="BW164" s="381"/>
      <c r="BX164" s="381"/>
      <c r="BY164" s="381"/>
    </row>
    <row r="165" spans="1:77" s="72" customFormat="1">
      <c r="A165" s="418"/>
      <c r="B165" s="419"/>
      <c r="C165" s="428"/>
      <c r="D165" s="227"/>
      <c r="E165" s="227"/>
      <c r="F165" s="227"/>
      <c r="G165" s="229"/>
      <c r="H165" s="227"/>
      <c r="I165" s="227"/>
      <c r="J165" s="227"/>
      <c r="K165" s="227"/>
      <c r="L165" s="429"/>
      <c r="M165" s="227"/>
      <c r="N165" s="227"/>
      <c r="O165" s="227"/>
      <c r="P165" s="227"/>
      <c r="Q165" s="229"/>
      <c r="R165" s="429"/>
      <c r="S165" s="429"/>
      <c r="T165" s="429"/>
      <c r="U165" s="429"/>
      <c r="V165" s="429"/>
      <c r="W165" s="429"/>
      <c r="X165" s="429"/>
      <c r="Y165" s="429"/>
      <c r="Z165" s="429"/>
      <c r="AA165" s="429"/>
      <c r="AB165" s="429"/>
      <c r="AC165" s="429"/>
      <c r="AD165" s="429"/>
      <c r="AE165" s="429"/>
      <c r="AF165" s="429"/>
      <c r="AG165" s="429"/>
      <c r="AH165" s="429"/>
      <c r="AI165" s="429"/>
      <c r="AJ165" s="429"/>
      <c r="AK165" s="429"/>
      <c r="AL165" s="429"/>
      <c r="AM165" s="429"/>
      <c r="AN165" s="429"/>
      <c r="AO165" s="429"/>
      <c r="AP165" s="429"/>
      <c r="AQ165" s="429"/>
      <c r="AR165" s="429"/>
      <c r="AS165" s="429"/>
      <c r="AT165" s="429"/>
      <c r="AU165" s="429"/>
      <c r="AV165" s="429"/>
      <c r="AW165" s="429"/>
      <c r="AX165" s="429"/>
      <c r="AY165" s="429"/>
      <c r="AZ165" s="429"/>
      <c r="BA165" s="429"/>
      <c r="BB165" s="429"/>
      <c r="BC165" s="429"/>
      <c r="BD165" s="429"/>
      <c r="BE165" s="429"/>
      <c r="BF165" s="429"/>
      <c r="BG165" s="429"/>
      <c r="BH165" s="429"/>
      <c r="BI165" s="429"/>
      <c r="BJ165" s="429"/>
      <c r="BK165" s="429"/>
      <c r="BL165" s="429"/>
      <c r="BM165" s="429"/>
      <c r="BN165" s="429"/>
      <c r="BO165" s="429"/>
      <c r="BP165" s="429"/>
      <c r="BQ165" s="429"/>
      <c r="BR165" s="429"/>
      <c r="BS165" s="429"/>
      <c r="BT165" s="429"/>
      <c r="BU165" s="429"/>
      <c r="BV165" s="429"/>
      <c r="BW165" s="429"/>
      <c r="BX165" s="429"/>
      <c r="BY165" s="429"/>
    </row>
    <row r="166" spans="1:77">
      <c r="B166" s="432"/>
    </row>
    <row r="167" spans="1:77">
      <c r="B167" s="432"/>
    </row>
    <row r="168" spans="1:77">
      <c r="B168" s="432"/>
    </row>
    <row r="169" spans="1:77">
      <c r="B169" s="432"/>
    </row>
    <row r="170" spans="1:77">
      <c r="B170" s="432"/>
    </row>
    <row r="171" spans="1:77">
      <c r="B171" s="432"/>
    </row>
    <row r="172" spans="1:77">
      <c r="B172" s="432"/>
    </row>
    <row r="173" spans="1:77">
      <c r="B173" s="432"/>
    </row>
    <row r="174" spans="1:77">
      <c r="B174" s="432"/>
    </row>
    <row r="175" spans="1:77">
      <c r="B175" s="432"/>
    </row>
  </sheetData>
  <mergeCells count="4">
    <mergeCell ref="A2:Q2"/>
    <mergeCell ref="E3:M3"/>
    <mergeCell ref="O3:Q3"/>
    <mergeCell ref="A1:XFD1"/>
  </mergeCells>
  <printOptions horizontalCentered="1"/>
  <pageMargins left="0.25" right="0.25" top="0.5" bottom="0.5" header="0.3" footer="0.3"/>
  <pageSetup paperSize="5" scale="5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 id="{434D3BFD-23EC-4D2B-A7B2-7C2D4EAD7031}">
            <xm:f>Q68&lt;&gt;-'OLD Trading Worksheet'!B12</xm:f>
            <x14:dxf>
              <font>
                <b/>
                <i val="0"/>
                <color rgb="FFFF0000"/>
              </font>
              <fill>
                <patternFill patternType="none">
                  <bgColor auto="1"/>
                </patternFill>
              </fill>
            </x14:dxf>
          </x14:cfRule>
          <xm:sqref>S68</xm:sqref>
        </x14:conditionalFormatting>
        <x14:conditionalFormatting xmlns:xm="http://schemas.microsoft.com/office/excel/2006/main">
          <x14:cfRule type="expression" priority="5" id="{5FD67C91-D142-48F7-A4CF-9AC8C6273C29}">
            <xm:f>Q69&lt;&gt;'Counterparty Risk Worksheet'!B1</xm:f>
            <x14:dxf>
              <font>
                <b/>
                <i val="0"/>
                <color rgb="FFFF0000"/>
              </font>
            </x14:dxf>
          </x14:cfRule>
          <xm:sqref>S69</xm:sqref>
        </x14:conditionalFormatting>
        <x14:conditionalFormatting xmlns:xm="http://schemas.microsoft.com/office/excel/2006/main">
          <x14:cfRule type="expression" priority="3" id="{2BBA41C9-D627-41C1-B618-93BC709BDFA3}">
            <xm:f>Q70&lt;&gt;'Counterparty Risk Worksheet'!B5</xm:f>
            <x14:dxf>
              <font>
                <b/>
                <i val="0"/>
                <color rgb="FFFF0000"/>
              </font>
            </x14:dxf>
          </x14:cfRule>
          <xm:sqref>S70</xm:sqref>
        </x14:conditionalFormatting>
        <x14:conditionalFormatting xmlns:xm="http://schemas.microsoft.com/office/excel/2006/main">
          <x14:cfRule type="expression" priority="2" id="{FA4BE41F-5C72-4C68-862C-66A8249707A0}">
            <xm:f>Q71&lt;&gt;'Counterparty Risk Worksheet'!B9</xm:f>
            <x14:dxf>
              <font>
                <b/>
                <i val="0"/>
                <color rgb="FFFF0000"/>
              </font>
            </x14:dxf>
          </x14:cfRule>
          <xm:sqref>S71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pageSetUpPr fitToPage="1"/>
  </sheetPr>
  <dimension ref="A1:XFB196"/>
  <sheetViews>
    <sheetView showGridLines="0" zoomScale="90" zoomScaleNormal="90" zoomScaleSheetLayoutView="70" workbookViewId="0">
      <selection activeCell="B31" sqref="B31"/>
    </sheetView>
  </sheetViews>
  <sheetFormatPr defaultRowHeight="15"/>
  <cols>
    <col min="1" max="1" width="8.28515625" style="390" customWidth="1"/>
    <col min="2" max="2" width="86" style="377" customWidth="1"/>
    <col min="3" max="3" width="26" style="397" customWidth="1"/>
    <col min="4" max="4" width="14.5703125" style="376" customWidth="1"/>
    <col min="5" max="5" width="12.7109375" style="376" customWidth="1"/>
    <col min="6" max="7" width="11.28515625" style="376" customWidth="1"/>
    <col min="8" max="8" width="12" style="376" customWidth="1"/>
    <col min="9" max="9" width="12.28515625" style="376" customWidth="1"/>
    <col min="10" max="10" width="11.5703125" style="376" customWidth="1"/>
    <col min="11" max="11" width="13.85546875" style="376" customWidth="1"/>
    <col min="12" max="12" width="11.5703125" style="376" customWidth="1"/>
    <col min="13" max="77" width="9.140625" style="376"/>
    <col min="78" max="16384" width="9.140625" style="58"/>
  </cols>
  <sheetData>
    <row r="1" spans="1:77" s="54" customFormat="1" ht="15.75">
      <c r="A1" s="1098" t="str">
        <f>'Summary Submission Cover Sheet'!D15&amp;" Balance Sheet Worksheet: "&amp;'Summary Submission Cover Sheet'!D12&amp;" in "&amp;'Summary Submission Cover Sheet'!B23</f>
        <v xml:space="preserve"> Balance Sheet Worksheet: XYZ in Baseline</v>
      </c>
      <c r="B1" s="1098"/>
      <c r="C1" s="1098"/>
      <c r="D1" s="1098"/>
      <c r="E1" s="1098"/>
      <c r="F1" s="1098"/>
      <c r="G1" s="1098"/>
      <c r="H1" s="1098"/>
      <c r="I1" s="1098"/>
      <c r="J1" s="1098"/>
      <c r="K1" s="1098"/>
      <c r="L1" s="1098"/>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row>
    <row r="2" spans="1:77" s="47" customFormat="1">
      <c r="A2" s="1099" t="str">
        <f>IF('Summary Submission Cover Sheet'!D16="","",'Summary Submission Cover Sheet'!D16)</f>
        <v/>
      </c>
      <c r="B2" s="1099"/>
      <c r="C2" s="1099"/>
      <c r="D2" s="1099"/>
      <c r="E2" s="1099"/>
      <c r="F2" s="1099"/>
      <c r="G2" s="1099"/>
      <c r="H2" s="1099"/>
      <c r="I2" s="1099"/>
      <c r="J2" s="1099"/>
      <c r="K2" s="1099"/>
      <c r="L2" s="1099"/>
      <c r="M2" s="434"/>
      <c r="N2" s="434"/>
      <c r="O2" s="434"/>
      <c r="P2" s="43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c r="BV2" s="404"/>
      <c r="BW2" s="404"/>
      <c r="BX2" s="404"/>
      <c r="BY2" s="404"/>
    </row>
    <row r="3" spans="1:77" s="44" customFormat="1">
      <c r="A3" s="383"/>
      <c r="B3" s="381"/>
      <c r="C3" s="435"/>
      <c r="D3" s="1100" t="s">
        <v>27</v>
      </c>
      <c r="E3" s="1100"/>
      <c r="F3" s="1100"/>
      <c r="G3" s="1100"/>
      <c r="H3" s="1100"/>
      <c r="I3" s="1100"/>
      <c r="J3" s="1100"/>
      <c r="K3" s="1100"/>
      <c r="L3" s="1100"/>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row>
    <row r="4" spans="1:77" s="42" customFormat="1" ht="15.75" thickBot="1">
      <c r="A4" s="200" t="s">
        <v>82</v>
      </c>
      <c r="B4" s="387"/>
      <c r="C4" s="24"/>
      <c r="D4" s="43" t="s">
        <v>547</v>
      </c>
      <c r="E4" s="43" t="s">
        <v>548</v>
      </c>
      <c r="F4" s="43" t="s">
        <v>549</v>
      </c>
      <c r="G4" s="43" t="s">
        <v>550</v>
      </c>
      <c r="H4" s="43" t="s">
        <v>551</v>
      </c>
      <c r="I4" s="43" t="s">
        <v>552</v>
      </c>
      <c r="J4" s="43" t="s">
        <v>553</v>
      </c>
      <c r="K4" s="43" t="s">
        <v>554</v>
      </c>
      <c r="L4" s="43" t="s">
        <v>555</v>
      </c>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row>
    <row r="5" spans="1:77" ht="15.75" thickTop="1">
      <c r="B5" s="381"/>
      <c r="C5" s="435"/>
      <c r="D5" s="391"/>
      <c r="E5" s="391"/>
      <c r="F5" s="391"/>
      <c r="G5" s="391"/>
      <c r="H5" s="391"/>
      <c r="I5" s="391"/>
      <c r="J5" s="391"/>
      <c r="K5" s="391"/>
      <c r="L5" s="391"/>
    </row>
    <row r="6" spans="1:77" s="47" customFormat="1">
      <c r="A6" s="1097" t="s">
        <v>23</v>
      </c>
      <c r="B6" s="1097"/>
      <c r="C6" s="1097"/>
      <c r="D6" s="1097"/>
      <c r="E6" s="1097"/>
      <c r="F6" s="1097"/>
      <c r="G6" s="1097"/>
      <c r="H6" s="1097"/>
      <c r="I6" s="1097"/>
      <c r="J6" s="1097"/>
      <c r="K6" s="1097"/>
      <c r="L6" s="1097"/>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4"/>
    </row>
    <row r="7" spans="1:77">
      <c r="A7" s="383"/>
      <c r="B7" s="394"/>
      <c r="C7" s="435"/>
      <c r="D7" s="411"/>
      <c r="E7" s="411"/>
      <c r="F7" s="411"/>
      <c r="G7" s="411"/>
      <c r="H7" s="411"/>
      <c r="I7" s="411"/>
      <c r="J7" s="411"/>
      <c r="K7" s="411"/>
      <c r="L7" s="411"/>
    </row>
    <row r="8" spans="1:77">
      <c r="B8" s="25" t="s">
        <v>14</v>
      </c>
      <c r="C8" s="396"/>
      <c r="D8" s="437"/>
      <c r="E8" s="437"/>
      <c r="F8" s="437"/>
      <c r="G8" s="437"/>
      <c r="H8" s="437"/>
      <c r="I8" s="437"/>
      <c r="J8" s="437"/>
      <c r="K8" s="437"/>
      <c r="L8" s="437"/>
    </row>
    <row r="9" spans="1:77">
      <c r="A9" s="67">
        <f>A8+1</f>
        <v>1</v>
      </c>
      <c r="B9" s="37" t="s">
        <v>1288</v>
      </c>
      <c r="C9" s="38"/>
      <c r="D9" s="63"/>
      <c r="E9" s="63"/>
      <c r="F9" s="63"/>
      <c r="G9" s="63"/>
      <c r="H9" s="63"/>
      <c r="I9" s="63"/>
      <c r="J9" s="63"/>
      <c r="K9" s="63"/>
      <c r="L9" s="63"/>
    </row>
    <row r="10" spans="1:77" s="47" customFormat="1">
      <c r="A10" s="84">
        <f>A9+1</f>
        <v>2</v>
      </c>
      <c r="B10" s="31" t="s">
        <v>15</v>
      </c>
      <c r="C10" s="33"/>
      <c r="D10" s="63"/>
      <c r="E10" s="63"/>
      <c r="F10" s="63"/>
      <c r="G10" s="63"/>
      <c r="H10" s="63"/>
      <c r="I10" s="63"/>
      <c r="J10" s="63"/>
      <c r="K10" s="63"/>
      <c r="L10" s="63"/>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4"/>
    </row>
    <row r="11" spans="1:77" s="44" customFormat="1">
      <c r="A11" s="1042">
        <v>3</v>
      </c>
      <c r="B11" s="1039" t="s">
        <v>1116</v>
      </c>
      <c r="C11" s="23"/>
      <c r="D11" s="63"/>
      <c r="E11" s="63"/>
      <c r="F11" s="63"/>
      <c r="G11" s="63"/>
      <c r="H11" s="63"/>
      <c r="I11" s="63"/>
      <c r="J11" s="63"/>
      <c r="K11" s="63"/>
      <c r="L11" s="63"/>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1"/>
      <c r="AK11" s="971"/>
      <c r="AL11" s="971"/>
      <c r="AM11" s="971"/>
      <c r="AN11" s="971"/>
      <c r="AO11" s="971"/>
      <c r="AP11" s="971"/>
      <c r="AQ11" s="971"/>
      <c r="AR11" s="971"/>
      <c r="AS11" s="971"/>
      <c r="AT11" s="971"/>
      <c r="AU11" s="971"/>
      <c r="AV11" s="971"/>
      <c r="AW11" s="971"/>
      <c r="AX11" s="971"/>
      <c r="AY11" s="971"/>
      <c r="AZ11" s="971"/>
      <c r="BA11" s="971"/>
      <c r="BB11" s="971"/>
      <c r="BC11" s="971"/>
      <c r="BD11" s="971"/>
      <c r="BE11" s="971"/>
      <c r="BF11" s="971"/>
      <c r="BG11" s="971"/>
      <c r="BH11" s="971"/>
      <c r="BI11" s="971"/>
      <c r="BJ11" s="971"/>
      <c r="BK11" s="971"/>
      <c r="BL11" s="971"/>
      <c r="BM11" s="971"/>
      <c r="BN11" s="971"/>
      <c r="BO11" s="971"/>
      <c r="BP11" s="971"/>
      <c r="BQ11" s="971"/>
      <c r="BR11" s="971"/>
      <c r="BS11" s="971"/>
      <c r="BT11" s="971"/>
      <c r="BU11" s="971"/>
      <c r="BV11" s="971"/>
      <c r="BW11" s="971"/>
      <c r="BX11" s="971"/>
      <c r="BY11" s="971"/>
    </row>
    <row r="12" spans="1:77">
      <c r="A12" s="67">
        <v>4</v>
      </c>
      <c r="B12" s="77" t="s">
        <v>16</v>
      </c>
      <c r="C12" s="49"/>
      <c r="D12" s="91"/>
      <c r="E12" s="91"/>
      <c r="F12" s="91"/>
      <c r="G12" s="91"/>
      <c r="H12" s="91"/>
      <c r="I12" s="91"/>
      <c r="J12" s="91"/>
      <c r="K12" s="91"/>
      <c r="L12" s="91"/>
    </row>
    <row r="13" spans="1:77">
      <c r="B13" s="240" t="s">
        <v>541</v>
      </c>
      <c r="C13" s="396"/>
      <c r="D13" s="406"/>
      <c r="E13" s="406"/>
      <c r="F13" s="406"/>
      <c r="G13" s="406"/>
      <c r="H13" s="406"/>
      <c r="I13" s="406"/>
      <c r="J13" s="406"/>
      <c r="K13" s="406"/>
      <c r="L13" s="406"/>
    </row>
    <row r="14" spans="1:77">
      <c r="A14" s="198">
        <f>A12+1</f>
        <v>5</v>
      </c>
      <c r="B14" s="136" t="s">
        <v>543</v>
      </c>
      <c r="C14" s="396"/>
      <c r="D14" s="63"/>
      <c r="E14" s="63"/>
      <c r="F14" s="63"/>
      <c r="G14" s="63"/>
      <c r="H14" s="63"/>
      <c r="I14" s="63"/>
      <c r="J14" s="63"/>
      <c r="K14" s="63"/>
      <c r="L14" s="63"/>
    </row>
    <row r="15" spans="1:77">
      <c r="A15" s="198">
        <f>A14+1</f>
        <v>6</v>
      </c>
      <c r="B15" s="136" t="s">
        <v>542</v>
      </c>
      <c r="C15" s="396"/>
      <c r="D15" s="63"/>
      <c r="E15" s="63"/>
      <c r="F15" s="63"/>
      <c r="G15" s="63"/>
      <c r="H15" s="63"/>
      <c r="I15" s="63"/>
      <c r="J15" s="63"/>
      <c r="K15" s="63"/>
      <c r="L15" s="63"/>
    </row>
    <row r="16" spans="1:77">
      <c r="B16" s="392"/>
      <c r="C16" s="396"/>
      <c r="D16" s="437"/>
      <c r="E16" s="437"/>
      <c r="F16" s="437"/>
      <c r="G16" s="437"/>
      <c r="H16" s="437"/>
      <c r="I16" s="437"/>
      <c r="J16" s="437"/>
      <c r="K16" s="437"/>
      <c r="L16" s="437"/>
    </row>
    <row r="17" spans="1:12">
      <c r="B17" s="25" t="s">
        <v>40</v>
      </c>
      <c r="C17" s="376"/>
    </row>
    <row r="18" spans="1:12">
      <c r="A18" s="67">
        <f>A15+1</f>
        <v>7</v>
      </c>
      <c r="B18" s="26" t="s">
        <v>273</v>
      </c>
      <c r="C18" s="28"/>
      <c r="D18" s="91"/>
      <c r="E18" s="91"/>
      <c r="F18" s="91"/>
      <c r="G18" s="91"/>
      <c r="H18" s="91"/>
      <c r="I18" s="91"/>
      <c r="J18" s="91"/>
      <c r="K18" s="91"/>
      <c r="L18" s="91"/>
    </row>
    <row r="19" spans="1:12">
      <c r="A19" s="67">
        <f>A18+1</f>
        <v>8</v>
      </c>
      <c r="B19" s="35" t="s">
        <v>1</v>
      </c>
      <c r="C19" s="28"/>
      <c r="D19" s="91"/>
      <c r="E19" s="91"/>
      <c r="F19" s="91"/>
      <c r="G19" s="91"/>
      <c r="H19" s="91"/>
      <c r="I19" s="91"/>
      <c r="J19" s="91"/>
      <c r="K19" s="91"/>
      <c r="L19" s="91"/>
    </row>
    <row r="20" spans="1:12">
      <c r="A20" s="67">
        <f t="shared" ref="A20:A63" si="0">A19+1</f>
        <v>9</v>
      </c>
      <c r="B20" s="15" t="s">
        <v>1</v>
      </c>
      <c r="C20" s="396"/>
      <c r="D20" s="63"/>
      <c r="E20" s="63"/>
      <c r="F20" s="63"/>
      <c r="G20" s="63"/>
      <c r="H20" s="63"/>
      <c r="I20" s="63"/>
      <c r="J20" s="63"/>
      <c r="K20" s="63"/>
      <c r="L20" s="63"/>
    </row>
    <row r="21" spans="1:12">
      <c r="A21" s="67">
        <f t="shared" si="0"/>
        <v>10</v>
      </c>
      <c r="B21" s="15" t="s">
        <v>219</v>
      </c>
      <c r="C21" s="396"/>
      <c r="D21" s="63"/>
      <c r="E21" s="63"/>
      <c r="F21" s="63"/>
      <c r="G21" s="63"/>
      <c r="H21" s="63"/>
      <c r="I21" s="63"/>
      <c r="J21" s="63"/>
      <c r="K21" s="63"/>
      <c r="L21" s="63"/>
    </row>
    <row r="22" spans="1:12">
      <c r="A22" s="67">
        <f t="shared" si="0"/>
        <v>11</v>
      </c>
      <c r="B22" s="35" t="s">
        <v>2</v>
      </c>
      <c r="C22" s="49"/>
      <c r="D22" s="91"/>
      <c r="E22" s="91"/>
      <c r="F22" s="91"/>
      <c r="G22" s="91"/>
      <c r="H22" s="91"/>
      <c r="I22" s="91"/>
      <c r="J22" s="91"/>
      <c r="K22" s="91"/>
      <c r="L22" s="91"/>
    </row>
    <row r="23" spans="1:12">
      <c r="A23" s="67">
        <f t="shared" si="0"/>
        <v>12</v>
      </c>
      <c r="B23" s="117" t="s">
        <v>3</v>
      </c>
      <c r="C23" s="34"/>
      <c r="D23" s="63"/>
      <c r="E23" s="63"/>
      <c r="F23" s="63"/>
      <c r="G23" s="63"/>
      <c r="H23" s="63"/>
      <c r="I23" s="63"/>
      <c r="J23" s="63"/>
      <c r="K23" s="63"/>
      <c r="L23" s="63"/>
    </row>
    <row r="24" spans="1:12">
      <c r="A24" s="67">
        <f t="shared" si="0"/>
        <v>13</v>
      </c>
      <c r="B24" s="117" t="s">
        <v>4</v>
      </c>
      <c r="C24" s="34"/>
      <c r="D24" s="63"/>
      <c r="E24" s="63"/>
      <c r="F24" s="63"/>
      <c r="G24" s="63"/>
      <c r="H24" s="63"/>
      <c r="I24" s="63"/>
      <c r="J24" s="63"/>
      <c r="K24" s="63"/>
      <c r="L24" s="63"/>
    </row>
    <row r="25" spans="1:12">
      <c r="A25" s="67">
        <f t="shared" si="0"/>
        <v>14</v>
      </c>
      <c r="B25" s="35" t="s">
        <v>6</v>
      </c>
      <c r="C25" s="49"/>
      <c r="D25" s="91"/>
      <c r="E25" s="91"/>
      <c r="F25" s="91"/>
      <c r="G25" s="91"/>
      <c r="H25" s="91"/>
      <c r="I25" s="91"/>
      <c r="J25" s="91"/>
      <c r="K25" s="91"/>
      <c r="L25" s="91"/>
    </row>
    <row r="26" spans="1:12">
      <c r="A26" s="67">
        <f t="shared" si="0"/>
        <v>15</v>
      </c>
      <c r="B26" s="117" t="s">
        <v>7</v>
      </c>
      <c r="C26" s="34"/>
      <c r="D26" s="63"/>
      <c r="E26" s="63"/>
      <c r="F26" s="63"/>
      <c r="G26" s="63"/>
      <c r="H26" s="63"/>
      <c r="I26" s="63"/>
      <c r="J26" s="63"/>
      <c r="K26" s="63"/>
      <c r="L26" s="63"/>
    </row>
    <row r="27" spans="1:12">
      <c r="A27" s="67">
        <f t="shared" si="0"/>
        <v>16</v>
      </c>
      <c r="B27" s="117" t="s">
        <v>8</v>
      </c>
      <c r="C27" s="34"/>
      <c r="D27" s="63"/>
      <c r="E27" s="63"/>
      <c r="F27" s="63"/>
      <c r="G27" s="63"/>
      <c r="H27" s="63"/>
      <c r="I27" s="63"/>
      <c r="J27" s="63"/>
      <c r="K27" s="63"/>
      <c r="L27" s="63"/>
    </row>
    <row r="28" spans="1:12">
      <c r="A28" s="67">
        <f t="shared" si="0"/>
        <v>17</v>
      </c>
      <c r="B28" s="15" t="s">
        <v>9</v>
      </c>
      <c r="C28" s="49"/>
      <c r="D28" s="91"/>
      <c r="E28" s="91"/>
      <c r="F28" s="91"/>
      <c r="G28" s="91"/>
      <c r="H28" s="91"/>
      <c r="I28" s="91"/>
      <c r="J28" s="91"/>
      <c r="K28" s="91"/>
      <c r="L28" s="91"/>
    </row>
    <row r="29" spans="1:12">
      <c r="A29" s="67">
        <f t="shared" si="0"/>
        <v>18</v>
      </c>
      <c r="B29" s="146" t="s">
        <v>39</v>
      </c>
      <c r="C29" s="34"/>
      <c r="D29" s="63"/>
      <c r="E29" s="63"/>
      <c r="F29" s="63"/>
      <c r="G29" s="63"/>
      <c r="H29" s="63"/>
      <c r="I29" s="63"/>
      <c r="J29" s="63"/>
      <c r="K29" s="63"/>
      <c r="L29" s="63"/>
    </row>
    <row r="30" spans="1:12">
      <c r="A30" s="67">
        <f t="shared" si="0"/>
        <v>19</v>
      </c>
      <c r="B30" s="146" t="s">
        <v>218</v>
      </c>
      <c r="C30" s="34"/>
      <c r="D30" s="63"/>
      <c r="E30" s="63"/>
      <c r="F30" s="63"/>
      <c r="G30" s="63"/>
      <c r="H30" s="63"/>
      <c r="I30" s="63"/>
      <c r="J30" s="63"/>
      <c r="K30" s="63"/>
      <c r="L30" s="63"/>
    </row>
    <row r="31" spans="1:12">
      <c r="A31" s="67">
        <f t="shared" si="0"/>
        <v>20</v>
      </c>
      <c r="B31" s="35" t="s">
        <v>274</v>
      </c>
      <c r="C31" s="34"/>
      <c r="D31" s="63"/>
      <c r="E31" s="63"/>
      <c r="F31" s="63"/>
      <c r="G31" s="63"/>
      <c r="H31" s="63"/>
      <c r="I31" s="63"/>
      <c r="J31" s="63"/>
      <c r="K31" s="63"/>
      <c r="L31" s="63"/>
    </row>
    <row r="32" spans="1:12">
      <c r="A32" s="67">
        <f t="shared" si="0"/>
        <v>21</v>
      </c>
      <c r="B32" s="26" t="s">
        <v>325</v>
      </c>
      <c r="C32" s="28"/>
      <c r="D32" s="91"/>
      <c r="E32" s="91"/>
      <c r="F32" s="91"/>
      <c r="G32" s="91"/>
      <c r="H32" s="91"/>
      <c r="I32" s="91"/>
      <c r="J32" s="91"/>
      <c r="K32" s="91"/>
      <c r="L32" s="91"/>
    </row>
    <row r="33" spans="1:12">
      <c r="A33" s="67">
        <f t="shared" si="0"/>
        <v>22</v>
      </c>
      <c r="B33" s="27" t="s">
        <v>1</v>
      </c>
      <c r="D33" s="63"/>
      <c r="E33" s="63"/>
      <c r="F33" s="63"/>
      <c r="G33" s="63"/>
      <c r="H33" s="63"/>
      <c r="I33" s="63"/>
      <c r="J33" s="63"/>
      <c r="K33" s="63"/>
      <c r="L33" s="63"/>
    </row>
    <row r="34" spans="1:12">
      <c r="A34" s="67">
        <f>A33+1</f>
        <v>23</v>
      </c>
      <c r="B34" s="27" t="s">
        <v>2</v>
      </c>
      <c r="D34" s="63"/>
      <c r="E34" s="63"/>
      <c r="F34" s="63"/>
      <c r="G34" s="63"/>
      <c r="H34" s="63"/>
      <c r="I34" s="63"/>
      <c r="J34" s="63"/>
      <c r="K34" s="63"/>
      <c r="L34" s="63"/>
    </row>
    <row r="35" spans="1:12">
      <c r="A35" s="67">
        <f>A34+1</f>
        <v>24</v>
      </c>
      <c r="B35" s="35" t="s">
        <v>6</v>
      </c>
      <c r="C35" s="28"/>
      <c r="D35" s="91"/>
      <c r="E35" s="91"/>
      <c r="F35" s="91"/>
      <c r="G35" s="91"/>
      <c r="H35" s="91"/>
      <c r="I35" s="91"/>
      <c r="J35" s="91"/>
      <c r="K35" s="91"/>
      <c r="L35" s="91"/>
    </row>
    <row r="36" spans="1:12">
      <c r="A36" s="67">
        <f t="shared" si="0"/>
        <v>25</v>
      </c>
      <c r="B36" s="15" t="s">
        <v>7</v>
      </c>
      <c r="D36" s="63"/>
      <c r="E36" s="63"/>
      <c r="F36" s="63"/>
      <c r="G36" s="63"/>
      <c r="H36" s="63"/>
      <c r="I36" s="63"/>
      <c r="J36" s="63"/>
      <c r="K36" s="63"/>
      <c r="L36" s="63"/>
    </row>
    <row r="37" spans="1:12">
      <c r="A37" s="67">
        <f t="shared" si="0"/>
        <v>26</v>
      </c>
      <c r="B37" s="15" t="s">
        <v>8</v>
      </c>
      <c r="D37" s="63"/>
      <c r="E37" s="63"/>
      <c r="F37" s="63"/>
      <c r="G37" s="63"/>
      <c r="H37" s="63"/>
      <c r="I37" s="63"/>
      <c r="J37" s="63"/>
      <c r="K37" s="63"/>
      <c r="L37" s="63"/>
    </row>
    <row r="38" spans="1:12">
      <c r="A38" s="67">
        <f t="shared" si="0"/>
        <v>27</v>
      </c>
      <c r="B38" s="15" t="s">
        <v>9</v>
      </c>
      <c r="C38" s="49"/>
      <c r="D38" s="91"/>
      <c r="E38" s="91"/>
      <c r="F38" s="91"/>
      <c r="G38" s="91"/>
      <c r="H38" s="91"/>
      <c r="I38" s="91"/>
      <c r="J38" s="91"/>
      <c r="K38" s="91"/>
      <c r="L38" s="91"/>
    </row>
    <row r="39" spans="1:12">
      <c r="A39" s="67">
        <f t="shared" si="0"/>
        <v>28</v>
      </c>
      <c r="B39" s="146" t="s">
        <v>39</v>
      </c>
      <c r="D39" s="63"/>
      <c r="E39" s="63"/>
      <c r="F39" s="63"/>
      <c r="G39" s="63"/>
      <c r="H39" s="63"/>
      <c r="I39" s="63"/>
      <c r="J39" s="63"/>
      <c r="K39" s="63"/>
      <c r="L39" s="63"/>
    </row>
    <row r="40" spans="1:12">
      <c r="A40" s="67">
        <f t="shared" si="0"/>
        <v>29</v>
      </c>
      <c r="B40" s="146" t="s">
        <v>218</v>
      </c>
      <c r="D40" s="63"/>
      <c r="E40" s="63"/>
      <c r="F40" s="63"/>
      <c r="G40" s="63"/>
      <c r="H40" s="63"/>
      <c r="I40" s="63"/>
      <c r="J40" s="63"/>
      <c r="K40" s="63"/>
      <c r="L40" s="63"/>
    </row>
    <row r="41" spans="1:12">
      <c r="A41" s="67">
        <f t="shared" si="0"/>
        <v>30</v>
      </c>
      <c r="B41" s="27" t="s">
        <v>274</v>
      </c>
      <c r="D41" s="63"/>
      <c r="E41" s="63"/>
      <c r="F41" s="63"/>
      <c r="G41" s="63"/>
      <c r="H41" s="63"/>
      <c r="I41" s="63"/>
      <c r="J41" s="63"/>
      <c r="K41" s="63"/>
      <c r="L41" s="63"/>
    </row>
    <row r="42" spans="1:12">
      <c r="A42" s="67">
        <f t="shared" si="0"/>
        <v>31</v>
      </c>
      <c r="B42" s="26" t="s">
        <v>5</v>
      </c>
      <c r="C42" s="49"/>
      <c r="D42" s="91"/>
      <c r="E42" s="91"/>
      <c r="F42" s="91"/>
      <c r="G42" s="91"/>
      <c r="H42" s="91"/>
      <c r="I42" s="91"/>
      <c r="J42" s="91"/>
      <c r="K42" s="91"/>
      <c r="L42" s="91"/>
    </row>
    <row r="43" spans="1:12">
      <c r="A43" s="67">
        <f t="shared" si="0"/>
        <v>32</v>
      </c>
      <c r="B43" s="9" t="s">
        <v>243</v>
      </c>
      <c r="C43" s="400"/>
      <c r="D43" s="63"/>
      <c r="E43" s="63"/>
      <c r="F43" s="63"/>
      <c r="G43" s="63"/>
      <c r="H43" s="63"/>
      <c r="I43" s="63"/>
      <c r="J43" s="63"/>
      <c r="K43" s="63"/>
      <c r="L43" s="63"/>
    </row>
    <row r="44" spans="1:12">
      <c r="A44" s="67">
        <f t="shared" si="0"/>
        <v>33</v>
      </c>
      <c r="B44" s="27" t="s">
        <v>60</v>
      </c>
      <c r="C44" s="400"/>
      <c r="D44" s="63"/>
      <c r="E44" s="63"/>
      <c r="F44" s="63"/>
      <c r="G44" s="63"/>
      <c r="H44" s="63"/>
      <c r="I44" s="63"/>
      <c r="J44" s="63"/>
      <c r="K44" s="63"/>
      <c r="L44" s="63"/>
    </row>
    <row r="45" spans="1:12">
      <c r="A45" s="67">
        <f t="shared" si="0"/>
        <v>34</v>
      </c>
      <c r="B45" s="9" t="s">
        <v>221</v>
      </c>
      <c r="C45" s="396"/>
      <c r="D45" s="63"/>
      <c r="E45" s="63"/>
      <c r="F45" s="63"/>
      <c r="G45" s="63"/>
      <c r="H45" s="63"/>
      <c r="I45" s="63"/>
      <c r="J45" s="63"/>
      <c r="K45" s="63"/>
      <c r="L45" s="63"/>
    </row>
    <row r="46" spans="1:12">
      <c r="A46" s="67">
        <f t="shared" si="0"/>
        <v>35</v>
      </c>
      <c r="B46" s="9" t="s">
        <v>275</v>
      </c>
      <c r="C46" s="396"/>
      <c r="D46" s="63"/>
      <c r="E46" s="63"/>
      <c r="F46" s="63"/>
      <c r="G46" s="63"/>
      <c r="H46" s="63"/>
      <c r="I46" s="63"/>
      <c r="J46" s="63"/>
      <c r="K46" s="63"/>
      <c r="L46" s="63"/>
    </row>
    <row r="47" spans="1:12">
      <c r="A47" s="67">
        <f t="shared" si="0"/>
        <v>36</v>
      </c>
      <c r="B47" s="26" t="s">
        <v>10</v>
      </c>
      <c r="C47" s="49"/>
      <c r="D47" s="91"/>
      <c r="E47" s="91"/>
      <c r="F47" s="91"/>
      <c r="G47" s="91"/>
      <c r="H47" s="91"/>
      <c r="I47" s="91"/>
      <c r="J47" s="91"/>
      <c r="K47" s="91"/>
      <c r="L47" s="91"/>
    </row>
    <row r="48" spans="1:12">
      <c r="A48" s="67">
        <f t="shared" si="0"/>
        <v>37</v>
      </c>
      <c r="B48" s="9" t="s">
        <v>220</v>
      </c>
      <c r="C48" s="396"/>
      <c r="D48" s="63"/>
      <c r="E48" s="63"/>
      <c r="F48" s="63"/>
      <c r="G48" s="63"/>
      <c r="H48" s="63"/>
      <c r="I48" s="63"/>
      <c r="J48" s="63"/>
      <c r="K48" s="63"/>
      <c r="L48" s="63"/>
    </row>
    <row r="49" spans="1:77">
      <c r="A49" s="67">
        <f t="shared" si="0"/>
        <v>38</v>
      </c>
      <c r="B49" s="9" t="s">
        <v>421</v>
      </c>
      <c r="C49" s="396"/>
      <c r="D49" s="63"/>
      <c r="E49" s="63"/>
      <c r="F49" s="63"/>
      <c r="G49" s="63"/>
      <c r="H49" s="63"/>
      <c r="I49" s="63"/>
      <c r="J49" s="63"/>
      <c r="K49" s="63"/>
      <c r="L49" s="63"/>
    </row>
    <row r="50" spans="1:77">
      <c r="A50" s="67">
        <f>A49+1</f>
        <v>39</v>
      </c>
      <c r="B50" s="26" t="s">
        <v>11</v>
      </c>
      <c r="C50" s="28"/>
      <c r="D50" s="91"/>
      <c r="E50" s="91"/>
      <c r="F50" s="91"/>
      <c r="G50" s="91"/>
      <c r="H50" s="91"/>
      <c r="I50" s="91"/>
      <c r="J50" s="91"/>
      <c r="K50" s="91"/>
      <c r="L50" s="91"/>
    </row>
    <row r="51" spans="1:77">
      <c r="A51" s="67">
        <f>A50+1</f>
        <v>40</v>
      </c>
      <c r="B51" s="27" t="s">
        <v>59</v>
      </c>
      <c r="C51" s="34"/>
      <c r="D51" s="63"/>
      <c r="E51" s="63"/>
      <c r="F51" s="63"/>
      <c r="G51" s="63"/>
      <c r="H51" s="63"/>
      <c r="I51" s="63"/>
      <c r="J51" s="63"/>
      <c r="K51" s="63"/>
      <c r="L51" s="63"/>
    </row>
    <row r="52" spans="1:77">
      <c r="A52" s="67">
        <f t="shared" si="0"/>
        <v>41</v>
      </c>
      <c r="B52" s="27" t="s">
        <v>58</v>
      </c>
      <c r="C52" s="400"/>
      <c r="D52" s="63"/>
      <c r="E52" s="63"/>
      <c r="F52" s="63"/>
      <c r="G52" s="63"/>
      <c r="H52" s="63"/>
      <c r="I52" s="63"/>
      <c r="J52" s="63"/>
      <c r="K52" s="63"/>
      <c r="L52" s="63"/>
    </row>
    <row r="53" spans="1:77">
      <c r="A53" s="67">
        <f t="shared" si="0"/>
        <v>42</v>
      </c>
      <c r="B53" s="9" t="s">
        <v>276</v>
      </c>
      <c r="C53" s="400"/>
      <c r="D53" s="63"/>
      <c r="E53" s="63"/>
      <c r="F53" s="63"/>
      <c r="G53" s="63"/>
      <c r="H53" s="63"/>
      <c r="I53" s="63"/>
      <c r="J53" s="63"/>
      <c r="K53" s="63"/>
      <c r="L53" s="63"/>
    </row>
    <row r="54" spans="1:77">
      <c r="A54" s="67">
        <f t="shared" si="0"/>
        <v>43</v>
      </c>
      <c r="B54" s="27" t="s">
        <v>57</v>
      </c>
      <c r="C54" s="396"/>
      <c r="D54" s="63"/>
      <c r="E54" s="63"/>
      <c r="F54" s="63"/>
      <c r="G54" s="63"/>
      <c r="H54" s="63"/>
      <c r="I54" s="63"/>
      <c r="J54" s="63"/>
      <c r="K54" s="63"/>
      <c r="L54" s="63"/>
    </row>
    <row r="55" spans="1:77">
      <c r="A55" s="67">
        <f t="shared" si="0"/>
        <v>44</v>
      </c>
      <c r="B55" s="26" t="s">
        <v>285</v>
      </c>
      <c r="C55" s="49"/>
      <c r="D55" s="91"/>
      <c r="E55" s="91"/>
      <c r="F55" s="91"/>
      <c r="G55" s="91"/>
      <c r="H55" s="91"/>
      <c r="I55" s="91"/>
      <c r="J55" s="91"/>
      <c r="K55" s="91"/>
      <c r="L55" s="91"/>
    </row>
    <row r="56" spans="1:77">
      <c r="A56" s="67">
        <f t="shared" si="0"/>
        <v>45</v>
      </c>
      <c r="B56" s="27" t="s">
        <v>61</v>
      </c>
      <c r="C56" s="34"/>
      <c r="D56" s="63"/>
      <c r="E56" s="63"/>
      <c r="F56" s="63"/>
      <c r="G56" s="63"/>
      <c r="H56" s="63"/>
      <c r="I56" s="63"/>
      <c r="J56" s="63"/>
      <c r="K56" s="63"/>
      <c r="L56" s="63"/>
    </row>
    <row r="57" spans="1:77">
      <c r="A57" s="67">
        <f t="shared" si="0"/>
        <v>46</v>
      </c>
      <c r="B57" s="27" t="s">
        <v>62</v>
      </c>
      <c r="C57" s="34"/>
      <c r="D57" s="63"/>
      <c r="E57" s="63"/>
      <c r="F57" s="63"/>
      <c r="G57" s="63"/>
      <c r="H57" s="63"/>
      <c r="I57" s="63"/>
      <c r="J57" s="63"/>
      <c r="K57" s="63"/>
      <c r="L57" s="63"/>
    </row>
    <row r="58" spans="1:77">
      <c r="A58" s="67">
        <f t="shared" si="0"/>
        <v>47</v>
      </c>
      <c r="B58" s="9" t="s">
        <v>222</v>
      </c>
      <c r="C58" s="34"/>
      <c r="D58" s="63"/>
      <c r="E58" s="63"/>
      <c r="F58" s="63"/>
      <c r="G58" s="63"/>
      <c r="H58" s="63"/>
      <c r="I58" s="63"/>
      <c r="J58" s="63"/>
      <c r="K58" s="63"/>
      <c r="L58" s="63"/>
    </row>
    <row r="59" spans="1:77">
      <c r="A59" s="67">
        <f t="shared" si="0"/>
        <v>48</v>
      </c>
      <c r="B59" s="27" t="s">
        <v>64</v>
      </c>
      <c r="C59" s="721"/>
      <c r="D59" s="63"/>
      <c r="E59" s="63"/>
      <c r="F59" s="63"/>
      <c r="G59" s="63"/>
      <c r="H59" s="63"/>
      <c r="I59" s="63"/>
      <c r="J59" s="63"/>
      <c r="K59" s="63"/>
      <c r="L59" s="63"/>
    </row>
    <row r="60" spans="1:77">
      <c r="A60" s="67">
        <f t="shared" si="0"/>
        <v>49</v>
      </c>
      <c r="B60" s="95" t="s">
        <v>65</v>
      </c>
      <c r="C60" s="49"/>
      <c r="D60" s="91"/>
      <c r="E60" s="91"/>
      <c r="F60" s="91"/>
      <c r="G60" s="91"/>
      <c r="H60" s="91"/>
      <c r="I60" s="91"/>
      <c r="J60" s="91"/>
      <c r="K60" s="91"/>
      <c r="L60" s="91"/>
    </row>
    <row r="61" spans="1:77">
      <c r="A61" s="67">
        <f t="shared" si="0"/>
        <v>50</v>
      </c>
      <c r="B61" s="211" t="s">
        <v>281</v>
      </c>
      <c r="C61" s="116"/>
      <c r="D61" s="401"/>
      <c r="E61" s="401"/>
      <c r="F61" s="401"/>
      <c r="G61" s="401"/>
      <c r="H61" s="401"/>
      <c r="I61" s="401"/>
      <c r="J61" s="401"/>
      <c r="K61" s="401"/>
      <c r="L61" s="401"/>
    </row>
    <row r="62" spans="1:77" s="47" customFormat="1">
      <c r="A62" s="84">
        <f t="shared" si="0"/>
        <v>51</v>
      </c>
      <c r="B62" s="212" t="s">
        <v>223</v>
      </c>
      <c r="C62" s="121"/>
      <c r="D62" s="403"/>
      <c r="E62" s="403"/>
      <c r="F62" s="403"/>
      <c r="G62" s="403"/>
      <c r="H62" s="403"/>
      <c r="I62" s="403"/>
      <c r="J62" s="403"/>
      <c r="K62" s="403"/>
      <c r="L62" s="403"/>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row>
    <row r="63" spans="1:77">
      <c r="A63" s="67">
        <f t="shared" si="0"/>
        <v>52</v>
      </c>
      <c r="B63" s="35" t="s">
        <v>40</v>
      </c>
      <c r="C63" s="49"/>
      <c r="D63" s="96"/>
      <c r="E63" s="96"/>
      <c r="F63" s="96"/>
      <c r="G63" s="96"/>
      <c r="H63" s="96"/>
      <c r="I63" s="96"/>
      <c r="J63" s="96"/>
      <c r="K63" s="96"/>
      <c r="L63" s="96"/>
    </row>
    <row r="64" spans="1:77">
      <c r="B64" s="392"/>
      <c r="C64" s="396"/>
      <c r="D64" s="437"/>
      <c r="E64" s="437"/>
      <c r="F64" s="437"/>
      <c r="G64" s="437"/>
      <c r="H64" s="437"/>
      <c r="I64" s="437"/>
      <c r="J64" s="437"/>
      <c r="K64" s="437"/>
      <c r="L64" s="437"/>
    </row>
    <row r="65" spans="1:12">
      <c r="B65" s="25" t="s">
        <v>642</v>
      </c>
      <c r="C65" s="396"/>
      <c r="D65" s="437"/>
      <c r="E65" s="437"/>
      <c r="F65" s="437"/>
      <c r="G65" s="437"/>
      <c r="H65" s="437"/>
      <c r="I65" s="437"/>
      <c r="J65" s="437"/>
      <c r="K65" s="437"/>
      <c r="L65" s="437"/>
    </row>
    <row r="66" spans="1:12">
      <c r="A66" s="67">
        <f>A63+1</f>
        <v>53</v>
      </c>
      <c r="B66" s="26" t="s">
        <v>273</v>
      </c>
      <c r="C66" s="28"/>
      <c r="D66" s="91"/>
      <c r="E66" s="91"/>
      <c r="F66" s="91"/>
      <c r="G66" s="91"/>
      <c r="H66" s="91"/>
      <c r="I66" s="91"/>
      <c r="J66" s="91"/>
      <c r="K66" s="91"/>
      <c r="L66" s="91"/>
    </row>
    <row r="67" spans="1:12">
      <c r="A67" s="67">
        <f>A66+1</f>
        <v>54</v>
      </c>
      <c r="B67" s="35" t="s">
        <v>1</v>
      </c>
      <c r="C67" s="28"/>
      <c r="D67" s="91"/>
      <c r="E67" s="91"/>
      <c r="F67" s="91"/>
      <c r="G67" s="91"/>
      <c r="H67" s="91"/>
      <c r="I67" s="91"/>
      <c r="J67" s="91"/>
      <c r="K67" s="91"/>
      <c r="L67" s="91"/>
    </row>
    <row r="68" spans="1:12">
      <c r="A68" s="67">
        <f t="shared" ref="A68:A108" si="1">A67+1</f>
        <v>55</v>
      </c>
      <c r="B68" s="15" t="s">
        <v>1</v>
      </c>
      <c r="C68" s="396"/>
      <c r="D68" s="91"/>
      <c r="E68" s="91"/>
      <c r="F68" s="91"/>
      <c r="G68" s="91"/>
      <c r="H68" s="91"/>
      <c r="I68" s="91"/>
      <c r="J68" s="91"/>
      <c r="K68" s="91"/>
      <c r="L68" s="91"/>
    </row>
    <row r="69" spans="1:12">
      <c r="A69" s="67">
        <f t="shared" si="1"/>
        <v>56</v>
      </c>
      <c r="B69" s="15" t="s">
        <v>219</v>
      </c>
      <c r="C69" s="396"/>
      <c r="D69" s="91"/>
      <c r="E69" s="91"/>
      <c r="F69" s="91"/>
      <c r="G69" s="91"/>
      <c r="H69" s="91"/>
      <c r="I69" s="91"/>
      <c r="J69" s="91"/>
      <c r="K69" s="91"/>
      <c r="L69" s="91"/>
    </row>
    <row r="70" spans="1:12">
      <c r="A70" s="67">
        <f t="shared" si="1"/>
        <v>57</v>
      </c>
      <c r="B70" s="35" t="s">
        <v>2</v>
      </c>
      <c r="C70" s="49"/>
      <c r="D70" s="91"/>
      <c r="E70" s="91"/>
      <c r="F70" s="91"/>
      <c r="G70" s="91"/>
      <c r="H70" s="91"/>
      <c r="I70" s="91"/>
      <c r="J70" s="91"/>
      <c r="K70" s="91"/>
      <c r="L70" s="91"/>
    </row>
    <row r="71" spans="1:12">
      <c r="A71" s="67">
        <f t="shared" si="1"/>
        <v>58</v>
      </c>
      <c r="B71" s="117" t="s">
        <v>3</v>
      </c>
      <c r="D71" s="91"/>
      <c r="E71" s="91"/>
      <c r="F71" s="91"/>
      <c r="G71" s="91"/>
      <c r="H71" s="91"/>
      <c r="I71" s="91"/>
      <c r="J71" s="91"/>
      <c r="K71" s="91"/>
      <c r="L71" s="91"/>
    </row>
    <row r="72" spans="1:12">
      <c r="A72" s="67">
        <f t="shared" si="1"/>
        <v>59</v>
      </c>
      <c r="B72" s="117" t="s">
        <v>4</v>
      </c>
      <c r="D72" s="91"/>
      <c r="E72" s="91"/>
      <c r="F72" s="91"/>
      <c r="G72" s="91"/>
      <c r="H72" s="91"/>
      <c r="I72" s="91"/>
      <c r="J72" s="91"/>
      <c r="K72" s="91"/>
      <c r="L72" s="91"/>
    </row>
    <row r="73" spans="1:12">
      <c r="A73" s="67">
        <f t="shared" si="1"/>
        <v>60</v>
      </c>
      <c r="B73" s="35" t="s">
        <v>6</v>
      </c>
      <c r="C73" s="49"/>
      <c r="D73" s="91"/>
      <c r="E73" s="91"/>
      <c r="F73" s="91"/>
      <c r="G73" s="91"/>
      <c r="H73" s="91"/>
      <c r="I73" s="91"/>
      <c r="J73" s="91"/>
      <c r="K73" s="91"/>
      <c r="L73" s="91"/>
    </row>
    <row r="74" spans="1:12">
      <c r="A74" s="67">
        <f t="shared" si="1"/>
        <v>61</v>
      </c>
      <c r="B74" s="117" t="s">
        <v>7</v>
      </c>
      <c r="D74" s="63"/>
      <c r="E74" s="63"/>
      <c r="F74" s="63"/>
      <c r="G74" s="63"/>
      <c r="H74" s="63"/>
      <c r="I74" s="63"/>
      <c r="J74" s="63"/>
      <c r="K74" s="63"/>
      <c r="L74" s="63"/>
    </row>
    <row r="75" spans="1:12">
      <c r="A75" s="67">
        <f t="shared" si="1"/>
        <v>62</v>
      </c>
      <c r="B75" s="117" t="s">
        <v>8</v>
      </c>
      <c r="D75" s="63"/>
      <c r="E75" s="63"/>
      <c r="F75" s="63"/>
      <c r="G75" s="63"/>
      <c r="H75" s="63"/>
      <c r="I75" s="63"/>
      <c r="J75" s="63"/>
      <c r="K75" s="63"/>
      <c r="L75" s="63"/>
    </row>
    <row r="76" spans="1:12">
      <c r="A76" s="67">
        <f t="shared" si="1"/>
        <v>63</v>
      </c>
      <c r="B76" s="117" t="s">
        <v>9</v>
      </c>
      <c r="C76" s="49"/>
      <c r="D76" s="91"/>
      <c r="E76" s="91"/>
      <c r="F76" s="91"/>
      <c r="G76" s="91"/>
      <c r="H76" s="91"/>
      <c r="I76" s="91"/>
      <c r="J76" s="91"/>
      <c r="K76" s="91"/>
      <c r="L76" s="91"/>
    </row>
    <row r="77" spans="1:12">
      <c r="A77" s="67">
        <f t="shared" si="1"/>
        <v>64</v>
      </c>
      <c r="B77" s="146" t="s">
        <v>39</v>
      </c>
      <c r="D77" s="63"/>
      <c r="E77" s="63"/>
      <c r="F77" s="63"/>
      <c r="G77" s="63"/>
      <c r="H77" s="63"/>
      <c r="I77" s="63"/>
      <c r="J77" s="63"/>
      <c r="K77" s="63"/>
      <c r="L77" s="63"/>
    </row>
    <row r="78" spans="1:12">
      <c r="A78" s="67">
        <f t="shared" si="1"/>
        <v>65</v>
      </c>
      <c r="B78" s="146" t="s">
        <v>218</v>
      </c>
      <c r="D78" s="63"/>
      <c r="E78" s="63"/>
      <c r="F78" s="63"/>
      <c r="G78" s="63"/>
      <c r="H78" s="63"/>
      <c r="I78" s="63"/>
      <c r="J78" s="63"/>
      <c r="K78" s="63"/>
      <c r="L78" s="63"/>
    </row>
    <row r="79" spans="1:12">
      <c r="A79" s="67">
        <f t="shared" si="1"/>
        <v>66</v>
      </c>
      <c r="B79" s="35" t="s">
        <v>274</v>
      </c>
      <c r="D79" s="63"/>
      <c r="E79" s="63"/>
      <c r="F79" s="63"/>
      <c r="G79" s="63"/>
      <c r="H79" s="63"/>
      <c r="I79" s="63"/>
      <c r="J79" s="63"/>
      <c r="K79" s="63"/>
      <c r="L79" s="63"/>
    </row>
    <row r="80" spans="1:12">
      <c r="A80" s="67">
        <f t="shared" si="1"/>
        <v>67</v>
      </c>
      <c r="B80" s="26" t="s">
        <v>325</v>
      </c>
      <c r="C80" s="28"/>
      <c r="D80" s="91"/>
      <c r="E80" s="91"/>
      <c r="F80" s="91"/>
      <c r="G80" s="91"/>
      <c r="H80" s="91"/>
      <c r="I80" s="91"/>
      <c r="J80" s="91"/>
      <c r="K80" s="91"/>
      <c r="L80" s="91"/>
    </row>
    <row r="81" spans="1:12">
      <c r="A81" s="67">
        <f t="shared" si="1"/>
        <v>68</v>
      </c>
      <c r="B81" s="27" t="s">
        <v>1</v>
      </c>
      <c r="D81" s="91"/>
      <c r="E81" s="91"/>
      <c r="F81" s="91"/>
      <c r="G81" s="91"/>
      <c r="H81" s="91"/>
      <c r="I81" s="91"/>
      <c r="J81" s="91"/>
      <c r="K81" s="91"/>
      <c r="L81" s="91"/>
    </row>
    <row r="82" spans="1:12">
      <c r="A82" s="67">
        <f t="shared" si="1"/>
        <v>69</v>
      </c>
      <c r="B82" s="27" t="s">
        <v>2</v>
      </c>
      <c r="D82" s="91"/>
      <c r="E82" s="91"/>
      <c r="F82" s="91"/>
      <c r="G82" s="91"/>
      <c r="H82" s="91"/>
      <c r="I82" s="91"/>
      <c r="J82" s="91"/>
      <c r="K82" s="91"/>
      <c r="L82" s="91"/>
    </row>
    <row r="83" spans="1:12">
      <c r="A83" s="67">
        <f t="shared" si="1"/>
        <v>70</v>
      </c>
      <c r="B83" s="35" t="s">
        <v>6</v>
      </c>
      <c r="C83" s="28"/>
      <c r="D83" s="91"/>
      <c r="E83" s="91"/>
      <c r="F83" s="91"/>
      <c r="G83" s="91"/>
      <c r="H83" s="91"/>
      <c r="I83" s="91"/>
      <c r="J83" s="91"/>
      <c r="K83" s="91"/>
      <c r="L83" s="91"/>
    </row>
    <row r="84" spans="1:12">
      <c r="A84" s="67">
        <f t="shared" si="1"/>
        <v>71</v>
      </c>
      <c r="B84" s="15" t="s">
        <v>7</v>
      </c>
      <c r="D84" s="63"/>
      <c r="E84" s="63"/>
      <c r="F84" s="63"/>
      <c r="G84" s="63"/>
      <c r="H84" s="63"/>
      <c r="I84" s="63"/>
      <c r="J84" s="63"/>
      <c r="K84" s="63"/>
      <c r="L84" s="63"/>
    </row>
    <row r="85" spans="1:12">
      <c r="A85" s="67">
        <f t="shared" si="1"/>
        <v>72</v>
      </c>
      <c r="B85" s="15" t="s">
        <v>8</v>
      </c>
      <c r="D85" s="63"/>
      <c r="E85" s="63"/>
      <c r="F85" s="63"/>
      <c r="G85" s="63"/>
      <c r="H85" s="63"/>
      <c r="I85" s="63"/>
      <c r="J85" s="63"/>
      <c r="K85" s="63"/>
      <c r="L85" s="63"/>
    </row>
    <row r="86" spans="1:12">
      <c r="A86" s="67">
        <f t="shared" si="1"/>
        <v>73</v>
      </c>
      <c r="B86" s="15" t="s">
        <v>9</v>
      </c>
      <c r="C86" s="49"/>
      <c r="D86" s="91"/>
      <c r="E86" s="91"/>
      <c r="F86" s="91"/>
      <c r="G86" s="91"/>
      <c r="H86" s="91"/>
      <c r="I86" s="91"/>
      <c r="J86" s="91"/>
      <c r="K86" s="91"/>
      <c r="L86" s="91"/>
    </row>
    <row r="87" spans="1:12">
      <c r="A87" s="67">
        <f t="shared" si="1"/>
        <v>74</v>
      </c>
      <c r="B87" s="146" t="s">
        <v>39</v>
      </c>
      <c r="D87" s="63"/>
      <c r="E87" s="63"/>
      <c r="F87" s="63"/>
      <c r="G87" s="63"/>
      <c r="H87" s="63"/>
      <c r="I87" s="63"/>
      <c r="J87" s="63"/>
      <c r="K87" s="63"/>
      <c r="L87" s="63"/>
    </row>
    <row r="88" spans="1:12">
      <c r="A88" s="67">
        <f t="shared" si="1"/>
        <v>75</v>
      </c>
      <c r="B88" s="146" t="s">
        <v>218</v>
      </c>
      <c r="D88" s="63"/>
      <c r="E88" s="63"/>
      <c r="F88" s="63"/>
      <c r="G88" s="63"/>
      <c r="H88" s="63"/>
      <c r="I88" s="63"/>
      <c r="J88" s="63"/>
      <c r="K88" s="63"/>
      <c r="L88" s="63"/>
    </row>
    <row r="89" spans="1:12">
      <c r="A89" s="67">
        <f t="shared" si="1"/>
        <v>76</v>
      </c>
      <c r="B89" s="27" t="s">
        <v>274</v>
      </c>
      <c r="D89" s="63"/>
      <c r="E89" s="63"/>
      <c r="F89" s="63"/>
      <c r="G89" s="63"/>
      <c r="H89" s="63"/>
      <c r="I89" s="63"/>
      <c r="J89" s="63"/>
      <c r="K89" s="63"/>
      <c r="L89" s="63"/>
    </row>
    <row r="90" spans="1:12">
      <c r="A90" s="67">
        <f t="shared" si="1"/>
        <v>77</v>
      </c>
      <c r="B90" s="26" t="s">
        <v>5</v>
      </c>
      <c r="C90" s="28"/>
      <c r="D90" s="91"/>
      <c r="E90" s="91"/>
      <c r="F90" s="91"/>
      <c r="G90" s="91"/>
      <c r="H90" s="91"/>
      <c r="I90" s="91"/>
      <c r="J90" s="91"/>
      <c r="K90" s="91"/>
      <c r="L90" s="91"/>
    </row>
    <row r="91" spans="1:12">
      <c r="A91" s="67">
        <f t="shared" si="1"/>
        <v>78</v>
      </c>
      <c r="B91" s="9" t="s">
        <v>243</v>
      </c>
      <c r="C91" s="400"/>
      <c r="D91" s="63"/>
      <c r="E91" s="63"/>
      <c r="F91" s="63"/>
      <c r="G91" s="63"/>
      <c r="H91" s="63"/>
      <c r="I91" s="63"/>
      <c r="J91" s="63"/>
      <c r="K91" s="63"/>
      <c r="L91" s="63"/>
    </row>
    <row r="92" spans="1:12">
      <c r="A92" s="67">
        <f t="shared" si="1"/>
        <v>79</v>
      </c>
      <c r="B92" s="27" t="s">
        <v>60</v>
      </c>
      <c r="C92" s="400"/>
      <c r="D92" s="91"/>
      <c r="E92" s="91"/>
      <c r="F92" s="91"/>
      <c r="G92" s="91"/>
      <c r="H92" s="91"/>
      <c r="I92" s="91"/>
      <c r="J92" s="91"/>
      <c r="K92" s="91"/>
      <c r="L92" s="91"/>
    </row>
    <row r="93" spans="1:12">
      <c r="A93" s="67">
        <f t="shared" si="1"/>
        <v>80</v>
      </c>
      <c r="B93" s="9" t="s">
        <v>517</v>
      </c>
      <c r="C93" s="396"/>
      <c r="D93" s="91"/>
      <c r="E93" s="91"/>
      <c r="F93" s="91"/>
      <c r="G93" s="91"/>
      <c r="H93" s="91"/>
      <c r="I93" s="91"/>
      <c r="J93" s="91"/>
      <c r="K93" s="91"/>
      <c r="L93" s="91"/>
    </row>
    <row r="94" spans="1:12">
      <c r="A94" s="67">
        <f t="shared" si="1"/>
        <v>81</v>
      </c>
      <c r="B94" s="26" t="s">
        <v>10</v>
      </c>
      <c r="C94" s="396"/>
      <c r="D94" s="91"/>
      <c r="E94" s="91"/>
      <c r="F94" s="91"/>
      <c r="G94" s="91"/>
      <c r="H94" s="91"/>
      <c r="I94" s="91"/>
      <c r="J94" s="91"/>
      <c r="K94" s="91"/>
      <c r="L94" s="91"/>
    </row>
    <row r="95" spans="1:12">
      <c r="A95" s="67">
        <f t="shared" si="1"/>
        <v>82</v>
      </c>
      <c r="B95" s="26" t="s">
        <v>11</v>
      </c>
      <c r="C95" s="28"/>
      <c r="D95" s="91"/>
      <c r="E95" s="91"/>
      <c r="F95" s="91"/>
      <c r="G95" s="91"/>
      <c r="H95" s="91"/>
      <c r="I95" s="91"/>
      <c r="J95" s="91"/>
      <c r="K95" s="91"/>
      <c r="L95" s="91"/>
    </row>
    <row r="96" spans="1:12">
      <c r="A96" s="67">
        <f t="shared" si="1"/>
        <v>83</v>
      </c>
      <c r="B96" s="27" t="s">
        <v>59</v>
      </c>
      <c r="C96" s="396"/>
      <c r="D96" s="91"/>
      <c r="E96" s="91"/>
      <c r="F96" s="91"/>
      <c r="G96" s="91"/>
      <c r="H96" s="91"/>
      <c r="I96" s="91"/>
      <c r="J96" s="91"/>
      <c r="K96" s="91"/>
      <c r="L96" s="91"/>
    </row>
    <row r="97" spans="1:77">
      <c r="A97" s="67">
        <f t="shared" si="1"/>
        <v>84</v>
      </c>
      <c r="B97" s="27" t="s">
        <v>58</v>
      </c>
      <c r="C97" s="400"/>
      <c r="D97" s="91"/>
      <c r="E97" s="91"/>
      <c r="F97" s="91"/>
      <c r="G97" s="91"/>
      <c r="H97" s="91"/>
      <c r="I97" s="91"/>
      <c r="J97" s="91"/>
      <c r="K97" s="91"/>
      <c r="L97" s="91"/>
    </row>
    <row r="98" spans="1:77">
      <c r="A98" s="67">
        <f t="shared" si="1"/>
        <v>85</v>
      </c>
      <c r="B98" s="9" t="s">
        <v>276</v>
      </c>
      <c r="C98" s="400"/>
      <c r="D98" s="63"/>
      <c r="E98" s="63"/>
      <c r="F98" s="63"/>
      <c r="G98" s="63"/>
      <c r="H98" s="63"/>
      <c r="I98" s="63"/>
      <c r="J98" s="63"/>
      <c r="K98" s="63"/>
      <c r="L98" s="63"/>
    </row>
    <row r="99" spans="1:77">
      <c r="A99" s="67">
        <f t="shared" si="1"/>
        <v>86</v>
      </c>
      <c r="B99" s="27" t="s">
        <v>57</v>
      </c>
      <c r="C99" s="396"/>
      <c r="D99" s="91"/>
      <c r="E99" s="91"/>
      <c r="F99" s="91"/>
      <c r="G99" s="91"/>
      <c r="H99" s="91"/>
      <c r="I99" s="91"/>
      <c r="J99" s="91"/>
      <c r="K99" s="91"/>
      <c r="L99" s="91"/>
    </row>
    <row r="100" spans="1:77">
      <c r="A100" s="67">
        <f t="shared" si="1"/>
        <v>87</v>
      </c>
      <c r="B100" s="26" t="s">
        <v>285</v>
      </c>
      <c r="C100" s="49"/>
      <c r="D100" s="91"/>
      <c r="E100" s="91"/>
      <c r="F100" s="91"/>
      <c r="G100" s="91"/>
      <c r="H100" s="91"/>
      <c r="I100" s="91"/>
      <c r="J100" s="91"/>
      <c r="K100" s="91"/>
      <c r="L100" s="91"/>
    </row>
    <row r="101" spans="1:77">
      <c r="A101" s="67">
        <f t="shared" si="1"/>
        <v>88</v>
      </c>
      <c r="B101" s="27" t="s">
        <v>61</v>
      </c>
      <c r="C101" s="396"/>
      <c r="D101" s="63"/>
      <c r="E101" s="63"/>
      <c r="F101" s="63"/>
      <c r="G101" s="63"/>
      <c r="H101" s="63"/>
      <c r="I101" s="63"/>
      <c r="J101" s="63"/>
      <c r="K101" s="63"/>
      <c r="L101" s="63"/>
    </row>
    <row r="102" spans="1:77">
      <c r="A102" s="67">
        <f t="shared" si="1"/>
        <v>89</v>
      </c>
      <c r="B102" s="27" t="s">
        <v>62</v>
      </c>
      <c r="C102" s="396"/>
      <c r="D102" s="63"/>
      <c r="E102" s="63"/>
      <c r="F102" s="63"/>
      <c r="G102" s="63"/>
      <c r="H102" s="63"/>
      <c r="I102" s="63"/>
      <c r="J102" s="63"/>
      <c r="K102" s="63"/>
      <c r="L102" s="63"/>
    </row>
    <row r="103" spans="1:77">
      <c r="A103" s="67">
        <f t="shared" si="1"/>
        <v>90</v>
      </c>
      <c r="B103" s="9" t="s">
        <v>222</v>
      </c>
      <c r="C103" s="396"/>
      <c r="D103" s="63"/>
      <c r="E103" s="63"/>
      <c r="F103" s="63"/>
      <c r="G103" s="63"/>
      <c r="H103" s="63"/>
      <c r="I103" s="63"/>
      <c r="J103" s="63"/>
      <c r="K103" s="63"/>
      <c r="L103" s="63"/>
    </row>
    <row r="104" spans="1:77">
      <c r="A104" s="67">
        <f t="shared" si="1"/>
        <v>91</v>
      </c>
      <c r="B104" s="27" t="s">
        <v>64</v>
      </c>
      <c r="C104" s="396"/>
      <c r="D104" s="63"/>
      <c r="E104" s="63"/>
      <c r="F104" s="63"/>
      <c r="G104" s="63"/>
      <c r="H104" s="63"/>
      <c r="I104" s="63"/>
      <c r="J104" s="63"/>
      <c r="K104" s="63"/>
      <c r="L104" s="63"/>
    </row>
    <row r="105" spans="1:77" s="44" customFormat="1">
      <c r="A105" s="67">
        <f t="shared" si="1"/>
        <v>92</v>
      </c>
      <c r="B105" s="95" t="s">
        <v>65</v>
      </c>
      <c r="C105" s="49"/>
      <c r="D105" s="91"/>
      <c r="E105" s="91"/>
      <c r="F105" s="91"/>
      <c r="G105" s="91"/>
      <c r="H105" s="91"/>
      <c r="I105" s="91"/>
      <c r="J105" s="91"/>
      <c r="K105" s="91"/>
      <c r="L105" s="91"/>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375"/>
      <c r="BQ105" s="375"/>
      <c r="BR105" s="375"/>
      <c r="BS105" s="375"/>
      <c r="BT105" s="375"/>
      <c r="BU105" s="375"/>
      <c r="BV105" s="375"/>
      <c r="BW105" s="375"/>
      <c r="BX105" s="375"/>
      <c r="BY105" s="375"/>
    </row>
    <row r="106" spans="1:77" s="44" customFormat="1">
      <c r="A106" s="67">
        <f t="shared" si="1"/>
        <v>93</v>
      </c>
      <c r="B106" s="211" t="s">
        <v>281</v>
      </c>
      <c r="C106" s="396"/>
      <c r="D106" s="401"/>
      <c r="E106" s="401"/>
      <c r="F106" s="401"/>
      <c r="G106" s="401"/>
      <c r="H106" s="401"/>
      <c r="I106" s="401"/>
      <c r="J106" s="401"/>
      <c r="K106" s="401"/>
      <c r="L106" s="401"/>
      <c r="M106" s="375"/>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75"/>
      <c r="AK106" s="375"/>
      <c r="AL106" s="375"/>
      <c r="AM106" s="375"/>
      <c r="AN106" s="375"/>
      <c r="AO106" s="375"/>
      <c r="AP106" s="375"/>
      <c r="AQ106" s="375"/>
      <c r="AR106" s="375"/>
      <c r="AS106" s="375"/>
      <c r="AT106" s="375"/>
      <c r="AU106" s="375"/>
      <c r="AV106" s="375"/>
      <c r="AW106" s="375"/>
      <c r="AX106" s="375"/>
      <c r="AY106" s="375"/>
      <c r="AZ106" s="375"/>
      <c r="BA106" s="375"/>
      <c r="BB106" s="375"/>
      <c r="BC106" s="375"/>
      <c r="BD106" s="375"/>
      <c r="BE106" s="375"/>
      <c r="BF106" s="375"/>
      <c r="BG106" s="375"/>
      <c r="BH106" s="375"/>
      <c r="BI106" s="375"/>
      <c r="BJ106" s="375"/>
      <c r="BK106" s="375"/>
      <c r="BL106" s="375"/>
      <c r="BM106" s="375"/>
      <c r="BN106" s="375"/>
      <c r="BO106" s="375"/>
      <c r="BP106" s="375"/>
      <c r="BQ106" s="375"/>
      <c r="BR106" s="375"/>
      <c r="BS106" s="375"/>
      <c r="BT106" s="375"/>
      <c r="BU106" s="375"/>
      <c r="BV106" s="375"/>
      <c r="BW106" s="375"/>
      <c r="BX106" s="375"/>
      <c r="BY106" s="375"/>
    </row>
    <row r="107" spans="1:77" s="47" customFormat="1">
      <c r="A107" s="67">
        <f t="shared" si="1"/>
        <v>94</v>
      </c>
      <c r="B107" s="212" t="s">
        <v>223</v>
      </c>
      <c r="C107" s="402"/>
      <c r="D107" s="403"/>
      <c r="E107" s="403"/>
      <c r="F107" s="403"/>
      <c r="G107" s="403"/>
      <c r="H107" s="403"/>
      <c r="I107" s="403"/>
      <c r="J107" s="403"/>
      <c r="K107" s="403"/>
      <c r="L107" s="403"/>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404"/>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row>
    <row r="108" spans="1:77">
      <c r="A108" s="67">
        <f t="shared" si="1"/>
        <v>95</v>
      </c>
      <c r="B108" s="35" t="s">
        <v>40</v>
      </c>
      <c r="C108" s="49"/>
      <c r="D108" s="96"/>
      <c r="E108" s="96"/>
      <c r="F108" s="96"/>
      <c r="G108" s="96"/>
      <c r="H108" s="96"/>
      <c r="I108" s="96"/>
      <c r="J108" s="96"/>
      <c r="K108" s="96"/>
      <c r="L108" s="96"/>
    </row>
    <row r="109" spans="1:77">
      <c r="B109" s="392"/>
      <c r="C109" s="396"/>
      <c r="D109" s="437"/>
      <c r="E109" s="437"/>
      <c r="F109" s="437"/>
      <c r="G109" s="437"/>
      <c r="H109" s="437"/>
      <c r="I109" s="437"/>
      <c r="J109" s="437"/>
      <c r="K109" s="437"/>
      <c r="L109" s="437"/>
    </row>
    <row r="110" spans="1:77">
      <c r="B110" s="25" t="s">
        <v>326</v>
      </c>
      <c r="C110" s="396"/>
      <c r="D110" s="437"/>
      <c r="E110" s="437"/>
      <c r="F110" s="437"/>
      <c r="G110" s="437"/>
      <c r="H110" s="437"/>
      <c r="I110" s="437"/>
      <c r="J110" s="437"/>
      <c r="K110" s="437"/>
      <c r="L110" s="437"/>
    </row>
    <row r="111" spans="1:77">
      <c r="A111" s="67">
        <f>A108+1</f>
        <v>96</v>
      </c>
      <c r="B111" s="26" t="s">
        <v>273</v>
      </c>
      <c r="C111" s="28"/>
      <c r="D111" s="91"/>
      <c r="E111" s="91"/>
      <c r="F111" s="91"/>
      <c r="G111" s="91"/>
      <c r="H111" s="91"/>
      <c r="I111" s="91"/>
      <c r="J111" s="91"/>
      <c r="K111" s="91"/>
      <c r="L111" s="91"/>
    </row>
    <row r="112" spans="1:77">
      <c r="A112" s="67">
        <f>A111+1</f>
        <v>97</v>
      </c>
      <c r="B112" s="117" t="s">
        <v>1</v>
      </c>
      <c r="C112" s="49"/>
      <c r="D112" s="91"/>
      <c r="E112" s="91"/>
      <c r="F112" s="91"/>
      <c r="G112" s="91"/>
      <c r="H112" s="91"/>
      <c r="I112" s="91"/>
      <c r="J112" s="91"/>
      <c r="K112" s="91"/>
      <c r="L112" s="91"/>
    </row>
    <row r="113" spans="1:77">
      <c r="A113" s="67">
        <f t="shared" ref="A113:A124" si="2">A112+1</f>
        <v>98</v>
      </c>
      <c r="B113" s="117" t="s">
        <v>2</v>
      </c>
      <c r="C113" s="49"/>
      <c r="D113" s="91"/>
      <c r="E113" s="91"/>
      <c r="F113" s="91"/>
      <c r="G113" s="91"/>
      <c r="H113" s="91"/>
      <c r="I113" s="91"/>
      <c r="J113" s="91"/>
      <c r="K113" s="91"/>
      <c r="L113" s="91"/>
    </row>
    <row r="114" spans="1:77">
      <c r="A114" s="67">
        <f t="shared" si="2"/>
        <v>99</v>
      </c>
      <c r="B114" s="117" t="s">
        <v>6</v>
      </c>
      <c r="C114" s="49"/>
      <c r="D114" s="91"/>
      <c r="E114" s="91"/>
      <c r="F114" s="91"/>
      <c r="G114" s="91"/>
      <c r="H114" s="91"/>
      <c r="I114" s="91"/>
      <c r="J114" s="91"/>
      <c r="K114" s="91"/>
      <c r="L114" s="91"/>
    </row>
    <row r="115" spans="1:77">
      <c r="A115" s="67">
        <f t="shared" si="2"/>
        <v>100</v>
      </c>
      <c r="B115" s="117" t="s">
        <v>274</v>
      </c>
      <c r="C115" s="49"/>
      <c r="D115" s="91"/>
      <c r="E115" s="91"/>
      <c r="F115" s="91"/>
      <c r="G115" s="91"/>
      <c r="H115" s="91"/>
      <c r="I115" s="91"/>
      <c r="J115" s="91"/>
      <c r="K115" s="91"/>
      <c r="L115" s="91"/>
    </row>
    <row r="116" spans="1:77">
      <c r="A116" s="67">
        <f>A115+1</f>
        <v>101</v>
      </c>
      <c r="B116" s="26" t="s">
        <v>325</v>
      </c>
      <c r="C116" s="28"/>
      <c r="D116" s="91"/>
      <c r="E116" s="91"/>
      <c r="F116" s="91"/>
      <c r="G116" s="91"/>
      <c r="H116" s="91"/>
      <c r="I116" s="91"/>
      <c r="J116" s="91"/>
      <c r="K116" s="91"/>
      <c r="L116" s="91"/>
    </row>
    <row r="117" spans="1:77">
      <c r="A117" s="67">
        <f t="shared" si="2"/>
        <v>102</v>
      </c>
      <c r="B117" s="15" t="s">
        <v>216</v>
      </c>
      <c r="C117" s="49"/>
      <c r="D117" s="91"/>
      <c r="E117" s="91"/>
      <c r="F117" s="91"/>
      <c r="G117" s="91"/>
      <c r="H117" s="91"/>
      <c r="I117" s="91"/>
      <c r="J117" s="91"/>
      <c r="K117" s="91"/>
      <c r="L117" s="91"/>
    </row>
    <row r="118" spans="1:77">
      <c r="A118" s="67">
        <f t="shared" si="2"/>
        <v>103</v>
      </c>
      <c r="B118" s="15" t="s">
        <v>6</v>
      </c>
      <c r="C118" s="49"/>
      <c r="D118" s="91"/>
      <c r="E118" s="91"/>
      <c r="F118" s="91"/>
      <c r="G118" s="91"/>
      <c r="H118" s="91"/>
      <c r="I118" s="91"/>
      <c r="J118" s="91"/>
      <c r="K118" s="91"/>
      <c r="L118" s="91"/>
    </row>
    <row r="119" spans="1:77">
      <c r="A119" s="67">
        <f t="shared" si="2"/>
        <v>104</v>
      </c>
      <c r="B119" s="117" t="s">
        <v>274</v>
      </c>
      <c r="C119" s="49"/>
      <c r="D119" s="91"/>
      <c r="E119" s="91"/>
      <c r="F119" s="91"/>
      <c r="G119" s="91"/>
      <c r="H119" s="91"/>
      <c r="I119" s="91"/>
      <c r="J119" s="91"/>
      <c r="K119" s="91"/>
      <c r="L119" s="91"/>
    </row>
    <row r="120" spans="1:77">
      <c r="A120" s="67">
        <f t="shared" si="2"/>
        <v>105</v>
      </c>
      <c r="B120" s="26" t="s">
        <v>5</v>
      </c>
      <c r="C120" s="49"/>
      <c r="D120" s="91"/>
      <c r="E120" s="91"/>
      <c r="F120" s="91"/>
      <c r="G120" s="91"/>
      <c r="H120" s="91"/>
      <c r="I120" s="91"/>
      <c r="J120" s="91"/>
      <c r="K120" s="91"/>
      <c r="L120" s="91"/>
    </row>
    <row r="121" spans="1:77">
      <c r="A121" s="67">
        <f t="shared" si="2"/>
        <v>106</v>
      </c>
      <c r="B121" s="26" t="s">
        <v>10</v>
      </c>
      <c r="C121" s="49"/>
      <c r="D121" s="91"/>
      <c r="E121" s="91"/>
      <c r="F121" s="91"/>
      <c r="G121" s="91"/>
      <c r="H121" s="91"/>
      <c r="I121" s="91"/>
      <c r="J121" s="91"/>
      <c r="K121" s="91"/>
      <c r="L121" s="91"/>
    </row>
    <row r="122" spans="1:77">
      <c r="A122" s="67">
        <f t="shared" si="2"/>
        <v>107</v>
      </c>
      <c r="B122" s="26" t="s">
        <v>11</v>
      </c>
      <c r="C122" s="49"/>
      <c r="D122" s="91"/>
      <c r="E122" s="91"/>
      <c r="F122" s="91"/>
      <c r="G122" s="91"/>
      <c r="H122" s="91"/>
      <c r="I122" s="91"/>
      <c r="J122" s="91"/>
      <c r="K122" s="91"/>
      <c r="L122" s="91"/>
    </row>
    <row r="123" spans="1:77" s="47" customFormat="1">
      <c r="A123" s="84">
        <f t="shared" si="2"/>
        <v>108</v>
      </c>
      <c r="B123" s="31" t="s">
        <v>285</v>
      </c>
      <c r="C123" s="32"/>
      <c r="D123" s="97"/>
      <c r="E123" s="97"/>
      <c r="F123" s="97"/>
      <c r="G123" s="97"/>
      <c r="H123" s="97"/>
      <c r="I123" s="97"/>
      <c r="J123" s="97"/>
      <c r="K123" s="97"/>
      <c r="L123" s="97"/>
      <c r="M123" s="404"/>
      <c r="N123" s="404"/>
      <c r="O123" s="404"/>
      <c r="P123" s="404"/>
      <c r="Q123" s="404"/>
      <c r="R123" s="404"/>
      <c r="S123" s="404"/>
      <c r="T123" s="404"/>
      <c r="U123" s="404"/>
      <c r="V123" s="404"/>
      <c r="W123" s="404"/>
      <c r="X123" s="404"/>
      <c r="Y123" s="404"/>
      <c r="Z123" s="404"/>
      <c r="AA123" s="404"/>
      <c r="AB123" s="404"/>
      <c r="AC123" s="404"/>
      <c r="AD123" s="404"/>
      <c r="AE123" s="404"/>
      <c r="AF123" s="404"/>
      <c r="AG123" s="404"/>
      <c r="AH123" s="404"/>
      <c r="AI123" s="404"/>
      <c r="AJ123" s="404"/>
      <c r="AK123" s="404"/>
      <c r="AL123" s="404"/>
      <c r="AM123" s="404"/>
      <c r="AN123" s="404"/>
      <c r="AO123" s="404"/>
      <c r="AP123" s="404"/>
      <c r="AQ123" s="404"/>
      <c r="AR123" s="404"/>
      <c r="AS123" s="404"/>
      <c r="AT123" s="404"/>
      <c r="AU123" s="404"/>
      <c r="AV123" s="404"/>
      <c r="AW123" s="404"/>
      <c r="AX123" s="404"/>
      <c r="AY123" s="404"/>
      <c r="AZ123" s="404"/>
      <c r="BA123" s="404"/>
      <c r="BB123" s="404"/>
      <c r="BC123" s="404"/>
      <c r="BD123" s="404"/>
      <c r="BE123" s="404"/>
      <c r="BF123" s="404"/>
      <c r="BG123" s="404"/>
      <c r="BH123" s="404"/>
      <c r="BI123" s="404"/>
      <c r="BJ123" s="404"/>
      <c r="BK123" s="404"/>
      <c r="BL123" s="404"/>
      <c r="BM123" s="404"/>
      <c r="BN123" s="404"/>
      <c r="BO123" s="404"/>
      <c r="BP123" s="404"/>
      <c r="BQ123" s="404"/>
      <c r="BR123" s="404"/>
      <c r="BS123" s="404"/>
      <c r="BT123" s="404"/>
      <c r="BU123" s="404"/>
      <c r="BV123" s="404"/>
      <c r="BW123" s="404"/>
      <c r="BX123" s="404"/>
      <c r="BY123" s="404"/>
    </row>
    <row r="124" spans="1:77">
      <c r="A124" s="67">
        <f t="shared" si="2"/>
        <v>109</v>
      </c>
      <c r="B124" s="35" t="s">
        <v>327</v>
      </c>
      <c r="C124" s="49"/>
      <c r="D124" s="98"/>
      <c r="E124" s="98"/>
      <c r="F124" s="98"/>
      <c r="G124" s="98"/>
      <c r="H124" s="98"/>
      <c r="I124" s="98"/>
      <c r="J124" s="98"/>
      <c r="K124" s="98"/>
      <c r="L124" s="98"/>
    </row>
    <row r="125" spans="1:77">
      <c r="B125" s="392"/>
      <c r="C125" s="396"/>
      <c r="D125" s="437"/>
      <c r="E125" s="437"/>
      <c r="F125" s="437"/>
      <c r="G125" s="437"/>
      <c r="H125" s="437"/>
      <c r="I125" s="437"/>
      <c r="J125" s="437"/>
      <c r="K125" s="437"/>
      <c r="L125" s="437"/>
    </row>
    <row r="126" spans="1:77">
      <c r="A126" s="67">
        <f>A124+1</f>
        <v>110</v>
      </c>
      <c r="B126" s="26" t="s">
        <v>67</v>
      </c>
      <c r="C126" s="49"/>
      <c r="D126" s="63"/>
      <c r="E126" s="63"/>
      <c r="F126" s="63"/>
      <c r="G126" s="63"/>
      <c r="H126" s="63"/>
      <c r="I126" s="63"/>
      <c r="J126" s="63"/>
      <c r="K126" s="63"/>
      <c r="L126" s="63"/>
    </row>
    <row r="127" spans="1:77" s="47" customFormat="1">
      <c r="A127" s="84">
        <f>A126+1</f>
        <v>111</v>
      </c>
      <c r="B127" s="31" t="s">
        <v>1289</v>
      </c>
      <c r="C127" s="32"/>
      <c r="D127" s="91"/>
      <c r="E127" s="91"/>
      <c r="F127" s="91"/>
      <c r="G127" s="91"/>
      <c r="H127" s="91"/>
      <c r="I127" s="91"/>
      <c r="J127" s="91"/>
      <c r="K127" s="91"/>
      <c r="L127" s="91"/>
      <c r="M127" s="404"/>
      <c r="N127" s="404"/>
      <c r="O127" s="404"/>
      <c r="P127" s="404"/>
      <c r="Q127" s="404"/>
      <c r="R127" s="404"/>
      <c r="S127" s="404"/>
      <c r="T127" s="404"/>
      <c r="U127" s="404"/>
      <c r="V127" s="404"/>
      <c r="W127" s="404"/>
      <c r="X127" s="404"/>
      <c r="Y127" s="404"/>
      <c r="Z127" s="404"/>
      <c r="AA127" s="404"/>
      <c r="AB127" s="404"/>
      <c r="AC127" s="404"/>
      <c r="AD127" s="404"/>
      <c r="AE127" s="404"/>
      <c r="AF127" s="404"/>
      <c r="AG127" s="404"/>
      <c r="AH127" s="404"/>
      <c r="AI127" s="404"/>
      <c r="AJ127" s="404"/>
      <c r="AK127" s="404"/>
      <c r="AL127" s="404"/>
      <c r="AM127" s="404"/>
      <c r="AN127" s="404"/>
      <c r="AO127" s="404"/>
      <c r="AP127" s="404"/>
      <c r="AQ127" s="404"/>
      <c r="AR127" s="404"/>
      <c r="AS127" s="404"/>
      <c r="AT127" s="404"/>
      <c r="AU127" s="404"/>
      <c r="AV127" s="404"/>
      <c r="AW127" s="404"/>
      <c r="AX127" s="404"/>
      <c r="AY127" s="404"/>
      <c r="AZ127" s="404"/>
      <c r="BA127" s="404"/>
      <c r="BB127" s="404"/>
      <c r="BC127" s="404"/>
      <c r="BD127" s="404"/>
      <c r="BE127" s="404"/>
      <c r="BF127" s="404"/>
      <c r="BG127" s="404"/>
      <c r="BH127" s="404"/>
      <c r="BI127" s="404"/>
      <c r="BJ127" s="404"/>
      <c r="BK127" s="404"/>
      <c r="BL127" s="404"/>
      <c r="BM127" s="404"/>
      <c r="BN127" s="404"/>
      <c r="BO127" s="404"/>
      <c r="BP127" s="404"/>
      <c r="BQ127" s="404"/>
      <c r="BR127" s="404"/>
      <c r="BS127" s="404"/>
      <c r="BT127" s="404"/>
      <c r="BU127" s="404"/>
      <c r="BV127" s="404"/>
      <c r="BW127" s="404"/>
      <c r="BX127" s="404"/>
      <c r="BY127" s="404"/>
    </row>
    <row r="128" spans="1:77" ht="30">
      <c r="A128" s="209">
        <f>A127+1</f>
        <v>112</v>
      </c>
      <c r="B128" s="40" t="s">
        <v>1290</v>
      </c>
      <c r="C128" s="28"/>
      <c r="D128" s="91"/>
      <c r="E128" s="91"/>
      <c r="F128" s="91"/>
      <c r="G128" s="91"/>
      <c r="H128" s="91"/>
      <c r="I128" s="91"/>
      <c r="J128" s="91"/>
      <c r="K128" s="91"/>
      <c r="L128" s="91"/>
    </row>
    <row r="129" spans="1:77">
      <c r="B129" s="395"/>
      <c r="C129" s="396"/>
      <c r="D129" s="437"/>
      <c r="E129" s="437"/>
      <c r="F129" s="437"/>
      <c r="G129" s="437"/>
      <c r="H129" s="437"/>
      <c r="I129" s="437"/>
      <c r="J129" s="437"/>
      <c r="K129" s="437"/>
      <c r="L129" s="437"/>
    </row>
    <row r="130" spans="1:77">
      <c r="B130" s="25" t="s">
        <v>29</v>
      </c>
      <c r="C130" s="396"/>
      <c r="D130" s="437"/>
      <c r="E130" s="437"/>
      <c r="F130" s="437"/>
      <c r="G130" s="437"/>
      <c r="H130" s="437"/>
      <c r="I130" s="437"/>
      <c r="J130" s="437"/>
      <c r="K130" s="437"/>
      <c r="L130" s="437"/>
    </row>
    <row r="131" spans="1:77">
      <c r="A131" s="67">
        <f>A128+1</f>
        <v>113</v>
      </c>
      <c r="B131" s="26" t="s">
        <v>37</v>
      </c>
      <c r="C131" s="34"/>
      <c r="D131" s="63"/>
      <c r="E131" s="63"/>
      <c r="F131" s="63"/>
      <c r="G131" s="63"/>
      <c r="H131" s="63"/>
      <c r="I131" s="63"/>
      <c r="J131" s="63"/>
      <c r="K131" s="63"/>
      <c r="L131" s="63"/>
    </row>
    <row r="132" spans="1:77">
      <c r="B132" s="395"/>
      <c r="C132" s="396"/>
      <c r="D132" s="437"/>
      <c r="E132" s="437"/>
      <c r="F132" s="437"/>
      <c r="G132" s="437"/>
      <c r="H132" s="437"/>
      <c r="I132" s="437"/>
      <c r="J132" s="437"/>
      <c r="K132" s="437"/>
      <c r="L132" s="437"/>
    </row>
    <row r="133" spans="1:77">
      <c r="B133" s="25" t="s">
        <v>42</v>
      </c>
      <c r="D133" s="437"/>
      <c r="E133" s="437"/>
      <c r="F133" s="437"/>
      <c r="G133" s="437"/>
      <c r="H133" s="437"/>
      <c r="I133" s="437"/>
      <c r="J133" s="437"/>
      <c r="K133" s="437"/>
      <c r="L133" s="437"/>
    </row>
    <row r="134" spans="1:77">
      <c r="A134" s="67">
        <f>A131+1</f>
        <v>114</v>
      </c>
      <c r="B134" s="26" t="s">
        <v>43</v>
      </c>
      <c r="C134" s="34"/>
      <c r="D134" s="63"/>
      <c r="E134" s="63"/>
      <c r="F134" s="63"/>
      <c r="G134" s="63"/>
      <c r="H134" s="63"/>
      <c r="I134" s="63"/>
      <c r="J134" s="63"/>
      <c r="K134" s="63"/>
      <c r="L134" s="63"/>
    </row>
    <row r="135" spans="1:77">
      <c r="A135" s="67">
        <f>A134+1</f>
        <v>115</v>
      </c>
      <c r="B135" s="26" t="s">
        <v>51</v>
      </c>
      <c r="C135" s="34"/>
      <c r="D135" s="63"/>
      <c r="E135" s="63"/>
      <c r="F135" s="63"/>
      <c r="G135" s="63"/>
      <c r="H135" s="63"/>
      <c r="I135" s="63"/>
      <c r="J135" s="63"/>
      <c r="K135" s="63"/>
      <c r="L135" s="63"/>
    </row>
    <row r="136" spans="1:77">
      <c r="A136" s="1046">
        <f>A135+1</f>
        <v>116</v>
      </c>
      <c r="B136" s="1049" t="s">
        <v>52</v>
      </c>
      <c r="C136" s="34"/>
      <c r="D136" s="63"/>
      <c r="E136" s="63"/>
      <c r="F136" s="63"/>
      <c r="G136" s="63"/>
      <c r="H136" s="63"/>
      <c r="I136" s="63"/>
      <c r="J136" s="63"/>
      <c r="K136" s="63"/>
      <c r="L136" s="63"/>
    </row>
    <row r="137" spans="1:77" s="47" customFormat="1">
      <c r="A137" s="84">
        <f>A136+1</f>
        <v>117</v>
      </c>
      <c r="B137" s="31" t="s">
        <v>53</v>
      </c>
      <c r="C137" s="33"/>
      <c r="D137" s="63"/>
      <c r="E137" s="63"/>
      <c r="F137" s="63"/>
      <c r="G137" s="63"/>
      <c r="H137" s="63"/>
      <c r="I137" s="63"/>
      <c r="J137" s="63"/>
      <c r="K137" s="63"/>
      <c r="L137" s="63"/>
      <c r="M137" s="404"/>
      <c r="N137" s="404"/>
      <c r="O137" s="404"/>
      <c r="P137" s="404"/>
      <c r="Q137" s="404"/>
      <c r="R137" s="404"/>
      <c r="S137" s="404"/>
      <c r="T137" s="404"/>
      <c r="U137" s="404"/>
      <c r="V137" s="404"/>
      <c r="W137" s="404"/>
      <c r="X137" s="404"/>
      <c r="Y137" s="404"/>
      <c r="Z137" s="404"/>
      <c r="AA137" s="404"/>
      <c r="AB137" s="404"/>
      <c r="AC137" s="404"/>
      <c r="AD137" s="404"/>
      <c r="AE137" s="404"/>
      <c r="AF137" s="404"/>
      <c r="AG137" s="404"/>
      <c r="AH137" s="404"/>
      <c r="AI137" s="404"/>
      <c r="AJ137" s="404"/>
      <c r="AK137" s="404"/>
      <c r="AL137" s="404"/>
      <c r="AM137" s="404"/>
      <c r="AN137" s="404"/>
      <c r="AO137" s="404"/>
      <c r="AP137" s="404"/>
      <c r="AQ137" s="404"/>
      <c r="AR137" s="404"/>
      <c r="AS137" s="404"/>
      <c r="AT137" s="404"/>
      <c r="AU137" s="404"/>
      <c r="AV137" s="404"/>
      <c r="AW137" s="404"/>
      <c r="AX137" s="404"/>
      <c r="AY137" s="404"/>
      <c r="AZ137" s="404"/>
      <c r="BA137" s="404"/>
      <c r="BB137" s="404"/>
      <c r="BC137" s="404"/>
      <c r="BD137" s="404"/>
      <c r="BE137" s="404"/>
      <c r="BF137" s="404"/>
      <c r="BG137" s="404"/>
      <c r="BH137" s="404"/>
      <c r="BI137" s="404"/>
      <c r="BJ137" s="404"/>
      <c r="BK137" s="404"/>
      <c r="BL137" s="404"/>
      <c r="BM137" s="404"/>
      <c r="BN137" s="404"/>
      <c r="BO137" s="404"/>
      <c r="BP137" s="404"/>
      <c r="BQ137" s="404"/>
      <c r="BR137" s="404"/>
      <c r="BS137" s="404"/>
      <c r="BT137" s="404"/>
      <c r="BU137" s="404"/>
      <c r="BV137" s="404"/>
      <c r="BW137" s="404"/>
      <c r="BX137" s="404"/>
      <c r="BY137" s="404"/>
    </row>
    <row r="138" spans="1:77">
      <c r="A138" s="67">
        <f>A137+1</f>
        <v>118</v>
      </c>
      <c r="B138" s="30" t="s">
        <v>44</v>
      </c>
      <c r="C138" s="49"/>
      <c r="D138" s="91"/>
      <c r="E138" s="91"/>
      <c r="F138" s="91"/>
      <c r="G138" s="91"/>
      <c r="H138" s="91"/>
      <c r="I138" s="91"/>
      <c r="J138" s="91"/>
      <c r="K138" s="91"/>
      <c r="L138" s="91"/>
    </row>
    <row r="139" spans="1:77">
      <c r="B139" s="395"/>
      <c r="C139" s="396"/>
      <c r="D139" s="406"/>
      <c r="E139" s="406"/>
      <c r="F139" s="406"/>
      <c r="G139" s="406"/>
      <c r="H139" s="406"/>
      <c r="I139" s="406"/>
      <c r="J139" s="406"/>
      <c r="K139" s="406"/>
      <c r="L139" s="406"/>
      <c r="M139" s="431"/>
      <c r="N139" s="431"/>
      <c r="O139" s="431"/>
      <c r="P139" s="431"/>
      <c r="Q139" s="431"/>
      <c r="R139" s="431"/>
    </row>
    <row r="140" spans="1:77">
      <c r="B140" s="25" t="s">
        <v>28</v>
      </c>
      <c r="C140" s="396"/>
      <c r="D140" s="437"/>
      <c r="E140" s="437"/>
      <c r="F140" s="437"/>
      <c r="G140" s="437"/>
      <c r="H140" s="437"/>
      <c r="I140" s="437"/>
      <c r="J140" s="437"/>
      <c r="K140" s="437"/>
      <c r="L140" s="437"/>
    </row>
    <row r="141" spans="1:77" s="65" customFormat="1">
      <c r="A141" s="284">
        <f>A138+1</f>
        <v>119</v>
      </c>
      <c r="B141" s="303" t="s">
        <v>525</v>
      </c>
      <c r="C141" s="304"/>
      <c r="D141" s="441"/>
      <c r="E141" s="441"/>
      <c r="F141" s="441"/>
      <c r="G141" s="441"/>
      <c r="H141" s="441"/>
      <c r="I141" s="441"/>
      <c r="J141" s="441"/>
      <c r="K141" s="441"/>
      <c r="L141" s="441"/>
      <c r="M141" s="423"/>
      <c r="N141" s="423"/>
      <c r="O141" s="423"/>
      <c r="P141" s="423"/>
      <c r="Q141" s="423"/>
      <c r="R141" s="423"/>
      <c r="S141" s="423"/>
      <c r="T141" s="423"/>
      <c r="U141" s="423"/>
      <c r="V141" s="423"/>
      <c r="W141" s="423"/>
      <c r="X141" s="423"/>
      <c r="Y141" s="423"/>
      <c r="Z141" s="423"/>
      <c r="AA141" s="423"/>
      <c r="AB141" s="423"/>
      <c r="AC141" s="423"/>
      <c r="AD141" s="423"/>
      <c r="AE141" s="423"/>
      <c r="AF141" s="423"/>
      <c r="AG141" s="423"/>
      <c r="AH141" s="423"/>
      <c r="AI141" s="423"/>
      <c r="AJ141" s="423"/>
      <c r="AK141" s="423"/>
      <c r="AL141" s="423"/>
      <c r="AM141" s="423"/>
      <c r="AN141" s="423"/>
      <c r="AO141" s="423"/>
      <c r="AP141" s="423"/>
      <c r="AQ141" s="423"/>
      <c r="AR141" s="423"/>
      <c r="AS141" s="423"/>
      <c r="AT141" s="423"/>
      <c r="AU141" s="423"/>
      <c r="AV141" s="423"/>
      <c r="AW141" s="423"/>
      <c r="AX141" s="423"/>
      <c r="AY141" s="423"/>
      <c r="AZ141" s="423"/>
      <c r="BA141" s="423"/>
      <c r="BB141" s="423"/>
      <c r="BC141" s="423"/>
      <c r="BD141" s="423"/>
      <c r="BE141" s="423"/>
      <c r="BF141" s="423"/>
      <c r="BG141" s="423"/>
      <c r="BH141" s="423"/>
      <c r="BI141" s="423"/>
      <c r="BJ141" s="423"/>
      <c r="BK141" s="423"/>
      <c r="BL141" s="423"/>
      <c r="BM141" s="423"/>
      <c r="BN141" s="423"/>
      <c r="BO141" s="423"/>
      <c r="BP141" s="423"/>
      <c r="BQ141" s="423"/>
      <c r="BR141" s="423"/>
      <c r="BS141" s="423"/>
      <c r="BT141" s="423"/>
      <c r="BU141" s="423"/>
      <c r="BV141" s="423"/>
      <c r="BW141" s="423"/>
      <c r="BX141" s="423"/>
      <c r="BY141" s="423"/>
    </row>
    <row r="142" spans="1:77" s="65" customFormat="1">
      <c r="A142" s="284">
        <f t="shared" ref="A142:A153" si="3">A141+1</f>
        <v>120</v>
      </c>
      <c r="B142" s="303" t="s">
        <v>526</v>
      </c>
      <c r="C142" s="304"/>
      <c r="D142" s="441"/>
      <c r="E142" s="441"/>
      <c r="F142" s="441"/>
      <c r="G142" s="441"/>
      <c r="H142" s="441"/>
      <c r="I142" s="441"/>
      <c r="J142" s="441"/>
      <c r="K142" s="441"/>
      <c r="L142" s="441"/>
      <c r="M142" s="423"/>
      <c r="N142" s="423"/>
      <c r="O142" s="423"/>
      <c r="P142" s="423"/>
      <c r="Q142" s="423"/>
      <c r="R142" s="423"/>
      <c r="S142" s="423"/>
      <c r="T142" s="423"/>
      <c r="U142" s="423"/>
      <c r="V142" s="423"/>
      <c r="W142" s="423"/>
      <c r="X142" s="423"/>
      <c r="Y142" s="423"/>
      <c r="Z142" s="423"/>
      <c r="AA142" s="423"/>
      <c r="AB142" s="423"/>
      <c r="AC142" s="423"/>
      <c r="AD142" s="423"/>
      <c r="AE142" s="423"/>
      <c r="AF142" s="423"/>
      <c r="AG142" s="423"/>
      <c r="AH142" s="423"/>
      <c r="AI142" s="423"/>
      <c r="AJ142" s="423"/>
      <c r="AK142" s="423"/>
      <c r="AL142" s="423"/>
      <c r="AM142" s="423"/>
      <c r="AN142" s="423"/>
      <c r="AO142" s="423"/>
      <c r="AP142" s="423"/>
      <c r="AQ142" s="423"/>
      <c r="AR142" s="423"/>
      <c r="AS142" s="423"/>
      <c r="AT142" s="423"/>
      <c r="AU142" s="423"/>
      <c r="AV142" s="423"/>
      <c r="AW142" s="423"/>
      <c r="AX142" s="423"/>
      <c r="AY142" s="423"/>
      <c r="AZ142" s="423"/>
      <c r="BA142" s="423"/>
      <c r="BB142" s="423"/>
      <c r="BC142" s="423"/>
      <c r="BD142" s="423"/>
      <c r="BE142" s="423"/>
      <c r="BF142" s="423"/>
      <c r="BG142" s="423"/>
      <c r="BH142" s="423"/>
      <c r="BI142" s="423"/>
      <c r="BJ142" s="423"/>
      <c r="BK142" s="423"/>
      <c r="BL142" s="423"/>
      <c r="BM142" s="423"/>
      <c r="BN142" s="423"/>
      <c r="BO142" s="423"/>
      <c r="BP142" s="423"/>
      <c r="BQ142" s="423"/>
      <c r="BR142" s="423"/>
      <c r="BS142" s="423"/>
      <c r="BT142" s="423"/>
      <c r="BU142" s="423"/>
      <c r="BV142" s="423"/>
      <c r="BW142" s="423"/>
      <c r="BX142" s="423"/>
      <c r="BY142" s="423"/>
    </row>
    <row r="143" spans="1:77" s="65" customFormat="1">
      <c r="A143" s="284">
        <f t="shared" si="3"/>
        <v>121</v>
      </c>
      <c r="B143" s="303" t="s">
        <v>1291</v>
      </c>
      <c r="C143" s="304"/>
      <c r="D143" s="441"/>
      <c r="E143" s="441"/>
      <c r="F143" s="441"/>
      <c r="G143" s="441"/>
      <c r="H143" s="441"/>
      <c r="I143" s="441"/>
      <c r="J143" s="441"/>
      <c r="K143" s="441"/>
      <c r="L143" s="441"/>
      <c r="M143" s="423"/>
      <c r="N143" s="423"/>
      <c r="O143" s="423"/>
      <c r="P143" s="423"/>
      <c r="Q143" s="423"/>
      <c r="R143" s="423"/>
      <c r="S143" s="423"/>
      <c r="T143" s="423"/>
      <c r="U143" s="423"/>
      <c r="V143" s="423"/>
      <c r="W143" s="423"/>
      <c r="X143" s="423"/>
      <c r="Y143" s="423"/>
      <c r="Z143" s="423"/>
      <c r="AA143" s="423"/>
      <c r="AB143" s="423"/>
      <c r="AC143" s="423"/>
      <c r="AD143" s="423"/>
      <c r="AE143" s="423"/>
      <c r="AF143" s="423"/>
      <c r="AG143" s="423"/>
      <c r="AH143" s="423"/>
      <c r="AI143" s="423"/>
      <c r="AJ143" s="423"/>
      <c r="AK143" s="423"/>
      <c r="AL143" s="423"/>
      <c r="AM143" s="423"/>
      <c r="AN143" s="423"/>
      <c r="AO143" s="423"/>
      <c r="AP143" s="423"/>
      <c r="AQ143" s="423"/>
      <c r="AR143" s="423"/>
      <c r="AS143" s="423"/>
      <c r="AT143" s="423"/>
      <c r="AU143" s="423"/>
      <c r="AV143" s="423"/>
      <c r="AW143" s="423"/>
      <c r="AX143" s="423"/>
      <c r="AY143" s="423"/>
      <c r="AZ143" s="423"/>
      <c r="BA143" s="423"/>
      <c r="BB143" s="423"/>
      <c r="BC143" s="423"/>
      <c r="BD143" s="423"/>
      <c r="BE143" s="423"/>
      <c r="BF143" s="423"/>
      <c r="BG143" s="423"/>
      <c r="BH143" s="423"/>
      <c r="BI143" s="423"/>
      <c r="BJ143" s="423"/>
      <c r="BK143" s="423"/>
      <c r="BL143" s="423"/>
      <c r="BM143" s="423"/>
      <c r="BN143" s="423"/>
      <c r="BO143" s="423"/>
      <c r="BP143" s="423"/>
      <c r="BQ143" s="423"/>
      <c r="BR143" s="423"/>
      <c r="BS143" s="423"/>
      <c r="BT143" s="423"/>
      <c r="BU143" s="423"/>
      <c r="BV143" s="423"/>
      <c r="BW143" s="423"/>
      <c r="BX143" s="423"/>
      <c r="BY143" s="423"/>
    </row>
    <row r="144" spans="1:77">
      <c r="A144" s="67">
        <f t="shared" si="3"/>
        <v>122</v>
      </c>
      <c r="B144" s="26" t="s">
        <v>523</v>
      </c>
      <c r="C144" s="34"/>
      <c r="D144" s="63"/>
      <c r="E144" s="63"/>
      <c r="F144" s="63"/>
      <c r="G144" s="63"/>
      <c r="H144" s="63"/>
      <c r="I144" s="63"/>
      <c r="J144" s="63"/>
      <c r="K144" s="63"/>
      <c r="L144" s="63"/>
    </row>
    <row r="145" spans="1:16382">
      <c r="A145" s="67">
        <f t="shared" si="3"/>
        <v>123</v>
      </c>
      <c r="B145" s="26" t="s">
        <v>282</v>
      </c>
      <c r="C145" s="49"/>
      <c r="D145" s="91"/>
      <c r="E145" s="91"/>
      <c r="F145" s="91"/>
      <c r="G145" s="91"/>
      <c r="H145" s="91"/>
      <c r="I145" s="91"/>
      <c r="J145" s="91"/>
      <c r="K145" s="91"/>
      <c r="L145" s="91"/>
    </row>
    <row r="146" spans="1:16382">
      <c r="A146" s="67">
        <f t="shared" si="3"/>
        <v>124</v>
      </c>
      <c r="B146" s="117" t="s">
        <v>324</v>
      </c>
      <c r="C146" s="396"/>
      <c r="D146" s="63"/>
      <c r="E146" s="63"/>
      <c r="F146" s="63"/>
      <c r="G146" s="63"/>
      <c r="H146" s="63"/>
      <c r="I146" s="63"/>
      <c r="J146" s="63"/>
      <c r="K146" s="63"/>
      <c r="L146" s="63"/>
    </row>
    <row r="147" spans="1:16382">
      <c r="A147" s="67">
        <f t="shared" si="3"/>
        <v>125</v>
      </c>
      <c r="B147" s="117" t="s">
        <v>283</v>
      </c>
      <c r="C147" s="396"/>
      <c r="D147" s="441"/>
      <c r="E147" s="441"/>
      <c r="F147" s="441"/>
      <c r="G147" s="441"/>
      <c r="H147" s="441"/>
      <c r="I147" s="441"/>
      <c r="J147" s="441"/>
      <c r="K147" s="441"/>
      <c r="L147" s="441"/>
    </row>
    <row r="148" spans="1:16382">
      <c r="A148" s="67">
        <f t="shared" si="3"/>
        <v>126</v>
      </c>
      <c r="B148" s="117" t="s">
        <v>217</v>
      </c>
      <c r="C148" s="396"/>
      <c r="D148" s="441"/>
      <c r="E148" s="441"/>
      <c r="F148" s="441"/>
      <c r="G148" s="441"/>
      <c r="H148" s="441"/>
      <c r="I148" s="441"/>
      <c r="J148" s="441"/>
      <c r="K148" s="441"/>
      <c r="L148" s="441"/>
    </row>
    <row r="149" spans="1:16382" s="1" customFormat="1">
      <c r="A149" s="67">
        <f t="shared" si="3"/>
        <v>127</v>
      </c>
      <c r="B149" s="136" t="s">
        <v>1292</v>
      </c>
      <c r="C149" s="49"/>
      <c r="D149" s="91"/>
      <c r="E149" s="91"/>
      <c r="F149" s="91"/>
      <c r="G149" s="91"/>
      <c r="H149" s="91"/>
      <c r="I149" s="91"/>
      <c r="J149" s="91"/>
      <c r="K149" s="91"/>
      <c r="L149" s="91"/>
      <c r="M149" s="431"/>
      <c r="N149" s="431"/>
      <c r="O149" s="431"/>
      <c r="P149" s="431"/>
      <c r="Q149" s="431"/>
      <c r="R149" s="431"/>
      <c r="S149" s="431"/>
      <c r="T149" s="431"/>
      <c r="U149" s="431"/>
      <c r="V149" s="431"/>
      <c r="W149" s="431"/>
      <c r="X149" s="431"/>
      <c r="Y149" s="431"/>
      <c r="Z149" s="431"/>
      <c r="AA149" s="431"/>
      <c r="AB149" s="431"/>
      <c r="AC149" s="431"/>
      <c r="AD149" s="431"/>
      <c r="AE149" s="431"/>
      <c r="AF149" s="431"/>
      <c r="AG149" s="431"/>
      <c r="AH149" s="431"/>
      <c r="AI149" s="431"/>
      <c r="AJ149" s="431"/>
      <c r="AK149" s="431"/>
      <c r="AL149" s="431"/>
      <c r="AM149" s="431"/>
      <c r="AN149" s="431"/>
      <c r="AO149" s="431"/>
      <c r="AP149" s="431"/>
      <c r="AQ149" s="431"/>
      <c r="AR149" s="431"/>
      <c r="AS149" s="431"/>
      <c r="AT149" s="431"/>
      <c r="AU149" s="431"/>
      <c r="AV149" s="431"/>
      <c r="AW149" s="431"/>
      <c r="AX149" s="431"/>
      <c r="AY149" s="431"/>
      <c r="AZ149" s="431"/>
      <c r="BA149" s="431"/>
      <c r="BB149" s="431"/>
      <c r="BC149" s="431"/>
      <c r="BD149" s="431"/>
      <c r="BE149" s="431"/>
      <c r="BF149" s="431"/>
      <c r="BG149" s="431"/>
      <c r="BH149" s="431"/>
      <c r="BI149" s="431"/>
      <c r="BJ149" s="431"/>
      <c r="BK149" s="431"/>
      <c r="BL149" s="431"/>
      <c r="BM149" s="431"/>
      <c r="BN149" s="431"/>
      <c r="BO149" s="431"/>
      <c r="BP149" s="431"/>
      <c r="BQ149" s="431"/>
      <c r="BR149" s="431"/>
      <c r="BS149" s="431"/>
      <c r="BT149" s="431"/>
      <c r="BU149" s="431"/>
      <c r="BV149" s="431"/>
      <c r="BW149" s="431"/>
      <c r="BX149" s="431"/>
      <c r="BY149" s="431"/>
    </row>
    <row r="150" spans="1:16382" s="1" customFormat="1">
      <c r="A150" s="67">
        <f t="shared" si="3"/>
        <v>128</v>
      </c>
      <c r="B150" s="117" t="s">
        <v>330</v>
      </c>
      <c r="C150" s="442"/>
      <c r="D150" s="441"/>
      <c r="E150" s="441"/>
      <c r="F150" s="441"/>
      <c r="G150" s="441"/>
      <c r="H150" s="441"/>
      <c r="I150" s="441"/>
      <c r="J150" s="441"/>
      <c r="K150" s="441"/>
      <c r="L150" s="441"/>
      <c r="M150" s="431"/>
      <c r="N150" s="431"/>
      <c r="O150" s="431"/>
      <c r="P150" s="431"/>
      <c r="Q150" s="431"/>
      <c r="R150" s="431"/>
      <c r="S150" s="431"/>
      <c r="T150" s="431"/>
      <c r="U150" s="431"/>
      <c r="V150" s="431"/>
      <c r="W150" s="431"/>
      <c r="X150" s="431"/>
      <c r="Y150" s="431"/>
      <c r="Z150" s="431"/>
      <c r="AA150" s="431"/>
      <c r="AB150" s="431"/>
      <c r="AC150" s="431"/>
      <c r="AD150" s="431"/>
      <c r="AE150" s="431"/>
      <c r="AF150" s="431"/>
      <c r="AG150" s="431"/>
      <c r="AH150" s="431"/>
      <c r="AI150" s="431"/>
      <c r="AJ150" s="431"/>
      <c r="AK150" s="431"/>
      <c r="AL150" s="431"/>
      <c r="AM150" s="431"/>
      <c r="AN150" s="431"/>
      <c r="AO150" s="431"/>
      <c r="AP150" s="431"/>
      <c r="AQ150" s="431"/>
      <c r="AR150" s="431"/>
      <c r="AS150" s="431"/>
      <c r="AT150" s="431"/>
      <c r="AU150" s="431"/>
      <c r="AV150" s="431"/>
      <c r="AW150" s="431"/>
      <c r="AX150" s="431"/>
      <c r="AY150" s="431"/>
      <c r="AZ150" s="431"/>
      <c r="BA150" s="431"/>
      <c r="BB150" s="431"/>
      <c r="BC150" s="431"/>
      <c r="BD150" s="431"/>
      <c r="BE150" s="431"/>
      <c r="BF150" s="431"/>
      <c r="BG150" s="431"/>
      <c r="BH150" s="431"/>
      <c r="BI150" s="431"/>
      <c r="BJ150" s="431"/>
      <c r="BK150" s="431"/>
      <c r="BL150" s="431"/>
      <c r="BM150" s="431"/>
      <c r="BN150" s="431"/>
      <c r="BO150" s="431"/>
      <c r="BP150" s="431"/>
      <c r="BQ150" s="431"/>
      <c r="BR150" s="431"/>
      <c r="BS150" s="431"/>
      <c r="BT150" s="431"/>
      <c r="BU150" s="431"/>
      <c r="BV150" s="431"/>
      <c r="BW150" s="431"/>
      <c r="BX150" s="431"/>
      <c r="BY150" s="431"/>
    </row>
    <row r="151" spans="1:16382" s="1" customFormat="1">
      <c r="A151" s="67">
        <f t="shared" si="3"/>
        <v>129</v>
      </c>
      <c r="B151" s="117" t="s">
        <v>69</v>
      </c>
      <c r="C151" s="442"/>
      <c r="D151" s="441"/>
      <c r="E151" s="441"/>
      <c r="F151" s="441"/>
      <c r="G151" s="441"/>
      <c r="H151" s="441"/>
      <c r="I151" s="441"/>
      <c r="J151" s="441"/>
      <c r="K151" s="441"/>
      <c r="L151" s="441"/>
      <c r="M151" s="431"/>
      <c r="N151" s="431"/>
      <c r="O151" s="431"/>
      <c r="P151" s="431"/>
      <c r="Q151" s="431"/>
      <c r="R151" s="431"/>
      <c r="S151" s="431"/>
      <c r="T151" s="431"/>
      <c r="U151" s="431"/>
      <c r="V151" s="431"/>
      <c r="W151" s="431"/>
      <c r="X151" s="431"/>
      <c r="Y151" s="431"/>
      <c r="Z151" s="431"/>
      <c r="AA151" s="431"/>
      <c r="AB151" s="431"/>
      <c r="AC151" s="431"/>
      <c r="AD151" s="431"/>
      <c r="AE151" s="431"/>
      <c r="AF151" s="431"/>
      <c r="AG151" s="431"/>
      <c r="AH151" s="431"/>
      <c r="AI151" s="431"/>
      <c r="AJ151" s="431"/>
      <c r="AK151" s="431"/>
      <c r="AL151" s="431"/>
      <c r="AM151" s="431"/>
      <c r="AN151" s="431"/>
      <c r="AO151" s="431"/>
      <c r="AP151" s="431"/>
      <c r="AQ151" s="431"/>
      <c r="AR151" s="431"/>
      <c r="AS151" s="431"/>
      <c r="AT151" s="431"/>
      <c r="AU151" s="431"/>
      <c r="AV151" s="431"/>
      <c r="AW151" s="431"/>
      <c r="AX151" s="431"/>
      <c r="AY151" s="431"/>
      <c r="AZ151" s="431"/>
      <c r="BA151" s="431"/>
      <c r="BB151" s="431"/>
      <c r="BC151" s="431"/>
      <c r="BD151" s="431"/>
      <c r="BE151" s="431"/>
      <c r="BF151" s="431"/>
      <c r="BG151" s="431"/>
      <c r="BH151" s="431"/>
      <c r="BI151" s="431"/>
      <c r="BJ151" s="431"/>
      <c r="BK151" s="431"/>
      <c r="BL151" s="431"/>
      <c r="BM151" s="431"/>
      <c r="BN151" s="431"/>
      <c r="BO151" s="431"/>
      <c r="BP151" s="431"/>
      <c r="BQ151" s="431"/>
      <c r="BR151" s="431"/>
      <c r="BS151" s="431"/>
      <c r="BT151" s="431"/>
      <c r="BU151" s="431"/>
      <c r="BV151" s="431"/>
      <c r="BW151" s="431"/>
      <c r="BX151" s="431"/>
      <c r="BY151" s="431"/>
    </row>
    <row r="152" spans="1:16382" s="100" customFormat="1" ht="33" customHeight="1">
      <c r="A152" s="213">
        <f t="shared" si="3"/>
        <v>130</v>
      </c>
      <c r="B152" s="214" t="s">
        <v>38</v>
      </c>
      <c r="C152" s="99"/>
      <c r="D152" s="403"/>
      <c r="E152" s="403"/>
      <c r="F152" s="403"/>
      <c r="G152" s="403"/>
      <c r="H152" s="403"/>
      <c r="I152" s="403"/>
      <c r="J152" s="403"/>
      <c r="K152" s="403"/>
      <c r="L152" s="403"/>
      <c r="M152" s="443"/>
      <c r="N152" s="443"/>
      <c r="O152" s="443"/>
      <c r="P152" s="443"/>
      <c r="Q152" s="443"/>
      <c r="R152" s="443"/>
      <c r="S152" s="443"/>
      <c r="T152" s="443"/>
      <c r="U152" s="443"/>
      <c r="V152" s="443"/>
      <c r="W152" s="443"/>
      <c r="X152" s="443"/>
      <c r="Y152" s="443"/>
      <c r="Z152" s="443"/>
      <c r="AA152" s="443"/>
      <c r="AB152" s="443"/>
      <c r="AC152" s="443"/>
      <c r="AD152" s="443"/>
      <c r="AE152" s="443"/>
      <c r="AF152" s="443"/>
      <c r="AG152" s="443"/>
      <c r="AH152" s="443"/>
      <c r="AI152" s="443"/>
      <c r="AJ152" s="443"/>
      <c r="AK152" s="443"/>
      <c r="AL152" s="443"/>
      <c r="AM152" s="443"/>
      <c r="AN152" s="443"/>
      <c r="AO152" s="443"/>
      <c r="AP152" s="443"/>
      <c r="AQ152" s="443"/>
      <c r="AR152" s="443"/>
      <c r="AS152" s="443"/>
      <c r="AT152" s="443"/>
      <c r="AU152" s="443"/>
      <c r="AV152" s="443"/>
      <c r="AW152" s="443"/>
      <c r="AX152" s="443"/>
      <c r="AY152" s="443"/>
      <c r="AZ152" s="443"/>
      <c r="BA152" s="443"/>
      <c r="BB152" s="443"/>
      <c r="BC152" s="443"/>
      <c r="BD152" s="443"/>
      <c r="BE152" s="443"/>
      <c r="BF152" s="443"/>
      <c r="BG152" s="443"/>
      <c r="BH152" s="443"/>
      <c r="BI152" s="443"/>
      <c r="BJ152" s="443"/>
      <c r="BK152" s="443"/>
      <c r="BL152" s="443"/>
      <c r="BM152" s="443"/>
      <c r="BN152" s="443"/>
      <c r="BO152" s="443"/>
      <c r="BP152" s="443"/>
      <c r="BQ152" s="443"/>
      <c r="BR152" s="443"/>
      <c r="BS152" s="443"/>
      <c r="BT152" s="443"/>
      <c r="BU152" s="443"/>
      <c r="BV152" s="443"/>
      <c r="BW152" s="443"/>
      <c r="BX152" s="443"/>
      <c r="BY152" s="443"/>
    </row>
    <row r="153" spans="1:16382">
      <c r="A153" s="67">
        <f t="shared" si="3"/>
        <v>131</v>
      </c>
      <c r="B153" s="30" t="s">
        <v>524</v>
      </c>
      <c r="C153" s="715"/>
      <c r="D153" s="91"/>
      <c r="E153" s="718"/>
      <c r="F153" s="718"/>
      <c r="G153" s="718"/>
      <c r="H153" s="718"/>
      <c r="I153" s="718"/>
      <c r="J153" s="718"/>
      <c r="K153" s="718"/>
      <c r="L153" s="718"/>
    </row>
    <row r="154" spans="1:16382" s="65" customFormat="1">
      <c r="A154" s="444"/>
      <c r="B154" s="445"/>
      <c r="C154" s="422"/>
      <c r="D154" s="391"/>
      <c r="E154" s="391"/>
      <c r="F154" s="391"/>
      <c r="G154" s="391"/>
      <c r="H154" s="391"/>
      <c r="I154" s="391"/>
      <c r="J154" s="391"/>
      <c r="K154" s="391"/>
      <c r="L154" s="391"/>
      <c r="M154" s="423"/>
      <c r="N154" s="423"/>
      <c r="O154" s="423"/>
      <c r="P154" s="423"/>
      <c r="Q154" s="423"/>
      <c r="R154" s="423"/>
      <c r="S154" s="423"/>
      <c r="T154" s="423"/>
      <c r="U154" s="423"/>
      <c r="V154" s="423"/>
      <c r="W154" s="423"/>
      <c r="X154" s="423"/>
      <c r="Y154" s="423"/>
      <c r="Z154" s="423"/>
      <c r="AA154" s="423"/>
      <c r="AB154" s="423"/>
      <c r="AC154" s="423"/>
      <c r="AD154" s="423"/>
      <c r="AE154" s="423"/>
      <c r="AF154" s="423"/>
      <c r="AG154" s="423"/>
      <c r="AH154" s="423"/>
      <c r="AI154" s="423"/>
      <c r="AJ154" s="423"/>
      <c r="AK154" s="423"/>
      <c r="AL154" s="423"/>
      <c r="AM154" s="423"/>
      <c r="AN154" s="423"/>
      <c r="AO154" s="423"/>
      <c r="AP154" s="423"/>
      <c r="AQ154" s="423"/>
      <c r="AR154" s="423"/>
      <c r="AS154" s="423"/>
      <c r="AT154" s="423"/>
      <c r="AU154" s="423"/>
      <c r="AV154" s="423"/>
      <c r="AW154" s="423"/>
      <c r="AX154" s="423"/>
      <c r="AY154" s="423"/>
      <c r="AZ154" s="423"/>
      <c r="BA154" s="423"/>
      <c r="BB154" s="423"/>
      <c r="BC154" s="423"/>
      <c r="BD154" s="423"/>
      <c r="BE154" s="423"/>
      <c r="BF154" s="423"/>
      <c r="BG154" s="423"/>
      <c r="BH154" s="423"/>
      <c r="BI154" s="423"/>
      <c r="BJ154" s="423"/>
      <c r="BK154" s="423"/>
      <c r="BL154" s="423"/>
      <c r="BM154" s="423"/>
      <c r="BN154" s="423"/>
      <c r="BO154" s="423"/>
      <c r="BP154" s="423"/>
      <c r="BQ154" s="423"/>
      <c r="BR154" s="423"/>
      <c r="BS154" s="423"/>
      <c r="BT154" s="423"/>
      <c r="BU154" s="423"/>
      <c r="BV154" s="423"/>
      <c r="BW154" s="423"/>
      <c r="BX154" s="423"/>
      <c r="BY154" s="423"/>
    </row>
    <row r="155" spans="1:16382" ht="30" customHeight="1">
      <c r="A155" s="209">
        <f>A153+1</f>
        <v>132</v>
      </c>
      <c r="B155" s="719" t="s">
        <v>778</v>
      </c>
      <c r="C155" s="41"/>
      <c r="D155" s="91"/>
      <c r="E155" s="91"/>
      <c r="F155" s="91"/>
      <c r="G155" s="91"/>
      <c r="H155" s="91"/>
      <c r="I155" s="91"/>
      <c r="J155" s="91"/>
      <c r="K155" s="91"/>
      <c r="L155" s="91"/>
    </row>
    <row r="156" spans="1:16382">
      <c r="B156" s="381"/>
      <c r="C156" s="435"/>
      <c r="D156" s="391"/>
      <c r="E156" s="391"/>
      <c r="F156" s="391"/>
      <c r="G156" s="391"/>
      <c r="H156" s="391"/>
      <c r="I156" s="391"/>
      <c r="J156" s="391"/>
      <c r="K156" s="391"/>
      <c r="L156" s="391"/>
    </row>
    <row r="157" spans="1:16382" s="47" customFormat="1">
      <c r="A157" s="1097" t="s">
        <v>24</v>
      </c>
      <c r="B157" s="1097"/>
      <c r="C157" s="1097"/>
      <c r="D157" s="1097"/>
      <c r="E157" s="1097"/>
      <c r="F157" s="1097"/>
      <c r="G157" s="1097"/>
      <c r="H157" s="1097"/>
      <c r="I157" s="1097"/>
      <c r="J157" s="1097"/>
      <c r="K157" s="1097"/>
      <c r="L157" s="1097"/>
      <c r="M157" s="404"/>
      <c r="N157" s="404"/>
      <c r="O157" s="404"/>
      <c r="P157" s="404"/>
      <c r="Q157" s="404"/>
      <c r="R157" s="404"/>
      <c r="S157" s="404"/>
      <c r="T157" s="404"/>
      <c r="U157" s="404"/>
      <c r="V157" s="404"/>
      <c r="W157" s="404"/>
      <c r="X157" s="404"/>
      <c r="Y157" s="404"/>
      <c r="Z157" s="404"/>
      <c r="AA157" s="404"/>
      <c r="AB157" s="404"/>
      <c r="AC157" s="404"/>
      <c r="AD157" s="404"/>
      <c r="AE157" s="404"/>
      <c r="AF157" s="404"/>
      <c r="AG157" s="404"/>
      <c r="AH157" s="404"/>
      <c r="AI157" s="404"/>
      <c r="AJ157" s="404"/>
      <c r="AK157" s="404"/>
      <c r="AL157" s="404"/>
      <c r="AM157" s="404"/>
      <c r="AN157" s="404"/>
      <c r="AO157" s="404"/>
      <c r="AP157" s="404"/>
      <c r="AQ157" s="404"/>
      <c r="AR157" s="404"/>
      <c r="AS157" s="404"/>
      <c r="AT157" s="404"/>
      <c r="AU157" s="404"/>
      <c r="AV157" s="404"/>
      <c r="AW157" s="404"/>
      <c r="AX157" s="404"/>
      <c r="AY157" s="404"/>
      <c r="AZ157" s="404"/>
      <c r="BA157" s="404"/>
      <c r="BB157" s="404"/>
      <c r="BC157" s="404"/>
      <c r="BD157" s="404"/>
      <c r="BE157" s="404"/>
      <c r="BF157" s="404"/>
      <c r="BG157" s="404"/>
      <c r="BH157" s="404"/>
      <c r="BI157" s="404"/>
      <c r="BJ157" s="404"/>
      <c r="BK157" s="404"/>
      <c r="BL157" s="404"/>
      <c r="BM157" s="404"/>
      <c r="BN157" s="404"/>
      <c r="BO157" s="404"/>
      <c r="BP157" s="404"/>
      <c r="BQ157" s="404"/>
      <c r="BR157" s="404"/>
      <c r="BS157" s="404"/>
      <c r="BT157" s="404"/>
      <c r="BU157" s="404"/>
      <c r="BV157" s="404"/>
      <c r="BW157" s="404"/>
      <c r="BX157" s="404"/>
      <c r="BY157" s="404"/>
    </row>
    <row r="158" spans="1:16382">
      <c r="A158" s="383"/>
      <c r="B158" s="392"/>
      <c r="C158" s="435"/>
      <c r="D158" s="411"/>
      <c r="E158" s="411"/>
      <c r="F158" s="411"/>
      <c r="G158" s="411"/>
      <c r="H158" s="411"/>
      <c r="I158" s="411"/>
      <c r="J158" s="411"/>
      <c r="K158" s="411"/>
      <c r="L158" s="411"/>
    </row>
    <row r="159" spans="1:16382">
      <c r="A159" s="198">
        <f>A155+1</f>
        <v>133</v>
      </c>
      <c r="B159" s="235" t="s">
        <v>608</v>
      </c>
      <c r="C159" s="300"/>
      <c r="D159" s="447"/>
      <c r="E159" s="447"/>
      <c r="F159" s="447"/>
      <c r="G159" s="447"/>
      <c r="H159" s="447"/>
      <c r="I159" s="447"/>
      <c r="J159" s="447"/>
      <c r="K159" s="447"/>
      <c r="L159" s="447"/>
      <c r="M159" s="448"/>
      <c r="N159" s="448"/>
      <c r="O159" s="448"/>
      <c r="P159" s="448"/>
      <c r="Q159" s="448"/>
      <c r="R159" s="448"/>
      <c r="S159" s="448"/>
      <c r="T159" s="448"/>
      <c r="U159" s="448"/>
      <c r="V159" s="448"/>
      <c r="W159" s="448"/>
      <c r="X159" s="448"/>
      <c r="Y159" s="448"/>
      <c r="Z159" s="448"/>
      <c r="AA159" s="448"/>
      <c r="AB159" s="448"/>
      <c r="AC159" s="448"/>
      <c r="AD159" s="448"/>
      <c r="AE159" s="448"/>
      <c r="AF159" s="448"/>
      <c r="AG159" s="448"/>
      <c r="AH159" s="448"/>
      <c r="AI159" s="448"/>
      <c r="AJ159" s="448"/>
      <c r="AK159" s="448"/>
      <c r="AL159" s="448"/>
      <c r="AM159" s="448"/>
      <c r="AN159" s="448"/>
      <c r="AO159" s="448"/>
      <c r="AP159" s="448"/>
      <c r="AQ159" s="448"/>
      <c r="AR159" s="448"/>
      <c r="AS159" s="448"/>
      <c r="AT159" s="448"/>
      <c r="AU159" s="448"/>
      <c r="AV159" s="448"/>
      <c r="AW159" s="448"/>
      <c r="AX159" s="448"/>
      <c r="AY159" s="448"/>
      <c r="AZ159" s="448"/>
      <c r="BA159" s="448"/>
      <c r="BB159" s="448"/>
      <c r="BC159" s="448"/>
      <c r="BD159" s="448"/>
      <c r="BE159" s="448"/>
      <c r="BF159" s="448"/>
      <c r="BG159" s="448"/>
      <c r="BH159" s="448"/>
      <c r="BI159" s="448"/>
      <c r="BJ159" s="448"/>
      <c r="BK159" s="448"/>
      <c r="BL159" s="448"/>
      <c r="BM159" s="448"/>
      <c r="BN159" s="448"/>
      <c r="BO159" s="448"/>
      <c r="BP159" s="448"/>
      <c r="BQ159" s="448"/>
      <c r="BR159" s="448"/>
      <c r="BS159" s="448"/>
      <c r="BT159" s="448"/>
      <c r="BU159" s="448"/>
      <c r="BV159" s="448"/>
      <c r="BW159" s="448"/>
      <c r="BX159" s="448"/>
      <c r="BY159" s="448"/>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46"/>
      <c r="DZ159" s="46"/>
      <c r="EA159" s="46"/>
      <c r="EB159" s="46"/>
      <c r="EC159" s="46"/>
      <c r="ED159" s="46"/>
      <c r="EE159" s="46"/>
      <c r="EF159" s="46"/>
      <c r="EG159" s="46"/>
      <c r="EH159" s="46"/>
      <c r="EI159" s="46"/>
      <c r="EJ159" s="46"/>
      <c r="EK159" s="46"/>
      <c r="EL159" s="46"/>
      <c r="EM159" s="46"/>
      <c r="EN159" s="46"/>
      <c r="EO159" s="46"/>
      <c r="EP159" s="46"/>
      <c r="EQ159" s="46"/>
      <c r="ER159" s="46"/>
      <c r="ES159" s="46"/>
      <c r="ET159" s="46"/>
      <c r="EU159" s="46"/>
      <c r="EV159" s="46"/>
      <c r="EW159" s="46"/>
      <c r="EX159" s="46"/>
      <c r="EY159" s="46"/>
      <c r="EZ159" s="46"/>
      <c r="FA159" s="46"/>
      <c r="FB159" s="46"/>
      <c r="FC159" s="46"/>
      <c r="FD159" s="46"/>
      <c r="FE159" s="46"/>
      <c r="FF159" s="46"/>
      <c r="FG159" s="46"/>
      <c r="FH159" s="46"/>
      <c r="FI159" s="46"/>
      <c r="FJ159" s="46"/>
      <c r="FK159" s="46"/>
      <c r="FL159" s="46"/>
      <c r="FM159" s="46"/>
      <c r="FN159" s="46"/>
      <c r="FO159" s="46"/>
      <c r="FP159" s="46"/>
      <c r="FQ159" s="46"/>
      <c r="FR159" s="46"/>
      <c r="FS159" s="46"/>
      <c r="FT159" s="46"/>
      <c r="FU159" s="46"/>
      <c r="FV159" s="46"/>
      <c r="FW159" s="46"/>
      <c r="FX159" s="46"/>
      <c r="FY159" s="46"/>
      <c r="FZ159" s="46"/>
      <c r="GA159" s="46"/>
      <c r="GB159" s="46"/>
      <c r="GC159" s="46"/>
      <c r="GD159" s="46"/>
      <c r="GE159" s="46"/>
      <c r="GF159" s="46"/>
      <c r="GG159" s="46"/>
      <c r="GH159" s="46"/>
      <c r="GI159" s="46"/>
      <c r="GJ159" s="46"/>
      <c r="GK159" s="46"/>
      <c r="GL159" s="46"/>
      <c r="GM159" s="46"/>
      <c r="GN159" s="46"/>
      <c r="GO159" s="46"/>
      <c r="GP159" s="46"/>
      <c r="GQ159" s="46"/>
      <c r="GR159" s="46"/>
      <c r="GS159" s="46"/>
      <c r="GT159" s="46"/>
      <c r="GU159" s="46"/>
      <c r="GV159" s="46"/>
      <c r="GW159" s="46"/>
      <c r="GX159" s="46"/>
      <c r="GY159" s="46"/>
      <c r="GZ159" s="46"/>
      <c r="HA159" s="46"/>
      <c r="HB159" s="46"/>
      <c r="HC159" s="46"/>
      <c r="HD159" s="46"/>
      <c r="HE159" s="46"/>
      <c r="HF159" s="46"/>
      <c r="HG159" s="46"/>
      <c r="HH159" s="46"/>
      <c r="HI159" s="46"/>
      <c r="HJ159" s="46"/>
      <c r="HK159" s="46"/>
      <c r="HL159" s="46"/>
      <c r="HM159" s="46"/>
      <c r="HN159" s="46"/>
      <c r="HO159" s="46"/>
      <c r="HP159" s="46"/>
      <c r="HQ159" s="46"/>
      <c r="HR159" s="46"/>
      <c r="HS159" s="46"/>
      <c r="HT159" s="46"/>
      <c r="HU159" s="46"/>
      <c r="HV159" s="46"/>
      <c r="HW159" s="46"/>
      <c r="HX159" s="46"/>
      <c r="HY159" s="46"/>
      <c r="HZ159" s="46"/>
      <c r="IA159" s="46"/>
      <c r="IB159" s="46"/>
      <c r="IC159" s="46"/>
      <c r="ID159" s="46"/>
      <c r="IE159" s="46"/>
      <c r="IF159" s="46"/>
      <c r="IG159" s="46"/>
      <c r="IH159" s="46"/>
      <c r="II159" s="46"/>
      <c r="IJ159" s="46"/>
      <c r="IK159" s="46"/>
      <c r="IL159" s="46"/>
      <c r="IM159" s="46"/>
      <c r="IN159" s="46"/>
      <c r="IO159" s="46"/>
      <c r="IP159" s="46"/>
      <c r="IQ159" s="46"/>
      <c r="IR159" s="46"/>
      <c r="IS159" s="46"/>
      <c r="IT159" s="46"/>
      <c r="IU159" s="46"/>
      <c r="IV159" s="46"/>
      <c r="IW159" s="46"/>
      <c r="IX159" s="46"/>
      <c r="IY159" s="46"/>
      <c r="IZ159" s="46"/>
      <c r="JA159" s="46"/>
      <c r="JB159" s="46"/>
      <c r="JC159" s="46"/>
      <c r="JD159" s="46"/>
      <c r="JE159" s="46"/>
      <c r="JF159" s="46"/>
      <c r="JG159" s="46"/>
      <c r="JH159" s="46"/>
      <c r="JI159" s="46"/>
      <c r="JJ159" s="46"/>
      <c r="JK159" s="46"/>
      <c r="JL159" s="46"/>
      <c r="JM159" s="46"/>
      <c r="JN159" s="46"/>
      <c r="JO159" s="46"/>
      <c r="JP159" s="46"/>
      <c r="JQ159" s="46"/>
      <c r="JR159" s="46"/>
      <c r="JS159" s="46"/>
      <c r="JT159" s="46"/>
      <c r="JU159" s="46"/>
      <c r="JV159" s="46"/>
      <c r="JW159" s="46"/>
      <c r="JX159" s="46"/>
      <c r="JY159" s="46"/>
      <c r="JZ159" s="46"/>
      <c r="KA159" s="46"/>
      <c r="KB159" s="46"/>
      <c r="KC159" s="46"/>
      <c r="KD159" s="46"/>
      <c r="KE159" s="46"/>
      <c r="KF159" s="46"/>
      <c r="KG159" s="46"/>
      <c r="KH159" s="46"/>
      <c r="KI159" s="46"/>
      <c r="KJ159" s="46"/>
      <c r="KK159" s="46"/>
      <c r="KL159" s="46"/>
      <c r="KM159" s="46"/>
      <c r="KN159" s="46"/>
      <c r="KO159" s="46"/>
      <c r="KP159" s="46"/>
      <c r="KQ159" s="46"/>
      <c r="KR159" s="46"/>
      <c r="KS159" s="46"/>
      <c r="KT159" s="46"/>
      <c r="KU159" s="46"/>
      <c r="KV159" s="46"/>
      <c r="KW159" s="46"/>
      <c r="KX159" s="46"/>
      <c r="KY159" s="46"/>
      <c r="KZ159" s="46"/>
      <c r="LA159" s="46"/>
      <c r="LB159" s="46"/>
      <c r="LC159" s="46"/>
      <c r="LD159" s="46"/>
      <c r="LE159" s="46"/>
      <c r="LF159" s="46"/>
      <c r="LG159" s="46"/>
      <c r="LH159" s="46"/>
      <c r="LI159" s="46"/>
      <c r="LJ159" s="46"/>
      <c r="LK159" s="46"/>
      <c r="LL159" s="46"/>
      <c r="LM159" s="46"/>
      <c r="LN159" s="46"/>
      <c r="LO159" s="46"/>
      <c r="LP159" s="46"/>
      <c r="LQ159" s="46"/>
      <c r="LR159" s="46"/>
      <c r="LS159" s="46"/>
      <c r="LT159" s="46"/>
      <c r="LU159" s="46"/>
      <c r="LV159" s="46"/>
      <c r="LW159" s="46"/>
      <c r="LX159" s="46"/>
      <c r="LY159" s="46"/>
      <c r="LZ159" s="46"/>
      <c r="MA159" s="46"/>
      <c r="MB159" s="46"/>
      <c r="MC159" s="46"/>
      <c r="MD159" s="46"/>
      <c r="ME159" s="46"/>
      <c r="MF159" s="46"/>
      <c r="MG159" s="46"/>
      <c r="MH159" s="46"/>
      <c r="MI159" s="46"/>
      <c r="MJ159" s="46"/>
      <c r="MK159" s="46"/>
      <c r="ML159" s="46"/>
      <c r="MM159" s="46"/>
      <c r="MN159" s="46"/>
      <c r="MO159" s="46"/>
      <c r="MP159" s="46"/>
      <c r="MQ159" s="46"/>
      <c r="MR159" s="46"/>
      <c r="MS159" s="46"/>
      <c r="MT159" s="46"/>
      <c r="MU159" s="46"/>
      <c r="MV159" s="46"/>
      <c r="MW159" s="46"/>
      <c r="MX159" s="46"/>
      <c r="MY159" s="46"/>
      <c r="MZ159" s="46"/>
      <c r="NA159" s="46"/>
      <c r="NB159" s="46"/>
      <c r="NC159" s="46"/>
      <c r="ND159" s="46"/>
      <c r="NE159" s="46"/>
      <c r="NF159" s="46"/>
      <c r="NG159" s="46"/>
      <c r="NH159" s="46"/>
      <c r="NI159" s="46"/>
      <c r="NJ159" s="46"/>
      <c r="NK159" s="46"/>
      <c r="NL159" s="46"/>
      <c r="NM159" s="46"/>
      <c r="NN159" s="46"/>
      <c r="NO159" s="46"/>
      <c r="NP159" s="46"/>
      <c r="NQ159" s="46"/>
      <c r="NR159" s="46"/>
      <c r="NS159" s="46"/>
      <c r="NT159" s="46"/>
      <c r="NU159" s="46"/>
      <c r="NV159" s="46"/>
      <c r="NW159" s="46"/>
      <c r="NX159" s="46"/>
      <c r="NY159" s="46"/>
      <c r="NZ159" s="46"/>
      <c r="OA159" s="46"/>
      <c r="OB159" s="46"/>
      <c r="OC159" s="46"/>
      <c r="OD159" s="46"/>
      <c r="OE159" s="46"/>
      <c r="OF159" s="46"/>
      <c r="OG159" s="46"/>
      <c r="OH159" s="46"/>
      <c r="OI159" s="46"/>
      <c r="OJ159" s="46"/>
      <c r="OK159" s="46"/>
      <c r="OL159" s="46"/>
      <c r="OM159" s="46"/>
      <c r="ON159" s="46"/>
      <c r="OO159" s="46"/>
      <c r="OP159" s="46"/>
      <c r="OQ159" s="46"/>
      <c r="OR159" s="46"/>
      <c r="OS159" s="46"/>
      <c r="OT159" s="46"/>
      <c r="OU159" s="46"/>
      <c r="OV159" s="46"/>
      <c r="OW159" s="46"/>
      <c r="OX159" s="46"/>
      <c r="OY159" s="46"/>
      <c r="OZ159" s="46"/>
      <c r="PA159" s="46"/>
      <c r="PB159" s="46"/>
      <c r="PC159" s="46"/>
      <c r="PD159" s="46"/>
      <c r="PE159" s="46"/>
      <c r="PF159" s="46"/>
      <c r="PG159" s="46"/>
      <c r="PH159" s="46"/>
      <c r="PI159" s="46"/>
      <c r="PJ159" s="46"/>
      <c r="PK159" s="46"/>
      <c r="PL159" s="46"/>
      <c r="PM159" s="46"/>
      <c r="PN159" s="46"/>
      <c r="PO159" s="46"/>
      <c r="PP159" s="46"/>
      <c r="PQ159" s="46"/>
      <c r="PR159" s="46"/>
      <c r="PS159" s="46"/>
      <c r="PT159" s="46"/>
      <c r="PU159" s="46"/>
      <c r="PV159" s="46"/>
      <c r="PW159" s="46"/>
      <c r="PX159" s="46"/>
      <c r="PY159" s="46"/>
      <c r="PZ159" s="46"/>
      <c r="QA159" s="46"/>
      <c r="QB159" s="46"/>
      <c r="QC159" s="46"/>
      <c r="QD159" s="46"/>
      <c r="QE159" s="46"/>
      <c r="QF159" s="46"/>
      <c r="QG159" s="46"/>
      <c r="QH159" s="46"/>
      <c r="QI159" s="46"/>
      <c r="QJ159" s="46"/>
      <c r="QK159" s="46"/>
      <c r="QL159" s="46"/>
      <c r="QM159" s="46"/>
      <c r="QN159" s="46"/>
      <c r="QO159" s="46"/>
      <c r="QP159" s="46"/>
      <c r="QQ159" s="46"/>
      <c r="QR159" s="46"/>
      <c r="QS159" s="46"/>
      <c r="QT159" s="46"/>
      <c r="QU159" s="46"/>
      <c r="QV159" s="46"/>
      <c r="QW159" s="46"/>
      <c r="QX159" s="46"/>
      <c r="QY159" s="46"/>
      <c r="QZ159" s="46"/>
      <c r="RA159" s="46"/>
      <c r="RB159" s="46"/>
      <c r="RC159" s="46"/>
      <c r="RD159" s="46"/>
      <c r="RE159" s="46"/>
      <c r="RF159" s="46"/>
      <c r="RG159" s="46"/>
      <c r="RH159" s="46"/>
      <c r="RI159" s="46"/>
      <c r="RJ159" s="46"/>
      <c r="RK159" s="46"/>
      <c r="RL159" s="46"/>
      <c r="RM159" s="46"/>
      <c r="RN159" s="46"/>
      <c r="RO159" s="46"/>
      <c r="RP159" s="46"/>
      <c r="RQ159" s="46"/>
      <c r="RR159" s="46"/>
      <c r="RS159" s="46"/>
      <c r="RT159" s="46"/>
      <c r="RU159" s="46"/>
      <c r="RV159" s="46"/>
      <c r="RW159" s="46"/>
      <c r="RX159" s="46"/>
      <c r="RY159" s="46"/>
      <c r="RZ159" s="46"/>
      <c r="SA159" s="46"/>
      <c r="SB159" s="46"/>
      <c r="SC159" s="46"/>
      <c r="SD159" s="46"/>
      <c r="SE159" s="46"/>
      <c r="SF159" s="46"/>
      <c r="SG159" s="46"/>
      <c r="SH159" s="46"/>
      <c r="SI159" s="46"/>
      <c r="SJ159" s="46"/>
      <c r="SK159" s="46"/>
      <c r="SL159" s="46"/>
      <c r="SM159" s="46"/>
      <c r="SN159" s="46"/>
      <c r="SO159" s="46"/>
      <c r="SP159" s="46"/>
      <c r="SQ159" s="46"/>
      <c r="SR159" s="46"/>
      <c r="SS159" s="46"/>
      <c r="ST159" s="46"/>
      <c r="SU159" s="46"/>
      <c r="SV159" s="46"/>
      <c r="SW159" s="46"/>
      <c r="SX159" s="46"/>
      <c r="SY159" s="46"/>
      <c r="SZ159" s="46"/>
      <c r="TA159" s="46"/>
      <c r="TB159" s="46"/>
      <c r="TC159" s="46"/>
      <c r="TD159" s="46"/>
      <c r="TE159" s="46"/>
      <c r="TF159" s="46"/>
      <c r="TG159" s="46"/>
      <c r="TH159" s="46"/>
      <c r="TI159" s="46"/>
      <c r="TJ159" s="46"/>
      <c r="TK159" s="46"/>
      <c r="TL159" s="46"/>
      <c r="TM159" s="46"/>
      <c r="TN159" s="46"/>
      <c r="TO159" s="46"/>
      <c r="TP159" s="46"/>
      <c r="TQ159" s="46"/>
      <c r="TR159" s="46"/>
      <c r="TS159" s="46"/>
      <c r="TT159" s="46"/>
      <c r="TU159" s="46"/>
      <c r="TV159" s="46"/>
      <c r="TW159" s="46"/>
      <c r="TX159" s="46"/>
      <c r="TY159" s="46"/>
      <c r="TZ159" s="46"/>
      <c r="UA159" s="46"/>
      <c r="UB159" s="46"/>
      <c r="UC159" s="46"/>
      <c r="UD159" s="46"/>
      <c r="UE159" s="46"/>
      <c r="UF159" s="46"/>
      <c r="UG159" s="46"/>
      <c r="UH159" s="46"/>
      <c r="UI159" s="46"/>
      <c r="UJ159" s="46"/>
      <c r="UK159" s="46"/>
      <c r="UL159" s="46"/>
      <c r="UM159" s="46"/>
      <c r="UN159" s="46"/>
      <c r="UO159" s="46"/>
      <c r="UP159" s="46"/>
      <c r="UQ159" s="46"/>
      <c r="UR159" s="46"/>
      <c r="US159" s="46"/>
      <c r="UT159" s="46"/>
      <c r="UU159" s="46"/>
      <c r="UV159" s="46"/>
      <c r="UW159" s="46"/>
      <c r="UX159" s="46"/>
      <c r="UY159" s="46"/>
      <c r="UZ159" s="46"/>
      <c r="VA159" s="46"/>
      <c r="VB159" s="46"/>
      <c r="VC159" s="46"/>
      <c r="VD159" s="46"/>
      <c r="VE159" s="46"/>
      <c r="VF159" s="46"/>
      <c r="VG159" s="46"/>
      <c r="VH159" s="46"/>
      <c r="VI159" s="46"/>
      <c r="VJ159" s="46"/>
      <c r="VK159" s="46"/>
      <c r="VL159" s="46"/>
      <c r="VM159" s="46"/>
      <c r="VN159" s="46"/>
      <c r="VO159" s="46"/>
      <c r="VP159" s="46"/>
      <c r="VQ159" s="46"/>
      <c r="VR159" s="46"/>
      <c r="VS159" s="46"/>
      <c r="VT159" s="46"/>
      <c r="VU159" s="46"/>
      <c r="VV159" s="46"/>
      <c r="VW159" s="46"/>
      <c r="VX159" s="46"/>
      <c r="VY159" s="46"/>
      <c r="VZ159" s="46"/>
      <c r="WA159" s="46"/>
      <c r="WB159" s="46"/>
      <c r="WC159" s="46"/>
      <c r="WD159" s="46"/>
      <c r="WE159" s="46"/>
      <c r="WF159" s="46"/>
      <c r="WG159" s="46"/>
      <c r="WH159" s="46"/>
      <c r="WI159" s="46"/>
      <c r="WJ159" s="46"/>
      <c r="WK159" s="46"/>
      <c r="WL159" s="46"/>
      <c r="WM159" s="46"/>
      <c r="WN159" s="46"/>
      <c r="WO159" s="46"/>
      <c r="WP159" s="46"/>
      <c r="WQ159" s="46"/>
      <c r="WR159" s="46"/>
      <c r="WS159" s="46"/>
      <c r="WT159" s="46"/>
      <c r="WU159" s="46"/>
      <c r="WV159" s="46"/>
      <c r="WW159" s="46"/>
      <c r="WX159" s="46"/>
      <c r="WY159" s="46"/>
      <c r="WZ159" s="46"/>
      <c r="XA159" s="46"/>
      <c r="XB159" s="46"/>
      <c r="XC159" s="46"/>
      <c r="XD159" s="46"/>
      <c r="XE159" s="46"/>
      <c r="XF159" s="46"/>
      <c r="XG159" s="46"/>
      <c r="XH159" s="46"/>
      <c r="XI159" s="46"/>
      <c r="XJ159" s="46"/>
      <c r="XK159" s="46"/>
      <c r="XL159" s="46"/>
      <c r="XM159" s="46"/>
      <c r="XN159" s="46"/>
      <c r="XO159" s="46"/>
      <c r="XP159" s="46"/>
      <c r="XQ159" s="46"/>
      <c r="XR159" s="46"/>
      <c r="XS159" s="46"/>
      <c r="XT159" s="46"/>
      <c r="XU159" s="46"/>
      <c r="XV159" s="46"/>
      <c r="XW159" s="46"/>
      <c r="XX159" s="46"/>
      <c r="XY159" s="46"/>
      <c r="XZ159" s="46"/>
      <c r="YA159" s="46"/>
      <c r="YB159" s="46"/>
      <c r="YC159" s="46"/>
      <c r="YD159" s="46"/>
      <c r="YE159" s="46"/>
      <c r="YF159" s="46"/>
      <c r="YG159" s="46"/>
      <c r="YH159" s="46"/>
      <c r="YI159" s="46"/>
      <c r="YJ159" s="46"/>
      <c r="YK159" s="46"/>
      <c r="YL159" s="46"/>
      <c r="YM159" s="46"/>
      <c r="YN159" s="46"/>
      <c r="YO159" s="46"/>
      <c r="YP159" s="46"/>
      <c r="YQ159" s="46"/>
      <c r="YR159" s="46"/>
      <c r="YS159" s="46"/>
      <c r="YT159" s="46"/>
      <c r="YU159" s="46"/>
      <c r="YV159" s="46"/>
      <c r="YW159" s="46"/>
      <c r="YX159" s="46"/>
      <c r="YY159" s="46"/>
      <c r="YZ159" s="46"/>
      <c r="ZA159" s="46"/>
      <c r="ZB159" s="46"/>
      <c r="ZC159" s="46"/>
      <c r="ZD159" s="46"/>
      <c r="ZE159" s="46"/>
      <c r="ZF159" s="46"/>
      <c r="ZG159" s="46"/>
      <c r="ZH159" s="46"/>
      <c r="ZI159" s="46"/>
      <c r="ZJ159" s="46"/>
      <c r="ZK159" s="46"/>
      <c r="ZL159" s="46"/>
      <c r="ZM159" s="46"/>
      <c r="ZN159" s="46"/>
      <c r="ZO159" s="46"/>
      <c r="ZP159" s="46"/>
      <c r="ZQ159" s="46"/>
      <c r="ZR159" s="46"/>
      <c r="ZS159" s="46"/>
      <c r="ZT159" s="46"/>
      <c r="ZU159" s="46"/>
      <c r="ZV159" s="46"/>
      <c r="ZW159" s="46"/>
      <c r="ZX159" s="46"/>
      <c r="ZY159" s="46"/>
      <c r="ZZ159" s="46"/>
      <c r="AAA159" s="46"/>
      <c r="AAB159" s="46"/>
      <c r="AAC159" s="46"/>
      <c r="AAD159" s="46"/>
      <c r="AAE159" s="46"/>
      <c r="AAF159" s="46"/>
      <c r="AAG159" s="46"/>
      <c r="AAH159" s="46"/>
      <c r="AAI159" s="46"/>
      <c r="AAJ159" s="46"/>
      <c r="AAK159" s="46"/>
      <c r="AAL159" s="46"/>
      <c r="AAM159" s="46"/>
      <c r="AAN159" s="46"/>
      <c r="AAO159" s="46"/>
      <c r="AAP159" s="46"/>
      <c r="AAQ159" s="46"/>
      <c r="AAR159" s="46"/>
      <c r="AAS159" s="46"/>
      <c r="AAT159" s="46"/>
      <c r="AAU159" s="46"/>
      <c r="AAV159" s="46"/>
      <c r="AAW159" s="46"/>
      <c r="AAX159" s="46"/>
      <c r="AAY159" s="46"/>
      <c r="AAZ159" s="46"/>
      <c r="ABA159" s="46"/>
      <c r="ABB159" s="46"/>
      <c r="ABC159" s="46"/>
      <c r="ABD159" s="46"/>
      <c r="ABE159" s="46"/>
      <c r="ABF159" s="46"/>
      <c r="ABG159" s="46"/>
      <c r="ABH159" s="46"/>
      <c r="ABI159" s="46"/>
      <c r="ABJ159" s="46"/>
      <c r="ABK159" s="46"/>
      <c r="ABL159" s="46"/>
      <c r="ABM159" s="46"/>
      <c r="ABN159" s="46"/>
      <c r="ABO159" s="46"/>
      <c r="ABP159" s="46"/>
      <c r="ABQ159" s="46"/>
      <c r="ABR159" s="46"/>
      <c r="ABS159" s="46"/>
      <c r="ABT159" s="46"/>
      <c r="ABU159" s="46"/>
      <c r="ABV159" s="46"/>
      <c r="ABW159" s="46"/>
      <c r="ABX159" s="46"/>
      <c r="ABY159" s="46"/>
      <c r="ABZ159" s="46"/>
      <c r="ACA159" s="46"/>
      <c r="ACB159" s="46"/>
      <c r="ACC159" s="46"/>
      <c r="ACD159" s="46"/>
      <c r="ACE159" s="46"/>
      <c r="ACF159" s="46"/>
      <c r="ACG159" s="46"/>
      <c r="ACH159" s="46"/>
      <c r="ACI159" s="46"/>
      <c r="ACJ159" s="46"/>
      <c r="ACK159" s="46"/>
      <c r="ACL159" s="46"/>
      <c r="ACM159" s="46"/>
      <c r="ACN159" s="46"/>
      <c r="ACO159" s="46"/>
      <c r="ACP159" s="46"/>
      <c r="ACQ159" s="46"/>
      <c r="ACR159" s="46"/>
      <c r="ACS159" s="46"/>
      <c r="ACT159" s="46"/>
      <c r="ACU159" s="46"/>
      <c r="ACV159" s="46"/>
      <c r="ACW159" s="46"/>
      <c r="ACX159" s="46"/>
      <c r="ACY159" s="46"/>
      <c r="ACZ159" s="46"/>
      <c r="ADA159" s="46"/>
      <c r="ADB159" s="46"/>
      <c r="ADC159" s="46"/>
      <c r="ADD159" s="46"/>
      <c r="ADE159" s="46"/>
      <c r="ADF159" s="46"/>
      <c r="ADG159" s="46"/>
      <c r="ADH159" s="46"/>
      <c r="ADI159" s="46"/>
      <c r="ADJ159" s="46"/>
      <c r="ADK159" s="46"/>
      <c r="ADL159" s="46"/>
      <c r="ADM159" s="46"/>
      <c r="ADN159" s="46"/>
      <c r="ADO159" s="46"/>
      <c r="ADP159" s="46"/>
      <c r="ADQ159" s="46"/>
      <c r="ADR159" s="46"/>
      <c r="ADS159" s="46"/>
      <c r="ADT159" s="46"/>
      <c r="ADU159" s="46"/>
      <c r="ADV159" s="46"/>
      <c r="ADW159" s="46"/>
      <c r="ADX159" s="46"/>
      <c r="ADY159" s="46"/>
      <c r="ADZ159" s="46"/>
      <c r="AEA159" s="46"/>
      <c r="AEB159" s="46"/>
      <c r="AEC159" s="46"/>
      <c r="AED159" s="46"/>
      <c r="AEE159" s="46"/>
      <c r="AEF159" s="46"/>
      <c r="AEG159" s="46"/>
      <c r="AEH159" s="46"/>
      <c r="AEI159" s="46"/>
      <c r="AEJ159" s="46"/>
      <c r="AEK159" s="46"/>
      <c r="AEL159" s="46"/>
      <c r="AEM159" s="46"/>
      <c r="AEN159" s="46"/>
      <c r="AEO159" s="46"/>
      <c r="AEP159" s="46"/>
      <c r="AEQ159" s="46"/>
      <c r="AER159" s="46"/>
      <c r="AES159" s="46"/>
      <c r="AET159" s="46"/>
      <c r="AEU159" s="46"/>
      <c r="AEV159" s="46"/>
      <c r="AEW159" s="46"/>
      <c r="AEX159" s="46"/>
      <c r="AEY159" s="46"/>
      <c r="AEZ159" s="46"/>
      <c r="AFA159" s="46"/>
      <c r="AFB159" s="46"/>
      <c r="AFC159" s="46"/>
      <c r="AFD159" s="46"/>
      <c r="AFE159" s="46"/>
      <c r="AFF159" s="46"/>
      <c r="AFG159" s="46"/>
      <c r="AFH159" s="46"/>
      <c r="AFI159" s="46"/>
      <c r="AFJ159" s="46"/>
      <c r="AFK159" s="46"/>
      <c r="AFL159" s="46"/>
      <c r="AFM159" s="46"/>
      <c r="AFN159" s="46"/>
      <c r="AFO159" s="46"/>
      <c r="AFP159" s="46"/>
      <c r="AFQ159" s="46"/>
      <c r="AFR159" s="46"/>
      <c r="AFS159" s="46"/>
      <c r="AFT159" s="46"/>
      <c r="AFU159" s="46"/>
      <c r="AFV159" s="46"/>
      <c r="AFW159" s="46"/>
      <c r="AFX159" s="46"/>
      <c r="AFY159" s="46"/>
      <c r="AFZ159" s="46"/>
      <c r="AGA159" s="46"/>
      <c r="AGB159" s="46"/>
      <c r="AGC159" s="46"/>
      <c r="AGD159" s="46"/>
      <c r="AGE159" s="46"/>
      <c r="AGF159" s="46"/>
      <c r="AGG159" s="46"/>
      <c r="AGH159" s="46"/>
      <c r="AGI159" s="46"/>
      <c r="AGJ159" s="46"/>
      <c r="AGK159" s="46"/>
      <c r="AGL159" s="46"/>
      <c r="AGM159" s="46"/>
      <c r="AGN159" s="46"/>
      <c r="AGO159" s="46"/>
      <c r="AGP159" s="46"/>
      <c r="AGQ159" s="46"/>
      <c r="AGR159" s="46"/>
      <c r="AGS159" s="46"/>
      <c r="AGT159" s="46"/>
      <c r="AGU159" s="46"/>
      <c r="AGV159" s="46"/>
      <c r="AGW159" s="46"/>
      <c r="AGX159" s="46"/>
      <c r="AGY159" s="46"/>
      <c r="AGZ159" s="46"/>
      <c r="AHA159" s="46"/>
      <c r="AHB159" s="46"/>
      <c r="AHC159" s="46"/>
      <c r="AHD159" s="46"/>
      <c r="AHE159" s="46"/>
      <c r="AHF159" s="46"/>
      <c r="AHG159" s="46"/>
      <c r="AHH159" s="46"/>
      <c r="AHI159" s="46"/>
      <c r="AHJ159" s="46"/>
      <c r="AHK159" s="46"/>
      <c r="AHL159" s="46"/>
      <c r="AHM159" s="46"/>
      <c r="AHN159" s="46"/>
      <c r="AHO159" s="46"/>
      <c r="AHP159" s="46"/>
      <c r="AHQ159" s="46"/>
      <c r="AHR159" s="46"/>
      <c r="AHS159" s="46"/>
      <c r="AHT159" s="46"/>
      <c r="AHU159" s="46"/>
      <c r="AHV159" s="46"/>
      <c r="AHW159" s="46"/>
      <c r="AHX159" s="46"/>
      <c r="AHY159" s="46"/>
      <c r="AHZ159" s="46"/>
      <c r="AIA159" s="46"/>
      <c r="AIB159" s="46"/>
      <c r="AIC159" s="46"/>
      <c r="AID159" s="46"/>
      <c r="AIE159" s="46"/>
      <c r="AIF159" s="46"/>
      <c r="AIG159" s="46"/>
      <c r="AIH159" s="46"/>
      <c r="AII159" s="46"/>
      <c r="AIJ159" s="46"/>
      <c r="AIK159" s="46"/>
      <c r="AIL159" s="46"/>
      <c r="AIM159" s="46"/>
      <c r="AIN159" s="46"/>
      <c r="AIO159" s="46"/>
      <c r="AIP159" s="46"/>
      <c r="AIQ159" s="46"/>
      <c r="AIR159" s="46"/>
      <c r="AIS159" s="46"/>
      <c r="AIT159" s="46"/>
      <c r="AIU159" s="46"/>
      <c r="AIV159" s="46"/>
      <c r="AIW159" s="46"/>
      <c r="AIX159" s="46"/>
      <c r="AIY159" s="46"/>
      <c r="AIZ159" s="46"/>
      <c r="AJA159" s="46"/>
      <c r="AJB159" s="46"/>
      <c r="AJC159" s="46"/>
      <c r="AJD159" s="46"/>
      <c r="AJE159" s="46"/>
      <c r="AJF159" s="46"/>
      <c r="AJG159" s="46"/>
      <c r="AJH159" s="46"/>
      <c r="AJI159" s="46"/>
      <c r="AJJ159" s="46"/>
      <c r="AJK159" s="46"/>
      <c r="AJL159" s="46"/>
      <c r="AJM159" s="46"/>
      <c r="AJN159" s="46"/>
      <c r="AJO159" s="46"/>
      <c r="AJP159" s="46"/>
      <c r="AJQ159" s="46"/>
      <c r="AJR159" s="46"/>
      <c r="AJS159" s="46"/>
      <c r="AJT159" s="46"/>
      <c r="AJU159" s="46"/>
      <c r="AJV159" s="46"/>
      <c r="AJW159" s="46"/>
      <c r="AJX159" s="46"/>
      <c r="AJY159" s="46"/>
      <c r="AJZ159" s="46"/>
      <c r="AKA159" s="46"/>
      <c r="AKB159" s="46"/>
      <c r="AKC159" s="46"/>
      <c r="AKD159" s="46"/>
      <c r="AKE159" s="46"/>
      <c r="AKF159" s="46"/>
      <c r="AKG159" s="46"/>
      <c r="AKH159" s="46"/>
      <c r="AKI159" s="46"/>
      <c r="AKJ159" s="46"/>
      <c r="AKK159" s="46"/>
      <c r="AKL159" s="46"/>
      <c r="AKM159" s="46"/>
      <c r="AKN159" s="46"/>
      <c r="AKO159" s="46"/>
      <c r="AKP159" s="46"/>
      <c r="AKQ159" s="46"/>
      <c r="AKR159" s="46"/>
      <c r="AKS159" s="46"/>
      <c r="AKT159" s="46"/>
      <c r="AKU159" s="46"/>
      <c r="AKV159" s="46"/>
      <c r="AKW159" s="46"/>
      <c r="AKX159" s="46"/>
      <c r="AKY159" s="46"/>
      <c r="AKZ159" s="46"/>
      <c r="ALA159" s="46"/>
      <c r="ALB159" s="46"/>
      <c r="ALC159" s="46"/>
      <c r="ALD159" s="46"/>
      <c r="ALE159" s="46"/>
      <c r="ALF159" s="46"/>
      <c r="ALG159" s="46"/>
      <c r="ALH159" s="46"/>
      <c r="ALI159" s="46"/>
      <c r="ALJ159" s="46"/>
      <c r="ALK159" s="46"/>
      <c r="ALL159" s="46"/>
      <c r="ALM159" s="46"/>
      <c r="ALN159" s="46"/>
      <c r="ALO159" s="46"/>
      <c r="ALP159" s="46"/>
      <c r="ALQ159" s="46"/>
      <c r="ALR159" s="46"/>
      <c r="ALS159" s="46"/>
      <c r="ALT159" s="46"/>
      <c r="ALU159" s="46"/>
      <c r="ALV159" s="46"/>
      <c r="ALW159" s="46"/>
      <c r="ALX159" s="46"/>
      <c r="ALY159" s="46"/>
      <c r="ALZ159" s="46"/>
      <c r="AMA159" s="46"/>
      <c r="AMB159" s="46"/>
      <c r="AMC159" s="46"/>
      <c r="AMD159" s="46"/>
      <c r="AME159" s="46"/>
      <c r="AMF159" s="46"/>
      <c r="AMG159" s="46"/>
      <c r="AMH159" s="46"/>
      <c r="AMI159" s="46"/>
      <c r="AMJ159" s="46"/>
      <c r="AMK159" s="46"/>
      <c r="AML159" s="46"/>
      <c r="AMM159" s="46"/>
      <c r="AMN159" s="46"/>
      <c r="AMO159" s="46"/>
      <c r="AMP159" s="46"/>
      <c r="AMQ159" s="46"/>
      <c r="AMR159" s="46"/>
      <c r="AMS159" s="46"/>
      <c r="AMT159" s="46"/>
      <c r="AMU159" s="46"/>
      <c r="AMV159" s="46"/>
      <c r="AMW159" s="46"/>
      <c r="AMX159" s="46"/>
      <c r="AMY159" s="46"/>
      <c r="AMZ159" s="46"/>
      <c r="ANA159" s="46"/>
      <c r="ANB159" s="46"/>
      <c r="ANC159" s="46"/>
      <c r="AND159" s="46"/>
      <c r="ANE159" s="46"/>
      <c r="ANF159" s="46"/>
      <c r="ANG159" s="46"/>
      <c r="ANH159" s="46"/>
      <c r="ANI159" s="46"/>
      <c r="ANJ159" s="46"/>
      <c r="ANK159" s="46"/>
      <c r="ANL159" s="46"/>
      <c r="ANM159" s="46"/>
      <c r="ANN159" s="46"/>
      <c r="ANO159" s="46"/>
      <c r="ANP159" s="46"/>
      <c r="ANQ159" s="46"/>
      <c r="ANR159" s="46"/>
      <c r="ANS159" s="46"/>
      <c r="ANT159" s="46"/>
      <c r="ANU159" s="46"/>
      <c r="ANV159" s="46"/>
      <c r="ANW159" s="46"/>
      <c r="ANX159" s="46"/>
      <c r="ANY159" s="46"/>
      <c r="ANZ159" s="46"/>
      <c r="AOA159" s="46"/>
      <c r="AOB159" s="46"/>
      <c r="AOC159" s="46"/>
      <c r="AOD159" s="46"/>
      <c r="AOE159" s="46"/>
      <c r="AOF159" s="46"/>
      <c r="AOG159" s="46"/>
      <c r="AOH159" s="46"/>
      <c r="AOI159" s="46"/>
      <c r="AOJ159" s="46"/>
      <c r="AOK159" s="46"/>
      <c r="AOL159" s="46"/>
      <c r="AOM159" s="46"/>
      <c r="AON159" s="46"/>
      <c r="AOO159" s="46"/>
      <c r="AOP159" s="46"/>
      <c r="AOQ159" s="46"/>
      <c r="AOR159" s="46"/>
      <c r="AOS159" s="46"/>
      <c r="AOT159" s="46"/>
      <c r="AOU159" s="46"/>
      <c r="AOV159" s="46"/>
      <c r="AOW159" s="46"/>
      <c r="AOX159" s="46"/>
      <c r="AOY159" s="46"/>
      <c r="AOZ159" s="46"/>
      <c r="APA159" s="46"/>
      <c r="APB159" s="46"/>
      <c r="APC159" s="46"/>
      <c r="APD159" s="46"/>
      <c r="APE159" s="46"/>
      <c r="APF159" s="46"/>
      <c r="APG159" s="46"/>
      <c r="APH159" s="46"/>
      <c r="API159" s="46"/>
      <c r="APJ159" s="46"/>
      <c r="APK159" s="46"/>
      <c r="APL159" s="46"/>
      <c r="APM159" s="46"/>
      <c r="APN159" s="46"/>
      <c r="APO159" s="46"/>
      <c r="APP159" s="46"/>
      <c r="APQ159" s="46"/>
      <c r="APR159" s="46"/>
      <c r="APS159" s="46"/>
      <c r="APT159" s="46"/>
      <c r="APU159" s="46"/>
      <c r="APV159" s="46"/>
      <c r="APW159" s="46"/>
      <c r="APX159" s="46"/>
      <c r="APY159" s="46"/>
      <c r="APZ159" s="46"/>
      <c r="AQA159" s="46"/>
      <c r="AQB159" s="46"/>
      <c r="AQC159" s="46"/>
      <c r="AQD159" s="46"/>
      <c r="AQE159" s="46"/>
      <c r="AQF159" s="46"/>
      <c r="AQG159" s="46"/>
      <c r="AQH159" s="46"/>
      <c r="AQI159" s="46"/>
      <c r="AQJ159" s="46"/>
      <c r="AQK159" s="46"/>
      <c r="AQL159" s="46"/>
      <c r="AQM159" s="46"/>
      <c r="AQN159" s="46"/>
      <c r="AQO159" s="46"/>
      <c r="AQP159" s="46"/>
      <c r="AQQ159" s="46"/>
      <c r="AQR159" s="46"/>
      <c r="AQS159" s="46"/>
      <c r="AQT159" s="46"/>
      <c r="AQU159" s="46"/>
      <c r="AQV159" s="46"/>
      <c r="AQW159" s="46"/>
      <c r="AQX159" s="46"/>
      <c r="AQY159" s="46"/>
      <c r="AQZ159" s="46"/>
      <c r="ARA159" s="46"/>
      <c r="ARB159" s="46"/>
      <c r="ARC159" s="46"/>
      <c r="ARD159" s="46"/>
      <c r="ARE159" s="46"/>
      <c r="ARF159" s="46"/>
      <c r="ARG159" s="46"/>
      <c r="ARH159" s="46"/>
      <c r="ARI159" s="46"/>
      <c r="ARJ159" s="46"/>
      <c r="ARK159" s="46"/>
      <c r="ARL159" s="46"/>
      <c r="ARM159" s="46"/>
      <c r="ARN159" s="46"/>
      <c r="ARO159" s="46"/>
      <c r="ARP159" s="46"/>
      <c r="ARQ159" s="46"/>
      <c r="ARR159" s="46"/>
      <c r="ARS159" s="46"/>
      <c r="ART159" s="46"/>
      <c r="ARU159" s="46"/>
      <c r="ARV159" s="46"/>
      <c r="ARW159" s="46"/>
      <c r="ARX159" s="46"/>
      <c r="ARY159" s="46"/>
      <c r="ARZ159" s="46"/>
      <c r="ASA159" s="46"/>
      <c r="ASB159" s="46"/>
      <c r="ASC159" s="46"/>
      <c r="ASD159" s="46"/>
      <c r="ASE159" s="46"/>
      <c r="ASF159" s="46"/>
      <c r="ASG159" s="46"/>
      <c r="ASH159" s="46"/>
      <c r="ASI159" s="46"/>
      <c r="ASJ159" s="46"/>
      <c r="ASK159" s="46"/>
      <c r="ASL159" s="46"/>
      <c r="ASM159" s="46"/>
      <c r="ASN159" s="46"/>
      <c r="ASO159" s="46"/>
      <c r="ASP159" s="46"/>
      <c r="ASQ159" s="46"/>
      <c r="ASR159" s="46"/>
      <c r="ASS159" s="46"/>
      <c r="AST159" s="46"/>
      <c r="ASU159" s="46"/>
      <c r="ASV159" s="46"/>
      <c r="ASW159" s="46"/>
      <c r="ASX159" s="46"/>
      <c r="ASY159" s="46"/>
      <c r="ASZ159" s="46"/>
      <c r="ATA159" s="46"/>
      <c r="ATB159" s="46"/>
      <c r="ATC159" s="46"/>
      <c r="ATD159" s="46"/>
      <c r="ATE159" s="46"/>
      <c r="ATF159" s="46"/>
      <c r="ATG159" s="46"/>
      <c r="ATH159" s="46"/>
      <c r="ATI159" s="46"/>
      <c r="ATJ159" s="46"/>
      <c r="ATK159" s="46"/>
      <c r="ATL159" s="46"/>
      <c r="ATM159" s="46"/>
      <c r="ATN159" s="46"/>
      <c r="ATO159" s="46"/>
      <c r="ATP159" s="46"/>
      <c r="ATQ159" s="46"/>
      <c r="ATR159" s="46"/>
      <c r="ATS159" s="46"/>
      <c r="ATT159" s="46"/>
      <c r="ATU159" s="46"/>
      <c r="ATV159" s="46"/>
      <c r="ATW159" s="46"/>
      <c r="ATX159" s="46"/>
      <c r="ATY159" s="46"/>
      <c r="ATZ159" s="46"/>
      <c r="AUA159" s="46"/>
      <c r="AUB159" s="46"/>
      <c r="AUC159" s="46"/>
      <c r="AUD159" s="46"/>
      <c r="AUE159" s="46"/>
      <c r="AUF159" s="46"/>
      <c r="AUG159" s="46"/>
      <c r="AUH159" s="46"/>
      <c r="AUI159" s="46"/>
      <c r="AUJ159" s="46"/>
      <c r="AUK159" s="46"/>
      <c r="AUL159" s="46"/>
      <c r="AUM159" s="46"/>
      <c r="AUN159" s="46"/>
      <c r="AUO159" s="46"/>
      <c r="AUP159" s="46"/>
      <c r="AUQ159" s="46"/>
      <c r="AUR159" s="46"/>
      <c r="AUS159" s="46"/>
      <c r="AUT159" s="46"/>
      <c r="AUU159" s="46"/>
      <c r="AUV159" s="46"/>
      <c r="AUW159" s="46"/>
      <c r="AUX159" s="46"/>
      <c r="AUY159" s="46"/>
      <c r="AUZ159" s="46"/>
      <c r="AVA159" s="46"/>
      <c r="AVB159" s="46"/>
      <c r="AVC159" s="46"/>
      <c r="AVD159" s="46"/>
      <c r="AVE159" s="46"/>
      <c r="AVF159" s="46"/>
      <c r="AVG159" s="46"/>
      <c r="AVH159" s="46"/>
      <c r="AVI159" s="46"/>
      <c r="AVJ159" s="46"/>
      <c r="AVK159" s="46"/>
      <c r="AVL159" s="46"/>
      <c r="AVM159" s="46"/>
      <c r="AVN159" s="46"/>
      <c r="AVO159" s="46"/>
      <c r="AVP159" s="46"/>
      <c r="AVQ159" s="46"/>
      <c r="AVR159" s="46"/>
      <c r="AVS159" s="46"/>
      <c r="AVT159" s="46"/>
      <c r="AVU159" s="46"/>
      <c r="AVV159" s="46"/>
      <c r="AVW159" s="46"/>
      <c r="AVX159" s="46"/>
      <c r="AVY159" s="46"/>
      <c r="AVZ159" s="46"/>
      <c r="AWA159" s="46"/>
      <c r="AWB159" s="46"/>
      <c r="AWC159" s="46"/>
      <c r="AWD159" s="46"/>
      <c r="AWE159" s="46"/>
      <c r="AWF159" s="46"/>
      <c r="AWG159" s="46"/>
      <c r="AWH159" s="46"/>
      <c r="AWI159" s="46"/>
      <c r="AWJ159" s="46"/>
      <c r="AWK159" s="46"/>
      <c r="AWL159" s="46"/>
      <c r="AWM159" s="46"/>
      <c r="AWN159" s="46"/>
      <c r="AWO159" s="46"/>
      <c r="AWP159" s="46"/>
      <c r="AWQ159" s="46"/>
      <c r="AWR159" s="46"/>
      <c r="AWS159" s="46"/>
      <c r="AWT159" s="46"/>
      <c r="AWU159" s="46"/>
      <c r="AWV159" s="46"/>
      <c r="AWW159" s="46"/>
      <c r="AWX159" s="46"/>
      <c r="AWY159" s="46"/>
      <c r="AWZ159" s="46"/>
      <c r="AXA159" s="46"/>
      <c r="AXB159" s="46"/>
      <c r="AXC159" s="46"/>
      <c r="AXD159" s="46"/>
      <c r="AXE159" s="46"/>
      <c r="AXF159" s="46"/>
      <c r="AXG159" s="46"/>
      <c r="AXH159" s="46"/>
      <c r="AXI159" s="46"/>
      <c r="AXJ159" s="46"/>
      <c r="AXK159" s="46"/>
      <c r="AXL159" s="46"/>
      <c r="AXM159" s="46"/>
      <c r="AXN159" s="46"/>
      <c r="AXO159" s="46"/>
      <c r="AXP159" s="46"/>
      <c r="AXQ159" s="46"/>
      <c r="AXR159" s="46"/>
      <c r="AXS159" s="46"/>
      <c r="AXT159" s="46"/>
      <c r="AXU159" s="46"/>
      <c r="AXV159" s="46"/>
      <c r="AXW159" s="46"/>
      <c r="AXX159" s="46"/>
      <c r="AXY159" s="46"/>
      <c r="AXZ159" s="46"/>
      <c r="AYA159" s="46"/>
      <c r="AYB159" s="46"/>
      <c r="AYC159" s="46"/>
      <c r="AYD159" s="46"/>
      <c r="AYE159" s="46"/>
      <c r="AYF159" s="46"/>
      <c r="AYG159" s="46"/>
      <c r="AYH159" s="46"/>
      <c r="AYI159" s="46"/>
      <c r="AYJ159" s="46"/>
      <c r="AYK159" s="46"/>
      <c r="AYL159" s="46"/>
      <c r="AYM159" s="46"/>
      <c r="AYN159" s="46"/>
      <c r="AYO159" s="46"/>
      <c r="AYP159" s="46"/>
      <c r="AYQ159" s="46"/>
      <c r="AYR159" s="46"/>
      <c r="AYS159" s="46"/>
      <c r="AYT159" s="46"/>
      <c r="AYU159" s="46"/>
      <c r="AYV159" s="46"/>
      <c r="AYW159" s="46"/>
      <c r="AYX159" s="46"/>
      <c r="AYY159" s="46"/>
      <c r="AYZ159" s="46"/>
      <c r="AZA159" s="46"/>
      <c r="AZB159" s="46"/>
      <c r="AZC159" s="46"/>
      <c r="AZD159" s="46"/>
      <c r="AZE159" s="46"/>
      <c r="AZF159" s="46"/>
      <c r="AZG159" s="46"/>
      <c r="AZH159" s="46"/>
      <c r="AZI159" s="46"/>
      <c r="AZJ159" s="46"/>
      <c r="AZK159" s="46"/>
      <c r="AZL159" s="46"/>
      <c r="AZM159" s="46"/>
      <c r="AZN159" s="46"/>
      <c r="AZO159" s="46"/>
      <c r="AZP159" s="46"/>
      <c r="AZQ159" s="46"/>
      <c r="AZR159" s="46"/>
      <c r="AZS159" s="46"/>
      <c r="AZT159" s="46"/>
      <c r="AZU159" s="46"/>
      <c r="AZV159" s="46"/>
      <c r="AZW159" s="46"/>
      <c r="AZX159" s="46"/>
      <c r="AZY159" s="46"/>
      <c r="AZZ159" s="46"/>
      <c r="BAA159" s="46"/>
      <c r="BAB159" s="46"/>
      <c r="BAC159" s="46"/>
      <c r="BAD159" s="46"/>
      <c r="BAE159" s="46"/>
      <c r="BAF159" s="46"/>
      <c r="BAG159" s="46"/>
      <c r="BAH159" s="46"/>
      <c r="BAI159" s="46"/>
      <c r="BAJ159" s="46"/>
      <c r="BAK159" s="46"/>
      <c r="BAL159" s="46"/>
      <c r="BAM159" s="46"/>
      <c r="BAN159" s="46"/>
      <c r="BAO159" s="46"/>
      <c r="BAP159" s="46"/>
      <c r="BAQ159" s="46"/>
      <c r="BAR159" s="46"/>
      <c r="BAS159" s="46"/>
      <c r="BAT159" s="46"/>
      <c r="BAU159" s="46"/>
      <c r="BAV159" s="46"/>
      <c r="BAW159" s="46"/>
      <c r="BAX159" s="46"/>
      <c r="BAY159" s="46"/>
      <c r="BAZ159" s="46"/>
      <c r="BBA159" s="46"/>
      <c r="BBB159" s="46"/>
      <c r="BBC159" s="46"/>
      <c r="BBD159" s="46"/>
      <c r="BBE159" s="46"/>
      <c r="BBF159" s="46"/>
      <c r="BBG159" s="46"/>
      <c r="BBH159" s="46"/>
      <c r="BBI159" s="46"/>
      <c r="BBJ159" s="46"/>
      <c r="BBK159" s="46"/>
      <c r="BBL159" s="46"/>
      <c r="BBM159" s="46"/>
      <c r="BBN159" s="46"/>
      <c r="BBO159" s="46"/>
      <c r="BBP159" s="46"/>
      <c r="BBQ159" s="46"/>
      <c r="BBR159" s="46"/>
      <c r="BBS159" s="46"/>
      <c r="BBT159" s="46"/>
      <c r="BBU159" s="46"/>
      <c r="BBV159" s="46"/>
      <c r="BBW159" s="46"/>
      <c r="BBX159" s="46"/>
      <c r="BBY159" s="46"/>
      <c r="BBZ159" s="46"/>
      <c r="BCA159" s="46"/>
      <c r="BCB159" s="46"/>
      <c r="BCC159" s="46"/>
      <c r="BCD159" s="46"/>
      <c r="BCE159" s="46"/>
      <c r="BCF159" s="46"/>
      <c r="BCG159" s="46"/>
      <c r="BCH159" s="46"/>
      <c r="BCI159" s="46"/>
      <c r="BCJ159" s="46"/>
      <c r="BCK159" s="46"/>
      <c r="BCL159" s="46"/>
      <c r="BCM159" s="46"/>
      <c r="BCN159" s="46"/>
      <c r="BCO159" s="46"/>
      <c r="BCP159" s="46"/>
      <c r="BCQ159" s="46"/>
      <c r="BCR159" s="46"/>
      <c r="BCS159" s="46"/>
      <c r="BCT159" s="46"/>
      <c r="BCU159" s="46"/>
      <c r="BCV159" s="46"/>
      <c r="BCW159" s="46"/>
      <c r="BCX159" s="46"/>
      <c r="BCY159" s="46"/>
      <c r="BCZ159" s="46"/>
      <c r="BDA159" s="46"/>
      <c r="BDB159" s="46"/>
      <c r="BDC159" s="46"/>
      <c r="BDD159" s="46"/>
      <c r="BDE159" s="46"/>
      <c r="BDF159" s="46"/>
      <c r="BDG159" s="46"/>
      <c r="BDH159" s="46"/>
      <c r="BDI159" s="46"/>
      <c r="BDJ159" s="46"/>
      <c r="BDK159" s="46"/>
      <c r="BDL159" s="46"/>
      <c r="BDM159" s="46"/>
      <c r="BDN159" s="46"/>
      <c r="BDO159" s="46"/>
      <c r="BDP159" s="46"/>
      <c r="BDQ159" s="46"/>
      <c r="BDR159" s="46"/>
      <c r="BDS159" s="46"/>
      <c r="BDT159" s="46"/>
      <c r="BDU159" s="46"/>
      <c r="BDV159" s="46"/>
      <c r="BDW159" s="46"/>
      <c r="BDX159" s="46"/>
      <c r="BDY159" s="46"/>
      <c r="BDZ159" s="46"/>
      <c r="BEA159" s="46"/>
      <c r="BEB159" s="46"/>
      <c r="BEC159" s="46"/>
      <c r="BED159" s="46"/>
      <c r="BEE159" s="46"/>
      <c r="BEF159" s="46"/>
      <c r="BEG159" s="46"/>
      <c r="BEH159" s="46"/>
      <c r="BEI159" s="46"/>
      <c r="BEJ159" s="46"/>
      <c r="BEK159" s="46"/>
      <c r="BEL159" s="46"/>
      <c r="BEM159" s="46"/>
      <c r="BEN159" s="46"/>
      <c r="BEO159" s="46"/>
      <c r="BEP159" s="46"/>
      <c r="BEQ159" s="46"/>
      <c r="BER159" s="46"/>
      <c r="BES159" s="46"/>
      <c r="BET159" s="46"/>
      <c r="BEU159" s="46"/>
      <c r="BEV159" s="46"/>
      <c r="BEW159" s="46"/>
      <c r="BEX159" s="46"/>
      <c r="BEY159" s="46"/>
      <c r="BEZ159" s="46"/>
      <c r="BFA159" s="46"/>
      <c r="BFB159" s="46"/>
      <c r="BFC159" s="46"/>
      <c r="BFD159" s="46"/>
      <c r="BFE159" s="46"/>
      <c r="BFF159" s="46"/>
      <c r="BFG159" s="46"/>
      <c r="BFH159" s="46"/>
      <c r="BFI159" s="46"/>
      <c r="BFJ159" s="46"/>
      <c r="BFK159" s="46"/>
      <c r="BFL159" s="46"/>
      <c r="BFM159" s="46"/>
      <c r="BFN159" s="46"/>
      <c r="BFO159" s="46"/>
      <c r="BFP159" s="46"/>
      <c r="BFQ159" s="46"/>
      <c r="BFR159" s="46"/>
      <c r="BFS159" s="46"/>
      <c r="BFT159" s="46"/>
      <c r="BFU159" s="46"/>
      <c r="BFV159" s="46"/>
      <c r="BFW159" s="46"/>
      <c r="BFX159" s="46"/>
      <c r="BFY159" s="46"/>
      <c r="BFZ159" s="46"/>
      <c r="BGA159" s="46"/>
      <c r="BGB159" s="46"/>
      <c r="BGC159" s="46"/>
      <c r="BGD159" s="46"/>
      <c r="BGE159" s="46"/>
      <c r="BGF159" s="46"/>
      <c r="BGG159" s="46"/>
      <c r="BGH159" s="46"/>
      <c r="BGI159" s="46"/>
      <c r="BGJ159" s="46"/>
      <c r="BGK159" s="46"/>
      <c r="BGL159" s="46"/>
      <c r="BGM159" s="46"/>
      <c r="BGN159" s="46"/>
      <c r="BGO159" s="46"/>
      <c r="BGP159" s="46"/>
      <c r="BGQ159" s="46"/>
      <c r="BGR159" s="46"/>
      <c r="BGS159" s="46"/>
      <c r="BGT159" s="46"/>
      <c r="BGU159" s="46"/>
      <c r="BGV159" s="46"/>
      <c r="BGW159" s="46"/>
      <c r="BGX159" s="46"/>
      <c r="BGY159" s="46"/>
      <c r="BGZ159" s="46"/>
      <c r="BHA159" s="46"/>
      <c r="BHB159" s="46"/>
      <c r="BHC159" s="46"/>
      <c r="BHD159" s="46"/>
      <c r="BHE159" s="46"/>
      <c r="BHF159" s="46"/>
      <c r="BHG159" s="46"/>
      <c r="BHH159" s="46"/>
      <c r="BHI159" s="46"/>
      <c r="BHJ159" s="46"/>
      <c r="BHK159" s="46"/>
      <c r="BHL159" s="46"/>
      <c r="BHM159" s="46"/>
      <c r="BHN159" s="46"/>
      <c r="BHO159" s="46"/>
      <c r="BHP159" s="46"/>
      <c r="BHQ159" s="46"/>
      <c r="BHR159" s="46"/>
      <c r="BHS159" s="46"/>
      <c r="BHT159" s="46"/>
      <c r="BHU159" s="46"/>
      <c r="BHV159" s="46"/>
      <c r="BHW159" s="46"/>
      <c r="BHX159" s="46"/>
      <c r="BHY159" s="46"/>
      <c r="BHZ159" s="46"/>
      <c r="BIA159" s="46"/>
      <c r="BIB159" s="46"/>
      <c r="BIC159" s="46"/>
      <c r="BID159" s="46"/>
      <c r="BIE159" s="46"/>
      <c r="BIF159" s="46"/>
      <c r="BIG159" s="46"/>
      <c r="BIH159" s="46"/>
      <c r="BII159" s="46"/>
      <c r="BIJ159" s="46"/>
      <c r="BIK159" s="46"/>
      <c r="BIL159" s="46"/>
      <c r="BIM159" s="46"/>
      <c r="BIN159" s="46"/>
      <c r="BIO159" s="46"/>
      <c r="BIP159" s="46"/>
      <c r="BIQ159" s="46"/>
      <c r="BIR159" s="46"/>
      <c r="BIS159" s="46"/>
      <c r="BIT159" s="46"/>
      <c r="BIU159" s="46"/>
      <c r="BIV159" s="46"/>
      <c r="BIW159" s="46"/>
      <c r="BIX159" s="46"/>
      <c r="BIY159" s="46"/>
      <c r="BIZ159" s="46"/>
      <c r="BJA159" s="46"/>
      <c r="BJB159" s="46"/>
      <c r="BJC159" s="46"/>
      <c r="BJD159" s="46"/>
      <c r="BJE159" s="46"/>
      <c r="BJF159" s="46"/>
      <c r="BJG159" s="46"/>
      <c r="BJH159" s="46"/>
      <c r="BJI159" s="46"/>
      <c r="BJJ159" s="46"/>
      <c r="BJK159" s="46"/>
      <c r="BJL159" s="46"/>
      <c r="BJM159" s="46"/>
      <c r="BJN159" s="46"/>
      <c r="BJO159" s="46"/>
      <c r="BJP159" s="46"/>
      <c r="BJQ159" s="46"/>
      <c r="BJR159" s="46"/>
      <c r="BJS159" s="46"/>
      <c r="BJT159" s="46"/>
      <c r="BJU159" s="46"/>
      <c r="BJV159" s="46"/>
      <c r="BJW159" s="46"/>
      <c r="BJX159" s="46"/>
      <c r="BJY159" s="46"/>
      <c r="BJZ159" s="46"/>
      <c r="BKA159" s="46"/>
      <c r="BKB159" s="46"/>
      <c r="BKC159" s="46"/>
      <c r="BKD159" s="46"/>
      <c r="BKE159" s="46"/>
      <c r="BKF159" s="46"/>
      <c r="BKG159" s="46"/>
      <c r="BKH159" s="46"/>
      <c r="BKI159" s="46"/>
      <c r="BKJ159" s="46"/>
      <c r="BKK159" s="46"/>
      <c r="BKL159" s="46"/>
      <c r="BKM159" s="46"/>
      <c r="BKN159" s="46"/>
      <c r="BKO159" s="46"/>
      <c r="BKP159" s="46"/>
      <c r="BKQ159" s="46"/>
      <c r="BKR159" s="46"/>
      <c r="BKS159" s="46"/>
      <c r="BKT159" s="46"/>
      <c r="BKU159" s="46"/>
      <c r="BKV159" s="46"/>
      <c r="BKW159" s="46"/>
      <c r="BKX159" s="46"/>
      <c r="BKY159" s="46"/>
      <c r="BKZ159" s="46"/>
      <c r="BLA159" s="46"/>
      <c r="BLB159" s="46"/>
      <c r="BLC159" s="46"/>
      <c r="BLD159" s="46"/>
      <c r="BLE159" s="46"/>
      <c r="BLF159" s="46"/>
      <c r="BLG159" s="46"/>
      <c r="BLH159" s="46"/>
      <c r="BLI159" s="46"/>
      <c r="BLJ159" s="46"/>
      <c r="BLK159" s="46"/>
      <c r="BLL159" s="46"/>
      <c r="BLM159" s="46"/>
      <c r="BLN159" s="46"/>
      <c r="BLO159" s="46"/>
      <c r="BLP159" s="46"/>
      <c r="BLQ159" s="46"/>
      <c r="BLR159" s="46"/>
      <c r="BLS159" s="46"/>
      <c r="BLT159" s="46"/>
      <c r="BLU159" s="46"/>
      <c r="BLV159" s="46"/>
      <c r="BLW159" s="46"/>
      <c r="BLX159" s="46"/>
      <c r="BLY159" s="46"/>
      <c r="BLZ159" s="46"/>
      <c r="BMA159" s="46"/>
      <c r="BMB159" s="46"/>
      <c r="BMC159" s="46"/>
      <c r="BMD159" s="46"/>
      <c r="BME159" s="46"/>
      <c r="BMF159" s="46"/>
      <c r="BMG159" s="46"/>
      <c r="BMH159" s="46"/>
      <c r="BMI159" s="46"/>
      <c r="BMJ159" s="46"/>
      <c r="BMK159" s="46"/>
      <c r="BML159" s="46"/>
      <c r="BMM159" s="46"/>
      <c r="BMN159" s="46"/>
      <c r="BMO159" s="46"/>
      <c r="BMP159" s="46"/>
      <c r="BMQ159" s="46"/>
      <c r="BMR159" s="46"/>
      <c r="BMS159" s="46"/>
      <c r="BMT159" s="46"/>
      <c r="BMU159" s="46"/>
      <c r="BMV159" s="46"/>
      <c r="BMW159" s="46"/>
      <c r="BMX159" s="46"/>
      <c r="BMY159" s="46"/>
      <c r="BMZ159" s="46"/>
      <c r="BNA159" s="46"/>
      <c r="BNB159" s="46"/>
      <c r="BNC159" s="46"/>
      <c r="BND159" s="46"/>
      <c r="BNE159" s="46"/>
      <c r="BNF159" s="46"/>
      <c r="BNG159" s="46"/>
      <c r="BNH159" s="46"/>
      <c r="BNI159" s="46"/>
      <c r="BNJ159" s="46"/>
      <c r="BNK159" s="46"/>
      <c r="BNL159" s="46"/>
      <c r="BNM159" s="46"/>
      <c r="BNN159" s="46"/>
      <c r="BNO159" s="46"/>
      <c r="BNP159" s="46"/>
      <c r="BNQ159" s="46"/>
      <c r="BNR159" s="46"/>
      <c r="BNS159" s="46"/>
      <c r="BNT159" s="46"/>
      <c r="BNU159" s="46"/>
      <c r="BNV159" s="46"/>
      <c r="BNW159" s="46"/>
      <c r="BNX159" s="46"/>
      <c r="BNY159" s="46"/>
      <c r="BNZ159" s="46"/>
      <c r="BOA159" s="46"/>
      <c r="BOB159" s="46"/>
      <c r="BOC159" s="46"/>
      <c r="BOD159" s="46"/>
      <c r="BOE159" s="46"/>
      <c r="BOF159" s="46"/>
      <c r="BOG159" s="46"/>
      <c r="BOH159" s="46"/>
      <c r="BOI159" s="46"/>
      <c r="BOJ159" s="46"/>
      <c r="BOK159" s="46"/>
      <c r="BOL159" s="46"/>
      <c r="BOM159" s="46"/>
      <c r="BON159" s="46"/>
      <c r="BOO159" s="46"/>
      <c r="BOP159" s="46"/>
      <c r="BOQ159" s="46"/>
      <c r="BOR159" s="46"/>
      <c r="BOS159" s="46"/>
      <c r="BOT159" s="46"/>
      <c r="BOU159" s="46"/>
      <c r="BOV159" s="46"/>
      <c r="BOW159" s="46"/>
      <c r="BOX159" s="46"/>
      <c r="BOY159" s="46"/>
      <c r="BOZ159" s="46"/>
      <c r="BPA159" s="46"/>
      <c r="BPB159" s="46"/>
      <c r="BPC159" s="46"/>
      <c r="BPD159" s="46"/>
      <c r="BPE159" s="46"/>
      <c r="BPF159" s="46"/>
      <c r="BPG159" s="46"/>
      <c r="BPH159" s="46"/>
      <c r="BPI159" s="46"/>
      <c r="BPJ159" s="46"/>
      <c r="BPK159" s="46"/>
      <c r="BPL159" s="46"/>
      <c r="BPM159" s="46"/>
      <c r="BPN159" s="46"/>
      <c r="BPO159" s="46"/>
      <c r="BPP159" s="46"/>
      <c r="BPQ159" s="46"/>
      <c r="BPR159" s="46"/>
      <c r="BPS159" s="46"/>
      <c r="BPT159" s="46"/>
      <c r="BPU159" s="46"/>
      <c r="BPV159" s="46"/>
      <c r="BPW159" s="46"/>
      <c r="BPX159" s="46"/>
      <c r="BPY159" s="46"/>
      <c r="BPZ159" s="46"/>
      <c r="BQA159" s="46"/>
      <c r="BQB159" s="46"/>
      <c r="BQC159" s="46"/>
      <c r="BQD159" s="46"/>
      <c r="BQE159" s="46"/>
      <c r="BQF159" s="46"/>
      <c r="BQG159" s="46"/>
      <c r="BQH159" s="46"/>
      <c r="BQI159" s="46"/>
      <c r="BQJ159" s="46"/>
      <c r="BQK159" s="46"/>
      <c r="BQL159" s="46"/>
      <c r="BQM159" s="46"/>
      <c r="BQN159" s="46"/>
      <c r="BQO159" s="46"/>
      <c r="BQP159" s="46"/>
      <c r="BQQ159" s="46"/>
      <c r="BQR159" s="46"/>
      <c r="BQS159" s="46"/>
      <c r="BQT159" s="46"/>
      <c r="BQU159" s="46"/>
      <c r="BQV159" s="46"/>
      <c r="BQW159" s="46"/>
      <c r="BQX159" s="46"/>
      <c r="BQY159" s="46"/>
      <c r="BQZ159" s="46"/>
      <c r="BRA159" s="46"/>
      <c r="BRB159" s="46"/>
      <c r="BRC159" s="46"/>
      <c r="BRD159" s="46"/>
      <c r="BRE159" s="46"/>
      <c r="BRF159" s="46"/>
      <c r="BRG159" s="46"/>
      <c r="BRH159" s="46"/>
      <c r="BRI159" s="46"/>
      <c r="BRJ159" s="46"/>
      <c r="BRK159" s="46"/>
      <c r="BRL159" s="46"/>
      <c r="BRM159" s="46"/>
      <c r="BRN159" s="46"/>
      <c r="BRO159" s="46"/>
      <c r="BRP159" s="46"/>
      <c r="BRQ159" s="46"/>
      <c r="BRR159" s="46"/>
      <c r="BRS159" s="46"/>
      <c r="BRT159" s="46"/>
      <c r="BRU159" s="46"/>
      <c r="BRV159" s="46"/>
      <c r="BRW159" s="46"/>
      <c r="BRX159" s="46"/>
      <c r="BRY159" s="46"/>
      <c r="BRZ159" s="46"/>
      <c r="BSA159" s="46"/>
      <c r="BSB159" s="46"/>
      <c r="BSC159" s="46"/>
      <c r="BSD159" s="46"/>
      <c r="BSE159" s="46"/>
      <c r="BSF159" s="46"/>
      <c r="BSG159" s="46"/>
      <c r="BSH159" s="46"/>
      <c r="BSI159" s="46"/>
      <c r="BSJ159" s="46"/>
      <c r="BSK159" s="46"/>
      <c r="BSL159" s="46"/>
      <c r="BSM159" s="46"/>
      <c r="BSN159" s="46"/>
      <c r="BSO159" s="46"/>
      <c r="BSP159" s="46"/>
      <c r="BSQ159" s="46"/>
      <c r="BSR159" s="46"/>
      <c r="BSS159" s="46"/>
      <c r="BST159" s="46"/>
      <c r="BSU159" s="46"/>
      <c r="BSV159" s="46"/>
      <c r="BSW159" s="46"/>
      <c r="BSX159" s="46"/>
      <c r="BSY159" s="46"/>
      <c r="BSZ159" s="46"/>
      <c r="BTA159" s="46"/>
      <c r="BTB159" s="46"/>
      <c r="BTC159" s="46"/>
      <c r="BTD159" s="46"/>
      <c r="BTE159" s="46"/>
      <c r="BTF159" s="46"/>
      <c r="BTG159" s="46"/>
      <c r="BTH159" s="46"/>
      <c r="BTI159" s="46"/>
      <c r="BTJ159" s="46"/>
      <c r="BTK159" s="46"/>
      <c r="BTL159" s="46"/>
      <c r="BTM159" s="46"/>
      <c r="BTN159" s="46"/>
      <c r="BTO159" s="46"/>
      <c r="BTP159" s="46"/>
      <c r="BTQ159" s="46"/>
      <c r="BTR159" s="46"/>
      <c r="BTS159" s="46"/>
      <c r="BTT159" s="46"/>
      <c r="BTU159" s="46"/>
      <c r="BTV159" s="46"/>
      <c r="BTW159" s="46"/>
      <c r="BTX159" s="46"/>
      <c r="BTY159" s="46"/>
      <c r="BTZ159" s="46"/>
      <c r="BUA159" s="46"/>
      <c r="BUB159" s="46"/>
      <c r="BUC159" s="46"/>
      <c r="BUD159" s="46"/>
      <c r="BUE159" s="46"/>
      <c r="BUF159" s="46"/>
      <c r="BUG159" s="46"/>
      <c r="BUH159" s="46"/>
      <c r="BUI159" s="46"/>
      <c r="BUJ159" s="46"/>
      <c r="BUK159" s="46"/>
      <c r="BUL159" s="46"/>
      <c r="BUM159" s="46"/>
      <c r="BUN159" s="46"/>
      <c r="BUO159" s="46"/>
      <c r="BUP159" s="46"/>
      <c r="BUQ159" s="46"/>
      <c r="BUR159" s="46"/>
      <c r="BUS159" s="46"/>
      <c r="BUT159" s="46"/>
      <c r="BUU159" s="46"/>
      <c r="BUV159" s="46"/>
      <c r="BUW159" s="46"/>
      <c r="BUX159" s="46"/>
      <c r="BUY159" s="46"/>
      <c r="BUZ159" s="46"/>
      <c r="BVA159" s="46"/>
      <c r="BVB159" s="46"/>
      <c r="BVC159" s="46"/>
      <c r="BVD159" s="46"/>
      <c r="BVE159" s="46"/>
      <c r="BVF159" s="46"/>
      <c r="BVG159" s="46"/>
      <c r="BVH159" s="46"/>
      <c r="BVI159" s="46"/>
      <c r="BVJ159" s="46"/>
      <c r="BVK159" s="46"/>
      <c r="BVL159" s="46"/>
      <c r="BVM159" s="46"/>
      <c r="BVN159" s="46"/>
      <c r="BVO159" s="46"/>
      <c r="BVP159" s="46"/>
      <c r="BVQ159" s="46"/>
      <c r="BVR159" s="46"/>
      <c r="BVS159" s="46"/>
      <c r="BVT159" s="46"/>
      <c r="BVU159" s="46"/>
      <c r="BVV159" s="46"/>
      <c r="BVW159" s="46"/>
      <c r="BVX159" s="46"/>
      <c r="BVY159" s="46"/>
      <c r="BVZ159" s="46"/>
      <c r="BWA159" s="46"/>
      <c r="BWB159" s="46"/>
      <c r="BWC159" s="46"/>
      <c r="BWD159" s="46"/>
      <c r="BWE159" s="46"/>
      <c r="BWF159" s="46"/>
      <c r="BWG159" s="46"/>
      <c r="BWH159" s="46"/>
      <c r="BWI159" s="46"/>
      <c r="BWJ159" s="46"/>
      <c r="BWK159" s="46"/>
      <c r="BWL159" s="46"/>
      <c r="BWM159" s="46"/>
      <c r="BWN159" s="46"/>
      <c r="BWO159" s="46"/>
      <c r="BWP159" s="46"/>
      <c r="BWQ159" s="46"/>
      <c r="BWR159" s="46"/>
      <c r="BWS159" s="46"/>
      <c r="BWT159" s="46"/>
      <c r="BWU159" s="46"/>
      <c r="BWV159" s="46"/>
      <c r="BWW159" s="46"/>
      <c r="BWX159" s="46"/>
      <c r="BWY159" s="46"/>
      <c r="BWZ159" s="46"/>
      <c r="BXA159" s="46"/>
      <c r="BXB159" s="46"/>
      <c r="BXC159" s="46"/>
      <c r="BXD159" s="46"/>
      <c r="BXE159" s="46"/>
      <c r="BXF159" s="46"/>
      <c r="BXG159" s="46"/>
      <c r="BXH159" s="46"/>
      <c r="BXI159" s="46"/>
      <c r="BXJ159" s="46"/>
      <c r="BXK159" s="46"/>
      <c r="BXL159" s="46"/>
      <c r="BXM159" s="46"/>
      <c r="BXN159" s="46"/>
      <c r="BXO159" s="46"/>
      <c r="BXP159" s="46"/>
      <c r="BXQ159" s="46"/>
      <c r="BXR159" s="46"/>
      <c r="BXS159" s="46"/>
      <c r="BXT159" s="46"/>
      <c r="BXU159" s="46"/>
      <c r="BXV159" s="46"/>
      <c r="BXW159" s="46"/>
      <c r="BXX159" s="46"/>
      <c r="BXY159" s="46"/>
      <c r="BXZ159" s="46"/>
      <c r="BYA159" s="46"/>
      <c r="BYB159" s="46"/>
      <c r="BYC159" s="46"/>
      <c r="BYD159" s="46"/>
      <c r="BYE159" s="46"/>
      <c r="BYF159" s="46"/>
      <c r="BYG159" s="46"/>
      <c r="BYH159" s="46"/>
      <c r="BYI159" s="46"/>
      <c r="BYJ159" s="46"/>
      <c r="BYK159" s="46"/>
      <c r="BYL159" s="46"/>
      <c r="BYM159" s="46"/>
      <c r="BYN159" s="46"/>
      <c r="BYO159" s="46"/>
      <c r="BYP159" s="46"/>
      <c r="BYQ159" s="46"/>
      <c r="BYR159" s="46"/>
      <c r="BYS159" s="46"/>
      <c r="BYT159" s="46"/>
      <c r="BYU159" s="46"/>
      <c r="BYV159" s="46"/>
      <c r="BYW159" s="46"/>
      <c r="BYX159" s="46"/>
      <c r="BYY159" s="46"/>
      <c r="BYZ159" s="46"/>
      <c r="BZA159" s="46"/>
      <c r="BZB159" s="46"/>
      <c r="BZC159" s="46"/>
      <c r="BZD159" s="46"/>
      <c r="BZE159" s="46"/>
      <c r="BZF159" s="46"/>
      <c r="BZG159" s="46"/>
      <c r="BZH159" s="46"/>
      <c r="BZI159" s="46"/>
      <c r="BZJ159" s="46"/>
      <c r="BZK159" s="46"/>
      <c r="BZL159" s="46"/>
      <c r="BZM159" s="46"/>
      <c r="BZN159" s="46"/>
      <c r="BZO159" s="46"/>
      <c r="BZP159" s="46"/>
      <c r="BZQ159" s="46"/>
      <c r="BZR159" s="46"/>
      <c r="BZS159" s="46"/>
      <c r="BZT159" s="46"/>
      <c r="BZU159" s="46"/>
      <c r="BZV159" s="46"/>
      <c r="BZW159" s="46"/>
      <c r="BZX159" s="46"/>
      <c r="BZY159" s="46"/>
      <c r="BZZ159" s="46"/>
      <c r="CAA159" s="46"/>
      <c r="CAB159" s="46"/>
      <c r="CAC159" s="46"/>
      <c r="CAD159" s="46"/>
      <c r="CAE159" s="46"/>
      <c r="CAF159" s="46"/>
      <c r="CAG159" s="46"/>
      <c r="CAH159" s="46"/>
      <c r="CAI159" s="46"/>
      <c r="CAJ159" s="46"/>
      <c r="CAK159" s="46"/>
      <c r="CAL159" s="46"/>
      <c r="CAM159" s="46"/>
      <c r="CAN159" s="46"/>
      <c r="CAO159" s="46"/>
      <c r="CAP159" s="46"/>
      <c r="CAQ159" s="46"/>
      <c r="CAR159" s="46"/>
      <c r="CAS159" s="46"/>
      <c r="CAT159" s="46"/>
      <c r="CAU159" s="46"/>
      <c r="CAV159" s="46"/>
      <c r="CAW159" s="46"/>
      <c r="CAX159" s="46"/>
      <c r="CAY159" s="46"/>
      <c r="CAZ159" s="46"/>
      <c r="CBA159" s="46"/>
      <c r="CBB159" s="46"/>
      <c r="CBC159" s="46"/>
      <c r="CBD159" s="46"/>
      <c r="CBE159" s="46"/>
      <c r="CBF159" s="46"/>
      <c r="CBG159" s="46"/>
      <c r="CBH159" s="46"/>
      <c r="CBI159" s="46"/>
      <c r="CBJ159" s="46"/>
      <c r="CBK159" s="46"/>
      <c r="CBL159" s="46"/>
      <c r="CBM159" s="46"/>
      <c r="CBN159" s="46"/>
      <c r="CBO159" s="46"/>
      <c r="CBP159" s="46"/>
      <c r="CBQ159" s="46"/>
      <c r="CBR159" s="46"/>
      <c r="CBS159" s="46"/>
      <c r="CBT159" s="46"/>
      <c r="CBU159" s="46"/>
      <c r="CBV159" s="46"/>
      <c r="CBW159" s="46"/>
      <c r="CBX159" s="46"/>
      <c r="CBY159" s="46"/>
      <c r="CBZ159" s="46"/>
      <c r="CCA159" s="46"/>
      <c r="CCB159" s="46"/>
      <c r="CCC159" s="46"/>
      <c r="CCD159" s="46"/>
      <c r="CCE159" s="46"/>
      <c r="CCF159" s="46"/>
      <c r="CCG159" s="46"/>
      <c r="CCH159" s="46"/>
      <c r="CCI159" s="46"/>
      <c r="CCJ159" s="46"/>
      <c r="CCK159" s="46"/>
      <c r="CCL159" s="46"/>
      <c r="CCM159" s="46"/>
      <c r="CCN159" s="46"/>
      <c r="CCO159" s="46"/>
      <c r="CCP159" s="46"/>
      <c r="CCQ159" s="46"/>
      <c r="CCR159" s="46"/>
      <c r="CCS159" s="46"/>
      <c r="CCT159" s="46"/>
      <c r="CCU159" s="46"/>
      <c r="CCV159" s="46"/>
      <c r="CCW159" s="46"/>
      <c r="CCX159" s="46"/>
      <c r="CCY159" s="46"/>
      <c r="CCZ159" s="46"/>
      <c r="CDA159" s="46"/>
      <c r="CDB159" s="46"/>
      <c r="CDC159" s="46"/>
      <c r="CDD159" s="46"/>
      <c r="CDE159" s="46"/>
      <c r="CDF159" s="46"/>
      <c r="CDG159" s="46"/>
      <c r="CDH159" s="46"/>
      <c r="CDI159" s="46"/>
      <c r="CDJ159" s="46"/>
      <c r="CDK159" s="46"/>
      <c r="CDL159" s="46"/>
      <c r="CDM159" s="46"/>
      <c r="CDN159" s="46"/>
      <c r="CDO159" s="46"/>
      <c r="CDP159" s="46"/>
      <c r="CDQ159" s="46"/>
      <c r="CDR159" s="46"/>
      <c r="CDS159" s="46"/>
      <c r="CDT159" s="46"/>
      <c r="CDU159" s="46"/>
      <c r="CDV159" s="46"/>
      <c r="CDW159" s="46"/>
      <c r="CDX159" s="46"/>
      <c r="CDY159" s="46"/>
      <c r="CDZ159" s="46"/>
      <c r="CEA159" s="46"/>
      <c r="CEB159" s="46"/>
      <c r="CEC159" s="46"/>
      <c r="CED159" s="46"/>
      <c r="CEE159" s="46"/>
      <c r="CEF159" s="46"/>
      <c r="CEG159" s="46"/>
      <c r="CEH159" s="46"/>
      <c r="CEI159" s="46"/>
      <c r="CEJ159" s="46"/>
      <c r="CEK159" s="46"/>
      <c r="CEL159" s="46"/>
      <c r="CEM159" s="46"/>
      <c r="CEN159" s="46"/>
      <c r="CEO159" s="46"/>
      <c r="CEP159" s="46"/>
      <c r="CEQ159" s="46"/>
      <c r="CER159" s="46"/>
      <c r="CES159" s="46"/>
      <c r="CET159" s="46"/>
      <c r="CEU159" s="46"/>
      <c r="CEV159" s="46"/>
      <c r="CEW159" s="46"/>
      <c r="CEX159" s="46"/>
      <c r="CEY159" s="46"/>
      <c r="CEZ159" s="46"/>
      <c r="CFA159" s="46"/>
      <c r="CFB159" s="46"/>
      <c r="CFC159" s="46"/>
      <c r="CFD159" s="46"/>
      <c r="CFE159" s="46"/>
      <c r="CFF159" s="46"/>
      <c r="CFG159" s="46"/>
      <c r="CFH159" s="46"/>
      <c r="CFI159" s="46"/>
      <c r="CFJ159" s="46"/>
      <c r="CFK159" s="46"/>
      <c r="CFL159" s="46"/>
      <c r="CFM159" s="46"/>
      <c r="CFN159" s="46"/>
      <c r="CFO159" s="46"/>
      <c r="CFP159" s="46"/>
      <c r="CFQ159" s="46"/>
      <c r="CFR159" s="46"/>
      <c r="CFS159" s="46"/>
      <c r="CFT159" s="46"/>
      <c r="CFU159" s="46"/>
      <c r="CFV159" s="46"/>
      <c r="CFW159" s="46"/>
      <c r="CFX159" s="46"/>
      <c r="CFY159" s="46"/>
      <c r="CFZ159" s="46"/>
      <c r="CGA159" s="46"/>
      <c r="CGB159" s="46"/>
      <c r="CGC159" s="46"/>
      <c r="CGD159" s="46"/>
      <c r="CGE159" s="46"/>
      <c r="CGF159" s="46"/>
      <c r="CGG159" s="46"/>
      <c r="CGH159" s="46"/>
      <c r="CGI159" s="46"/>
      <c r="CGJ159" s="46"/>
      <c r="CGK159" s="46"/>
      <c r="CGL159" s="46"/>
      <c r="CGM159" s="46"/>
      <c r="CGN159" s="46"/>
      <c r="CGO159" s="46"/>
      <c r="CGP159" s="46"/>
      <c r="CGQ159" s="46"/>
      <c r="CGR159" s="46"/>
      <c r="CGS159" s="46"/>
      <c r="CGT159" s="46"/>
      <c r="CGU159" s="46"/>
      <c r="CGV159" s="46"/>
      <c r="CGW159" s="46"/>
      <c r="CGX159" s="46"/>
      <c r="CGY159" s="46"/>
      <c r="CGZ159" s="46"/>
      <c r="CHA159" s="46"/>
      <c r="CHB159" s="46"/>
      <c r="CHC159" s="46"/>
      <c r="CHD159" s="46"/>
      <c r="CHE159" s="46"/>
      <c r="CHF159" s="46"/>
      <c r="CHG159" s="46"/>
      <c r="CHH159" s="46"/>
      <c r="CHI159" s="46"/>
      <c r="CHJ159" s="46"/>
      <c r="CHK159" s="46"/>
      <c r="CHL159" s="46"/>
      <c r="CHM159" s="46"/>
      <c r="CHN159" s="46"/>
      <c r="CHO159" s="46"/>
      <c r="CHP159" s="46"/>
      <c r="CHQ159" s="46"/>
      <c r="CHR159" s="46"/>
      <c r="CHS159" s="46"/>
      <c r="CHT159" s="46"/>
      <c r="CHU159" s="46"/>
      <c r="CHV159" s="46"/>
      <c r="CHW159" s="46"/>
      <c r="CHX159" s="46"/>
      <c r="CHY159" s="46"/>
      <c r="CHZ159" s="46"/>
      <c r="CIA159" s="46"/>
      <c r="CIB159" s="46"/>
      <c r="CIC159" s="46"/>
      <c r="CID159" s="46"/>
      <c r="CIE159" s="46"/>
      <c r="CIF159" s="46"/>
      <c r="CIG159" s="46"/>
      <c r="CIH159" s="46"/>
      <c r="CII159" s="46"/>
      <c r="CIJ159" s="46"/>
      <c r="CIK159" s="46"/>
      <c r="CIL159" s="46"/>
      <c r="CIM159" s="46"/>
      <c r="CIN159" s="46"/>
      <c r="CIO159" s="46"/>
      <c r="CIP159" s="46"/>
      <c r="CIQ159" s="46"/>
      <c r="CIR159" s="46"/>
      <c r="CIS159" s="46"/>
      <c r="CIT159" s="46"/>
      <c r="CIU159" s="46"/>
      <c r="CIV159" s="46"/>
      <c r="CIW159" s="46"/>
      <c r="CIX159" s="46"/>
      <c r="CIY159" s="46"/>
      <c r="CIZ159" s="46"/>
      <c r="CJA159" s="46"/>
      <c r="CJB159" s="46"/>
      <c r="CJC159" s="46"/>
      <c r="CJD159" s="46"/>
      <c r="CJE159" s="46"/>
      <c r="CJF159" s="46"/>
      <c r="CJG159" s="46"/>
      <c r="CJH159" s="46"/>
      <c r="CJI159" s="46"/>
      <c r="CJJ159" s="46"/>
      <c r="CJK159" s="46"/>
      <c r="CJL159" s="46"/>
      <c r="CJM159" s="46"/>
      <c r="CJN159" s="46"/>
      <c r="CJO159" s="46"/>
      <c r="CJP159" s="46"/>
      <c r="CJQ159" s="46"/>
      <c r="CJR159" s="46"/>
      <c r="CJS159" s="46"/>
      <c r="CJT159" s="46"/>
      <c r="CJU159" s="46"/>
      <c r="CJV159" s="46"/>
      <c r="CJW159" s="46"/>
      <c r="CJX159" s="46"/>
      <c r="CJY159" s="46"/>
      <c r="CJZ159" s="46"/>
      <c r="CKA159" s="46"/>
      <c r="CKB159" s="46"/>
      <c r="CKC159" s="46"/>
      <c r="CKD159" s="46"/>
      <c r="CKE159" s="46"/>
      <c r="CKF159" s="46"/>
      <c r="CKG159" s="46"/>
      <c r="CKH159" s="46"/>
      <c r="CKI159" s="46"/>
      <c r="CKJ159" s="46"/>
      <c r="CKK159" s="46"/>
      <c r="CKL159" s="46"/>
      <c r="CKM159" s="46"/>
      <c r="CKN159" s="46"/>
      <c r="CKO159" s="46"/>
      <c r="CKP159" s="46"/>
      <c r="CKQ159" s="46"/>
      <c r="CKR159" s="46"/>
      <c r="CKS159" s="46"/>
      <c r="CKT159" s="46"/>
      <c r="CKU159" s="46"/>
      <c r="CKV159" s="46"/>
      <c r="CKW159" s="46"/>
      <c r="CKX159" s="46"/>
      <c r="CKY159" s="46"/>
      <c r="CKZ159" s="46"/>
      <c r="CLA159" s="46"/>
      <c r="CLB159" s="46"/>
      <c r="CLC159" s="46"/>
      <c r="CLD159" s="46"/>
      <c r="CLE159" s="46"/>
      <c r="CLF159" s="46"/>
      <c r="CLG159" s="46"/>
      <c r="CLH159" s="46"/>
      <c r="CLI159" s="46"/>
      <c r="CLJ159" s="46"/>
      <c r="CLK159" s="46"/>
      <c r="CLL159" s="46"/>
      <c r="CLM159" s="46"/>
      <c r="CLN159" s="46"/>
      <c r="CLO159" s="46"/>
      <c r="CLP159" s="46"/>
      <c r="CLQ159" s="46"/>
      <c r="CLR159" s="46"/>
      <c r="CLS159" s="46"/>
      <c r="CLT159" s="46"/>
      <c r="CLU159" s="46"/>
      <c r="CLV159" s="46"/>
      <c r="CLW159" s="46"/>
      <c r="CLX159" s="46"/>
      <c r="CLY159" s="46"/>
      <c r="CLZ159" s="46"/>
      <c r="CMA159" s="46"/>
      <c r="CMB159" s="46"/>
      <c r="CMC159" s="46"/>
      <c r="CMD159" s="46"/>
      <c r="CME159" s="46"/>
      <c r="CMF159" s="46"/>
      <c r="CMG159" s="46"/>
      <c r="CMH159" s="46"/>
      <c r="CMI159" s="46"/>
      <c r="CMJ159" s="46"/>
      <c r="CMK159" s="46"/>
      <c r="CML159" s="46"/>
      <c r="CMM159" s="46"/>
      <c r="CMN159" s="46"/>
      <c r="CMO159" s="46"/>
      <c r="CMP159" s="46"/>
      <c r="CMQ159" s="46"/>
      <c r="CMR159" s="46"/>
      <c r="CMS159" s="46"/>
      <c r="CMT159" s="46"/>
      <c r="CMU159" s="46"/>
      <c r="CMV159" s="46"/>
      <c r="CMW159" s="46"/>
      <c r="CMX159" s="46"/>
      <c r="CMY159" s="46"/>
      <c r="CMZ159" s="46"/>
      <c r="CNA159" s="46"/>
      <c r="CNB159" s="46"/>
      <c r="CNC159" s="46"/>
      <c r="CND159" s="46"/>
      <c r="CNE159" s="46"/>
      <c r="CNF159" s="46"/>
      <c r="CNG159" s="46"/>
      <c r="CNH159" s="46"/>
      <c r="CNI159" s="46"/>
      <c r="CNJ159" s="46"/>
      <c r="CNK159" s="46"/>
      <c r="CNL159" s="46"/>
      <c r="CNM159" s="46"/>
      <c r="CNN159" s="46"/>
      <c r="CNO159" s="46"/>
      <c r="CNP159" s="46"/>
      <c r="CNQ159" s="46"/>
      <c r="CNR159" s="46"/>
      <c r="CNS159" s="46"/>
      <c r="CNT159" s="46"/>
      <c r="CNU159" s="46"/>
      <c r="CNV159" s="46"/>
      <c r="CNW159" s="46"/>
      <c r="CNX159" s="46"/>
      <c r="CNY159" s="46"/>
      <c r="CNZ159" s="46"/>
      <c r="COA159" s="46"/>
      <c r="COB159" s="46"/>
      <c r="COC159" s="46"/>
      <c r="COD159" s="46"/>
      <c r="COE159" s="46"/>
      <c r="COF159" s="46"/>
      <c r="COG159" s="46"/>
      <c r="COH159" s="46"/>
      <c r="COI159" s="46"/>
      <c r="COJ159" s="46"/>
      <c r="COK159" s="46"/>
      <c r="COL159" s="46"/>
      <c r="COM159" s="46"/>
      <c r="CON159" s="46"/>
      <c r="COO159" s="46"/>
      <c r="COP159" s="46"/>
      <c r="COQ159" s="46"/>
      <c r="COR159" s="46"/>
      <c r="COS159" s="46"/>
      <c r="COT159" s="46"/>
      <c r="COU159" s="46"/>
      <c r="COV159" s="46"/>
      <c r="COW159" s="46"/>
      <c r="COX159" s="46"/>
      <c r="COY159" s="46"/>
      <c r="COZ159" s="46"/>
      <c r="CPA159" s="46"/>
      <c r="CPB159" s="46"/>
      <c r="CPC159" s="46"/>
      <c r="CPD159" s="46"/>
      <c r="CPE159" s="46"/>
      <c r="CPF159" s="46"/>
      <c r="CPG159" s="46"/>
      <c r="CPH159" s="46"/>
      <c r="CPI159" s="46"/>
      <c r="CPJ159" s="46"/>
      <c r="CPK159" s="46"/>
      <c r="CPL159" s="46"/>
      <c r="CPM159" s="46"/>
      <c r="CPN159" s="46"/>
      <c r="CPO159" s="46"/>
      <c r="CPP159" s="46"/>
      <c r="CPQ159" s="46"/>
      <c r="CPR159" s="46"/>
      <c r="CPS159" s="46"/>
      <c r="CPT159" s="46"/>
      <c r="CPU159" s="46"/>
      <c r="CPV159" s="46"/>
      <c r="CPW159" s="46"/>
      <c r="CPX159" s="46"/>
      <c r="CPY159" s="46"/>
      <c r="CPZ159" s="46"/>
      <c r="CQA159" s="46"/>
      <c r="CQB159" s="46"/>
      <c r="CQC159" s="46"/>
      <c r="CQD159" s="46"/>
      <c r="CQE159" s="46"/>
      <c r="CQF159" s="46"/>
      <c r="CQG159" s="46"/>
      <c r="CQH159" s="46"/>
      <c r="CQI159" s="46"/>
      <c r="CQJ159" s="46"/>
      <c r="CQK159" s="46"/>
      <c r="CQL159" s="46"/>
      <c r="CQM159" s="46"/>
      <c r="CQN159" s="46"/>
      <c r="CQO159" s="46"/>
      <c r="CQP159" s="46"/>
      <c r="CQQ159" s="46"/>
      <c r="CQR159" s="46"/>
      <c r="CQS159" s="46"/>
      <c r="CQT159" s="46"/>
      <c r="CQU159" s="46"/>
      <c r="CQV159" s="46"/>
      <c r="CQW159" s="46"/>
      <c r="CQX159" s="46"/>
      <c r="CQY159" s="46"/>
      <c r="CQZ159" s="46"/>
      <c r="CRA159" s="46"/>
      <c r="CRB159" s="46"/>
      <c r="CRC159" s="46"/>
      <c r="CRD159" s="46"/>
      <c r="CRE159" s="46"/>
      <c r="CRF159" s="46"/>
      <c r="CRG159" s="46"/>
      <c r="CRH159" s="46"/>
      <c r="CRI159" s="46"/>
      <c r="CRJ159" s="46"/>
      <c r="CRK159" s="46"/>
      <c r="CRL159" s="46"/>
      <c r="CRM159" s="46"/>
      <c r="CRN159" s="46"/>
      <c r="CRO159" s="46"/>
      <c r="CRP159" s="46"/>
      <c r="CRQ159" s="46"/>
      <c r="CRR159" s="46"/>
      <c r="CRS159" s="46"/>
      <c r="CRT159" s="46"/>
      <c r="CRU159" s="46"/>
      <c r="CRV159" s="46"/>
      <c r="CRW159" s="46"/>
      <c r="CRX159" s="46"/>
      <c r="CRY159" s="46"/>
      <c r="CRZ159" s="46"/>
      <c r="CSA159" s="46"/>
      <c r="CSB159" s="46"/>
      <c r="CSC159" s="46"/>
      <c r="CSD159" s="46"/>
      <c r="CSE159" s="46"/>
      <c r="CSF159" s="46"/>
      <c r="CSG159" s="46"/>
      <c r="CSH159" s="46"/>
      <c r="CSI159" s="46"/>
      <c r="CSJ159" s="46"/>
      <c r="CSK159" s="46"/>
      <c r="CSL159" s="46"/>
      <c r="CSM159" s="46"/>
      <c r="CSN159" s="46"/>
      <c r="CSO159" s="46"/>
      <c r="CSP159" s="46"/>
      <c r="CSQ159" s="46"/>
      <c r="CSR159" s="46"/>
      <c r="CSS159" s="46"/>
      <c r="CST159" s="46"/>
      <c r="CSU159" s="46"/>
      <c r="CSV159" s="46"/>
      <c r="CSW159" s="46"/>
      <c r="CSX159" s="46"/>
      <c r="CSY159" s="46"/>
      <c r="CSZ159" s="46"/>
      <c r="CTA159" s="46"/>
      <c r="CTB159" s="46"/>
      <c r="CTC159" s="46"/>
      <c r="CTD159" s="46"/>
      <c r="CTE159" s="46"/>
      <c r="CTF159" s="46"/>
      <c r="CTG159" s="46"/>
      <c r="CTH159" s="46"/>
      <c r="CTI159" s="46"/>
      <c r="CTJ159" s="46"/>
      <c r="CTK159" s="46"/>
      <c r="CTL159" s="46"/>
      <c r="CTM159" s="46"/>
      <c r="CTN159" s="46"/>
      <c r="CTO159" s="46"/>
      <c r="CTP159" s="46"/>
      <c r="CTQ159" s="46"/>
      <c r="CTR159" s="46"/>
      <c r="CTS159" s="46"/>
      <c r="CTT159" s="46"/>
      <c r="CTU159" s="46"/>
      <c r="CTV159" s="46"/>
      <c r="CTW159" s="46"/>
      <c r="CTX159" s="46"/>
      <c r="CTY159" s="46"/>
      <c r="CTZ159" s="46"/>
      <c r="CUA159" s="46"/>
      <c r="CUB159" s="46"/>
      <c r="CUC159" s="46"/>
      <c r="CUD159" s="46"/>
      <c r="CUE159" s="46"/>
      <c r="CUF159" s="46"/>
      <c r="CUG159" s="46"/>
      <c r="CUH159" s="46"/>
      <c r="CUI159" s="46"/>
      <c r="CUJ159" s="46"/>
      <c r="CUK159" s="46"/>
      <c r="CUL159" s="46"/>
      <c r="CUM159" s="46"/>
      <c r="CUN159" s="46"/>
      <c r="CUO159" s="46"/>
      <c r="CUP159" s="46"/>
      <c r="CUQ159" s="46"/>
      <c r="CUR159" s="46"/>
      <c r="CUS159" s="46"/>
      <c r="CUT159" s="46"/>
      <c r="CUU159" s="46"/>
      <c r="CUV159" s="46"/>
      <c r="CUW159" s="46"/>
      <c r="CUX159" s="46"/>
      <c r="CUY159" s="46"/>
      <c r="CUZ159" s="46"/>
      <c r="CVA159" s="46"/>
      <c r="CVB159" s="46"/>
      <c r="CVC159" s="46"/>
      <c r="CVD159" s="46"/>
      <c r="CVE159" s="46"/>
      <c r="CVF159" s="46"/>
      <c r="CVG159" s="46"/>
      <c r="CVH159" s="46"/>
      <c r="CVI159" s="46"/>
      <c r="CVJ159" s="46"/>
      <c r="CVK159" s="46"/>
      <c r="CVL159" s="46"/>
      <c r="CVM159" s="46"/>
      <c r="CVN159" s="46"/>
      <c r="CVO159" s="46"/>
      <c r="CVP159" s="46"/>
      <c r="CVQ159" s="46"/>
      <c r="CVR159" s="46"/>
      <c r="CVS159" s="46"/>
      <c r="CVT159" s="46"/>
      <c r="CVU159" s="46"/>
      <c r="CVV159" s="46"/>
      <c r="CVW159" s="46"/>
      <c r="CVX159" s="46"/>
      <c r="CVY159" s="46"/>
      <c r="CVZ159" s="46"/>
      <c r="CWA159" s="46"/>
      <c r="CWB159" s="46"/>
      <c r="CWC159" s="46"/>
      <c r="CWD159" s="46"/>
      <c r="CWE159" s="46"/>
      <c r="CWF159" s="46"/>
      <c r="CWG159" s="46"/>
      <c r="CWH159" s="46"/>
      <c r="CWI159" s="46"/>
      <c r="CWJ159" s="46"/>
      <c r="CWK159" s="46"/>
      <c r="CWL159" s="46"/>
      <c r="CWM159" s="46"/>
      <c r="CWN159" s="46"/>
      <c r="CWO159" s="46"/>
      <c r="CWP159" s="46"/>
      <c r="CWQ159" s="46"/>
      <c r="CWR159" s="46"/>
      <c r="CWS159" s="46"/>
      <c r="CWT159" s="46"/>
      <c r="CWU159" s="46"/>
      <c r="CWV159" s="46"/>
      <c r="CWW159" s="46"/>
      <c r="CWX159" s="46"/>
      <c r="CWY159" s="46"/>
      <c r="CWZ159" s="46"/>
      <c r="CXA159" s="46"/>
      <c r="CXB159" s="46"/>
      <c r="CXC159" s="46"/>
      <c r="CXD159" s="46"/>
      <c r="CXE159" s="46"/>
      <c r="CXF159" s="46"/>
      <c r="CXG159" s="46"/>
      <c r="CXH159" s="46"/>
      <c r="CXI159" s="46"/>
      <c r="CXJ159" s="46"/>
      <c r="CXK159" s="46"/>
      <c r="CXL159" s="46"/>
      <c r="CXM159" s="46"/>
      <c r="CXN159" s="46"/>
      <c r="CXO159" s="46"/>
      <c r="CXP159" s="46"/>
      <c r="CXQ159" s="46"/>
      <c r="CXR159" s="46"/>
      <c r="CXS159" s="46"/>
      <c r="CXT159" s="46"/>
      <c r="CXU159" s="46"/>
      <c r="CXV159" s="46"/>
      <c r="CXW159" s="46"/>
      <c r="CXX159" s="46"/>
      <c r="CXY159" s="46"/>
      <c r="CXZ159" s="46"/>
      <c r="CYA159" s="46"/>
      <c r="CYB159" s="46"/>
      <c r="CYC159" s="46"/>
      <c r="CYD159" s="46"/>
      <c r="CYE159" s="46"/>
      <c r="CYF159" s="46"/>
      <c r="CYG159" s="46"/>
      <c r="CYH159" s="46"/>
      <c r="CYI159" s="46"/>
      <c r="CYJ159" s="46"/>
      <c r="CYK159" s="46"/>
      <c r="CYL159" s="46"/>
      <c r="CYM159" s="46"/>
      <c r="CYN159" s="46"/>
      <c r="CYO159" s="46"/>
      <c r="CYP159" s="46"/>
      <c r="CYQ159" s="46"/>
      <c r="CYR159" s="46"/>
      <c r="CYS159" s="46"/>
      <c r="CYT159" s="46"/>
      <c r="CYU159" s="46"/>
      <c r="CYV159" s="46"/>
      <c r="CYW159" s="46"/>
      <c r="CYX159" s="46"/>
      <c r="CYY159" s="46"/>
      <c r="CYZ159" s="46"/>
      <c r="CZA159" s="46"/>
      <c r="CZB159" s="46"/>
      <c r="CZC159" s="46"/>
      <c r="CZD159" s="46"/>
      <c r="CZE159" s="46"/>
      <c r="CZF159" s="46"/>
      <c r="CZG159" s="46"/>
      <c r="CZH159" s="46"/>
      <c r="CZI159" s="46"/>
      <c r="CZJ159" s="46"/>
      <c r="CZK159" s="46"/>
      <c r="CZL159" s="46"/>
      <c r="CZM159" s="46"/>
      <c r="CZN159" s="46"/>
      <c r="CZO159" s="46"/>
      <c r="CZP159" s="46"/>
      <c r="CZQ159" s="46"/>
      <c r="CZR159" s="46"/>
      <c r="CZS159" s="46"/>
      <c r="CZT159" s="46"/>
      <c r="CZU159" s="46"/>
      <c r="CZV159" s="46"/>
      <c r="CZW159" s="46"/>
      <c r="CZX159" s="46"/>
      <c r="CZY159" s="46"/>
      <c r="CZZ159" s="46"/>
      <c r="DAA159" s="46"/>
      <c r="DAB159" s="46"/>
      <c r="DAC159" s="46"/>
      <c r="DAD159" s="46"/>
      <c r="DAE159" s="46"/>
      <c r="DAF159" s="46"/>
      <c r="DAG159" s="46"/>
      <c r="DAH159" s="46"/>
      <c r="DAI159" s="46"/>
      <c r="DAJ159" s="46"/>
      <c r="DAK159" s="46"/>
      <c r="DAL159" s="46"/>
      <c r="DAM159" s="46"/>
      <c r="DAN159" s="46"/>
      <c r="DAO159" s="46"/>
      <c r="DAP159" s="46"/>
      <c r="DAQ159" s="46"/>
      <c r="DAR159" s="46"/>
      <c r="DAS159" s="46"/>
      <c r="DAT159" s="46"/>
      <c r="DAU159" s="46"/>
      <c r="DAV159" s="46"/>
      <c r="DAW159" s="46"/>
      <c r="DAX159" s="46"/>
      <c r="DAY159" s="46"/>
      <c r="DAZ159" s="46"/>
      <c r="DBA159" s="46"/>
      <c r="DBB159" s="46"/>
      <c r="DBC159" s="46"/>
      <c r="DBD159" s="46"/>
      <c r="DBE159" s="46"/>
      <c r="DBF159" s="46"/>
      <c r="DBG159" s="46"/>
      <c r="DBH159" s="46"/>
      <c r="DBI159" s="46"/>
      <c r="DBJ159" s="46"/>
      <c r="DBK159" s="46"/>
      <c r="DBL159" s="46"/>
      <c r="DBM159" s="46"/>
      <c r="DBN159" s="46"/>
      <c r="DBO159" s="46"/>
      <c r="DBP159" s="46"/>
      <c r="DBQ159" s="46"/>
      <c r="DBR159" s="46"/>
      <c r="DBS159" s="46"/>
      <c r="DBT159" s="46"/>
      <c r="DBU159" s="46"/>
      <c r="DBV159" s="46"/>
      <c r="DBW159" s="46"/>
      <c r="DBX159" s="46"/>
      <c r="DBY159" s="46"/>
      <c r="DBZ159" s="46"/>
      <c r="DCA159" s="46"/>
      <c r="DCB159" s="46"/>
      <c r="DCC159" s="46"/>
      <c r="DCD159" s="46"/>
      <c r="DCE159" s="46"/>
      <c r="DCF159" s="46"/>
      <c r="DCG159" s="46"/>
      <c r="DCH159" s="46"/>
      <c r="DCI159" s="46"/>
      <c r="DCJ159" s="46"/>
      <c r="DCK159" s="46"/>
      <c r="DCL159" s="46"/>
      <c r="DCM159" s="46"/>
      <c r="DCN159" s="46"/>
      <c r="DCO159" s="46"/>
      <c r="DCP159" s="46"/>
      <c r="DCQ159" s="46"/>
      <c r="DCR159" s="46"/>
      <c r="DCS159" s="46"/>
      <c r="DCT159" s="46"/>
      <c r="DCU159" s="46"/>
      <c r="DCV159" s="46"/>
      <c r="DCW159" s="46"/>
      <c r="DCX159" s="46"/>
      <c r="DCY159" s="46"/>
      <c r="DCZ159" s="46"/>
      <c r="DDA159" s="46"/>
      <c r="DDB159" s="46"/>
      <c r="DDC159" s="46"/>
      <c r="DDD159" s="46"/>
      <c r="DDE159" s="46"/>
      <c r="DDF159" s="46"/>
      <c r="DDG159" s="46"/>
      <c r="DDH159" s="46"/>
      <c r="DDI159" s="46"/>
      <c r="DDJ159" s="46"/>
      <c r="DDK159" s="46"/>
      <c r="DDL159" s="46"/>
      <c r="DDM159" s="46"/>
      <c r="DDN159" s="46"/>
      <c r="DDO159" s="46"/>
      <c r="DDP159" s="46"/>
      <c r="DDQ159" s="46"/>
      <c r="DDR159" s="46"/>
      <c r="DDS159" s="46"/>
      <c r="DDT159" s="46"/>
      <c r="DDU159" s="46"/>
      <c r="DDV159" s="46"/>
      <c r="DDW159" s="46"/>
      <c r="DDX159" s="46"/>
      <c r="DDY159" s="46"/>
      <c r="DDZ159" s="46"/>
      <c r="DEA159" s="46"/>
      <c r="DEB159" s="46"/>
      <c r="DEC159" s="46"/>
      <c r="DED159" s="46"/>
      <c r="DEE159" s="46"/>
      <c r="DEF159" s="46"/>
      <c r="DEG159" s="46"/>
      <c r="DEH159" s="46"/>
      <c r="DEI159" s="46"/>
      <c r="DEJ159" s="46"/>
      <c r="DEK159" s="46"/>
      <c r="DEL159" s="46"/>
      <c r="DEM159" s="46"/>
      <c r="DEN159" s="46"/>
      <c r="DEO159" s="46"/>
      <c r="DEP159" s="46"/>
      <c r="DEQ159" s="46"/>
      <c r="DER159" s="46"/>
      <c r="DES159" s="46"/>
      <c r="DET159" s="46"/>
      <c r="DEU159" s="46"/>
      <c r="DEV159" s="46"/>
      <c r="DEW159" s="46"/>
      <c r="DEX159" s="46"/>
      <c r="DEY159" s="46"/>
      <c r="DEZ159" s="46"/>
      <c r="DFA159" s="46"/>
      <c r="DFB159" s="46"/>
      <c r="DFC159" s="46"/>
      <c r="DFD159" s="46"/>
      <c r="DFE159" s="46"/>
      <c r="DFF159" s="46"/>
      <c r="DFG159" s="46"/>
      <c r="DFH159" s="46"/>
      <c r="DFI159" s="46"/>
      <c r="DFJ159" s="46"/>
      <c r="DFK159" s="46"/>
      <c r="DFL159" s="46"/>
      <c r="DFM159" s="46"/>
      <c r="DFN159" s="46"/>
      <c r="DFO159" s="46"/>
      <c r="DFP159" s="46"/>
      <c r="DFQ159" s="46"/>
      <c r="DFR159" s="46"/>
      <c r="DFS159" s="46"/>
      <c r="DFT159" s="46"/>
      <c r="DFU159" s="46"/>
      <c r="DFV159" s="46"/>
      <c r="DFW159" s="46"/>
      <c r="DFX159" s="46"/>
      <c r="DFY159" s="46"/>
      <c r="DFZ159" s="46"/>
      <c r="DGA159" s="46"/>
      <c r="DGB159" s="46"/>
      <c r="DGC159" s="46"/>
      <c r="DGD159" s="46"/>
      <c r="DGE159" s="46"/>
      <c r="DGF159" s="46"/>
      <c r="DGG159" s="46"/>
      <c r="DGH159" s="46"/>
      <c r="DGI159" s="46"/>
      <c r="DGJ159" s="46"/>
      <c r="DGK159" s="46"/>
      <c r="DGL159" s="46"/>
      <c r="DGM159" s="46"/>
      <c r="DGN159" s="46"/>
      <c r="DGO159" s="46"/>
      <c r="DGP159" s="46"/>
      <c r="DGQ159" s="46"/>
      <c r="DGR159" s="46"/>
      <c r="DGS159" s="46"/>
      <c r="DGT159" s="46"/>
      <c r="DGU159" s="46"/>
      <c r="DGV159" s="46"/>
      <c r="DGW159" s="46"/>
      <c r="DGX159" s="46"/>
      <c r="DGY159" s="46"/>
      <c r="DGZ159" s="46"/>
      <c r="DHA159" s="46"/>
      <c r="DHB159" s="46"/>
      <c r="DHC159" s="46"/>
      <c r="DHD159" s="46"/>
      <c r="DHE159" s="46"/>
      <c r="DHF159" s="46"/>
      <c r="DHG159" s="46"/>
      <c r="DHH159" s="46"/>
      <c r="DHI159" s="46"/>
      <c r="DHJ159" s="46"/>
      <c r="DHK159" s="46"/>
      <c r="DHL159" s="46"/>
      <c r="DHM159" s="46"/>
      <c r="DHN159" s="46"/>
      <c r="DHO159" s="46"/>
      <c r="DHP159" s="46"/>
      <c r="DHQ159" s="46"/>
      <c r="DHR159" s="46"/>
      <c r="DHS159" s="46"/>
      <c r="DHT159" s="46"/>
      <c r="DHU159" s="46"/>
      <c r="DHV159" s="46"/>
      <c r="DHW159" s="46"/>
      <c r="DHX159" s="46"/>
      <c r="DHY159" s="46"/>
      <c r="DHZ159" s="46"/>
      <c r="DIA159" s="46"/>
      <c r="DIB159" s="46"/>
      <c r="DIC159" s="46"/>
      <c r="DID159" s="46"/>
      <c r="DIE159" s="46"/>
      <c r="DIF159" s="46"/>
      <c r="DIG159" s="46"/>
      <c r="DIH159" s="46"/>
      <c r="DII159" s="46"/>
      <c r="DIJ159" s="46"/>
      <c r="DIK159" s="46"/>
      <c r="DIL159" s="46"/>
      <c r="DIM159" s="46"/>
      <c r="DIN159" s="46"/>
      <c r="DIO159" s="46"/>
      <c r="DIP159" s="46"/>
      <c r="DIQ159" s="46"/>
      <c r="DIR159" s="46"/>
      <c r="DIS159" s="46"/>
      <c r="DIT159" s="46"/>
      <c r="DIU159" s="46"/>
      <c r="DIV159" s="46"/>
      <c r="DIW159" s="46"/>
      <c r="DIX159" s="46"/>
      <c r="DIY159" s="46"/>
      <c r="DIZ159" s="46"/>
      <c r="DJA159" s="46"/>
      <c r="DJB159" s="46"/>
      <c r="DJC159" s="46"/>
      <c r="DJD159" s="46"/>
      <c r="DJE159" s="46"/>
      <c r="DJF159" s="46"/>
      <c r="DJG159" s="46"/>
      <c r="DJH159" s="46"/>
      <c r="DJI159" s="46"/>
      <c r="DJJ159" s="46"/>
      <c r="DJK159" s="46"/>
      <c r="DJL159" s="46"/>
      <c r="DJM159" s="46"/>
      <c r="DJN159" s="46"/>
      <c r="DJO159" s="46"/>
      <c r="DJP159" s="46"/>
      <c r="DJQ159" s="46"/>
      <c r="DJR159" s="46"/>
      <c r="DJS159" s="46"/>
      <c r="DJT159" s="46"/>
      <c r="DJU159" s="46"/>
      <c r="DJV159" s="46"/>
      <c r="DJW159" s="46"/>
      <c r="DJX159" s="46"/>
      <c r="DJY159" s="46"/>
      <c r="DJZ159" s="46"/>
      <c r="DKA159" s="46"/>
      <c r="DKB159" s="46"/>
      <c r="DKC159" s="46"/>
      <c r="DKD159" s="46"/>
      <c r="DKE159" s="46"/>
      <c r="DKF159" s="46"/>
      <c r="DKG159" s="46"/>
      <c r="DKH159" s="46"/>
      <c r="DKI159" s="46"/>
      <c r="DKJ159" s="46"/>
      <c r="DKK159" s="46"/>
      <c r="DKL159" s="46"/>
      <c r="DKM159" s="46"/>
      <c r="DKN159" s="46"/>
      <c r="DKO159" s="46"/>
      <c r="DKP159" s="46"/>
      <c r="DKQ159" s="46"/>
      <c r="DKR159" s="46"/>
      <c r="DKS159" s="46"/>
      <c r="DKT159" s="46"/>
      <c r="DKU159" s="46"/>
      <c r="DKV159" s="46"/>
      <c r="DKW159" s="46"/>
      <c r="DKX159" s="46"/>
      <c r="DKY159" s="46"/>
      <c r="DKZ159" s="46"/>
      <c r="DLA159" s="46"/>
      <c r="DLB159" s="46"/>
      <c r="DLC159" s="46"/>
      <c r="DLD159" s="46"/>
      <c r="DLE159" s="46"/>
      <c r="DLF159" s="46"/>
      <c r="DLG159" s="46"/>
      <c r="DLH159" s="46"/>
      <c r="DLI159" s="46"/>
      <c r="DLJ159" s="46"/>
      <c r="DLK159" s="46"/>
      <c r="DLL159" s="46"/>
      <c r="DLM159" s="46"/>
      <c r="DLN159" s="46"/>
      <c r="DLO159" s="46"/>
      <c r="DLP159" s="46"/>
      <c r="DLQ159" s="46"/>
      <c r="DLR159" s="46"/>
      <c r="DLS159" s="46"/>
      <c r="DLT159" s="46"/>
      <c r="DLU159" s="46"/>
      <c r="DLV159" s="46"/>
      <c r="DLW159" s="46"/>
      <c r="DLX159" s="46"/>
      <c r="DLY159" s="46"/>
      <c r="DLZ159" s="46"/>
      <c r="DMA159" s="46"/>
      <c r="DMB159" s="46"/>
      <c r="DMC159" s="46"/>
      <c r="DMD159" s="46"/>
      <c r="DME159" s="46"/>
      <c r="DMF159" s="46"/>
      <c r="DMG159" s="46"/>
      <c r="DMH159" s="46"/>
      <c r="DMI159" s="46"/>
      <c r="DMJ159" s="46"/>
      <c r="DMK159" s="46"/>
      <c r="DML159" s="46"/>
      <c r="DMM159" s="46"/>
      <c r="DMN159" s="46"/>
      <c r="DMO159" s="46"/>
      <c r="DMP159" s="46"/>
      <c r="DMQ159" s="46"/>
      <c r="DMR159" s="46"/>
      <c r="DMS159" s="46"/>
      <c r="DMT159" s="46"/>
      <c r="DMU159" s="46"/>
      <c r="DMV159" s="46"/>
      <c r="DMW159" s="46"/>
      <c r="DMX159" s="46"/>
      <c r="DMY159" s="46"/>
      <c r="DMZ159" s="46"/>
      <c r="DNA159" s="46"/>
      <c r="DNB159" s="46"/>
      <c r="DNC159" s="46"/>
      <c r="DND159" s="46"/>
      <c r="DNE159" s="46"/>
      <c r="DNF159" s="46"/>
      <c r="DNG159" s="46"/>
      <c r="DNH159" s="46"/>
      <c r="DNI159" s="46"/>
      <c r="DNJ159" s="46"/>
      <c r="DNK159" s="46"/>
      <c r="DNL159" s="46"/>
      <c r="DNM159" s="46"/>
      <c r="DNN159" s="46"/>
      <c r="DNO159" s="46"/>
      <c r="DNP159" s="46"/>
      <c r="DNQ159" s="46"/>
      <c r="DNR159" s="46"/>
      <c r="DNS159" s="46"/>
      <c r="DNT159" s="46"/>
      <c r="DNU159" s="46"/>
      <c r="DNV159" s="46"/>
      <c r="DNW159" s="46"/>
      <c r="DNX159" s="46"/>
      <c r="DNY159" s="46"/>
      <c r="DNZ159" s="46"/>
      <c r="DOA159" s="46"/>
      <c r="DOB159" s="46"/>
      <c r="DOC159" s="46"/>
      <c r="DOD159" s="46"/>
      <c r="DOE159" s="46"/>
      <c r="DOF159" s="46"/>
      <c r="DOG159" s="46"/>
      <c r="DOH159" s="46"/>
      <c r="DOI159" s="46"/>
      <c r="DOJ159" s="46"/>
      <c r="DOK159" s="46"/>
      <c r="DOL159" s="46"/>
      <c r="DOM159" s="46"/>
      <c r="DON159" s="46"/>
      <c r="DOO159" s="46"/>
      <c r="DOP159" s="46"/>
      <c r="DOQ159" s="46"/>
      <c r="DOR159" s="46"/>
      <c r="DOS159" s="46"/>
      <c r="DOT159" s="46"/>
      <c r="DOU159" s="46"/>
      <c r="DOV159" s="46"/>
      <c r="DOW159" s="46"/>
      <c r="DOX159" s="46"/>
      <c r="DOY159" s="46"/>
      <c r="DOZ159" s="46"/>
      <c r="DPA159" s="46"/>
      <c r="DPB159" s="46"/>
      <c r="DPC159" s="46"/>
      <c r="DPD159" s="46"/>
      <c r="DPE159" s="46"/>
      <c r="DPF159" s="46"/>
      <c r="DPG159" s="46"/>
      <c r="DPH159" s="46"/>
      <c r="DPI159" s="46"/>
      <c r="DPJ159" s="46"/>
      <c r="DPK159" s="46"/>
      <c r="DPL159" s="46"/>
      <c r="DPM159" s="46"/>
      <c r="DPN159" s="46"/>
      <c r="DPO159" s="46"/>
      <c r="DPP159" s="46"/>
      <c r="DPQ159" s="46"/>
      <c r="DPR159" s="46"/>
      <c r="DPS159" s="46"/>
      <c r="DPT159" s="46"/>
      <c r="DPU159" s="46"/>
      <c r="DPV159" s="46"/>
      <c r="DPW159" s="46"/>
      <c r="DPX159" s="46"/>
      <c r="DPY159" s="46"/>
      <c r="DPZ159" s="46"/>
      <c r="DQA159" s="46"/>
      <c r="DQB159" s="46"/>
      <c r="DQC159" s="46"/>
      <c r="DQD159" s="46"/>
      <c r="DQE159" s="46"/>
      <c r="DQF159" s="46"/>
      <c r="DQG159" s="46"/>
      <c r="DQH159" s="46"/>
      <c r="DQI159" s="46"/>
      <c r="DQJ159" s="46"/>
      <c r="DQK159" s="46"/>
      <c r="DQL159" s="46"/>
      <c r="DQM159" s="46"/>
      <c r="DQN159" s="46"/>
      <c r="DQO159" s="46"/>
      <c r="DQP159" s="46"/>
      <c r="DQQ159" s="46"/>
      <c r="DQR159" s="46"/>
      <c r="DQS159" s="46"/>
      <c r="DQT159" s="46"/>
      <c r="DQU159" s="46"/>
      <c r="DQV159" s="46"/>
      <c r="DQW159" s="46"/>
      <c r="DQX159" s="46"/>
      <c r="DQY159" s="46"/>
      <c r="DQZ159" s="46"/>
      <c r="DRA159" s="46"/>
      <c r="DRB159" s="46"/>
      <c r="DRC159" s="46"/>
      <c r="DRD159" s="46"/>
      <c r="DRE159" s="46"/>
      <c r="DRF159" s="46"/>
      <c r="DRG159" s="46"/>
      <c r="DRH159" s="46"/>
      <c r="DRI159" s="46"/>
      <c r="DRJ159" s="46"/>
      <c r="DRK159" s="46"/>
      <c r="DRL159" s="46"/>
      <c r="DRM159" s="46"/>
      <c r="DRN159" s="46"/>
      <c r="DRO159" s="46"/>
      <c r="DRP159" s="46"/>
      <c r="DRQ159" s="46"/>
      <c r="DRR159" s="46"/>
      <c r="DRS159" s="46"/>
      <c r="DRT159" s="46"/>
      <c r="DRU159" s="46"/>
      <c r="DRV159" s="46"/>
      <c r="DRW159" s="46"/>
      <c r="DRX159" s="46"/>
      <c r="DRY159" s="46"/>
      <c r="DRZ159" s="46"/>
      <c r="DSA159" s="46"/>
      <c r="DSB159" s="46"/>
      <c r="DSC159" s="46"/>
      <c r="DSD159" s="46"/>
      <c r="DSE159" s="46"/>
      <c r="DSF159" s="46"/>
      <c r="DSG159" s="46"/>
      <c r="DSH159" s="46"/>
      <c r="DSI159" s="46"/>
      <c r="DSJ159" s="46"/>
      <c r="DSK159" s="46"/>
      <c r="DSL159" s="46"/>
      <c r="DSM159" s="46"/>
      <c r="DSN159" s="46"/>
      <c r="DSO159" s="46"/>
      <c r="DSP159" s="46"/>
      <c r="DSQ159" s="46"/>
      <c r="DSR159" s="46"/>
      <c r="DSS159" s="46"/>
      <c r="DST159" s="46"/>
      <c r="DSU159" s="46"/>
      <c r="DSV159" s="46"/>
      <c r="DSW159" s="46"/>
      <c r="DSX159" s="46"/>
      <c r="DSY159" s="46"/>
      <c r="DSZ159" s="46"/>
      <c r="DTA159" s="46"/>
      <c r="DTB159" s="46"/>
      <c r="DTC159" s="46"/>
      <c r="DTD159" s="46"/>
      <c r="DTE159" s="46"/>
      <c r="DTF159" s="46"/>
      <c r="DTG159" s="46"/>
      <c r="DTH159" s="46"/>
      <c r="DTI159" s="46"/>
      <c r="DTJ159" s="46"/>
      <c r="DTK159" s="46"/>
      <c r="DTL159" s="46"/>
      <c r="DTM159" s="46"/>
      <c r="DTN159" s="46"/>
      <c r="DTO159" s="46"/>
      <c r="DTP159" s="46"/>
      <c r="DTQ159" s="46"/>
      <c r="DTR159" s="46"/>
      <c r="DTS159" s="46"/>
      <c r="DTT159" s="46"/>
      <c r="DTU159" s="46"/>
      <c r="DTV159" s="46"/>
      <c r="DTW159" s="46"/>
      <c r="DTX159" s="46"/>
      <c r="DTY159" s="46"/>
      <c r="DTZ159" s="46"/>
      <c r="DUA159" s="46"/>
      <c r="DUB159" s="46"/>
      <c r="DUC159" s="46"/>
      <c r="DUD159" s="46"/>
      <c r="DUE159" s="46"/>
      <c r="DUF159" s="46"/>
      <c r="DUG159" s="46"/>
      <c r="DUH159" s="46"/>
      <c r="DUI159" s="46"/>
      <c r="DUJ159" s="46"/>
      <c r="DUK159" s="46"/>
      <c r="DUL159" s="46"/>
      <c r="DUM159" s="46"/>
      <c r="DUN159" s="46"/>
      <c r="DUO159" s="46"/>
      <c r="DUP159" s="46"/>
      <c r="DUQ159" s="46"/>
      <c r="DUR159" s="46"/>
      <c r="DUS159" s="46"/>
      <c r="DUT159" s="46"/>
      <c r="DUU159" s="46"/>
      <c r="DUV159" s="46"/>
      <c r="DUW159" s="46"/>
      <c r="DUX159" s="46"/>
      <c r="DUY159" s="46"/>
      <c r="DUZ159" s="46"/>
      <c r="DVA159" s="46"/>
      <c r="DVB159" s="46"/>
      <c r="DVC159" s="46"/>
      <c r="DVD159" s="46"/>
      <c r="DVE159" s="46"/>
      <c r="DVF159" s="46"/>
      <c r="DVG159" s="46"/>
      <c r="DVH159" s="46"/>
      <c r="DVI159" s="46"/>
      <c r="DVJ159" s="46"/>
      <c r="DVK159" s="46"/>
      <c r="DVL159" s="46"/>
      <c r="DVM159" s="46"/>
      <c r="DVN159" s="46"/>
      <c r="DVO159" s="46"/>
      <c r="DVP159" s="46"/>
      <c r="DVQ159" s="46"/>
      <c r="DVR159" s="46"/>
      <c r="DVS159" s="46"/>
      <c r="DVT159" s="46"/>
      <c r="DVU159" s="46"/>
      <c r="DVV159" s="46"/>
      <c r="DVW159" s="46"/>
      <c r="DVX159" s="46"/>
      <c r="DVY159" s="46"/>
      <c r="DVZ159" s="46"/>
      <c r="DWA159" s="46"/>
      <c r="DWB159" s="46"/>
      <c r="DWC159" s="46"/>
      <c r="DWD159" s="46"/>
      <c r="DWE159" s="46"/>
      <c r="DWF159" s="46"/>
      <c r="DWG159" s="46"/>
      <c r="DWH159" s="46"/>
      <c r="DWI159" s="46"/>
      <c r="DWJ159" s="46"/>
      <c r="DWK159" s="46"/>
      <c r="DWL159" s="46"/>
      <c r="DWM159" s="46"/>
      <c r="DWN159" s="46"/>
      <c r="DWO159" s="46"/>
      <c r="DWP159" s="46"/>
      <c r="DWQ159" s="46"/>
      <c r="DWR159" s="46"/>
      <c r="DWS159" s="46"/>
      <c r="DWT159" s="46"/>
      <c r="DWU159" s="46"/>
      <c r="DWV159" s="46"/>
      <c r="DWW159" s="46"/>
      <c r="DWX159" s="46"/>
      <c r="DWY159" s="46"/>
      <c r="DWZ159" s="46"/>
      <c r="DXA159" s="46"/>
      <c r="DXB159" s="46"/>
      <c r="DXC159" s="46"/>
      <c r="DXD159" s="46"/>
      <c r="DXE159" s="46"/>
      <c r="DXF159" s="46"/>
      <c r="DXG159" s="46"/>
      <c r="DXH159" s="46"/>
      <c r="DXI159" s="46"/>
      <c r="DXJ159" s="46"/>
      <c r="DXK159" s="46"/>
      <c r="DXL159" s="46"/>
      <c r="DXM159" s="46"/>
      <c r="DXN159" s="46"/>
      <c r="DXO159" s="46"/>
      <c r="DXP159" s="46"/>
      <c r="DXQ159" s="46"/>
      <c r="DXR159" s="46"/>
      <c r="DXS159" s="46"/>
      <c r="DXT159" s="46"/>
      <c r="DXU159" s="46"/>
      <c r="DXV159" s="46"/>
      <c r="DXW159" s="46"/>
      <c r="DXX159" s="46"/>
      <c r="DXY159" s="46"/>
      <c r="DXZ159" s="46"/>
      <c r="DYA159" s="46"/>
      <c r="DYB159" s="46"/>
      <c r="DYC159" s="46"/>
      <c r="DYD159" s="46"/>
      <c r="DYE159" s="46"/>
      <c r="DYF159" s="46"/>
      <c r="DYG159" s="46"/>
      <c r="DYH159" s="46"/>
      <c r="DYI159" s="46"/>
      <c r="DYJ159" s="46"/>
      <c r="DYK159" s="46"/>
      <c r="DYL159" s="46"/>
      <c r="DYM159" s="46"/>
      <c r="DYN159" s="46"/>
      <c r="DYO159" s="46"/>
      <c r="DYP159" s="46"/>
      <c r="DYQ159" s="46"/>
      <c r="DYR159" s="46"/>
      <c r="DYS159" s="46"/>
      <c r="DYT159" s="46"/>
      <c r="DYU159" s="46"/>
      <c r="DYV159" s="46"/>
      <c r="DYW159" s="46"/>
      <c r="DYX159" s="46"/>
      <c r="DYY159" s="46"/>
      <c r="DYZ159" s="46"/>
      <c r="DZA159" s="46"/>
      <c r="DZB159" s="46"/>
      <c r="DZC159" s="46"/>
      <c r="DZD159" s="46"/>
      <c r="DZE159" s="46"/>
      <c r="DZF159" s="46"/>
      <c r="DZG159" s="46"/>
      <c r="DZH159" s="46"/>
      <c r="DZI159" s="46"/>
      <c r="DZJ159" s="46"/>
      <c r="DZK159" s="46"/>
      <c r="DZL159" s="46"/>
      <c r="DZM159" s="46"/>
      <c r="DZN159" s="46"/>
      <c r="DZO159" s="46"/>
      <c r="DZP159" s="46"/>
      <c r="DZQ159" s="46"/>
      <c r="DZR159" s="46"/>
      <c r="DZS159" s="46"/>
      <c r="DZT159" s="46"/>
      <c r="DZU159" s="46"/>
      <c r="DZV159" s="46"/>
      <c r="DZW159" s="46"/>
      <c r="DZX159" s="46"/>
      <c r="DZY159" s="46"/>
      <c r="DZZ159" s="46"/>
      <c r="EAA159" s="46"/>
      <c r="EAB159" s="46"/>
      <c r="EAC159" s="46"/>
      <c r="EAD159" s="46"/>
      <c r="EAE159" s="46"/>
      <c r="EAF159" s="46"/>
      <c r="EAG159" s="46"/>
      <c r="EAH159" s="46"/>
      <c r="EAI159" s="46"/>
      <c r="EAJ159" s="46"/>
      <c r="EAK159" s="46"/>
      <c r="EAL159" s="46"/>
      <c r="EAM159" s="46"/>
      <c r="EAN159" s="46"/>
      <c r="EAO159" s="46"/>
      <c r="EAP159" s="46"/>
      <c r="EAQ159" s="46"/>
      <c r="EAR159" s="46"/>
      <c r="EAS159" s="46"/>
      <c r="EAT159" s="46"/>
      <c r="EAU159" s="46"/>
      <c r="EAV159" s="46"/>
      <c r="EAW159" s="46"/>
      <c r="EAX159" s="46"/>
      <c r="EAY159" s="46"/>
      <c r="EAZ159" s="46"/>
      <c r="EBA159" s="46"/>
      <c r="EBB159" s="46"/>
      <c r="EBC159" s="46"/>
      <c r="EBD159" s="46"/>
      <c r="EBE159" s="46"/>
      <c r="EBF159" s="46"/>
      <c r="EBG159" s="46"/>
      <c r="EBH159" s="46"/>
      <c r="EBI159" s="46"/>
      <c r="EBJ159" s="46"/>
      <c r="EBK159" s="46"/>
      <c r="EBL159" s="46"/>
      <c r="EBM159" s="46"/>
      <c r="EBN159" s="46"/>
      <c r="EBO159" s="46"/>
      <c r="EBP159" s="46"/>
      <c r="EBQ159" s="46"/>
      <c r="EBR159" s="46"/>
      <c r="EBS159" s="46"/>
      <c r="EBT159" s="46"/>
      <c r="EBU159" s="46"/>
      <c r="EBV159" s="46"/>
      <c r="EBW159" s="46"/>
      <c r="EBX159" s="46"/>
      <c r="EBY159" s="46"/>
      <c r="EBZ159" s="46"/>
      <c r="ECA159" s="46"/>
      <c r="ECB159" s="46"/>
      <c r="ECC159" s="46"/>
      <c r="ECD159" s="46"/>
      <c r="ECE159" s="46"/>
      <c r="ECF159" s="46"/>
      <c r="ECG159" s="46"/>
      <c r="ECH159" s="46"/>
      <c r="ECI159" s="46"/>
      <c r="ECJ159" s="46"/>
      <c r="ECK159" s="46"/>
      <c r="ECL159" s="46"/>
      <c r="ECM159" s="46"/>
      <c r="ECN159" s="46"/>
      <c r="ECO159" s="46"/>
      <c r="ECP159" s="46"/>
      <c r="ECQ159" s="46"/>
      <c r="ECR159" s="46"/>
      <c r="ECS159" s="46"/>
      <c r="ECT159" s="46"/>
      <c r="ECU159" s="46"/>
      <c r="ECV159" s="46"/>
      <c r="ECW159" s="46"/>
      <c r="ECX159" s="46"/>
      <c r="ECY159" s="46"/>
      <c r="ECZ159" s="46"/>
      <c r="EDA159" s="46"/>
      <c r="EDB159" s="46"/>
      <c r="EDC159" s="46"/>
      <c r="EDD159" s="46"/>
      <c r="EDE159" s="46"/>
      <c r="EDF159" s="46"/>
      <c r="EDG159" s="46"/>
      <c r="EDH159" s="46"/>
      <c r="EDI159" s="46"/>
      <c r="EDJ159" s="46"/>
      <c r="EDK159" s="46"/>
      <c r="EDL159" s="46"/>
      <c r="EDM159" s="46"/>
      <c r="EDN159" s="46"/>
      <c r="EDO159" s="46"/>
      <c r="EDP159" s="46"/>
      <c r="EDQ159" s="46"/>
      <c r="EDR159" s="46"/>
      <c r="EDS159" s="46"/>
      <c r="EDT159" s="46"/>
      <c r="EDU159" s="46"/>
      <c r="EDV159" s="46"/>
      <c r="EDW159" s="46"/>
      <c r="EDX159" s="46"/>
      <c r="EDY159" s="46"/>
      <c r="EDZ159" s="46"/>
      <c r="EEA159" s="46"/>
      <c r="EEB159" s="46"/>
      <c r="EEC159" s="46"/>
      <c r="EED159" s="46"/>
      <c r="EEE159" s="46"/>
      <c r="EEF159" s="46"/>
      <c r="EEG159" s="46"/>
      <c r="EEH159" s="46"/>
      <c r="EEI159" s="46"/>
      <c r="EEJ159" s="46"/>
      <c r="EEK159" s="46"/>
      <c r="EEL159" s="46"/>
      <c r="EEM159" s="46"/>
      <c r="EEN159" s="46"/>
      <c r="EEO159" s="46"/>
      <c r="EEP159" s="46"/>
      <c r="EEQ159" s="46"/>
      <c r="EER159" s="46"/>
      <c r="EES159" s="46"/>
      <c r="EET159" s="46"/>
      <c r="EEU159" s="46"/>
      <c r="EEV159" s="46"/>
      <c r="EEW159" s="46"/>
      <c r="EEX159" s="46"/>
      <c r="EEY159" s="46"/>
      <c r="EEZ159" s="46"/>
      <c r="EFA159" s="46"/>
      <c r="EFB159" s="46"/>
      <c r="EFC159" s="46"/>
      <c r="EFD159" s="46"/>
      <c r="EFE159" s="46"/>
      <c r="EFF159" s="46"/>
      <c r="EFG159" s="46"/>
      <c r="EFH159" s="46"/>
      <c r="EFI159" s="46"/>
      <c r="EFJ159" s="46"/>
      <c r="EFK159" s="46"/>
      <c r="EFL159" s="46"/>
      <c r="EFM159" s="46"/>
      <c r="EFN159" s="46"/>
      <c r="EFO159" s="46"/>
      <c r="EFP159" s="46"/>
      <c r="EFQ159" s="46"/>
      <c r="EFR159" s="46"/>
      <c r="EFS159" s="46"/>
      <c r="EFT159" s="46"/>
      <c r="EFU159" s="46"/>
      <c r="EFV159" s="46"/>
      <c r="EFW159" s="46"/>
      <c r="EFX159" s="46"/>
      <c r="EFY159" s="46"/>
      <c r="EFZ159" s="46"/>
      <c r="EGA159" s="46"/>
      <c r="EGB159" s="46"/>
      <c r="EGC159" s="46"/>
      <c r="EGD159" s="46"/>
      <c r="EGE159" s="46"/>
      <c r="EGF159" s="46"/>
      <c r="EGG159" s="46"/>
      <c r="EGH159" s="46"/>
      <c r="EGI159" s="46"/>
      <c r="EGJ159" s="46"/>
      <c r="EGK159" s="46"/>
      <c r="EGL159" s="46"/>
      <c r="EGM159" s="46"/>
      <c r="EGN159" s="46"/>
      <c r="EGO159" s="46"/>
      <c r="EGP159" s="46"/>
      <c r="EGQ159" s="46"/>
      <c r="EGR159" s="46"/>
      <c r="EGS159" s="46"/>
      <c r="EGT159" s="46"/>
      <c r="EGU159" s="46"/>
      <c r="EGV159" s="46"/>
      <c r="EGW159" s="46"/>
      <c r="EGX159" s="46"/>
      <c r="EGY159" s="46"/>
      <c r="EGZ159" s="46"/>
      <c r="EHA159" s="46"/>
      <c r="EHB159" s="46"/>
      <c r="EHC159" s="46"/>
      <c r="EHD159" s="46"/>
      <c r="EHE159" s="46"/>
      <c r="EHF159" s="46"/>
      <c r="EHG159" s="46"/>
      <c r="EHH159" s="46"/>
      <c r="EHI159" s="46"/>
      <c r="EHJ159" s="46"/>
      <c r="EHK159" s="46"/>
      <c r="EHL159" s="46"/>
      <c r="EHM159" s="46"/>
      <c r="EHN159" s="46"/>
      <c r="EHO159" s="46"/>
      <c r="EHP159" s="46"/>
      <c r="EHQ159" s="46"/>
      <c r="EHR159" s="46"/>
      <c r="EHS159" s="46"/>
      <c r="EHT159" s="46"/>
      <c r="EHU159" s="46"/>
      <c r="EHV159" s="46"/>
      <c r="EHW159" s="46"/>
      <c r="EHX159" s="46"/>
      <c r="EHY159" s="46"/>
      <c r="EHZ159" s="46"/>
      <c r="EIA159" s="46"/>
      <c r="EIB159" s="46"/>
      <c r="EIC159" s="46"/>
      <c r="EID159" s="46"/>
      <c r="EIE159" s="46"/>
      <c r="EIF159" s="46"/>
      <c r="EIG159" s="46"/>
      <c r="EIH159" s="46"/>
      <c r="EII159" s="46"/>
      <c r="EIJ159" s="46"/>
      <c r="EIK159" s="46"/>
      <c r="EIL159" s="46"/>
      <c r="EIM159" s="46"/>
      <c r="EIN159" s="46"/>
      <c r="EIO159" s="46"/>
      <c r="EIP159" s="46"/>
      <c r="EIQ159" s="46"/>
      <c r="EIR159" s="46"/>
      <c r="EIS159" s="46"/>
      <c r="EIT159" s="46"/>
      <c r="EIU159" s="46"/>
      <c r="EIV159" s="46"/>
      <c r="EIW159" s="46"/>
      <c r="EIX159" s="46"/>
      <c r="EIY159" s="46"/>
      <c r="EIZ159" s="46"/>
      <c r="EJA159" s="46"/>
      <c r="EJB159" s="46"/>
      <c r="EJC159" s="46"/>
      <c r="EJD159" s="46"/>
      <c r="EJE159" s="46"/>
      <c r="EJF159" s="46"/>
      <c r="EJG159" s="46"/>
      <c r="EJH159" s="46"/>
      <c r="EJI159" s="46"/>
      <c r="EJJ159" s="46"/>
      <c r="EJK159" s="46"/>
      <c r="EJL159" s="46"/>
      <c r="EJM159" s="46"/>
      <c r="EJN159" s="46"/>
      <c r="EJO159" s="46"/>
      <c r="EJP159" s="46"/>
      <c r="EJQ159" s="46"/>
      <c r="EJR159" s="46"/>
      <c r="EJS159" s="46"/>
      <c r="EJT159" s="46"/>
      <c r="EJU159" s="46"/>
      <c r="EJV159" s="46"/>
      <c r="EJW159" s="46"/>
      <c r="EJX159" s="46"/>
      <c r="EJY159" s="46"/>
      <c r="EJZ159" s="46"/>
      <c r="EKA159" s="46"/>
      <c r="EKB159" s="46"/>
      <c r="EKC159" s="46"/>
      <c r="EKD159" s="46"/>
      <c r="EKE159" s="46"/>
      <c r="EKF159" s="46"/>
      <c r="EKG159" s="46"/>
      <c r="EKH159" s="46"/>
      <c r="EKI159" s="46"/>
      <c r="EKJ159" s="46"/>
      <c r="EKK159" s="46"/>
      <c r="EKL159" s="46"/>
      <c r="EKM159" s="46"/>
      <c r="EKN159" s="46"/>
      <c r="EKO159" s="46"/>
      <c r="EKP159" s="46"/>
      <c r="EKQ159" s="46"/>
      <c r="EKR159" s="46"/>
      <c r="EKS159" s="46"/>
      <c r="EKT159" s="46"/>
      <c r="EKU159" s="46"/>
      <c r="EKV159" s="46"/>
      <c r="EKW159" s="46"/>
      <c r="EKX159" s="46"/>
      <c r="EKY159" s="46"/>
      <c r="EKZ159" s="46"/>
      <c r="ELA159" s="46"/>
      <c r="ELB159" s="46"/>
      <c r="ELC159" s="46"/>
      <c r="ELD159" s="46"/>
      <c r="ELE159" s="46"/>
      <c r="ELF159" s="46"/>
      <c r="ELG159" s="46"/>
      <c r="ELH159" s="46"/>
      <c r="ELI159" s="46"/>
      <c r="ELJ159" s="46"/>
      <c r="ELK159" s="46"/>
      <c r="ELL159" s="46"/>
      <c r="ELM159" s="46"/>
      <c r="ELN159" s="46"/>
      <c r="ELO159" s="46"/>
      <c r="ELP159" s="46"/>
      <c r="ELQ159" s="46"/>
      <c r="ELR159" s="46"/>
      <c r="ELS159" s="46"/>
      <c r="ELT159" s="46"/>
      <c r="ELU159" s="46"/>
      <c r="ELV159" s="46"/>
      <c r="ELW159" s="46"/>
      <c r="ELX159" s="46"/>
      <c r="ELY159" s="46"/>
      <c r="ELZ159" s="46"/>
      <c r="EMA159" s="46"/>
      <c r="EMB159" s="46"/>
      <c r="EMC159" s="46"/>
      <c r="EMD159" s="46"/>
      <c r="EME159" s="46"/>
      <c r="EMF159" s="46"/>
      <c r="EMG159" s="46"/>
      <c r="EMH159" s="46"/>
      <c r="EMI159" s="46"/>
      <c r="EMJ159" s="46"/>
      <c r="EMK159" s="46"/>
      <c r="EML159" s="46"/>
      <c r="EMM159" s="46"/>
      <c r="EMN159" s="46"/>
      <c r="EMO159" s="46"/>
      <c r="EMP159" s="46"/>
      <c r="EMQ159" s="46"/>
      <c r="EMR159" s="46"/>
      <c r="EMS159" s="46"/>
      <c r="EMT159" s="46"/>
      <c r="EMU159" s="46"/>
      <c r="EMV159" s="46"/>
      <c r="EMW159" s="46"/>
      <c r="EMX159" s="46"/>
      <c r="EMY159" s="46"/>
      <c r="EMZ159" s="46"/>
      <c r="ENA159" s="46"/>
      <c r="ENB159" s="46"/>
      <c r="ENC159" s="46"/>
      <c r="END159" s="46"/>
      <c r="ENE159" s="46"/>
      <c r="ENF159" s="46"/>
      <c r="ENG159" s="46"/>
      <c r="ENH159" s="46"/>
      <c r="ENI159" s="46"/>
      <c r="ENJ159" s="46"/>
      <c r="ENK159" s="46"/>
      <c r="ENL159" s="46"/>
      <c r="ENM159" s="46"/>
      <c r="ENN159" s="46"/>
      <c r="ENO159" s="46"/>
      <c r="ENP159" s="46"/>
      <c r="ENQ159" s="46"/>
      <c r="ENR159" s="46"/>
      <c r="ENS159" s="46"/>
      <c r="ENT159" s="46"/>
      <c r="ENU159" s="46"/>
      <c r="ENV159" s="46"/>
      <c r="ENW159" s="46"/>
      <c r="ENX159" s="46"/>
      <c r="ENY159" s="46"/>
      <c r="ENZ159" s="46"/>
      <c r="EOA159" s="46"/>
      <c r="EOB159" s="46"/>
      <c r="EOC159" s="46"/>
      <c r="EOD159" s="46"/>
      <c r="EOE159" s="46"/>
      <c r="EOF159" s="46"/>
      <c r="EOG159" s="46"/>
      <c r="EOH159" s="46"/>
      <c r="EOI159" s="46"/>
      <c r="EOJ159" s="46"/>
      <c r="EOK159" s="46"/>
      <c r="EOL159" s="46"/>
      <c r="EOM159" s="46"/>
      <c r="EON159" s="46"/>
      <c r="EOO159" s="46"/>
      <c r="EOP159" s="46"/>
      <c r="EOQ159" s="46"/>
      <c r="EOR159" s="46"/>
      <c r="EOS159" s="46"/>
      <c r="EOT159" s="46"/>
      <c r="EOU159" s="46"/>
      <c r="EOV159" s="46"/>
      <c r="EOW159" s="46"/>
      <c r="EOX159" s="46"/>
      <c r="EOY159" s="46"/>
      <c r="EOZ159" s="46"/>
      <c r="EPA159" s="46"/>
      <c r="EPB159" s="46"/>
      <c r="EPC159" s="46"/>
      <c r="EPD159" s="46"/>
      <c r="EPE159" s="46"/>
      <c r="EPF159" s="46"/>
      <c r="EPG159" s="46"/>
      <c r="EPH159" s="46"/>
      <c r="EPI159" s="46"/>
      <c r="EPJ159" s="46"/>
      <c r="EPK159" s="46"/>
      <c r="EPL159" s="46"/>
      <c r="EPM159" s="46"/>
      <c r="EPN159" s="46"/>
      <c r="EPO159" s="46"/>
      <c r="EPP159" s="46"/>
      <c r="EPQ159" s="46"/>
      <c r="EPR159" s="46"/>
      <c r="EPS159" s="46"/>
      <c r="EPT159" s="46"/>
      <c r="EPU159" s="46"/>
      <c r="EPV159" s="46"/>
      <c r="EPW159" s="46"/>
      <c r="EPX159" s="46"/>
      <c r="EPY159" s="46"/>
      <c r="EPZ159" s="46"/>
      <c r="EQA159" s="46"/>
      <c r="EQB159" s="46"/>
      <c r="EQC159" s="46"/>
      <c r="EQD159" s="46"/>
      <c r="EQE159" s="46"/>
      <c r="EQF159" s="46"/>
      <c r="EQG159" s="46"/>
      <c r="EQH159" s="46"/>
      <c r="EQI159" s="46"/>
      <c r="EQJ159" s="46"/>
      <c r="EQK159" s="46"/>
      <c r="EQL159" s="46"/>
      <c r="EQM159" s="46"/>
      <c r="EQN159" s="46"/>
      <c r="EQO159" s="46"/>
      <c r="EQP159" s="46"/>
      <c r="EQQ159" s="46"/>
      <c r="EQR159" s="46"/>
      <c r="EQS159" s="46"/>
      <c r="EQT159" s="46"/>
      <c r="EQU159" s="46"/>
      <c r="EQV159" s="46"/>
      <c r="EQW159" s="46"/>
      <c r="EQX159" s="46"/>
      <c r="EQY159" s="46"/>
      <c r="EQZ159" s="46"/>
      <c r="ERA159" s="46"/>
      <c r="ERB159" s="46"/>
      <c r="ERC159" s="46"/>
      <c r="ERD159" s="46"/>
      <c r="ERE159" s="46"/>
      <c r="ERF159" s="46"/>
      <c r="ERG159" s="46"/>
      <c r="ERH159" s="46"/>
      <c r="ERI159" s="46"/>
      <c r="ERJ159" s="46"/>
      <c r="ERK159" s="46"/>
      <c r="ERL159" s="46"/>
      <c r="ERM159" s="46"/>
      <c r="ERN159" s="46"/>
      <c r="ERO159" s="46"/>
      <c r="ERP159" s="46"/>
      <c r="ERQ159" s="46"/>
      <c r="ERR159" s="46"/>
      <c r="ERS159" s="46"/>
      <c r="ERT159" s="46"/>
      <c r="ERU159" s="46"/>
      <c r="ERV159" s="46"/>
      <c r="ERW159" s="46"/>
      <c r="ERX159" s="46"/>
      <c r="ERY159" s="46"/>
      <c r="ERZ159" s="46"/>
      <c r="ESA159" s="46"/>
      <c r="ESB159" s="46"/>
      <c r="ESC159" s="46"/>
      <c r="ESD159" s="46"/>
      <c r="ESE159" s="46"/>
      <c r="ESF159" s="46"/>
      <c r="ESG159" s="46"/>
      <c r="ESH159" s="46"/>
      <c r="ESI159" s="46"/>
      <c r="ESJ159" s="46"/>
      <c r="ESK159" s="46"/>
      <c r="ESL159" s="46"/>
      <c r="ESM159" s="46"/>
      <c r="ESN159" s="46"/>
      <c r="ESO159" s="46"/>
      <c r="ESP159" s="46"/>
      <c r="ESQ159" s="46"/>
      <c r="ESR159" s="46"/>
      <c r="ESS159" s="46"/>
      <c r="EST159" s="46"/>
      <c r="ESU159" s="46"/>
      <c r="ESV159" s="46"/>
      <c r="ESW159" s="46"/>
      <c r="ESX159" s="46"/>
      <c r="ESY159" s="46"/>
      <c r="ESZ159" s="46"/>
      <c r="ETA159" s="46"/>
      <c r="ETB159" s="46"/>
      <c r="ETC159" s="46"/>
      <c r="ETD159" s="46"/>
      <c r="ETE159" s="46"/>
      <c r="ETF159" s="46"/>
      <c r="ETG159" s="46"/>
      <c r="ETH159" s="46"/>
      <c r="ETI159" s="46"/>
      <c r="ETJ159" s="46"/>
      <c r="ETK159" s="46"/>
      <c r="ETL159" s="46"/>
      <c r="ETM159" s="46"/>
      <c r="ETN159" s="46"/>
      <c r="ETO159" s="46"/>
      <c r="ETP159" s="46"/>
      <c r="ETQ159" s="46"/>
      <c r="ETR159" s="46"/>
      <c r="ETS159" s="46"/>
      <c r="ETT159" s="46"/>
      <c r="ETU159" s="46"/>
      <c r="ETV159" s="46"/>
      <c r="ETW159" s="46"/>
      <c r="ETX159" s="46"/>
      <c r="ETY159" s="46"/>
      <c r="ETZ159" s="46"/>
      <c r="EUA159" s="46"/>
      <c r="EUB159" s="46"/>
      <c r="EUC159" s="46"/>
      <c r="EUD159" s="46"/>
      <c r="EUE159" s="46"/>
      <c r="EUF159" s="46"/>
      <c r="EUG159" s="46"/>
      <c r="EUH159" s="46"/>
      <c r="EUI159" s="46"/>
      <c r="EUJ159" s="46"/>
      <c r="EUK159" s="46"/>
      <c r="EUL159" s="46"/>
      <c r="EUM159" s="46"/>
      <c r="EUN159" s="46"/>
      <c r="EUO159" s="46"/>
      <c r="EUP159" s="46"/>
      <c r="EUQ159" s="46"/>
      <c r="EUR159" s="46"/>
      <c r="EUS159" s="46"/>
      <c r="EUT159" s="46"/>
      <c r="EUU159" s="46"/>
      <c r="EUV159" s="46"/>
      <c r="EUW159" s="46"/>
      <c r="EUX159" s="46"/>
      <c r="EUY159" s="46"/>
      <c r="EUZ159" s="46"/>
      <c r="EVA159" s="46"/>
      <c r="EVB159" s="46"/>
      <c r="EVC159" s="46"/>
      <c r="EVD159" s="46"/>
      <c r="EVE159" s="46"/>
      <c r="EVF159" s="46"/>
      <c r="EVG159" s="46"/>
      <c r="EVH159" s="46"/>
      <c r="EVI159" s="46"/>
      <c r="EVJ159" s="46"/>
      <c r="EVK159" s="46"/>
      <c r="EVL159" s="46"/>
      <c r="EVM159" s="46"/>
      <c r="EVN159" s="46"/>
      <c r="EVO159" s="46"/>
      <c r="EVP159" s="46"/>
      <c r="EVQ159" s="46"/>
      <c r="EVR159" s="46"/>
      <c r="EVS159" s="46"/>
      <c r="EVT159" s="46"/>
      <c r="EVU159" s="46"/>
      <c r="EVV159" s="46"/>
      <c r="EVW159" s="46"/>
      <c r="EVX159" s="46"/>
      <c r="EVY159" s="46"/>
      <c r="EVZ159" s="46"/>
      <c r="EWA159" s="46"/>
      <c r="EWB159" s="46"/>
      <c r="EWC159" s="46"/>
      <c r="EWD159" s="46"/>
      <c r="EWE159" s="46"/>
      <c r="EWF159" s="46"/>
      <c r="EWG159" s="46"/>
      <c r="EWH159" s="46"/>
      <c r="EWI159" s="46"/>
      <c r="EWJ159" s="46"/>
      <c r="EWK159" s="46"/>
      <c r="EWL159" s="46"/>
      <c r="EWM159" s="46"/>
      <c r="EWN159" s="46"/>
      <c r="EWO159" s="46"/>
      <c r="EWP159" s="46"/>
      <c r="EWQ159" s="46"/>
      <c r="EWR159" s="46"/>
      <c r="EWS159" s="46"/>
      <c r="EWT159" s="46"/>
      <c r="EWU159" s="46"/>
      <c r="EWV159" s="46"/>
      <c r="EWW159" s="46"/>
      <c r="EWX159" s="46"/>
      <c r="EWY159" s="46"/>
      <c r="EWZ159" s="46"/>
      <c r="EXA159" s="46"/>
      <c r="EXB159" s="46"/>
      <c r="EXC159" s="46"/>
      <c r="EXD159" s="46"/>
      <c r="EXE159" s="46"/>
      <c r="EXF159" s="46"/>
      <c r="EXG159" s="46"/>
      <c r="EXH159" s="46"/>
      <c r="EXI159" s="46"/>
      <c r="EXJ159" s="46"/>
      <c r="EXK159" s="46"/>
      <c r="EXL159" s="46"/>
      <c r="EXM159" s="46"/>
      <c r="EXN159" s="46"/>
      <c r="EXO159" s="46"/>
      <c r="EXP159" s="46"/>
      <c r="EXQ159" s="46"/>
      <c r="EXR159" s="46"/>
      <c r="EXS159" s="46"/>
      <c r="EXT159" s="46"/>
      <c r="EXU159" s="46"/>
      <c r="EXV159" s="46"/>
      <c r="EXW159" s="46"/>
      <c r="EXX159" s="46"/>
      <c r="EXY159" s="46"/>
      <c r="EXZ159" s="46"/>
      <c r="EYA159" s="46"/>
      <c r="EYB159" s="46"/>
      <c r="EYC159" s="46"/>
      <c r="EYD159" s="46"/>
      <c r="EYE159" s="46"/>
      <c r="EYF159" s="46"/>
      <c r="EYG159" s="46"/>
      <c r="EYH159" s="46"/>
      <c r="EYI159" s="46"/>
      <c r="EYJ159" s="46"/>
      <c r="EYK159" s="46"/>
      <c r="EYL159" s="46"/>
      <c r="EYM159" s="46"/>
      <c r="EYN159" s="46"/>
      <c r="EYO159" s="46"/>
      <c r="EYP159" s="46"/>
      <c r="EYQ159" s="46"/>
      <c r="EYR159" s="46"/>
      <c r="EYS159" s="46"/>
      <c r="EYT159" s="46"/>
      <c r="EYU159" s="46"/>
      <c r="EYV159" s="46"/>
      <c r="EYW159" s="46"/>
      <c r="EYX159" s="46"/>
      <c r="EYY159" s="46"/>
      <c r="EYZ159" s="46"/>
      <c r="EZA159" s="46"/>
      <c r="EZB159" s="46"/>
      <c r="EZC159" s="46"/>
      <c r="EZD159" s="46"/>
      <c r="EZE159" s="46"/>
      <c r="EZF159" s="46"/>
      <c r="EZG159" s="46"/>
      <c r="EZH159" s="46"/>
      <c r="EZI159" s="46"/>
      <c r="EZJ159" s="46"/>
      <c r="EZK159" s="46"/>
      <c r="EZL159" s="46"/>
      <c r="EZM159" s="46"/>
      <c r="EZN159" s="46"/>
      <c r="EZO159" s="46"/>
      <c r="EZP159" s="46"/>
      <c r="EZQ159" s="46"/>
      <c r="EZR159" s="46"/>
      <c r="EZS159" s="46"/>
      <c r="EZT159" s="46"/>
      <c r="EZU159" s="46"/>
      <c r="EZV159" s="46"/>
      <c r="EZW159" s="46"/>
      <c r="EZX159" s="46"/>
      <c r="EZY159" s="46"/>
      <c r="EZZ159" s="46"/>
      <c r="FAA159" s="46"/>
      <c r="FAB159" s="46"/>
      <c r="FAC159" s="46"/>
      <c r="FAD159" s="46"/>
      <c r="FAE159" s="46"/>
      <c r="FAF159" s="46"/>
      <c r="FAG159" s="46"/>
      <c r="FAH159" s="46"/>
      <c r="FAI159" s="46"/>
      <c r="FAJ159" s="46"/>
      <c r="FAK159" s="46"/>
      <c r="FAL159" s="46"/>
      <c r="FAM159" s="46"/>
      <c r="FAN159" s="46"/>
      <c r="FAO159" s="46"/>
      <c r="FAP159" s="46"/>
      <c r="FAQ159" s="46"/>
      <c r="FAR159" s="46"/>
      <c r="FAS159" s="46"/>
      <c r="FAT159" s="46"/>
      <c r="FAU159" s="46"/>
      <c r="FAV159" s="46"/>
      <c r="FAW159" s="46"/>
      <c r="FAX159" s="46"/>
      <c r="FAY159" s="46"/>
      <c r="FAZ159" s="46"/>
      <c r="FBA159" s="46"/>
      <c r="FBB159" s="46"/>
      <c r="FBC159" s="46"/>
      <c r="FBD159" s="46"/>
      <c r="FBE159" s="46"/>
      <c r="FBF159" s="46"/>
      <c r="FBG159" s="46"/>
      <c r="FBH159" s="46"/>
      <c r="FBI159" s="46"/>
      <c r="FBJ159" s="46"/>
      <c r="FBK159" s="46"/>
      <c r="FBL159" s="46"/>
      <c r="FBM159" s="46"/>
      <c r="FBN159" s="46"/>
      <c r="FBO159" s="46"/>
      <c r="FBP159" s="46"/>
      <c r="FBQ159" s="46"/>
      <c r="FBR159" s="46"/>
      <c r="FBS159" s="46"/>
      <c r="FBT159" s="46"/>
      <c r="FBU159" s="46"/>
      <c r="FBV159" s="46"/>
      <c r="FBW159" s="46"/>
      <c r="FBX159" s="46"/>
      <c r="FBY159" s="46"/>
      <c r="FBZ159" s="46"/>
      <c r="FCA159" s="46"/>
      <c r="FCB159" s="46"/>
      <c r="FCC159" s="46"/>
      <c r="FCD159" s="46"/>
      <c r="FCE159" s="46"/>
      <c r="FCF159" s="46"/>
      <c r="FCG159" s="46"/>
      <c r="FCH159" s="46"/>
      <c r="FCI159" s="46"/>
      <c r="FCJ159" s="46"/>
      <c r="FCK159" s="46"/>
      <c r="FCL159" s="46"/>
      <c r="FCM159" s="46"/>
      <c r="FCN159" s="46"/>
      <c r="FCO159" s="46"/>
      <c r="FCP159" s="46"/>
      <c r="FCQ159" s="46"/>
      <c r="FCR159" s="46"/>
      <c r="FCS159" s="46"/>
      <c r="FCT159" s="46"/>
      <c r="FCU159" s="46"/>
      <c r="FCV159" s="46"/>
      <c r="FCW159" s="46"/>
      <c r="FCX159" s="46"/>
      <c r="FCY159" s="46"/>
      <c r="FCZ159" s="46"/>
      <c r="FDA159" s="46"/>
      <c r="FDB159" s="46"/>
      <c r="FDC159" s="46"/>
      <c r="FDD159" s="46"/>
      <c r="FDE159" s="46"/>
      <c r="FDF159" s="46"/>
      <c r="FDG159" s="46"/>
      <c r="FDH159" s="46"/>
      <c r="FDI159" s="46"/>
      <c r="FDJ159" s="46"/>
      <c r="FDK159" s="46"/>
      <c r="FDL159" s="46"/>
      <c r="FDM159" s="46"/>
      <c r="FDN159" s="46"/>
      <c r="FDO159" s="46"/>
      <c r="FDP159" s="46"/>
      <c r="FDQ159" s="46"/>
      <c r="FDR159" s="46"/>
      <c r="FDS159" s="46"/>
      <c r="FDT159" s="46"/>
      <c r="FDU159" s="46"/>
      <c r="FDV159" s="46"/>
      <c r="FDW159" s="46"/>
      <c r="FDX159" s="46"/>
      <c r="FDY159" s="46"/>
      <c r="FDZ159" s="46"/>
      <c r="FEA159" s="46"/>
      <c r="FEB159" s="46"/>
      <c r="FEC159" s="46"/>
      <c r="FED159" s="46"/>
      <c r="FEE159" s="46"/>
      <c r="FEF159" s="46"/>
      <c r="FEG159" s="46"/>
      <c r="FEH159" s="46"/>
      <c r="FEI159" s="46"/>
      <c r="FEJ159" s="46"/>
      <c r="FEK159" s="46"/>
      <c r="FEL159" s="46"/>
      <c r="FEM159" s="46"/>
      <c r="FEN159" s="46"/>
      <c r="FEO159" s="46"/>
      <c r="FEP159" s="46"/>
      <c r="FEQ159" s="46"/>
      <c r="FER159" s="46"/>
      <c r="FES159" s="46"/>
      <c r="FET159" s="46"/>
      <c r="FEU159" s="46"/>
      <c r="FEV159" s="46"/>
      <c r="FEW159" s="46"/>
      <c r="FEX159" s="46"/>
      <c r="FEY159" s="46"/>
      <c r="FEZ159" s="46"/>
      <c r="FFA159" s="46"/>
      <c r="FFB159" s="46"/>
      <c r="FFC159" s="46"/>
      <c r="FFD159" s="46"/>
      <c r="FFE159" s="46"/>
      <c r="FFF159" s="46"/>
      <c r="FFG159" s="46"/>
      <c r="FFH159" s="46"/>
      <c r="FFI159" s="46"/>
      <c r="FFJ159" s="46"/>
      <c r="FFK159" s="46"/>
      <c r="FFL159" s="46"/>
      <c r="FFM159" s="46"/>
      <c r="FFN159" s="46"/>
      <c r="FFO159" s="46"/>
      <c r="FFP159" s="46"/>
      <c r="FFQ159" s="46"/>
      <c r="FFR159" s="46"/>
      <c r="FFS159" s="46"/>
      <c r="FFT159" s="46"/>
      <c r="FFU159" s="46"/>
      <c r="FFV159" s="46"/>
      <c r="FFW159" s="46"/>
      <c r="FFX159" s="46"/>
      <c r="FFY159" s="46"/>
      <c r="FFZ159" s="46"/>
      <c r="FGA159" s="46"/>
      <c r="FGB159" s="46"/>
      <c r="FGC159" s="46"/>
      <c r="FGD159" s="46"/>
      <c r="FGE159" s="46"/>
      <c r="FGF159" s="46"/>
      <c r="FGG159" s="46"/>
      <c r="FGH159" s="46"/>
      <c r="FGI159" s="46"/>
      <c r="FGJ159" s="46"/>
      <c r="FGK159" s="46"/>
      <c r="FGL159" s="46"/>
      <c r="FGM159" s="46"/>
      <c r="FGN159" s="46"/>
      <c r="FGO159" s="46"/>
      <c r="FGP159" s="46"/>
      <c r="FGQ159" s="46"/>
      <c r="FGR159" s="46"/>
      <c r="FGS159" s="46"/>
      <c r="FGT159" s="46"/>
      <c r="FGU159" s="46"/>
      <c r="FGV159" s="46"/>
      <c r="FGW159" s="46"/>
      <c r="FGX159" s="46"/>
      <c r="FGY159" s="46"/>
      <c r="FGZ159" s="46"/>
      <c r="FHA159" s="46"/>
      <c r="FHB159" s="46"/>
      <c r="FHC159" s="46"/>
      <c r="FHD159" s="46"/>
      <c r="FHE159" s="46"/>
      <c r="FHF159" s="46"/>
      <c r="FHG159" s="46"/>
      <c r="FHH159" s="46"/>
      <c r="FHI159" s="46"/>
      <c r="FHJ159" s="46"/>
      <c r="FHK159" s="46"/>
      <c r="FHL159" s="46"/>
      <c r="FHM159" s="46"/>
      <c r="FHN159" s="46"/>
      <c r="FHO159" s="46"/>
      <c r="FHP159" s="46"/>
      <c r="FHQ159" s="46"/>
      <c r="FHR159" s="46"/>
      <c r="FHS159" s="46"/>
      <c r="FHT159" s="46"/>
      <c r="FHU159" s="46"/>
      <c r="FHV159" s="46"/>
      <c r="FHW159" s="46"/>
      <c r="FHX159" s="46"/>
      <c r="FHY159" s="46"/>
      <c r="FHZ159" s="46"/>
      <c r="FIA159" s="46"/>
      <c r="FIB159" s="46"/>
      <c r="FIC159" s="46"/>
      <c r="FID159" s="46"/>
      <c r="FIE159" s="46"/>
      <c r="FIF159" s="46"/>
      <c r="FIG159" s="46"/>
      <c r="FIH159" s="46"/>
      <c r="FII159" s="46"/>
      <c r="FIJ159" s="46"/>
      <c r="FIK159" s="46"/>
      <c r="FIL159" s="46"/>
      <c r="FIM159" s="46"/>
      <c r="FIN159" s="46"/>
      <c r="FIO159" s="46"/>
      <c r="FIP159" s="46"/>
      <c r="FIQ159" s="46"/>
      <c r="FIR159" s="46"/>
      <c r="FIS159" s="46"/>
      <c r="FIT159" s="46"/>
      <c r="FIU159" s="46"/>
      <c r="FIV159" s="46"/>
      <c r="FIW159" s="46"/>
      <c r="FIX159" s="46"/>
      <c r="FIY159" s="46"/>
      <c r="FIZ159" s="46"/>
      <c r="FJA159" s="46"/>
      <c r="FJB159" s="46"/>
      <c r="FJC159" s="46"/>
      <c r="FJD159" s="46"/>
      <c r="FJE159" s="46"/>
      <c r="FJF159" s="46"/>
      <c r="FJG159" s="46"/>
      <c r="FJH159" s="46"/>
      <c r="FJI159" s="46"/>
      <c r="FJJ159" s="46"/>
      <c r="FJK159" s="46"/>
      <c r="FJL159" s="46"/>
      <c r="FJM159" s="46"/>
      <c r="FJN159" s="46"/>
      <c r="FJO159" s="46"/>
      <c r="FJP159" s="46"/>
      <c r="FJQ159" s="46"/>
      <c r="FJR159" s="46"/>
      <c r="FJS159" s="46"/>
      <c r="FJT159" s="46"/>
      <c r="FJU159" s="46"/>
      <c r="FJV159" s="46"/>
      <c r="FJW159" s="46"/>
      <c r="FJX159" s="46"/>
      <c r="FJY159" s="46"/>
      <c r="FJZ159" s="46"/>
      <c r="FKA159" s="46"/>
      <c r="FKB159" s="46"/>
      <c r="FKC159" s="46"/>
      <c r="FKD159" s="46"/>
      <c r="FKE159" s="46"/>
      <c r="FKF159" s="46"/>
      <c r="FKG159" s="46"/>
      <c r="FKH159" s="46"/>
      <c r="FKI159" s="46"/>
      <c r="FKJ159" s="46"/>
      <c r="FKK159" s="46"/>
      <c r="FKL159" s="46"/>
      <c r="FKM159" s="46"/>
      <c r="FKN159" s="46"/>
      <c r="FKO159" s="46"/>
      <c r="FKP159" s="46"/>
      <c r="FKQ159" s="46"/>
      <c r="FKR159" s="46"/>
      <c r="FKS159" s="46"/>
      <c r="FKT159" s="46"/>
      <c r="FKU159" s="46"/>
      <c r="FKV159" s="46"/>
      <c r="FKW159" s="46"/>
      <c r="FKX159" s="46"/>
      <c r="FKY159" s="46"/>
      <c r="FKZ159" s="46"/>
      <c r="FLA159" s="46"/>
      <c r="FLB159" s="46"/>
      <c r="FLC159" s="46"/>
      <c r="FLD159" s="46"/>
      <c r="FLE159" s="46"/>
      <c r="FLF159" s="46"/>
      <c r="FLG159" s="46"/>
      <c r="FLH159" s="46"/>
      <c r="FLI159" s="46"/>
      <c r="FLJ159" s="46"/>
      <c r="FLK159" s="46"/>
      <c r="FLL159" s="46"/>
      <c r="FLM159" s="46"/>
      <c r="FLN159" s="46"/>
      <c r="FLO159" s="46"/>
      <c r="FLP159" s="46"/>
      <c r="FLQ159" s="46"/>
      <c r="FLR159" s="46"/>
      <c r="FLS159" s="46"/>
      <c r="FLT159" s="46"/>
      <c r="FLU159" s="46"/>
      <c r="FLV159" s="46"/>
      <c r="FLW159" s="46"/>
      <c r="FLX159" s="46"/>
      <c r="FLY159" s="46"/>
      <c r="FLZ159" s="46"/>
      <c r="FMA159" s="46"/>
      <c r="FMB159" s="46"/>
      <c r="FMC159" s="46"/>
      <c r="FMD159" s="46"/>
      <c r="FME159" s="46"/>
      <c r="FMF159" s="46"/>
      <c r="FMG159" s="46"/>
      <c r="FMH159" s="46"/>
      <c r="FMI159" s="46"/>
      <c r="FMJ159" s="46"/>
      <c r="FMK159" s="46"/>
      <c r="FML159" s="46"/>
      <c r="FMM159" s="46"/>
      <c r="FMN159" s="46"/>
      <c r="FMO159" s="46"/>
      <c r="FMP159" s="46"/>
      <c r="FMQ159" s="46"/>
      <c r="FMR159" s="46"/>
      <c r="FMS159" s="46"/>
      <c r="FMT159" s="46"/>
      <c r="FMU159" s="46"/>
      <c r="FMV159" s="46"/>
      <c r="FMW159" s="46"/>
      <c r="FMX159" s="46"/>
      <c r="FMY159" s="46"/>
      <c r="FMZ159" s="46"/>
      <c r="FNA159" s="46"/>
      <c r="FNB159" s="46"/>
      <c r="FNC159" s="46"/>
      <c r="FND159" s="46"/>
      <c r="FNE159" s="46"/>
      <c r="FNF159" s="46"/>
      <c r="FNG159" s="46"/>
      <c r="FNH159" s="46"/>
      <c r="FNI159" s="46"/>
      <c r="FNJ159" s="46"/>
      <c r="FNK159" s="46"/>
      <c r="FNL159" s="46"/>
      <c r="FNM159" s="46"/>
      <c r="FNN159" s="46"/>
      <c r="FNO159" s="46"/>
      <c r="FNP159" s="46"/>
      <c r="FNQ159" s="46"/>
      <c r="FNR159" s="46"/>
      <c r="FNS159" s="46"/>
      <c r="FNT159" s="46"/>
      <c r="FNU159" s="46"/>
      <c r="FNV159" s="46"/>
      <c r="FNW159" s="46"/>
      <c r="FNX159" s="46"/>
      <c r="FNY159" s="46"/>
      <c r="FNZ159" s="46"/>
      <c r="FOA159" s="46"/>
      <c r="FOB159" s="46"/>
      <c r="FOC159" s="46"/>
      <c r="FOD159" s="46"/>
      <c r="FOE159" s="46"/>
      <c r="FOF159" s="46"/>
      <c r="FOG159" s="46"/>
      <c r="FOH159" s="46"/>
      <c r="FOI159" s="46"/>
      <c r="FOJ159" s="46"/>
      <c r="FOK159" s="46"/>
      <c r="FOL159" s="46"/>
      <c r="FOM159" s="46"/>
      <c r="FON159" s="46"/>
      <c r="FOO159" s="46"/>
      <c r="FOP159" s="46"/>
      <c r="FOQ159" s="46"/>
      <c r="FOR159" s="46"/>
      <c r="FOS159" s="46"/>
      <c r="FOT159" s="46"/>
      <c r="FOU159" s="46"/>
      <c r="FOV159" s="46"/>
      <c r="FOW159" s="46"/>
      <c r="FOX159" s="46"/>
      <c r="FOY159" s="46"/>
      <c r="FOZ159" s="46"/>
      <c r="FPA159" s="46"/>
      <c r="FPB159" s="46"/>
      <c r="FPC159" s="46"/>
      <c r="FPD159" s="46"/>
      <c r="FPE159" s="46"/>
      <c r="FPF159" s="46"/>
      <c r="FPG159" s="46"/>
      <c r="FPH159" s="46"/>
      <c r="FPI159" s="46"/>
      <c r="FPJ159" s="46"/>
      <c r="FPK159" s="46"/>
      <c r="FPL159" s="46"/>
      <c r="FPM159" s="46"/>
      <c r="FPN159" s="46"/>
      <c r="FPO159" s="46"/>
      <c r="FPP159" s="46"/>
      <c r="FPQ159" s="46"/>
      <c r="FPR159" s="46"/>
      <c r="FPS159" s="46"/>
      <c r="FPT159" s="46"/>
      <c r="FPU159" s="46"/>
      <c r="FPV159" s="46"/>
      <c r="FPW159" s="46"/>
      <c r="FPX159" s="46"/>
      <c r="FPY159" s="46"/>
      <c r="FPZ159" s="46"/>
      <c r="FQA159" s="46"/>
      <c r="FQB159" s="46"/>
      <c r="FQC159" s="46"/>
      <c r="FQD159" s="46"/>
      <c r="FQE159" s="46"/>
      <c r="FQF159" s="46"/>
      <c r="FQG159" s="46"/>
      <c r="FQH159" s="46"/>
      <c r="FQI159" s="46"/>
      <c r="FQJ159" s="46"/>
      <c r="FQK159" s="46"/>
      <c r="FQL159" s="46"/>
      <c r="FQM159" s="46"/>
      <c r="FQN159" s="46"/>
      <c r="FQO159" s="46"/>
      <c r="FQP159" s="46"/>
      <c r="FQQ159" s="46"/>
      <c r="FQR159" s="46"/>
      <c r="FQS159" s="46"/>
      <c r="FQT159" s="46"/>
      <c r="FQU159" s="46"/>
      <c r="FQV159" s="46"/>
      <c r="FQW159" s="46"/>
      <c r="FQX159" s="46"/>
      <c r="FQY159" s="46"/>
      <c r="FQZ159" s="46"/>
      <c r="FRA159" s="46"/>
      <c r="FRB159" s="46"/>
      <c r="FRC159" s="46"/>
      <c r="FRD159" s="46"/>
      <c r="FRE159" s="46"/>
      <c r="FRF159" s="46"/>
      <c r="FRG159" s="46"/>
      <c r="FRH159" s="46"/>
      <c r="FRI159" s="46"/>
      <c r="FRJ159" s="46"/>
      <c r="FRK159" s="46"/>
      <c r="FRL159" s="46"/>
      <c r="FRM159" s="46"/>
      <c r="FRN159" s="46"/>
      <c r="FRO159" s="46"/>
      <c r="FRP159" s="46"/>
      <c r="FRQ159" s="46"/>
      <c r="FRR159" s="46"/>
      <c r="FRS159" s="46"/>
      <c r="FRT159" s="46"/>
      <c r="FRU159" s="46"/>
      <c r="FRV159" s="46"/>
      <c r="FRW159" s="46"/>
      <c r="FRX159" s="46"/>
      <c r="FRY159" s="46"/>
      <c r="FRZ159" s="46"/>
      <c r="FSA159" s="46"/>
      <c r="FSB159" s="46"/>
      <c r="FSC159" s="46"/>
      <c r="FSD159" s="46"/>
      <c r="FSE159" s="46"/>
      <c r="FSF159" s="46"/>
      <c r="FSG159" s="46"/>
      <c r="FSH159" s="46"/>
      <c r="FSI159" s="46"/>
      <c r="FSJ159" s="46"/>
      <c r="FSK159" s="46"/>
      <c r="FSL159" s="46"/>
      <c r="FSM159" s="46"/>
      <c r="FSN159" s="46"/>
      <c r="FSO159" s="46"/>
      <c r="FSP159" s="46"/>
      <c r="FSQ159" s="46"/>
      <c r="FSR159" s="46"/>
      <c r="FSS159" s="46"/>
      <c r="FST159" s="46"/>
      <c r="FSU159" s="46"/>
      <c r="FSV159" s="46"/>
      <c r="FSW159" s="46"/>
      <c r="FSX159" s="46"/>
      <c r="FSY159" s="46"/>
      <c r="FSZ159" s="46"/>
      <c r="FTA159" s="46"/>
      <c r="FTB159" s="46"/>
      <c r="FTC159" s="46"/>
      <c r="FTD159" s="46"/>
      <c r="FTE159" s="46"/>
      <c r="FTF159" s="46"/>
      <c r="FTG159" s="46"/>
      <c r="FTH159" s="46"/>
      <c r="FTI159" s="46"/>
      <c r="FTJ159" s="46"/>
      <c r="FTK159" s="46"/>
      <c r="FTL159" s="46"/>
      <c r="FTM159" s="46"/>
      <c r="FTN159" s="46"/>
      <c r="FTO159" s="46"/>
      <c r="FTP159" s="46"/>
      <c r="FTQ159" s="46"/>
      <c r="FTR159" s="46"/>
      <c r="FTS159" s="46"/>
      <c r="FTT159" s="46"/>
      <c r="FTU159" s="46"/>
      <c r="FTV159" s="46"/>
      <c r="FTW159" s="46"/>
      <c r="FTX159" s="46"/>
      <c r="FTY159" s="46"/>
      <c r="FTZ159" s="46"/>
      <c r="FUA159" s="46"/>
      <c r="FUB159" s="46"/>
      <c r="FUC159" s="46"/>
      <c r="FUD159" s="46"/>
      <c r="FUE159" s="46"/>
      <c r="FUF159" s="46"/>
      <c r="FUG159" s="46"/>
      <c r="FUH159" s="46"/>
      <c r="FUI159" s="46"/>
      <c r="FUJ159" s="46"/>
      <c r="FUK159" s="46"/>
      <c r="FUL159" s="46"/>
      <c r="FUM159" s="46"/>
      <c r="FUN159" s="46"/>
      <c r="FUO159" s="46"/>
      <c r="FUP159" s="46"/>
      <c r="FUQ159" s="46"/>
      <c r="FUR159" s="46"/>
      <c r="FUS159" s="46"/>
      <c r="FUT159" s="46"/>
      <c r="FUU159" s="46"/>
      <c r="FUV159" s="46"/>
      <c r="FUW159" s="46"/>
      <c r="FUX159" s="46"/>
      <c r="FUY159" s="46"/>
      <c r="FUZ159" s="46"/>
      <c r="FVA159" s="46"/>
      <c r="FVB159" s="46"/>
      <c r="FVC159" s="46"/>
      <c r="FVD159" s="46"/>
      <c r="FVE159" s="46"/>
      <c r="FVF159" s="46"/>
      <c r="FVG159" s="46"/>
      <c r="FVH159" s="46"/>
      <c r="FVI159" s="46"/>
      <c r="FVJ159" s="46"/>
      <c r="FVK159" s="46"/>
      <c r="FVL159" s="46"/>
      <c r="FVM159" s="46"/>
      <c r="FVN159" s="46"/>
      <c r="FVO159" s="46"/>
      <c r="FVP159" s="46"/>
      <c r="FVQ159" s="46"/>
      <c r="FVR159" s="46"/>
      <c r="FVS159" s="46"/>
      <c r="FVT159" s="46"/>
      <c r="FVU159" s="46"/>
      <c r="FVV159" s="46"/>
      <c r="FVW159" s="46"/>
      <c r="FVX159" s="46"/>
      <c r="FVY159" s="46"/>
      <c r="FVZ159" s="46"/>
      <c r="FWA159" s="46"/>
      <c r="FWB159" s="46"/>
      <c r="FWC159" s="46"/>
      <c r="FWD159" s="46"/>
      <c r="FWE159" s="46"/>
      <c r="FWF159" s="46"/>
      <c r="FWG159" s="46"/>
      <c r="FWH159" s="46"/>
      <c r="FWI159" s="46"/>
      <c r="FWJ159" s="46"/>
      <c r="FWK159" s="46"/>
      <c r="FWL159" s="46"/>
      <c r="FWM159" s="46"/>
      <c r="FWN159" s="46"/>
      <c r="FWO159" s="46"/>
      <c r="FWP159" s="46"/>
      <c r="FWQ159" s="46"/>
      <c r="FWR159" s="46"/>
      <c r="FWS159" s="46"/>
      <c r="FWT159" s="46"/>
      <c r="FWU159" s="46"/>
      <c r="FWV159" s="46"/>
      <c r="FWW159" s="46"/>
      <c r="FWX159" s="46"/>
      <c r="FWY159" s="46"/>
      <c r="FWZ159" s="46"/>
      <c r="FXA159" s="46"/>
      <c r="FXB159" s="46"/>
      <c r="FXC159" s="46"/>
      <c r="FXD159" s="46"/>
      <c r="FXE159" s="46"/>
      <c r="FXF159" s="46"/>
      <c r="FXG159" s="46"/>
      <c r="FXH159" s="46"/>
      <c r="FXI159" s="46"/>
      <c r="FXJ159" s="46"/>
      <c r="FXK159" s="46"/>
      <c r="FXL159" s="46"/>
      <c r="FXM159" s="46"/>
      <c r="FXN159" s="46"/>
      <c r="FXO159" s="46"/>
      <c r="FXP159" s="46"/>
      <c r="FXQ159" s="46"/>
      <c r="FXR159" s="46"/>
      <c r="FXS159" s="46"/>
      <c r="FXT159" s="46"/>
      <c r="FXU159" s="46"/>
      <c r="FXV159" s="46"/>
      <c r="FXW159" s="46"/>
      <c r="FXX159" s="46"/>
      <c r="FXY159" s="46"/>
      <c r="FXZ159" s="46"/>
      <c r="FYA159" s="46"/>
      <c r="FYB159" s="46"/>
      <c r="FYC159" s="46"/>
      <c r="FYD159" s="46"/>
      <c r="FYE159" s="46"/>
      <c r="FYF159" s="46"/>
      <c r="FYG159" s="46"/>
      <c r="FYH159" s="46"/>
      <c r="FYI159" s="46"/>
      <c r="FYJ159" s="46"/>
      <c r="FYK159" s="46"/>
      <c r="FYL159" s="46"/>
      <c r="FYM159" s="46"/>
      <c r="FYN159" s="46"/>
      <c r="FYO159" s="46"/>
      <c r="FYP159" s="46"/>
      <c r="FYQ159" s="46"/>
      <c r="FYR159" s="46"/>
      <c r="FYS159" s="46"/>
      <c r="FYT159" s="46"/>
      <c r="FYU159" s="46"/>
      <c r="FYV159" s="46"/>
      <c r="FYW159" s="46"/>
      <c r="FYX159" s="46"/>
      <c r="FYY159" s="46"/>
      <c r="FYZ159" s="46"/>
      <c r="FZA159" s="46"/>
      <c r="FZB159" s="46"/>
      <c r="FZC159" s="46"/>
      <c r="FZD159" s="46"/>
      <c r="FZE159" s="46"/>
      <c r="FZF159" s="46"/>
      <c r="FZG159" s="46"/>
      <c r="FZH159" s="46"/>
      <c r="FZI159" s="46"/>
      <c r="FZJ159" s="46"/>
      <c r="FZK159" s="46"/>
      <c r="FZL159" s="46"/>
      <c r="FZM159" s="46"/>
      <c r="FZN159" s="46"/>
      <c r="FZO159" s="46"/>
      <c r="FZP159" s="46"/>
      <c r="FZQ159" s="46"/>
      <c r="FZR159" s="46"/>
      <c r="FZS159" s="46"/>
      <c r="FZT159" s="46"/>
      <c r="FZU159" s="46"/>
      <c r="FZV159" s="46"/>
      <c r="FZW159" s="46"/>
      <c r="FZX159" s="46"/>
      <c r="FZY159" s="46"/>
      <c r="FZZ159" s="46"/>
      <c r="GAA159" s="46"/>
      <c r="GAB159" s="46"/>
      <c r="GAC159" s="46"/>
      <c r="GAD159" s="46"/>
      <c r="GAE159" s="46"/>
      <c r="GAF159" s="46"/>
      <c r="GAG159" s="46"/>
      <c r="GAH159" s="46"/>
      <c r="GAI159" s="46"/>
      <c r="GAJ159" s="46"/>
      <c r="GAK159" s="46"/>
      <c r="GAL159" s="46"/>
      <c r="GAM159" s="46"/>
      <c r="GAN159" s="46"/>
      <c r="GAO159" s="46"/>
      <c r="GAP159" s="46"/>
      <c r="GAQ159" s="46"/>
      <c r="GAR159" s="46"/>
      <c r="GAS159" s="46"/>
      <c r="GAT159" s="46"/>
      <c r="GAU159" s="46"/>
      <c r="GAV159" s="46"/>
      <c r="GAW159" s="46"/>
      <c r="GAX159" s="46"/>
      <c r="GAY159" s="46"/>
      <c r="GAZ159" s="46"/>
      <c r="GBA159" s="46"/>
      <c r="GBB159" s="46"/>
      <c r="GBC159" s="46"/>
      <c r="GBD159" s="46"/>
      <c r="GBE159" s="46"/>
      <c r="GBF159" s="46"/>
      <c r="GBG159" s="46"/>
      <c r="GBH159" s="46"/>
      <c r="GBI159" s="46"/>
      <c r="GBJ159" s="46"/>
      <c r="GBK159" s="46"/>
      <c r="GBL159" s="46"/>
      <c r="GBM159" s="46"/>
      <c r="GBN159" s="46"/>
      <c r="GBO159" s="46"/>
      <c r="GBP159" s="46"/>
      <c r="GBQ159" s="46"/>
      <c r="GBR159" s="46"/>
      <c r="GBS159" s="46"/>
      <c r="GBT159" s="46"/>
      <c r="GBU159" s="46"/>
      <c r="GBV159" s="46"/>
      <c r="GBW159" s="46"/>
      <c r="GBX159" s="46"/>
      <c r="GBY159" s="46"/>
      <c r="GBZ159" s="46"/>
      <c r="GCA159" s="46"/>
      <c r="GCB159" s="46"/>
      <c r="GCC159" s="46"/>
      <c r="GCD159" s="46"/>
      <c r="GCE159" s="46"/>
      <c r="GCF159" s="46"/>
      <c r="GCG159" s="46"/>
      <c r="GCH159" s="46"/>
      <c r="GCI159" s="46"/>
      <c r="GCJ159" s="46"/>
      <c r="GCK159" s="46"/>
      <c r="GCL159" s="46"/>
      <c r="GCM159" s="46"/>
      <c r="GCN159" s="46"/>
      <c r="GCO159" s="46"/>
      <c r="GCP159" s="46"/>
      <c r="GCQ159" s="46"/>
      <c r="GCR159" s="46"/>
      <c r="GCS159" s="46"/>
      <c r="GCT159" s="46"/>
      <c r="GCU159" s="46"/>
      <c r="GCV159" s="46"/>
      <c r="GCW159" s="46"/>
      <c r="GCX159" s="46"/>
      <c r="GCY159" s="46"/>
      <c r="GCZ159" s="46"/>
      <c r="GDA159" s="46"/>
      <c r="GDB159" s="46"/>
      <c r="GDC159" s="46"/>
      <c r="GDD159" s="46"/>
      <c r="GDE159" s="46"/>
      <c r="GDF159" s="46"/>
      <c r="GDG159" s="46"/>
      <c r="GDH159" s="46"/>
      <c r="GDI159" s="46"/>
      <c r="GDJ159" s="46"/>
      <c r="GDK159" s="46"/>
      <c r="GDL159" s="46"/>
      <c r="GDM159" s="46"/>
      <c r="GDN159" s="46"/>
      <c r="GDO159" s="46"/>
      <c r="GDP159" s="46"/>
      <c r="GDQ159" s="46"/>
      <c r="GDR159" s="46"/>
      <c r="GDS159" s="46"/>
      <c r="GDT159" s="46"/>
      <c r="GDU159" s="46"/>
      <c r="GDV159" s="46"/>
      <c r="GDW159" s="46"/>
      <c r="GDX159" s="46"/>
      <c r="GDY159" s="46"/>
      <c r="GDZ159" s="46"/>
      <c r="GEA159" s="46"/>
      <c r="GEB159" s="46"/>
      <c r="GEC159" s="46"/>
      <c r="GED159" s="46"/>
      <c r="GEE159" s="46"/>
      <c r="GEF159" s="46"/>
      <c r="GEG159" s="46"/>
      <c r="GEH159" s="46"/>
      <c r="GEI159" s="46"/>
      <c r="GEJ159" s="46"/>
      <c r="GEK159" s="46"/>
      <c r="GEL159" s="46"/>
      <c r="GEM159" s="46"/>
      <c r="GEN159" s="46"/>
      <c r="GEO159" s="46"/>
      <c r="GEP159" s="46"/>
      <c r="GEQ159" s="46"/>
      <c r="GER159" s="46"/>
      <c r="GES159" s="46"/>
      <c r="GET159" s="46"/>
      <c r="GEU159" s="46"/>
      <c r="GEV159" s="46"/>
      <c r="GEW159" s="46"/>
      <c r="GEX159" s="46"/>
      <c r="GEY159" s="46"/>
      <c r="GEZ159" s="46"/>
      <c r="GFA159" s="46"/>
      <c r="GFB159" s="46"/>
      <c r="GFC159" s="46"/>
      <c r="GFD159" s="46"/>
      <c r="GFE159" s="46"/>
      <c r="GFF159" s="46"/>
      <c r="GFG159" s="46"/>
      <c r="GFH159" s="46"/>
      <c r="GFI159" s="46"/>
      <c r="GFJ159" s="46"/>
      <c r="GFK159" s="46"/>
      <c r="GFL159" s="46"/>
      <c r="GFM159" s="46"/>
      <c r="GFN159" s="46"/>
      <c r="GFO159" s="46"/>
      <c r="GFP159" s="46"/>
      <c r="GFQ159" s="46"/>
      <c r="GFR159" s="46"/>
      <c r="GFS159" s="46"/>
      <c r="GFT159" s="46"/>
      <c r="GFU159" s="46"/>
      <c r="GFV159" s="46"/>
      <c r="GFW159" s="46"/>
      <c r="GFX159" s="46"/>
      <c r="GFY159" s="46"/>
      <c r="GFZ159" s="46"/>
      <c r="GGA159" s="46"/>
      <c r="GGB159" s="46"/>
      <c r="GGC159" s="46"/>
      <c r="GGD159" s="46"/>
      <c r="GGE159" s="46"/>
      <c r="GGF159" s="46"/>
      <c r="GGG159" s="46"/>
      <c r="GGH159" s="46"/>
      <c r="GGI159" s="46"/>
      <c r="GGJ159" s="46"/>
      <c r="GGK159" s="46"/>
      <c r="GGL159" s="46"/>
      <c r="GGM159" s="46"/>
      <c r="GGN159" s="46"/>
      <c r="GGO159" s="46"/>
      <c r="GGP159" s="46"/>
      <c r="GGQ159" s="46"/>
      <c r="GGR159" s="46"/>
      <c r="GGS159" s="46"/>
      <c r="GGT159" s="46"/>
      <c r="GGU159" s="46"/>
      <c r="GGV159" s="46"/>
      <c r="GGW159" s="46"/>
      <c r="GGX159" s="46"/>
      <c r="GGY159" s="46"/>
      <c r="GGZ159" s="46"/>
      <c r="GHA159" s="46"/>
      <c r="GHB159" s="46"/>
      <c r="GHC159" s="46"/>
      <c r="GHD159" s="46"/>
      <c r="GHE159" s="46"/>
      <c r="GHF159" s="46"/>
      <c r="GHG159" s="46"/>
      <c r="GHH159" s="46"/>
      <c r="GHI159" s="46"/>
      <c r="GHJ159" s="46"/>
      <c r="GHK159" s="46"/>
      <c r="GHL159" s="46"/>
      <c r="GHM159" s="46"/>
      <c r="GHN159" s="46"/>
      <c r="GHO159" s="46"/>
      <c r="GHP159" s="46"/>
      <c r="GHQ159" s="46"/>
      <c r="GHR159" s="46"/>
      <c r="GHS159" s="46"/>
      <c r="GHT159" s="46"/>
      <c r="GHU159" s="46"/>
      <c r="GHV159" s="46"/>
      <c r="GHW159" s="46"/>
      <c r="GHX159" s="46"/>
      <c r="GHY159" s="46"/>
      <c r="GHZ159" s="46"/>
      <c r="GIA159" s="46"/>
      <c r="GIB159" s="46"/>
      <c r="GIC159" s="46"/>
      <c r="GID159" s="46"/>
      <c r="GIE159" s="46"/>
      <c r="GIF159" s="46"/>
      <c r="GIG159" s="46"/>
      <c r="GIH159" s="46"/>
      <c r="GII159" s="46"/>
      <c r="GIJ159" s="46"/>
      <c r="GIK159" s="46"/>
      <c r="GIL159" s="46"/>
      <c r="GIM159" s="46"/>
      <c r="GIN159" s="46"/>
      <c r="GIO159" s="46"/>
      <c r="GIP159" s="46"/>
      <c r="GIQ159" s="46"/>
      <c r="GIR159" s="46"/>
      <c r="GIS159" s="46"/>
      <c r="GIT159" s="46"/>
      <c r="GIU159" s="46"/>
      <c r="GIV159" s="46"/>
      <c r="GIW159" s="46"/>
      <c r="GIX159" s="46"/>
      <c r="GIY159" s="46"/>
      <c r="GIZ159" s="46"/>
      <c r="GJA159" s="46"/>
      <c r="GJB159" s="46"/>
      <c r="GJC159" s="46"/>
      <c r="GJD159" s="46"/>
      <c r="GJE159" s="46"/>
      <c r="GJF159" s="46"/>
      <c r="GJG159" s="46"/>
      <c r="GJH159" s="46"/>
      <c r="GJI159" s="46"/>
      <c r="GJJ159" s="46"/>
      <c r="GJK159" s="46"/>
      <c r="GJL159" s="46"/>
      <c r="GJM159" s="46"/>
      <c r="GJN159" s="46"/>
      <c r="GJO159" s="46"/>
      <c r="GJP159" s="46"/>
      <c r="GJQ159" s="46"/>
      <c r="GJR159" s="46"/>
      <c r="GJS159" s="46"/>
      <c r="GJT159" s="46"/>
      <c r="GJU159" s="46"/>
      <c r="GJV159" s="46"/>
      <c r="GJW159" s="46"/>
      <c r="GJX159" s="46"/>
      <c r="GJY159" s="46"/>
      <c r="GJZ159" s="46"/>
      <c r="GKA159" s="46"/>
      <c r="GKB159" s="46"/>
      <c r="GKC159" s="46"/>
      <c r="GKD159" s="46"/>
      <c r="GKE159" s="46"/>
      <c r="GKF159" s="46"/>
      <c r="GKG159" s="46"/>
      <c r="GKH159" s="46"/>
      <c r="GKI159" s="46"/>
      <c r="GKJ159" s="46"/>
      <c r="GKK159" s="46"/>
      <c r="GKL159" s="46"/>
      <c r="GKM159" s="46"/>
      <c r="GKN159" s="46"/>
      <c r="GKO159" s="46"/>
      <c r="GKP159" s="46"/>
      <c r="GKQ159" s="46"/>
      <c r="GKR159" s="46"/>
      <c r="GKS159" s="46"/>
      <c r="GKT159" s="46"/>
      <c r="GKU159" s="46"/>
      <c r="GKV159" s="46"/>
      <c r="GKW159" s="46"/>
      <c r="GKX159" s="46"/>
      <c r="GKY159" s="46"/>
      <c r="GKZ159" s="46"/>
      <c r="GLA159" s="46"/>
      <c r="GLB159" s="46"/>
      <c r="GLC159" s="46"/>
      <c r="GLD159" s="46"/>
      <c r="GLE159" s="46"/>
      <c r="GLF159" s="46"/>
      <c r="GLG159" s="46"/>
      <c r="GLH159" s="46"/>
      <c r="GLI159" s="46"/>
      <c r="GLJ159" s="46"/>
      <c r="GLK159" s="46"/>
      <c r="GLL159" s="46"/>
      <c r="GLM159" s="46"/>
      <c r="GLN159" s="46"/>
      <c r="GLO159" s="46"/>
      <c r="GLP159" s="46"/>
      <c r="GLQ159" s="46"/>
      <c r="GLR159" s="46"/>
      <c r="GLS159" s="46"/>
      <c r="GLT159" s="46"/>
      <c r="GLU159" s="46"/>
      <c r="GLV159" s="46"/>
      <c r="GLW159" s="46"/>
      <c r="GLX159" s="46"/>
      <c r="GLY159" s="46"/>
      <c r="GLZ159" s="46"/>
      <c r="GMA159" s="46"/>
      <c r="GMB159" s="46"/>
      <c r="GMC159" s="46"/>
      <c r="GMD159" s="46"/>
      <c r="GME159" s="46"/>
      <c r="GMF159" s="46"/>
      <c r="GMG159" s="46"/>
      <c r="GMH159" s="46"/>
      <c r="GMI159" s="46"/>
      <c r="GMJ159" s="46"/>
      <c r="GMK159" s="46"/>
      <c r="GML159" s="46"/>
      <c r="GMM159" s="46"/>
      <c r="GMN159" s="46"/>
      <c r="GMO159" s="46"/>
      <c r="GMP159" s="46"/>
      <c r="GMQ159" s="46"/>
      <c r="GMR159" s="46"/>
      <c r="GMS159" s="46"/>
      <c r="GMT159" s="46"/>
      <c r="GMU159" s="46"/>
      <c r="GMV159" s="46"/>
      <c r="GMW159" s="46"/>
      <c r="GMX159" s="46"/>
      <c r="GMY159" s="46"/>
      <c r="GMZ159" s="46"/>
      <c r="GNA159" s="46"/>
      <c r="GNB159" s="46"/>
      <c r="GNC159" s="46"/>
      <c r="GND159" s="46"/>
      <c r="GNE159" s="46"/>
      <c r="GNF159" s="46"/>
      <c r="GNG159" s="46"/>
      <c r="GNH159" s="46"/>
      <c r="GNI159" s="46"/>
      <c r="GNJ159" s="46"/>
      <c r="GNK159" s="46"/>
      <c r="GNL159" s="46"/>
      <c r="GNM159" s="46"/>
      <c r="GNN159" s="46"/>
      <c r="GNO159" s="46"/>
      <c r="GNP159" s="46"/>
      <c r="GNQ159" s="46"/>
      <c r="GNR159" s="46"/>
      <c r="GNS159" s="46"/>
      <c r="GNT159" s="46"/>
      <c r="GNU159" s="46"/>
      <c r="GNV159" s="46"/>
      <c r="GNW159" s="46"/>
      <c r="GNX159" s="46"/>
      <c r="GNY159" s="46"/>
      <c r="GNZ159" s="46"/>
      <c r="GOA159" s="46"/>
      <c r="GOB159" s="46"/>
      <c r="GOC159" s="46"/>
      <c r="GOD159" s="46"/>
      <c r="GOE159" s="46"/>
      <c r="GOF159" s="46"/>
      <c r="GOG159" s="46"/>
      <c r="GOH159" s="46"/>
      <c r="GOI159" s="46"/>
      <c r="GOJ159" s="46"/>
      <c r="GOK159" s="46"/>
      <c r="GOL159" s="46"/>
      <c r="GOM159" s="46"/>
      <c r="GON159" s="46"/>
      <c r="GOO159" s="46"/>
      <c r="GOP159" s="46"/>
      <c r="GOQ159" s="46"/>
      <c r="GOR159" s="46"/>
      <c r="GOS159" s="46"/>
      <c r="GOT159" s="46"/>
      <c r="GOU159" s="46"/>
      <c r="GOV159" s="46"/>
      <c r="GOW159" s="46"/>
      <c r="GOX159" s="46"/>
      <c r="GOY159" s="46"/>
      <c r="GOZ159" s="46"/>
      <c r="GPA159" s="46"/>
      <c r="GPB159" s="46"/>
      <c r="GPC159" s="46"/>
      <c r="GPD159" s="46"/>
      <c r="GPE159" s="46"/>
      <c r="GPF159" s="46"/>
      <c r="GPG159" s="46"/>
      <c r="GPH159" s="46"/>
      <c r="GPI159" s="46"/>
      <c r="GPJ159" s="46"/>
      <c r="GPK159" s="46"/>
      <c r="GPL159" s="46"/>
      <c r="GPM159" s="46"/>
      <c r="GPN159" s="46"/>
      <c r="GPO159" s="46"/>
      <c r="GPP159" s="46"/>
      <c r="GPQ159" s="46"/>
      <c r="GPR159" s="46"/>
      <c r="GPS159" s="46"/>
      <c r="GPT159" s="46"/>
      <c r="GPU159" s="46"/>
      <c r="GPV159" s="46"/>
      <c r="GPW159" s="46"/>
      <c r="GPX159" s="46"/>
      <c r="GPY159" s="46"/>
      <c r="GPZ159" s="46"/>
      <c r="GQA159" s="46"/>
      <c r="GQB159" s="46"/>
      <c r="GQC159" s="46"/>
      <c r="GQD159" s="46"/>
      <c r="GQE159" s="46"/>
      <c r="GQF159" s="46"/>
      <c r="GQG159" s="46"/>
      <c r="GQH159" s="46"/>
      <c r="GQI159" s="46"/>
      <c r="GQJ159" s="46"/>
      <c r="GQK159" s="46"/>
      <c r="GQL159" s="46"/>
      <c r="GQM159" s="46"/>
      <c r="GQN159" s="46"/>
      <c r="GQO159" s="46"/>
      <c r="GQP159" s="46"/>
      <c r="GQQ159" s="46"/>
      <c r="GQR159" s="46"/>
      <c r="GQS159" s="46"/>
      <c r="GQT159" s="46"/>
      <c r="GQU159" s="46"/>
      <c r="GQV159" s="46"/>
      <c r="GQW159" s="46"/>
      <c r="GQX159" s="46"/>
      <c r="GQY159" s="46"/>
      <c r="GQZ159" s="46"/>
      <c r="GRA159" s="46"/>
      <c r="GRB159" s="46"/>
      <c r="GRC159" s="46"/>
      <c r="GRD159" s="46"/>
      <c r="GRE159" s="46"/>
      <c r="GRF159" s="46"/>
      <c r="GRG159" s="46"/>
      <c r="GRH159" s="46"/>
      <c r="GRI159" s="46"/>
      <c r="GRJ159" s="46"/>
      <c r="GRK159" s="46"/>
      <c r="GRL159" s="46"/>
      <c r="GRM159" s="46"/>
      <c r="GRN159" s="46"/>
      <c r="GRO159" s="46"/>
      <c r="GRP159" s="46"/>
      <c r="GRQ159" s="46"/>
      <c r="GRR159" s="46"/>
      <c r="GRS159" s="46"/>
      <c r="GRT159" s="46"/>
      <c r="GRU159" s="46"/>
      <c r="GRV159" s="46"/>
      <c r="GRW159" s="46"/>
      <c r="GRX159" s="46"/>
      <c r="GRY159" s="46"/>
      <c r="GRZ159" s="46"/>
      <c r="GSA159" s="46"/>
      <c r="GSB159" s="46"/>
      <c r="GSC159" s="46"/>
      <c r="GSD159" s="46"/>
      <c r="GSE159" s="46"/>
      <c r="GSF159" s="46"/>
      <c r="GSG159" s="46"/>
      <c r="GSH159" s="46"/>
      <c r="GSI159" s="46"/>
      <c r="GSJ159" s="46"/>
      <c r="GSK159" s="46"/>
      <c r="GSL159" s="46"/>
      <c r="GSM159" s="46"/>
      <c r="GSN159" s="46"/>
      <c r="GSO159" s="46"/>
      <c r="GSP159" s="46"/>
      <c r="GSQ159" s="46"/>
      <c r="GSR159" s="46"/>
      <c r="GSS159" s="46"/>
      <c r="GST159" s="46"/>
      <c r="GSU159" s="46"/>
      <c r="GSV159" s="46"/>
      <c r="GSW159" s="46"/>
      <c r="GSX159" s="46"/>
      <c r="GSY159" s="46"/>
      <c r="GSZ159" s="46"/>
      <c r="GTA159" s="46"/>
      <c r="GTB159" s="46"/>
      <c r="GTC159" s="46"/>
      <c r="GTD159" s="46"/>
      <c r="GTE159" s="46"/>
      <c r="GTF159" s="46"/>
      <c r="GTG159" s="46"/>
      <c r="GTH159" s="46"/>
      <c r="GTI159" s="46"/>
      <c r="GTJ159" s="46"/>
      <c r="GTK159" s="46"/>
      <c r="GTL159" s="46"/>
      <c r="GTM159" s="46"/>
      <c r="GTN159" s="46"/>
      <c r="GTO159" s="46"/>
      <c r="GTP159" s="46"/>
      <c r="GTQ159" s="46"/>
      <c r="GTR159" s="46"/>
      <c r="GTS159" s="46"/>
      <c r="GTT159" s="46"/>
      <c r="GTU159" s="46"/>
      <c r="GTV159" s="46"/>
      <c r="GTW159" s="46"/>
      <c r="GTX159" s="46"/>
      <c r="GTY159" s="46"/>
      <c r="GTZ159" s="46"/>
      <c r="GUA159" s="46"/>
      <c r="GUB159" s="46"/>
      <c r="GUC159" s="46"/>
      <c r="GUD159" s="46"/>
      <c r="GUE159" s="46"/>
      <c r="GUF159" s="46"/>
      <c r="GUG159" s="46"/>
      <c r="GUH159" s="46"/>
      <c r="GUI159" s="46"/>
      <c r="GUJ159" s="46"/>
      <c r="GUK159" s="46"/>
      <c r="GUL159" s="46"/>
      <c r="GUM159" s="46"/>
      <c r="GUN159" s="46"/>
      <c r="GUO159" s="46"/>
      <c r="GUP159" s="46"/>
      <c r="GUQ159" s="46"/>
      <c r="GUR159" s="46"/>
      <c r="GUS159" s="46"/>
      <c r="GUT159" s="46"/>
      <c r="GUU159" s="46"/>
      <c r="GUV159" s="46"/>
      <c r="GUW159" s="46"/>
      <c r="GUX159" s="46"/>
      <c r="GUY159" s="46"/>
      <c r="GUZ159" s="46"/>
      <c r="GVA159" s="46"/>
      <c r="GVB159" s="46"/>
      <c r="GVC159" s="46"/>
      <c r="GVD159" s="46"/>
      <c r="GVE159" s="46"/>
      <c r="GVF159" s="46"/>
      <c r="GVG159" s="46"/>
      <c r="GVH159" s="46"/>
      <c r="GVI159" s="46"/>
      <c r="GVJ159" s="46"/>
      <c r="GVK159" s="46"/>
      <c r="GVL159" s="46"/>
      <c r="GVM159" s="46"/>
      <c r="GVN159" s="46"/>
      <c r="GVO159" s="46"/>
      <c r="GVP159" s="46"/>
      <c r="GVQ159" s="46"/>
      <c r="GVR159" s="46"/>
      <c r="GVS159" s="46"/>
      <c r="GVT159" s="46"/>
      <c r="GVU159" s="46"/>
      <c r="GVV159" s="46"/>
      <c r="GVW159" s="46"/>
      <c r="GVX159" s="46"/>
      <c r="GVY159" s="46"/>
      <c r="GVZ159" s="46"/>
      <c r="GWA159" s="46"/>
      <c r="GWB159" s="46"/>
      <c r="GWC159" s="46"/>
      <c r="GWD159" s="46"/>
      <c r="GWE159" s="46"/>
      <c r="GWF159" s="46"/>
      <c r="GWG159" s="46"/>
      <c r="GWH159" s="46"/>
      <c r="GWI159" s="46"/>
      <c r="GWJ159" s="46"/>
      <c r="GWK159" s="46"/>
      <c r="GWL159" s="46"/>
      <c r="GWM159" s="46"/>
      <c r="GWN159" s="46"/>
      <c r="GWO159" s="46"/>
      <c r="GWP159" s="46"/>
      <c r="GWQ159" s="46"/>
      <c r="GWR159" s="46"/>
      <c r="GWS159" s="46"/>
      <c r="GWT159" s="46"/>
      <c r="GWU159" s="46"/>
      <c r="GWV159" s="46"/>
      <c r="GWW159" s="46"/>
      <c r="GWX159" s="46"/>
      <c r="GWY159" s="46"/>
      <c r="GWZ159" s="46"/>
      <c r="GXA159" s="46"/>
      <c r="GXB159" s="46"/>
      <c r="GXC159" s="46"/>
      <c r="GXD159" s="46"/>
      <c r="GXE159" s="46"/>
      <c r="GXF159" s="46"/>
      <c r="GXG159" s="46"/>
      <c r="GXH159" s="46"/>
      <c r="GXI159" s="46"/>
      <c r="GXJ159" s="46"/>
      <c r="GXK159" s="46"/>
      <c r="GXL159" s="46"/>
      <c r="GXM159" s="46"/>
      <c r="GXN159" s="46"/>
      <c r="GXO159" s="46"/>
      <c r="GXP159" s="46"/>
      <c r="GXQ159" s="46"/>
      <c r="GXR159" s="46"/>
      <c r="GXS159" s="46"/>
      <c r="GXT159" s="46"/>
      <c r="GXU159" s="46"/>
      <c r="GXV159" s="46"/>
      <c r="GXW159" s="46"/>
      <c r="GXX159" s="46"/>
      <c r="GXY159" s="46"/>
      <c r="GXZ159" s="46"/>
      <c r="GYA159" s="46"/>
      <c r="GYB159" s="46"/>
      <c r="GYC159" s="46"/>
      <c r="GYD159" s="46"/>
      <c r="GYE159" s="46"/>
      <c r="GYF159" s="46"/>
      <c r="GYG159" s="46"/>
      <c r="GYH159" s="46"/>
      <c r="GYI159" s="46"/>
      <c r="GYJ159" s="46"/>
      <c r="GYK159" s="46"/>
      <c r="GYL159" s="46"/>
      <c r="GYM159" s="46"/>
      <c r="GYN159" s="46"/>
      <c r="GYO159" s="46"/>
      <c r="GYP159" s="46"/>
      <c r="GYQ159" s="46"/>
      <c r="GYR159" s="46"/>
      <c r="GYS159" s="46"/>
      <c r="GYT159" s="46"/>
      <c r="GYU159" s="46"/>
      <c r="GYV159" s="46"/>
      <c r="GYW159" s="46"/>
      <c r="GYX159" s="46"/>
      <c r="GYY159" s="46"/>
      <c r="GYZ159" s="46"/>
      <c r="GZA159" s="46"/>
      <c r="GZB159" s="46"/>
      <c r="GZC159" s="46"/>
      <c r="GZD159" s="46"/>
      <c r="GZE159" s="46"/>
      <c r="GZF159" s="46"/>
      <c r="GZG159" s="46"/>
      <c r="GZH159" s="46"/>
      <c r="GZI159" s="46"/>
      <c r="GZJ159" s="46"/>
      <c r="GZK159" s="46"/>
      <c r="GZL159" s="46"/>
      <c r="GZM159" s="46"/>
      <c r="GZN159" s="46"/>
      <c r="GZO159" s="46"/>
      <c r="GZP159" s="46"/>
      <c r="GZQ159" s="46"/>
      <c r="GZR159" s="46"/>
      <c r="GZS159" s="46"/>
      <c r="GZT159" s="46"/>
      <c r="GZU159" s="46"/>
      <c r="GZV159" s="46"/>
      <c r="GZW159" s="46"/>
      <c r="GZX159" s="46"/>
      <c r="GZY159" s="46"/>
      <c r="GZZ159" s="46"/>
      <c r="HAA159" s="46"/>
      <c r="HAB159" s="46"/>
      <c r="HAC159" s="46"/>
      <c r="HAD159" s="46"/>
      <c r="HAE159" s="46"/>
      <c r="HAF159" s="46"/>
      <c r="HAG159" s="46"/>
      <c r="HAH159" s="46"/>
      <c r="HAI159" s="46"/>
      <c r="HAJ159" s="46"/>
      <c r="HAK159" s="46"/>
      <c r="HAL159" s="46"/>
      <c r="HAM159" s="46"/>
      <c r="HAN159" s="46"/>
      <c r="HAO159" s="46"/>
      <c r="HAP159" s="46"/>
      <c r="HAQ159" s="46"/>
      <c r="HAR159" s="46"/>
      <c r="HAS159" s="46"/>
      <c r="HAT159" s="46"/>
      <c r="HAU159" s="46"/>
      <c r="HAV159" s="46"/>
      <c r="HAW159" s="46"/>
      <c r="HAX159" s="46"/>
      <c r="HAY159" s="46"/>
      <c r="HAZ159" s="46"/>
      <c r="HBA159" s="46"/>
      <c r="HBB159" s="46"/>
      <c r="HBC159" s="46"/>
      <c r="HBD159" s="46"/>
      <c r="HBE159" s="46"/>
      <c r="HBF159" s="46"/>
      <c r="HBG159" s="46"/>
      <c r="HBH159" s="46"/>
      <c r="HBI159" s="46"/>
      <c r="HBJ159" s="46"/>
      <c r="HBK159" s="46"/>
      <c r="HBL159" s="46"/>
      <c r="HBM159" s="46"/>
      <c r="HBN159" s="46"/>
      <c r="HBO159" s="46"/>
      <c r="HBP159" s="46"/>
      <c r="HBQ159" s="46"/>
      <c r="HBR159" s="46"/>
      <c r="HBS159" s="46"/>
      <c r="HBT159" s="46"/>
      <c r="HBU159" s="46"/>
      <c r="HBV159" s="46"/>
      <c r="HBW159" s="46"/>
      <c r="HBX159" s="46"/>
      <c r="HBY159" s="46"/>
      <c r="HBZ159" s="46"/>
      <c r="HCA159" s="46"/>
      <c r="HCB159" s="46"/>
      <c r="HCC159" s="46"/>
      <c r="HCD159" s="46"/>
      <c r="HCE159" s="46"/>
      <c r="HCF159" s="46"/>
      <c r="HCG159" s="46"/>
      <c r="HCH159" s="46"/>
      <c r="HCI159" s="46"/>
      <c r="HCJ159" s="46"/>
      <c r="HCK159" s="46"/>
      <c r="HCL159" s="46"/>
      <c r="HCM159" s="46"/>
      <c r="HCN159" s="46"/>
      <c r="HCO159" s="46"/>
      <c r="HCP159" s="46"/>
      <c r="HCQ159" s="46"/>
      <c r="HCR159" s="46"/>
      <c r="HCS159" s="46"/>
      <c r="HCT159" s="46"/>
      <c r="HCU159" s="46"/>
      <c r="HCV159" s="46"/>
      <c r="HCW159" s="46"/>
      <c r="HCX159" s="46"/>
      <c r="HCY159" s="46"/>
      <c r="HCZ159" s="46"/>
      <c r="HDA159" s="46"/>
      <c r="HDB159" s="46"/>
      <c r="HDC159" s="46"/>
      <c r="HDD159" s="46"/>
      <c r="HDE159" s="46"/>
      <c r="HDF159" s="46"/>
      <c r="HDG159" s="46"/>
      <c r="HDH159" s="46"/>
      <c r="HDI159" s="46"/>
      <c r="HDJ159" s="46"/>
      <c r="HDK159" s="46"/>
      <c r="HDL159" s="46"/>
      <c r="HDM159" s="46"/>
      <c r="HDN159" s="46"/>
      <c r="HDO159" s="46"/>
      <c r="HDP159" s="46"/>
      <c r="HDQ159" s="46"/>
      <c r="HDR159" s="46"/>
      <c r="HDS159" s="46"/>
      <c r="HDT159" s="46"/>
      <c r="HDU159" s="46"/>
      <c r="HDV159" s="46"/>
      <c r="HDW159" s="46"/>
      <c r="HDX159" s="46"/>
      <c r="HDY159" s="46"/>
      <c r="HDZ159" s="46"/>
      <c r="HEA159" s="46"/>
      <c r="HEB159" s="46"/>
      <c r="HEC159" s="46"/>
      <c r="HED159" s="46"/>
      <c r="HEE159" s="46"/>
      <c r="HEF159" s="46"/>
      <c r="HEG159" s="46"/>
      <c r="HEH159" s="46"/>
      <c r="HEI159" s="46"/>
      <c r="HEJ159" s="46"/>
      <c r="HEK159" s="46"/>
      <c r="HEL159" s="46"/>
      <c r="HEM159" s="46"/>
      <c r="HEN159" s="46"/>
      <c r="HEO159" s="46"/>
      <c r="HEP159" s="46"/>
      <c r="HEQ159" s="46"/>
      <c r="HER159" s="46"/>
      <c r="HES159" s="46"/>
      <c r="HET159" s="46"/>
      <c r="HEU159" s="46"/>
      <c r="HEV159" s="46"/>
      <c r="HEW159" s="46"/>
      <c r="HEX159" s="46"/>
      <c r="HEY159" s="46"/>
      <c r="HEZ159" s="46"/>
      <c r="HFA159" s="46"/>
      <c r="HFB159" s="46"/>
      <c r="HFC159" s="46"/>
      <c r="HFD159" s="46"/>
      <c r="HFE159" s="46"/>
      <c r="HFF159" s="46"/>
      <c r="HFG159" s="46"/>
      <c r="HFH159" s="46"/>
      <c r="HFI159" s="46"/>
      <c r="HFJ159" s="46"/>
      <c r="HFK159" s="46"/>
      <c r="HFL159" s="46"/>
      <c r="HFM159" s="46"/>
      <c r="HFN159" s="46"/>
      <c r="HFO159" s="46"/>
      <c r="HFP159" s="46"/>
      <c r="HFQ159" s="46"/>
      <c r="HFR159" s="46"/>
      <c r="HFS159" s="46"/>
      <c r="HFT159" s="46"/>
      <c r="HFU159" s="46"/>
      <c r="HFV159" s="46"/>
      <c r="HFW159" s="46"/>
      <c r="HFX159" s="46"/>
      <c r="HFY159" s="46"/>
      <c r="HFZ159" s="46"/>
      <c r="HGA159" s="46"/>
      <c r="HGB159" s="46"/>
      <c r="HGC159" s="46"/>
      <c r="HGD159" s="46"/>
      <c r="HGE159" s="46"/>
      <c r="HGF159" s="46"/>
      <c r="HGG159" s="46"/>
      <c r="HGH159" s="46"/>
      <c r="HGI159" s="46"/>
      <c r="HGJ159" s="46"/>
      <c r="HGK159" s="46"/>
      <c r="HGL159" s="46"/>
      <c r="HGM159" s="46"/>
      <c r="HGN159" s="46"/>
      <c r="HGO159" s="46"/>
      <c r="HGP159" s="46"/>
      <c r="HGQ159" s="46"/>
      <c r="HGR159" s="46"/>
      <c r="HGS159" s="46"/>
      <c r="HGT159" s="46"/>
      <c r="HGU159" s="46"/>
      <c r="HGV159" s="46"/>
      <c r="HGW159" s="46"/>
      <c r="HGX159" s="46"/>
      <c r="HGY159" s="46"/>
      <c r="HGZ159" s="46"/>
      <c r="HHA159" s="46"/>
      <c r="HHB159" s="46"/>
      <c r="HHC159" s="46"/>
      <c r="HHD159" s="46"/>
      <c r="HHE159" s="46"/>
      <c r="HHF159" s="46"/>
      <c r="HHG159" s="46"/>
      <c r="HHH159" s="46"/>
      <c r="HHI159" s="46"/>
      <c r="HHJ159" s="46"/>
      <c r="HHK159" s="46"/>
      <c r="HHL159" s="46"/>
      <c r="HHM159" s="46"/>
      <c r="HHN159" s="46"/>
      <c r="HHO159" s="46"/>
      <c r="HHP159" s="46"/>
      <c r="HHQ159" s="46"/>
      <c r="HHR159" s="46"/>
      <c r="HHS159" s="46"/>
      <c r="HHT159" s="46"/>
      <c r="HHU159" s="46"/>
      <c r="HHV159" s="46"/>
      <c r="HHW159" s="46"/>
      <c r="HHX159" s="46"/>
      <c r="HHY159" s="46"/>
      <c r="HHZ159" s="46"/>
      <c r="HIA159" s="46"/>
      <c r="HIB159" s="46"/>
      <c r="HIC159" s="46"/>
      <c r="HID159" s="46"/>
      <c r="HIE159" s="46"/>
      <c r="HIF159" s="46"/>
      <c r="HIG159" s="46"/>
      <c r="HIH159" s="46"/>
      <c r="HII159" s="46"/>
      <c r="HIJ159" s="46"/>
      <c r="HIK159" s="46"/>
      <c r="HIL159" s="46"/>
      <c r="HIM159" s="46"/>
      <c r="HIN159" s="46"/>
      <c r="HIO159" s="46"/>
      <c r="HIP159" s="46"/>
      <c r="HIQ159" s="46"/>
      <c r="HIR159" s="46"/>
      <c r="HIS159" s="46"/>
      <c r="HIT159" s="46"/>
      <c r="HIU159" s="46"/>
      <c r="HIV159" s="46"/>
      <c r="HIW159" s="46"/>
      <c r="HIX159" s="46"/>
      <c r="HIY159" s="46"/>
      <c r="HIZ159" s="46"/>
      <c r="HJA159" s="46"/>
      <c r="HJB159" s="46"/>
      <c r="HJC159" s="46"/>
      <c r="HJD159" s="46"/>
      <c r="HJE159" s="46"/>
      <c r="HJF159" s="46"/>
      <c r="HJG159" s="46"/>
      <c r="HJH159" s="46"/>
      <c r="HJI159" s="46"/>
      <c r="HJJ159" s="46"/>
      <c r="HJK159" s="46"/>
      <c r="HJL159" s="46"/>
      <c r="HJM159" s="46"/>
      <c r="HJN159" s="46"/>
      <c r="HJO159" s="46"/>
      <c r="HJP159" s="46"/>
      <c r="HJQ159" s="46"/>
      <c r="HJR159" s="46"/>
      <c r="HJS159" s="46"/>
      <c r="HJT159" s="46"/>
      <c r="HJU159" s="46"/>
      <c r="HJV159" s="46"/>
      <c r="HJW159" s="46"/>
      <c r="HJX159" s="46"/>
      <c r="HJY159" s="46"/>
      <c r="HJZ159" s="46"/>
      <c r="HKA159" s="46"/>
      <c r="HKB159" s="46"/>
      <c r="HKC159" s="46"/>
      <c r="HKD159" s="46"/>
      <c r="HKE159" s="46"/>
      <c r="HKF159" s="46"/>
      <c r="HKG159" s="46"/>
      <c r="HKH159" s="46"/>
      <c r="HKI159" s="46"/>
      <c r="HKJ159" s="46"/>
      <c r="HKK159" s="46"/>
      <c r="HKL159" s="46"/>
      <c r="HKM159" s="46"/>
      <c r="HKN159" s="46"/>
      <c r="HKO159" s="46"/>
      <c r="HKP159" s="46"/>
      <c r="HKQ159" s="46"/>
      <c r="HKR159" s="46"/>
      <c r="HKS159" s="46"/>
      <c r="HKT159" s="46"/>
      <c r="HKU159" s="46"/>
      <c r="HKV159" s="46"/>
      <c r="HKW159" s="46"/>
      <c r="HKX159" s="46"/>
      <c r="HKY159" s="46"/>
      <c r="HKZ159" s="46"/>
      <c r="HLA159" s="46"/>
      <c r="HLB159" s="46"/>
      <c r="HLC159" s="46"/>
      <c r="HLD159" s="46"/>
      <c r="HLE159" s="46"/>
      <c r="HLF159" s="46"/>
      <c r="HLG159" s="46"/>
      <c r="HLH159" s="46"/>
      <c r="HLI159" s="46"/>
      <c r="HLJ159" s="46"/>
      <c r="HLK159" s="46"/>
      <c r="HLL159" s="46"/>
      <c r="HLM159" s="46"/>
      <c r="HLN159" s="46"/>
      <c r="HLO159" s="46"/>
      <c r="HLP159" s="46"/>
      <c r="HLQ159" s="46"/>
      <c r="HLR159" s="46"/>
      <c r="HLS159" s="46"/>
      <c r="HLT159" s="46"/>
      <c r="HLU159" s="46"/>
      <c r="HLV159" s="46"/>
      <c r="HLW159" s="46"/>
      <c r="HLX159" s="46"/>
      <c r="HLY159" s="46"/>
      <c r="HLZ159" s="46"/>
      <c r="HMA159" s="46"/>
      <c r="HMB159" s="46"/>
      <c r="HMC159" s="46"/>
      <c r="HMD159" s="46"/>
      <c r="HME159" s="46"/>
      <c r="HMF159" s="46"/>
      <c r="HMG159" s="46"/>
      <c r="HMH159" s="46"/>
      <c r="HMI159" s="46"/>
      <c r="HMJ159" s="46"/>
      <c r="HMK159" s="46"/>
      <c r="HML159" s="46"/>
      <c r="HMM159" s="46"/>
      <c r="HMN159" s="46"/>
      <c r="HMO159" s="46"/>
      <c r="HMP159" s="46"/>
      <c r="HMQ159" s="46"/>
      <c r="HMR159" s="46"/>
      <c r="HMS159" s="46"/>
      <c r="HMT159" s="46"/>
      <c r="HMU159" s="46"/>
      <c r="HMV159" s="46"/>
      <c r="HMW159" s="46"/>
      <c r="HMX159" s="46"/>
      <c r="HMY159" s="46"/>
      <c r="HMZ159" s="46"/>
      <c r="HNA159" s="46"/>
      <c r="HNB159" s="46"/>
      <c r="HNC159" s="46"/>
      <c r="HND159" s="46"/>
      <c r="HNE159" s="46"/>
      <c r="HNF159" s="46"/>
      <c r="HNG159" s="46"/>
      <c r="HNH159" s="46"/>
      <c r="HNI159" s="46"/>
      <c r="HNJ159" s="46"/>
      <c r="HNK159" s="46"/>
      <c r="HNL159" s="46"/>
      <c r="HNM159" s="46"/>
      <c r="HNN159" s="46"/>
      <c r="HNO159" s="46"/>
      <c r="HNP159" s="46"/>
      <c r="HNQ159" s="46"/>
      <c r="HNR159" s="46"/>
      <c r="HNS159" s="46"/>
      <c r="HNT159" s="46"/>
      <c r="HNU159" s="46"/>
      <c r="HNV159" s="46"/>
      <c r="HNW159" s="46"/>
      <c r="HNX159" s="46"/>
      <c r="HNY159" s="46"/>
      <c r="HNZ159" s="46"/>
      <c r="HOA159" s="46"/>
      <c r="HOB159" s="46"/>
      <c r="HOC159" s="46"/>
      <c r="HOD159" s="46"/>
      <c r="HOE159" s="46"/>
      <c r="HOF159" s="46"/>
      <c r="HOG159" s="46"/>
      <c r="HOH159" s="46"/>
      <c r="HOI159" s="46"/>
      <c r="HOJ159" s="46"/>
      <c r="HOK159" s="46"/>
      <c r="HOL159" s="46"/>
      <c r="HOM159" s="46"/>
      <c r="HON159" s="46"/>
      <c r="HOO159" s="46"/>
      <c r="HOP159" s="46"/>
      <c r="HOQ159" s="46"/>
      <c r="HOR159" s="46"/>
      <c r="HOS159" s="46"/>
      <c r="HOT159" s="46"/>
      <c r="HOU159" s="46"/>
      <c r="HOV159" s="46"/>
      <c r="HOW159" s="46"/>
      <c r="HOX159" s="46"/>
      <c r="HOY159" s="46"/>
      <c r="HOZ159" s="46"/>
      <c r="HPA159" s="46"/>
      <c r="HPB159" s="46"/>
      <c r="HPC159" s="46"/>
      <c r="HPD159" s="46"/>
      <c r="HPE159" s="46"/>
      <c r="HPF159" s="46"/>
      <c r="HPG159" s="46"/>
      <c r="HPH159" s="46"/>
      <c r="HPI159" s="46"/>
      <c r="HPJ159" s="46"/>
      <c r="HPK159" s="46"/>
      <c r="HPL159" s="46"/>
      <c r="HPM159" s="46"/>
      <c r="HPN159" s="46"/>
      <c r="HPO159" s="46"/>
      <c r="HPP159" s="46"/>
      <c r="HPQ159" s="46"/>
      <c r="HPR159" s="46"/>
      <c r="HPS159" s="46"/>
      <c r="HPT159" s="46"/>
      <c r="HPU159" s="46"/>
      <c r="HPV159" s="46"/>
      <c r="HPW159" s="46"/>
      <c r="HPX159" s="46"/>
      <c r="HPY159" s="46"/>
      <c r="HPZ159" s="46"/>
      <c r="HQA159" s="46"/>
      <c r="HQB159" s="46"/>
      <c r="HQC159" s="46"/>
      <c r="HQD159" s="46"/>
      <c r="HQE159" s="46"/>
      <c r="HQF159" s="46"/>
      <c r="HQG159" s="46"/>
      <c r="HQH159" s="46"/>
      <c r="HQI159" s="46"/>
      <c r="HQJ159" s="46"/>
      <c r="HQK159" s="46"/>
      <c r="HQL159" s="46"/>
      <c r="HQM159" s="46"/>
      <c r="HQN159" s="46"/>
      <c r="HQO159" s="46"/>
      <c r="HQP159" s="46"/>
      <c r="HQQ159" s="46"/>
      <c r="HQR159" s="46"/>
      <c r="HQS159" s="46"/>
      <c r="HQT159" s="46"/>
      <c r="HQU159" s="46"/>
      <c r="HQV159" s="46"/>
      <c r="HQW159" s="46"/>
      <c r="HQX159" s="46"/>
      <c r="HQY159" s="46"/>
      <c r="HQZ159" s="46"/>
      <c r="HRA159" s="46"/>
      <c r="HRB159" s="46"/>
      <c r="HRC159" s="46"/>
      <c r="HRD159" s="46"/>
      <c r="HRE159" s="46"/>
      <c r="HRF159" s="46"/>
      <c r="HRG159" s="46"/>
      <c r="HRH159" s="46"/>
      <c r="HRI159" s="46"/>
      <c r="HRJ159" s="46"/>
      <c r="HRK159" s="46"/>
      <c r="HRL159" s="46"/>
      <c r="HRM159" s="46"/>
      <c r="HRN159" s="46"/>
      <c r="HRO159" s="46"/>
      <c r="HRP159" s="46"/>
      <c r="HRQ159" s="46"/>
      <c r="HRR159" s="46"/>
      <c r="HRS159" s="46"/>
      <c r="HRT159" s="46"/>
      <c r="HRU159" s="46"/>
      <c r="HRV159" s="46"/>
      <c r="HRW159" s="46"/>
      <c r="HRX159" s="46"/>
      <c r="HRY159" s="46"/>
      <c r="HRZ159" s="46"/>
      <c r="HSA159" s="46"/>
      <c r="HSB159" s="46"/>
      <c r="HSC159" s="46"/>
      <c r="HSD159" s="46"/>
      <c r="HSE159" s="46"/>
      <c r="HSF159" s="46"/>
      <c r="HSG159" s="46"/>
      <c r="HSH159" s="46"/>
      <c r="HSI159" s="46"/>
      <c r="HSJ159" s="46"/>
      <c r="HSK159" s="46"/>
      <c r="HSL159" s="46"/>
      <c r="HSM159" s="46"/>
      <c r="HSN159" s="46"/>
      <c r="HSO159" s="46"/>
      <c r="HSP159" s="46"/>
      <c r="HSQ159" s="46"/>
      <c r="HSR159" s="46"/>
      <c r="HSS159" s="46"/>
      <c r="HST159" s="46"/>
      <c r="HSU159" s="46"/>
      <c r="HSV159" s="46"/>
      <c r="HSW159" s="46"/>
      <c r="HSX159" s="46"/>
      <c r="HSY159" s="46"/>
      <c r="HSZ159" s="46"/>
      <c r="HTA159" s="46"/>
      <c r="HTB159" s="46"/>
      <c r="HTC159" s="46"/>
      <c r="HTD159" s="46"/>
      <c r="HTE159" s="46"/>
      <c r="HTF159" s="46"/>
      <c r="HTG159" s="46"/>
      <c r="HTH159" s="46"/>
      <c r="HTI159" s="46"/>
      <c r="HTJ159" s="46"/>
      <c r="HTK159" s="46"/>
      <c r="HTL159" s="46"/>
      <c r="HTM159" s="46"/>
      <c r="HTN159" s="46"/>
      <c r="HTO159" s="46"/>
      <c r="HTP159" s="46"/>
      <c r="HTQ159" s="46"/>
      <c r="HTR159" s="46"/>
      <c r="HTS159" s="46"/>
      <c r="HTT159" s="46"/>
      <c r="HTU159" s="46"/>
      <c r="HTV159" s="46"/>
      <c r="HTW159" s="46"/>
      <c r="HTX159" s="46"/>
      <c r="HTY159" s="46"/>
      <c r="HTZ159" s="46"/>
      <c r="HUA159" s="46"/>
      <c r="HUB159" s="46"/>
      <c r="HUC159" s="46"/>
      <c r="HUD159" s="46"/>
      <c r="HUE159" s="46"/>
      <c r="HUF159" s="46"/>
      <c r="HUG159" s="46"/>
      <c r="HUH159" s="46"/>
      <c r="HUI159" s="46"/>
      <c r="HUJ159" s="46"/>
      <c r="HUK159" s="46"/>
      <c r="HUL159" s="46"/>
      <c r="HUM159" s="46"/>
      <c r="HUN159" s="46"/>
      <c r="HUO159" s="46"/>
      <c r="HUP159" s="46"/>
      <c r="HUQ159" s="46"/>
      <c r="HUR159" s="46"/>
      <c r="HUS159" s="46"/>
      <c r="HUT159" s="46"/>
      <c r="HUU159" s="46"/>
      <c r="HUV159" s="46"/>
      <c r="HUW159" s="46"/>
      <c r="HUX159" s="46"/>
      <c r="HUY159" s="46"/>
      <c r="HUZ159" s="46"/>
      <c r="HVA159" s="46"/>
      <c r="HVB159" s="46"/>
      <c r="HVC159" s="46"/>
      <c r="HVD159" s="46"/>
      <c r="HVE159" s="46"/>
      <c r="HVF159" s="46"/>
      <c r="HVG159" s="46"/>
      <c r="HVH159" s="46"/>
      <c r="HVI159" s="46"/>
      <c r="HVJ159" s="46"/>
      <c r="HVK159" s="46"/>
      <c r="HVL159" s="46"/>
      <c r="HVM159" s="46"/>
      <c r="HVN159" s="46"/>
      <c r="HVO159" s="46"/>
      <c r="HVP159" s="46"/>
      <c r="HVQ159" s="46"/>
      <c r="HVR159" s="46"/>
      <c r="HVS159" s="46"/>
      <c r="HVT159" s="46"/>
      <c r="HVU159" s="46"/>
      <c r="HVV159" s="46"/>
      <c r="HVW159" s="46"/>
      <c r="HVX159" s="46"/>
      <c r="HVY159" s="46"/>
      <c r="HVZ159" s="46"/>
      <c r="HWA159" s="46"/>
      <c r="HWB159" s="46"/>
      <c r="HWC159" s="46"/>
      <c r="HWD159" s="46"/>
      <c r="HWE159" s="46"/>
      <c r="HWF159" s="46"/>
      <c r="HWG159" s="46"/>
      <c r="HWH159" s="46"/>
      <c r="HWI159" s="46"/>
      <c r="HWJ159" s="46"/>
      <c r="HWK159" s="46"/>
      <c r="HWL159" s="46"/>
      <c r="HWM159" s="46"/>
      <c r="HWN159" s="46"/>
      <c r="HWO159" s="46"/>
      <c r="HWP159" s="46"/>
      <c r="HWQ159" s="46"/>
      <c r="HWR159" s="46"/>
      <c r="HWS159" s="46"/>
      <c r="HWT159" s="46"/>
      <c r="HWU159" s="46"/>
      <c r="HWV159" s="46"/>
      <c r="HWW159" s="46"/>
      <c r="HWX159" s="46"/>
      <c r="HWY159" s="46"/>
      <c r="HWZ159" s="46"/>
      <c r="HXA159" s="46"/>
      <c r="HXB159" s="46"/>
      <c r="HXC159" s="46"/>
      <c r="HXD159" s="46"/>
      <c r="HXE159" s="46"/>
      <c r="HXF159" s="46"/>
      <c r="HXG159" s="46"/>
      <c r="HXH159" s="46"/>
      <c r="HXI159" s="46"/>
      <c r="HXJ159" s="46"/>
      <c r="HXK159" s="46"/>
      <c r="HXL159" s="46"/>
      <c r="HXM159" s="46"/>
      <c r="HXN159" s="46"/>
      <c r="HXO159" s="46"/>
      <c r="HXP159" s="46"/>
      <c r="HXQ159" s="46"/>
      <c r="HXR159" s="46"/>
      <c r="HXS159" s="46"/>
      <c r="HXT159" s="46"/>
      <c r="HXU159" s="46"/>
      <c r="HXV159" s="46"/>
      <c r="HXW159" s="46"/>
      <c r="HXX159" s="46"/>
      <c r="HXY159" s="46"/>
      <c r="HXZ159" s="46"/>
      <c r="HYA159" s="46"/>
      <c r="HYB159" s="46"/>
      <c r="HYC159" s="46"/>
      <c r="HYD159" s="46"/>
      <c r="HYE159" s="46"/>
      <c r="HYF159" s="46"/>
      <c r="HYG159" s="46"/>
      <c r="HYH159" s="46"/>
      <c r="HYI159" s="46"/>
      <c r="HYJ159" s="46"/>
      <c r="HYK159" s="46"/>
      <c r="HYL159" s="46"/>
      <c r="HYM159" s="46"/>
      <c r="HYN159" s="46"/>
      <c r="HYO159" s="46"/>
      <c r="HYP159" s="46"/>
      <c r="HYQ159" s="46"/>
      <c r="HYR159" s="46"/>
      <c r="HYS159" s="46"/>
      <c r="HYT159" s="46"/>
      <c r="HYU159" s="46"/>
      <c r="HYV159" s="46"/>
      <c r="HYW159" s="46"/>
      <c r="HYX159" s="46"/>
      <c r="HYY159" s="46"/>
      <c r="HYZ159" s="46"/>
      <c r="HZA159" s="46"/>
      <c r="HZB159" s="46"/>
      <c r="HZC159" s="46"/>
      <c r="HZD159" s="46"/>
      <c r="HZE159" s="46"/>
      <c r="HZF159" s="46"/>
      <c r="HZG159" s="46"/>
      <c r="HZH159" s="46"/>
      <c r="HZI159" s="46"/>
      <c r="HZJ159" s="46"/>
      <c r="HZK159" s="46"/>
      <c r="HZL159" s="46"/>
      <c r="HZM159" s="46"/>
      <c r="HZN159" s="46"/>
      <c r="HZO159" s="46"/>
      <c r="HZP159" s="46"/>
      <c r="HZQ159" s="46"/>
      <c r="HZR159" s="46"/>
      <c r="HZS159" s="46"/>
      <c r="HZT159" s="46"/>
      <c r="HZU159" s="46"/>
      <c r="HZV159" s="46"/>
      <c r="HZW159" s="46"/>
      <c r="HZX159" s="46"/>
      <c r="HZY159" s="46"/>
      <c r="HZZ159" s="46"/>
      <c r="IAA159" s="46"/>
      <c r="IAB159" s="46"/>
      <c r="IAC159" s="46"/>
      <c r="IAD159" s="46"/>
      <c r="IAE159" s="46"/>
      <c r="IAF159" s="46"/>
      <c r="IAG159" s="46"/>
      <c r="IAH159" s="46"/>
      <c r="IAI159" s="46"/>
      <c r="IAJ159" s="46"/>
      <c r="IAK159" s="46"/>
      <c r="IAL159" s="46"/>
      <c r="IAM159" s="46"/>
      <c r="IAN159" s="46"/>
      <c r="IAO159" s="46"/>
      <c r="IAP159" s="46"/>
      <c r="IAQ159" s="46"/>
      <c r="IAR159" s="46"/>
      <c r="IAS159" s="46"/>
      <c r="IAT159" s="46"/>
      <c r="IAU159" s="46"/>
      <c r="IAV159" s="46"/>
      <c r="IAW159" s="46"/>
      <c r="IAX159" s="46"/>
      <c r="IAY159" s="46"/>
      <c r="IAZ159" s="46"/>
      <c r="IBA159" s="46"/>
      <c r="IBB159" s="46"/>
      <c r="IBC159" s="46"/>
      <c r="IBD159" s="46"/>
      <c r="IBE159" s="46"/>
      <c r="IBF159" s="46"/>
      <c r="IBG159" s="46"/>
      <c r="IBH159" s="46"/>
      <c r="IBI159" s="46"/>
      <c r="IBJ159" s="46"/>
      <c r="IBK159" s="46"/>
      <c r="IBL159" s="46"/>
      <c r="IBM159" s="46"/>
      <c r="IBN159" s="46"/>
      <c r="IBO159" s="46"/>
      <c r="IBP159" s="46"/>
      <c r="IBQ159" s="46"/>
      <c r="IBR159" s="46"/>
      <c r="IBS159" s="46"/>
      <c r="IBT159" s="46"/>
      <c r="IBU159" s="46"/>
      <c r="IBV159" s="46"/>
      <c r="IBW159" s="46"/>
      <c r="IBX159" s="46"/>
      <c r="IBY159" s="46"/>
      <c r="IBZ159" s="46"/>
      <c r="ICA159" s="46"/>
      <c r="ICB159" s="46"/>
      <c r="ICC159" s="46"/>
      <c r="ICD159" s="46"/>
      <c r="ICE159" s="46"/>
      <c r="ICF159" s="46"/>
      <c r="ICG159" s="46"/>
      <c r="ICH159" s="46"/>
      <c r="ICI159" s="46"/>
      <c r="ICJ159" s="46"/>
      <c r="ICK159" s="46"/>
      <c r="ICL159" s="46"/>
      <c r="ICM159" s="46"/>
      <c r="ICN159" s="46"/>
      <c r="ICO159" s="46"/>
      <c r="ICP159" s="46"/>
      <c r="ICQ159" s="46"/>
      <c r="ICR159" s="46"/>
      <c r="ICS159" s="46"/>
      <c r="ICT159" s="46"/>
      <c r="ICU159" s="46"/>
      <c r="ICV159" s="46"/>
      <c r="ICW159" s="46"/>
      <c r="ICX159" s="46"/>
      <c r="ICY159" s="46"/>
      <c r="ICZ159" s="46"/>
      <c r="IDA159" s="46"/>
      <c r="IDB159" s="46"/>
      <c r="IDC159" s="46"/>
      <c r="IDD159" s="46"/>
      <c r="IDE159" s="46"/>
      <c r="IDF159" s="46"/>
      <c r="IDG159" s="46"/>
      <c r="IDH159" s="46"/>
      <c r="IDI159" s="46"/>
      <c r="IDJ159" s="46"/>
      <c r="IDK159" s="46"/>
      <c r="IDL159" s="46"/>
      <c r="IDM159" s="46"/>
      <c r="IDN159" s="46"/>
      <c r="IDO159" s="46"/>
      <c r="IDP159" s="46"/>
      <c r="IDQ159" s="46"/>
      <c r="IDR159" s="46"/>
      <c r="IDS159" s="46"/>
      <c r="IDT159" s="46"/>
      <c r="IDU159" s="46"/>
      <c r="IDV159" s="46"/>
      <c r="IDW159" s="46"/>
      <c r="IDX159" s="46"/>
      <c r="IDY159" s="46"/>
      <c r="IDZ159" s="46"/>
      <c r="IEA159" s="46"/>
      <c r="IEB159" s="46"/>
      <c r="IEC159" s="46"/>
      <c r="IED159" s="46"/>
      <c r="IEE159" s="46"/>
      <c r="IEF159" s="46"/>
      <c r="IEG159" s="46"/>
      <c r="IEH159" s="46"/>
      <c r="IEI159" s="46"/>
      <c r="IEJ159" s="46"/>
      <c r="IEK159" s="46"/>
      <c r="IEL159" s="46"/>
      <c r="IEM159" s="46"/>
      <c r="IEN159" s="46"/>
      <c r="IEO159" s="46"/>
      <c r="IEP159" s="46"/>
      <c r="IEQ159" s="46"/>
      <c r="IER159" s="46"/>
      <c r="IES159" s="46"/>
      <c r="IET159" s="46"/>
      <c r="IEU159" s="46"/>
      <c r="IEV159" s="46"/>
      <c r="IEW159" s="46"/>
      <c r="IEX159" s="46"/>
      <c r="IEY159" s="46"/>
      <c r="IEZ159" s="46"/>
      <c r="IFA159" s="46"/>
      <c r="IFB159" s="46"/>
      <c r="IFC159" s="46"/>
      <c r="IFD159" s="46"/>
      <c r="IFE159" s="46"/>
      <c r="IFF159" s="46"/>
      <c r="IFG159" s="46"/>
      <c r="IFH159" s="46"/>
      <c r="IFI159" s="46"/>
      <c r="IFJ159" s="46"/>
      <c r="IFK159" s="46"/>
      <c r="IFL159" s="46"/>
      <c r="IFM159" s="46"/>
      <c r="IFN159" s="46"/>
      <c r="IFO159" s="46"/>
      <c r="IFP159" s="46"/>
      <c r="IFQ159" s="46"/>
      <c r="IFR159" s="46"/>
      <c r="IFS159" s="46"/>
      <c r="IFT159" s="46"/>
      <c r="IFU159" s="46"/>
      <c r="IFV159" s="46"/>
      <c r="IFW159" s="46"/>
      <c r="IFX159" s="46"/>
      <c r="IFY159" s="46"/>
      <c r="IFZ159" s="46"/>
      <c r="IGA159" s="46"/>
      <c r="IGB159" s="46"/>
      <c r="IGC159" s="46"/>
      <c r="IGD159" s="46"/>
      <c r="IGE159" s="46"/>
      <c r="IGF159" s="46"/>
      <c r="IGG159" s="46"/>
      <c r="IGH159" s="46"/>
      <c r="IGI159" s="46"/>
      <c r="IGJ159" s="46"/>
      <c r="IGK159" s="46"/>
      <c r="IGL159" s="46"/>
      <c r="IGM159" s="46"/>
      <c r="IGN159" s="46"/>
      <c r="IGO159" s="46"/>
      <c r="IGP159" s="46"/>
      <c r="IGQ159" s="46"/>
      <c r="IGR159" s="46"/>
      <c r="IGS159" s="46"/>
      <c r="IGT159" s="46"/>
      <c r="IGU159" s="46"/>
      <c r="IGV159" s="46"/>
      <c r="IGW159" s="46"/>
      <c r="IGX159" s="46"/>
      <c r="IGY159" s="46"/>
      <c r="IGZ159" s="46"/>
      <c r="IHA159" s="46"/>
      <c r="IHB159" s="46"/>
      <c r="IHC159" s="46"/>
      <c r="IHD159" s="46"/>
      <c r="IHE159" s="46"/>
      <c r="IHF159" s="46"/>
      <c r="IHG159" s="46"/>
      <c r="IHH159" s="46"/>
      <c r="IHI159" s="46"/>
      <c r="IHJ159" s="46"/>
      <c r="IHK159" s="46"/>
      <c r="IHL159" s="46"/>
      <c r="IHM159" s="46"/>
      <c r="IHN159" s="46"/>
      <c r="IHO159" s="46"/>
      <c r="IHP159" s="46"/>
      <c r="IHQ159" s="46"/>
      <c r="IHR159" s="46"/>
      <c r="IHS159" s="46"/>
      <c r="IHT159" s="46"/>
      <c r="IHU159" s="46"/>
      <c r="IHV159" s="46"/>
      <c r="IHW159" s="46"/>
      <c r="IHX159" s="46"/>
      <c r="IHY159" s="46"/>
      <c r="IHZ159" s="46"/>
      <c r="IIA159" s="46"/>
      <c r="IIB159" s="46"/>
      <c r="IIC159" s="46"/>
      <c r="IID159" s="46"/>
      <c r="IIE159" s="46"/>
      <c r="IIF159" s="46"/>
      <c r="IIG159" s="46"/>
      <c r="IIH159" s="46"/>
      <c r="III159" s="46"/>
      <c r="IIJ159" s="46"/>
      <c r="IIK159" s="46"/>
      <c r="IIL159" s="46"/>
      <c r="IIM159" s="46"/>
      <c r="IIN159" s="46"/>
      <c r="IIO159" s="46"/>
      <c r="IIP159" s="46"/>
      <c r="IIQ159" s="46"/>
      <c r="IIR159" s="46"/>
      <c r="IIS159" s="46"/>
      <c r="IIT159" s="46"/>
      <c r="IIU159" s="46"/>
      <c r="IIV159" s="46"/>
      <c r="IIW159" s="46"/>
      <c r="IIX159" s="46"/>
      <c r="IIY159" s="46"/>
      <c r="IIZ159" s="46"/>
      <c r="IJA159" s="46"/>
      <c r="IJB159" s="46"/>
      <c r="IJC159" s="46"/>
      <c r="IJD159" s="46"/>
      <c r="IJE159" s="46"/>
      <c r="IJF159" s="46"/>
      <c r="IJG159" s="46"/>
      <c r="IJH159" s="46"/>
      <c r="IJI159" s="46"/>
      <c r="IJJ159" s="46"/>
      <c r="IJK159" s="46"/>
      <c r="IJL159" s="46"/>
      <c r="IJM159" s="46"/>
      <c r="IJN159" s="46"/>
      <c r="IJO159" s="46"/>
      <c r="IJP159" s="46"/>
      <c r="IJQ159" s="46"/>
      <c r="IJR159" s="46"/>
      <c r="IJS159" s="46"/>
      <c r="IJT159" s="46"/>
      <c r="IJU159" s="46"/>
      <c r="IJV159" s="46"/>
      <c r="IJW159" s="46"/>
      <c r="IJX159" s="46"/>
      <c r="IJY159" s="46"/>
      <c r="IJZ159" s="46"/>
      <c r="IKA159" s="46"/>
      <c r="IKB159" s="46"/>
      <c r="IKC159" s="46"/>
      <c r="IKD159" s="46"/>
      <c r="IKE159" s="46"/>
      <c r="IKF159" s="46"/>
      <c r="IKG159" s="46"/>
      <c r="IKH159" s="46"/>
      <c r="IKI159" s="46"/>
      <c r="IKJ159" s="46"/>
      <c r="IKK159" s="46"/>
      <c r="IKL159" s="46"/>
      <c r="IKM159" s="46"/>
      <c r="IKN159" s="46"/>
      <c r="IKO159" s="46"/>
      <c r="IKP159" s="46"/>
      <c r="IKQ159" s="46"/>
      <c r="IKR159" s="46"/>
      <c r="IKS159" s="46"/>
      <c r="IKT159" s="46"/>
      <c r="IKU159" s="46"/>
      <c r="IKV159" s="46"/>
      <c r="IKW159" s="46"/>
      <c r="IKX159" s="46"/>
      <c r="IKY159" s="46"/>
      <c r="IKZ159" s="46"/>
      <c r="ILA159" s="46"/>
      <c r="ILB159" s="46"/>
      <c r="ILC159" s="46"/>
      <c r="ILD159" s="46"/>
      <c r="ILE159" s="46"/>
      <c r="ILF159" s="46"/>
      <c r="ILG159" s="46"/>
      <c r="ILH159" s="46"/>
      <c r="ILI159" s="46"/>
      <c r="ILJ159" s="46"/>
      <c r="ILK159" s="46"/>
      <c r="ILL159" s="46"/>
      <c r="ILM159" s="46"/>
      <c r="ILN159" s="46"/>
      <c r="ILO159" s="46"/>
      <c r="ILP159" s="46"/>
      <c r="ILQ159" s="46"/>
      <c r="ILR159" s="46"/>
      <c r="ILS159" s="46"/>
      <c r="ILT159" s="46"/>
      <c r="ILU159" s="46"/>
      <c r="ILV159" s="46"/>
      <c r="ILW159" s="46"/>
      <c r="ILX159" s="46"/>
      <c r="ILY159" s="46"/>
      <c r="ILZ159" s="46"/>
      <c r="IMA159" s="46"/>
      <c r="IMB159" s="46"/>
      <c r="IMC159" s="46"/>
      <c r="IMD159" s="46"/>
      <c r="IME159" s="46"/>
      <c r="IMF159" s="46"/>
      <c r="IMG159" s="46"/>
      <c r="IMH159" s="46"/>
      <c r="IMI159" s="46"/>
      <c r="IMJ159" s="46"/>
      <c r="IMK159" s="46"/>
      <c r="IML159" s="46"/>
      <c r="IMM159" s="46"/>
      <c r="IMN159" s="46"/>
      <c r="IMO159" s="46"/>
      <c r="IMP159" s="46"/>
      <c r="IMQ159" s="46"/>
      <c r="IMR159" s="46"/>
      <c r="IMS159" s="46"/>
      <c r="IMT159" s="46"/>
      <c r="IMU159" s="46"/>
      <c r="IMV159" s="46"/>
      <c r="IMW159" s="46"/>
      <c r="IMX159" s="46"/>
      <c r="IMY159" s="46"/>
      <c r="IMZ159" s="46"/>
      <c r="INA159" s="46"/>
      <c r="INB159" s="46"/>
      <c r="INC159" s="46"/>
      <c r="IND159" s="46"/>
      <c r="INE159" s="46"/>
      <c r="INF159" s="46"/>
      <c r="ING159" s="46"/>
      <c r="INH159" s="46"/>
      <c r="INI159" s="46"/>
      <c r="INJ159" s="46"/>
      <c r="INK159" s="46"/>
      <c r="INL159" s="46"/>
      <c r="INM159" s="46"/>
      <c r="INN159" s="46"/>
      <c r="INO159" s="46"/>
      <c r="INP159" s="46"/>
      <c r="INQ159" s="46"/>
      <c r="INR159" s="46"/>
      <c r="INS159" s="46"/>
      <c r="INT159" s="46"/>
      <c r="INU159" s="46"/>
      <c r="INV159" s="46"/>
      <c r="INW159" s="46"/>
      <c r="INX159" s="46"/>
      <c r="INY159" s="46"/>
      <c r="INZ159" s="46"/>
      <c r="IOA159" s="46"/>
      <c r="IOB159" s="46"/>
      <c r="IOC159" s="46"/>
      <c r="IOD159" s="46"/>
      <c r="IOE159" s="46"/>
      <c r="IOF159" s="46"/>
      <c r="IOG159" s="46"/>
      <c r="IOH159" s="46"/>
      <c r="IOI159" s="46"/>
      <c r="IOJ159" s="46"/>
      <c r="IOK159" s="46"/>
      <c r="IOL159" s="46"/>
      <c r="IOM159" s="46"/>
      <c r="ION159" s="46"/>
      <c r="IOO159" s="46"/>
      <c r="IOP159" s="46"/>
      <c r="IOQ159" s="46"/>
      <c r="IOR159" s="46"/>
      <c r="IOS159" s="46"/>
      <c r="IOT159" s="46"/>
      <c r="IOU159" s="46"/>
      <c r="IOV159" s="46"/>
      <c r="IOW159" s="46"/>
      <c r="IOX159" s="46"/>
      <c r="IOY159" s="46"/>
      <c r="IOZ159" s="46"/>
      <c r="IPA159" s="46"/>
      <c r="IPB159" s="46"/>
      <c r="IPC159" s="46"/>
      <c r="IPD159" s="46"/>
      <c r="IPE159" s="46"/>
      <c r="IPF159" s="46"/>
      <c r="IPG159" s="46"/>
      <c r="IPH159" s="46"/>
      <c r="IPI159" s="46"/>
      <c r="IPJ159" s="46"/>
      <c r="IPK159" s="46"/>
      <c r="IPL159" s="46"/>
      <c r="IPM159" s="46"/>
      <c r="IPN159" s="46"/>
      <c r="IPO159" s="46"/>
      <c r="IPP159" s="46"/>
      <c r="IPQ159" s="46"/>
      <c r="IPR159" s="46"/>
      <c r="IPS159" s="46"/>
      <c r="IPT159" s="46"/>
      <c r="IPU159" s="46"/>
      <c r="IPV159" s="46"/>
      <c r="IPW159" s="46"/>
      <c r="IPX159" s="46"/>
      <c r="IPY159" s="46"/>
      <c r="IPZ159" s="46"/>
      <c r="IQA159" s="46"/>
      <c r="IQB159" s="46"/>
      <c r="IQC159" s="46"/>
      <c r="IQD159" s="46"/>
      <c r="IQE159" s="46"/>
      <c r="IQF159" s="46"/>
      <c r="IQG159" s="46"/>
      <c r="IQH159" s="46"/>
      <c r="IQI159" s="46"/>
      <c r="IQJ159" s="46"/>
      <c r="IQK159" s="46"/>
      <c r="IQL159" s="46"/>
      <c r="IQM159" s="46"/>
      <c r="IQN159" s="46"/>
      <c r="IQO159" s="46"/>
      <c r="IQP159" s="46"/>
      <c r="IQQ159" s="46"/>
      <c r="IQR159" s="46"/>
      <c r="IQS159" s="46"/>
      <c r="IQT159" s="46"/>
      <c r="IQU159" s="46"/>
      <c r="IQV159" s="46"/>
      <c r="IQW159" s="46"/>
      <c r="IQX159" s="46"/>
      <c r="IQY159" s="46"/>
      <c r="IQZ159" s="46"/>
      <c r="IRA159" s="46"/>
      <c r="IRB159" s="46"/>
      <c r="IRC159" s="46"/>
      <c r="IRD159" s="46"/>
      <c r="IRE159" s="46"/>
      <c r="IRF159" s="46"/>
      <c r="IRG159" s="46"/>
      <c r="IRH159" s="46"/>
      <c r="IRI159" s="46"/>
      <c r="IRJ159" s="46"/>
      <c r="IRK159" s="46"/>
      <c r="IRL159" s="46"/>
      <c r="IRM159" s="46"/>
      <c r="IRN159" s="46"/>
      <c r="IRO159" s="46"/>
      <c r="IRP159" s="46"/>
      <c r="IRQ159" s="46"/>
      <c r="IRR159" s="46"/>
      <c r="IRS159" s="46"/>
      <c r="IRT159" s="46"/>
      <c r="IRU159" s="46"/>
      <c r="IRV159" s="46"/>
      <c r="IRW159" s="46"/>
      <c r="IRX159" s="46"/>
      <c r="IRY159" s="46"/>
      <c r="IRZ159" s="46"/>
      <c r="ISA159" s="46"/>
      <c r="ISB159" s="46"/>
      <c r="ISC159" s="46"/>
      <c r="ISD159" s="46"/>
      <c r="ISE159" s="46"/>
      <c r="ISF159" s="46"/>
      <c r="ISG159" s="46"/>
      <c r="ISH159" s="46"/>
      <c r="ISI159" s="46"/>
      <c r="ISJ159" s="46"/>
      <c r="ISK159" s="46"/>
      <c r="ISL159" s="46"/>
      <c r="ISM159" s="46"/>
      <c r="ISN159" s="46"/>
      <c r="ISO159" s="46"/>
      <c r="ISP159" s="46"/>
      <c r="ISQ159" s="46"/>
      <c r="ISR159" s="46"/>
      <c r="ISS159" s="46"/>
      <c r="IST159" s="46"/>
      <c r="ISU159" s="46"/>
      <c r="ISV159" s="46"/>
      <c r="ISW159" s="46"/>
      <c r="ISX159" s="46"/>
      <c r="ISY159" s="46"/>
      <c r="ISZ159" s="46"/>
      <c r="ITA159" s="46"/>
      <c r="ITB159" s="46"/>
      <c r="ITC159" s="46"/>
      <c r="ITD159" s="46"/>
      <c r="ITE159" s="46"/>
      <c r="ITF159" s="46"/>
      <c r="ITG159" s="46"/>
      <c r="ITH159" s="46"/>
      <c r="ITI159" s="46"/>
      <c r="ITJ159" s="46"/>
      <c r="ITK159" s="46"/>
      <c r="ITL159" s="46"/>
      <c r="ITM159" s="46"/>
      <c r="ITN159" s="46"/>
      <c r="ITO159" s="46"/>
      <c r="ITP159" s="46"/>
      <c r="ITQ159" s="46"/>
      <c r="ITR159" s="46"/>
      <c r="ITS159" s="46"/>
      <c r="ITT159" s="46"/>
      <c r="ITU159" s="46"/>
      <c r="ITV159" s="46"/>
      <c r="ITW159" s="46"/>
      <c r="ITX159" s="46"/>
      <c r="ITY159" s="46"/>
      <c r="ITZ159" s="46"/>
      <c r="IUA159" s="46"/>
      <c r="IUB159" s="46"/>
      <c r="IUC159" s="46"/>
      <c r="IUD159" s="46"/>
      <c r="IUE159" s="46"/>
      <c r="IUF159" s="46"/>
      <c r="IUG159" s="46"/>
      <c r="IUH159" s="46"/>
      <c r="IUI159" s="46"/>
      <c r="IUJ159" s="46"/>
      <c r="IUK159" s="46"/>
      <c r="IUL159" s="46"/>
      <c r="IUM159" s="46"/>
      <c r="IUN159" s="46"/>
      <c r="IUO159" s="46"/>
      <c r="IUP159" s="46"/>
      <c r="IUQ159" s="46"/>
      <c r="IUR159" s="46"/>
      <c r="IUS159" s="46"/>
      <c r="IUT159" s="46"/>
      <c r="IUU159" s="46"/>
      <c r="IUV159" s="46"/>
      <c r="IUW159" s="46"/>
      <c r="IUX159" s="46"/>
      <c r="IUY159" s="46"/>
      <c r="IUZ159" s="46"/>
      <c r="IVA159" s="46"/>
      <c r="IVB159" s="46"/>
      <c r="IVC159" s="46"/>
      <c r="IVD159" s="46"/>
      <c r="IVE159" s="46"/>
      <c r="IVF159" s="46"/>
      <c r="IVG159" s="46"/>
      <c r="IVH159" s="46"/>
      <c r="IVI159" s="46"/>
      <c r="IVJ159" s="46"/>
      <c r="IVK159" s="46"/>
      <c r="IVL159" s="46"/>
      <c r="IVM159" s="46"/>
      <c r="IVN159" s="46"/>
      <c r="IVO159" s="46"/>
      <c r="IVP159" s="46"/>
      <c r="IVQ159" s="46"/>
      <c r="IVR159" s="46"/>
      <c r="IVS159" s="46"/>
      <c r="IVT159" s="46"/>
      <c r="IVU159" s="46"/>
      <c r="IVV159" s="46"/>
      <c r="IVW159" s="46"/>
      <c r="IVX159" s="46"/>
      <c r="IVY159" s="46"/>
      <c r="IVZ159" s="46"/>
      <c r="IWA159" s="46"/>
      <c r="IWB159" s="46"/>
      <c r="IWC159" s="46"/>
      <c r="IWD159" s="46"/>
      <c r="IWE159" s="46"/>
      <c r="IWF159" s="46"/>
      <c r="IWG159" s="46"/>
      <c r="IWH159" s="46"/>
      <c r="IWI159" s="46"/>
      <c r="IWJ159" s="46"/>
      <c r="IWK159" s="46"/>
      <c r="IWL159" s="46"/>
      <c r="IWM159" s="46"/>
      <c r="IWN159" s="46"/>
      <c r="IWO159" s="46"/>
      <c r="IWP159" s="46"/>
      <c r="IWQ159" s="46"/>
      <c r="IWR159" s="46"/>
      <c r="IWS159" s="46"/>
      <c r="IWT159" s="46"/>
      <c r="IWU159" s="46"/>
      <c r="IWV159" s="46"/>
      <c r="IWW159" s="46"/>
      <c r="IWX159" s="46"/>
      <c r="IWY159" s="46"/>
      <c r="IWZ159" s="46"/>
      <c r="IXA159" s="46"/>
      <c r="IXB159" s="46"/>
      <c r="IXC159" s="46"/>
      <c r="IXD159" s="46"/>
      <c r="IXE159" s="46"/>
      <c r="IXF159" s="46"/>
      <c r="IXG159" s="46"/>
      <c r="IXH159" s="46"/>
      <c r="IXI159" s="46"/>
      <c r="IXJ159" s="46"/>
      <c r="IXK159" s="46"/>
      <c r="IXL159" s="46"/>
      <c r="IXM159" s="46"/>
      <c r="IXN159" s="46"/>
      <c r="IXO159" s="46"/>
      <c r="IXP159" s="46"/>
      <c r="IXQ159" s="46"/>
      <c r="IXR159" s="46"/>
      <c r="IXS159" s="46"/>
      <c r="IXT159" s="46"/>
      <c r="IXU159" s="46"/>
      <c r="IXV159" s="46"/>
      <c r="IXW159" s="46"/>
      <c r="IXX159" s="46"/>
      <c r="IXY159" s="46"/>
      <c r="IXZ159" s="46"/>
      <c r="IYA159" s="46"/>
      <c r="IYB159" s="46"/>
      <c r="IYC159" s="46"/>
      <c r="IYD159" s="46"/>
      <c r="IYE159" s="46"/>
      <c r="IYF159" s="46"/>
      <c r="IYG159" s="46"/>
      <c r="IYH159" s="46"/>
      <c r="IYI159" s="46"/>
      <c r="IYJ159" s="46"/>
      <c r="IYK159" s="46"/>
      <c r="IYL159" s="46"/>
      <c r="IYM159" s="46"/>
      <c r="IYN159" s="46"/>
      <c r="IYO159" s="46"/>
      <c r="IYP159" s="46"/>
      <c r="IYQ159" s="46"/>
      <c r="IYR159" s="46"/>
      <c r="IYS159" s="46"/>
      <c r="IYT159" s="46"/>
      <c r="IYU159" s="46"/>
      <c r="IYV159" s="46"/>
      <c r="IYW159" s="46"/>
      <c r="IYX159" s="46"/>
      <c r="IYY159" s="46"/>
      <c r="IYZ159" s="46"/>
      <c r="IZA159" s="46"/>
      <c r="IZB159" s="46"/>
      <c r="IZC159" s="46"/>
      <c r="IZD159" s="46"/>
      <c r="IZE159" s="46"/>
      <c r="IZF159" s="46"/>
      <c r="IZG159" s="46"/>
      <c r="IZH159" s="46"/>
      <c r="IZI159" s="46"/>
      <c r="IZJ159" s="46"/>
      <c r="IZK159" s="46"/>
      <c r="IZL159" s="46"/>
      <c r="IZM159" s="46"/>
      <c r="IZN159" s="46"/>
      <c r="IZO159" s="46"/>
      <c r="IZP159" s="46"/>
      <c r="IZQ159" s="46"/>
      <c r="IZR159" s="46"/>
      <c r="IZS159" s="46"/>
      <c r="IZT159" s="46"/>
      <c r="IZU159" s="46"/>
      <c r="IZV159" s="46"/>
      <c r="IZW159" s="46"/>
      <c r="IZX159" s="46"/>
      <c r="IZY159" s="46"/>
      <c r="IZZ159" s="46"/>
      <c r="JAA159" s="46"/>
      <c r="JAB159" s="46"/>
      <c r="JAC159" s="46"/>
      <c r="JAD159" s="46"/>
      <c r="JAE159" s="46"/>
      <c r="JAF159" s="46"/>
      <c r="JAG159" s="46"/>
      <c r="JAH159" s="46"/>
      <c r="JAI159" s="46"/>
      <c r="JAJ159" s="46"/>
      <c r="JAK159" s="46"/>
      <c r="JAL159" s="46"/>
      <c r="JAM159" s="46"/>
      <c r="JAN159" s="46"/>
      <c r="JAO159" s="46"/>
      <c r="JAP159" s="46"/>
      <c r="JAQ159" s="46"/>
      <c r="JAR159" s="46"/>
      <c r="JAS159" s="46"/>
      <c r="JAT159" s="46"/>
      <c r="JAU159" s="46"/>
      <c r="JAV159" s="46"/>
      <c r="JAW159" s="46"/>
      <c r="JAX159" s="46"/>
      <c r="JAY159" s="46"/>
      <c r="JAZ159" s="46"/>
      <c r="JBA159" s="46"/>
      <c r="JBB159" s="46"/>
      <c r="JBC159" s="46"/>
      <c r="JBD159" s="46"/>
      <c r="JBE159" s="46"/>
      <c r="JBF159" s="46"/>
      <c r="JBG159" s="46"/>
      <c r="JBH159" s="46"/>
      <c r="JBI159" s="46"/>
      <c r="JBJ159" s="46"/>
      <c r="JBK159" s="46"/>
      <c r="JBL159" s="46"/>
      <c r="JBM159" s="46"/>
      <c r="JBN159" s="46"/>
      <c r="JBO159" s="46"/>
      <c r="JBP159" s="46"/>
      <c r="JBQ159" s="46"/>
      <c r="JBR159" s="46"/>
      <c r="JBS159" s="46"/>
      <c r="JBT159" s="46"/>
      <c r="JBU159" s="46"/>
      <c r="JBV159" s="46"/>
      <c r="JBW159" s="46"/>
      <c r="JBX159" s="46"/>
      <c r="JBY159" s="46"/>
      <c r="JBZ159" s="46"/>
      <c r="JCA159" s="46"/>
      <c r="JCB159" s="46"/>
      <c r="JCC159" s="46"/>
      <c r="JCD159" s="46"/>
      <c r="JCE159" s="46"/>
      <c r="JCF159" s="46"/>
      <c r="JCG159" s="46"/>
      <c r="JCH159" s="46"/>
      <c r="JCI159" s="46"/>
      <c r="JCJ159" s="46"/>
      <c r="JCK159" s="46"/>
      <c r="JCL159" s="46"/>
      <c r="JCM159" s="46"/>
      <c r="JCN159" s="46"/>
      <c r="JCO159" s="46"/>
      <c r="JCP159" s="46"/>
      <c r="JCQ159" s="46"/>
      <c r="JCR159" s="46"/>
      <c r="JCS159" s="46"/>
      <c r="JCT159" s="46"/>
      <c r="JCU159" s="46"/>
      <c r="JCV159" s="46"/>
      <c r="JCW159" s="46"/>
      <c r="JCX159" s="46"/>
      <c r="JCY159" s="46"/>
      <c r="JCZ159" s="46"/>
      <c r="JDA159" s="46"/>
      <c r="JDB159" s="46"/>
      <c r="JDC159" s="46"/>
      <c r="JDD159" s="46"/>
      <c r="JDE159" s="46"/>
      <c r="JDF159" s="46"/>
      <c r="JDG159" s="46"/>
      <c r="JDH159" s="46"/>
      <c r="JDI159" s="46"/>
      <c r="JDJ159" s="46"/>
      <c r="JDK159" s="46"/>
      <c r="JDL159" s="46"/>
      <c r="JDM159" s="46"/>
      <c r="JDN159" s="46"/>
      <c r="JDO159" s="46"/>
      <c r="JDP159" s="46"/>
      <c r="JDQ159" s="46"/>
      <c r="JDR159" s="46"/>
      <c r="JDS159" s="46"/>
      <c r="JDT159" s="46"/>
      <c r="JDU159" s="46"/>
      <c r="JDV159" s="46"/>
      <c r="JDW159" s="46"/>
      <c r="JDX159" s="46"/>
      <c r="JDY159" s="46"/>
      <c r="JDZ159" s="46"/>
      <c r="JEA159" s="46"/>
      <c r="JEB159" s="46"/>
      <c r="JEC159" s="46"/>
      <c r="JED159" s="46"/>
      <c r="JEE159" s="46"/>
      <c r="JEF159" s="46"/>
      <c r="JEG159" s="46"/>
      <c r="JEH159" s="46"/>
      <c r="JEI159" s="46"/>
      <c r="JEJ159" s="46"/>
      <c r="JEK159" s="46"/>
      <c r="JEL159" s="46"/>
      <c r="JEM159" s="46"/>
      <c r="JEN159" s="46"/>
      <c r="JEO159" s="46"/>
      <c r="JEP159" s="46"/>
      <c r="JEQ159" s="46"/>
      <c r="JER159" s="46"/>
      <c r="JES159" s="46"/>
      <c r="JET159" s="46"/>
      <c r="JEU159" s="46"/>
      <c r="JEV159" s="46"/>
      <c r="JEW159" s="46"/>
      <c r="JEX159" s="46"/>
      <c r="JEY159" s="46"/>
      <c r="JEZ159" s="46"/>
      <c r="JFA159" s="46"/>
      <c r="JFB159" s="46"/>
      <c r="JFC159" s="46"/>
      <c r="JFD159" s="46"/>
      <c r="JFE159" s="46"/>
      <c r="JFF159" s="46"/>
      <c r="JFG159" s="46"/>
      <c r="JFH159" s="46"/>
      <c r="JFI159" s="46"/>
      <c r="JFJ159" s="46"/>
      <c r="JFK159" s="46"/>
      <c r="JFL159" s="46"/>
      <c r="JFM159" s="46"/>
      <c r="JFN159" s="46"/>
      <c r="JFO159" s="46"/>
      <c r="JFP159" s="46"/>
      <c r="JFQ159" s="46"/>
      <c r="JFR159" s="46"/>
      <c r="JFS159" s="46"/>
      <c r="JFT159" s="46"/>
      <c r="JFU159" s="46"/>
      <c r="JFV159" s="46"/>
      <c r="JFW159" s="46"/>
      <c r="JFX159" s="46"/>
      <c r="JFY159" s="46"/>
      <c r="JFZ159" s="46"/>
      <c r="JGA159" s="46"/>
      <c r="JGB159" s="46"/>
      <c r="JGC159" s="46"/>
      <c r="JGD159" s="46"/>
      <c r="JGE159" s="46"/>
      <c r="JGF159" s="46"/>
      <c r="JGG159" s="46"/>
      <c r="JGH159" s="46"/>
      <c r="JGI159" s="46"/>
      <c r="JGJ159" s="46"/>
      <c r="JGK159" s="46"/>
      <c r="JGL159" s="46"/>
      <c r="JGM159" s="46"/>
      <c r="JGN159" s="46"/>
      <c r="JGO159" s="46"/>
      <c r="JGP159" s="46"/>
      <c r="JGQ159" s="46"/>
      <c r="JGR159" s="46"/>
      <c r="JGS159" s="46"/>
      <c r="JGT159" s="46"/>
      <c r="JGU159" s="46"/>
      <c r="JGV159" s="46"/>
      <c r="JGW159" s="46"/>
      <c r="JGX159" s="46"/>
      <c r="JGY159" s="46"/>
      <c r="JGZ159" s="46"/>
      <c r="JHA159" s="46"/>
      <c r="JHB159" s="46"/>
      <c r="JHC159" s="46"/>
      <c r="JHD159" s="46"/>
      <c r="JHE159" s="46"/>
      <c r="JHF159" s="46"/>
      <c r="JHG159" s="46"/>
      <c r="JHH159" s="46"/>
      <c r="JHI159" s="46"/>
      <c r="JHJ159" s="46"/>
      <c r="JHK159" s="46"/>
      <c r="JHL159" s="46"/>
      <c r="JHM159" s="46"/>
      <c r="JHN159" s="46"/>
      <c r="JHO159" s="46"/>
      <c r="JHP159" s="46"/>
      <c r="JHQ159" s="46"/>
      <c r="JHR159" s="46"/>
      <c r="JHS159" s="46"/>
      <c r="JHT159" s="46"/>
      <c r="JHU159" s="46"/>
      <c r="JHV159" s="46"/>
      <c r="JHW159" s="46"/>
      <c r="JHX159" s="46"/>
      <c r="JHY159" s="46"/>
      <c r="JHZ159" s="46"/>
      <c r="JIA159" s="46"/>
      <c r="JIB159" s="46"/>
      <c r="JIC159" s="46"/>
      <c r="JID159" s="46"/>
      <c r="JIE159" s="46"/>
      <c r="JIF159" s="46"/>
      <c r="JIG159" s="46"/>
      <c r="JIH159" s="46"/>
      <c r="JII159" s="46"/>
      <c r="JIJ159" s="46"/>
      <c r="JIK159" s="46"/>
      <c r="JIL159" s="46"/>
      <c r="JIM159" s="46"/>
      <c r="JIN159" s="46"/>
      <c r="JIO159" s="46"/>
      <c r="JIP159" s="46"/>
      <c r="JIQ159" s="46"/>
      <c r="JIR159" s="46"/>
      <c r="JIS159" s="46"/>
      <c r="JIT159" s="46"/>
      <c r="JIU159" s="46"/>
      <c r="JIV159" s="46"/>
      <c r="JIW159" s="46"/>
      <c r="JIX159" s="46"/>
      <c r="JIY159" s="46"/>
      <c r="JIZ159" s="46"/>
      <c r="JJA159" s="46"/>
      <c r="JJB159" s="46"/>
      <c r="JJC159" s="46"/>
      <c r="JJD159" s="46"/>
      <c r="JJE159" s="46"/>
      <c r="JJF159" s="46"/>
      <c r="JJG159" s="46"/>
      <c r="JJH159" s="46"/>
      <c r="JJI159" s="46"/>
      <c r="JJJ159" s="46"/>
      <c r="JJK159" s="46"/>
      <c r="JJL159" s="46"/>
      <c r="JJM159" s="46"/>
      <c r="JJN159" s="46"/>
      <c r="JJO159" s="46"/>
      <c r="JJP159" s="46"/>
      <c r="JJQ159" s="46"/>
      <c r="JJR159" s="46"/>
      <c r="JJS159" s="46"/>
      <c r="JJT159" s="46"/>
      <c r="JJU159" s="46"/>
      <c r="JJV159" s="46"/>
      <c r="JJW159" s="46"/>
      <c r="JJX159" s="46"/>
      <c r="JJY159" s="46"/>
      <c r="JJZ159" s="46"/>
      <c r="JKA159" s="46"/>
      <c r="JKB159" s="46"/>
      <c r="JKC159" s="46"/>
      <c r="JKD159" s="46"/>
      <c r="JKE159" s="46"/>
      <c r="JKF159" s="46"/>
      <c r="JKG159" s="46"/>
      <c r="JKH159" s="46"/>
      <c r="JKI159" s="46"/>
      <c r="JKJ159" s="46"/>
      <c r="JKK159" s="46"/>
      <c r="JKL159" s="46"/>
      <c r="JKM159" s="46"/>
      <c r="JKN159" s="46"/>
      <c r="JKO159" s="46"/>
      <c r="JKP159" s="46"/>
      <c r="JKQ159" s="46"/>
      <c r="JKR159" s="46"/>
      <c r="JKS159" s="46"/>
      <c r="JKT159" s="46"/>
      <c r="JKU159" s="46"/>
      <c r="JKV159" s="46"/>
      <c r="JKW159" s="46"/>
      <c r="JKX159" s="46"/>
      <c r="JKY159" s="46"/>
      <c r="JKZ159" s="46"/>
      <c r="JLA159" s="46"/>
      <c r="JLB159" s="46"/>
      <c r="JLC159" s="46"/>
      <c r="JLD159" s="46"/>
      <c r="JLE159" s="46"/>
      <c r="JLF159" s="46"/>
      <c r="JLG159" s="46"/>
      <c r="JLH159" s="46"/>
      <c r="JLI159" s="46"/>
      <c r="JLJ159" s="46"/>
      <c r="JLK159" s="46"/>
      <c r="JLL159" s="46"/>
      <c r="JLM159" s="46"/>
      <c r="JLN159" s="46"/>
      <c r="JLO159" s="46"/>
      <c r="JLP159" s="46"/>
      <c r="JLQ159" s="46"/>
      <c r="JLR159" s="46"/>
      <c r="JLS159" s="46"/>
      <c r="JLT159" s="46"/>
      <c r="JLU159" s="46"/>
      <c r="JLV159" s="46"/>
      <c r="JLW159" s="46"/>
      <c r="JLX159" s="46"/>
      <c r="JLY159" s="46"/>
      <c r="JLZ159" s="46"/>
      <c r="JMA159" s="46"/>
      <c r="JMB159" s="46"/>
      <c r="JMC159" s="46"/>
      <c r="JMD159" s="46"/>
      <c r="JME159" s="46"/>
      <c r="JMF159" s="46"/>
      <c r="JMG159" s="46"/>
      <c r="JMH159" s="46"/>
      <c r="JMI159" s="46"/>
      <c r="JMJ159" s="46"/>
      <c r="JMK159" s="46"/>
      <c r="JML159" s="46"/>
      <c r="JMM159" s="46"/>
      <c r="JMN159" s="46"/>
      <c r="JMO159" s="46"/>
      <c r="JMP159" s="46"/>
      <c r="JMQ159" s="46"/>
      <c r="JMR159" s="46"/>
      <c r="JMS159" s="46"/>
      <c r="JMT159" s="46"/>
      <c r="JMU159" s="46"/>
      <c r="JMV159" s="46"/>
      <c r="JMW159" s="46"/>
      <c r="JMX159" s="46"/>
      <c r="JMY159" s="46"/>
      <c r="JMZ159" s="46"/>
      <c r="JNA159" s="46"/>
      <c r="JNB159" s="46"/>
      <c r="JNC159" s="46"/>
      <c r="JND159" s="46"/>
      <c r="JNE159" s="46"/>
      <c r="JNF159" s="46"/>
      <c r="JNG159" s="46"/>
      <c r="JNH159" s="46"/>
      <c r="JNI159" s="46"/>
      <c r="JNJ159" s="46"/>
      <c r="JNK159" s="46"/>
      <c r="JNL159" s="46"/>
      <c r="JNM159" s="46"/>
      <c r="JNN159" s="46"/>
      <c r="JNO159" s="46"/>
      <c r="JNP159" s="46"/>
      <c r="JNQ159" s="46"/>
      <c r="JNR159" s="46"/>
      <c r="JNS159" s="46"/>
      <c r="JNT159" s="46"/>
      <c r="JNU159" s="46"/>
      <c r="JNV159" s="46"/>
      <c r="JNW159" s="46"/>
      <c r="JNX159" s="46"/>
      <c r="JNY159" s="46"/>
      <c r="JNZ159" s="46"/>
      <c r="JOA159" s="46"/>
      <c r="JOB159" s="46"/>
      <c r="JOC159" s="46"/>
      <c r="JOD159" s="46"/>
      <c r="JOE159" s="46"/>
      <c r="JOF159" s="46"/>
      <c r="JOG159" s="46"/>
      <c r="JOH159" s="46"/>
      <c r="JOI159" s="46"/>
      <c r="JOJ159" s="46"/>
      <c r="JOK159" s="46"/>
      <c r="JOL159" s="46"/>
      <c r="JOM159" s="46"/>
      <c r="JON159" s="46"/>
      <c r="JOO159" s="46"/>
      <c r="JOP159" s="46"/>
      <c r="JOQ159" s="46"/>
      <c r="JOR159" s="46"/>
      <c r="JOS159" s="46"/>
      <c r="JOT159" s="46"/>
      <c r="JOU159" s="46"/>
      <c r="JOV159" s="46"/>
      <c r="JOW159" s="46"/>
      <c r="JOX159" s="46"/>
      <c r="JOY159" s="46"/>
      <c r="JOZ159" s="46"/>
      <c r="JPA159" s="46"/>
      <c r="JPB159" s="46"/>
      <c r="JPC159" s="46"/>
      <c r="JPD159" s="46"/>
      <c r="JPE159" s="46"/>
      <c r="JPF159" s="46"/>
      <c r="JPG159" s="46"/>
      <c r="JPH159" s="46"/>
      <c r="JPI159" s="46"/>
      <c r="JPJ159" s="46"/>
      <c r="JPK159" s="46"/>
      <c r="JPL159" s="46"/>
      <c r="JPM159" s="46"/>
      <c r="JPN159" s="46"/>
      <c r="JPO159" s="46"/>
      <c r="JPP159" s="46"/>
      <c r="JPQ159" s="46"/>
      <c r="JPR159" s="46"/>
      <c r="JPS159" s="46"/>
      <c r="JPT159" s="46"/>
      <c r="JPU159" s="46"/>
      <c r="JPV159" s="46"/>
      <c r="JPW159" s="46"/>
      <c r="JPX159" s="46"/>
      <c r="JPY159" s="46"/>
      <c r="JPZ159" s="46"/>
      <c r="JQA159" s="46"/>
      <c r="JQB159" s="46"/>
      <c r="JQC159" s="46"/>
      <c r="JQD159" s="46"/>
      <c r="JQE159" s="46"/>
      <c r="JQF159" s="46"/>
      <c r="JQG159" s="46"/>
      <c r="JQH159" s="46"/>
      <c r="JQI159" s="46"/>
      <c r="JQJ159" s="46"/>
      <c r="JQK159" s="46"/>
      <c r="JQL159" s="46"/>
      <c r="JQM159" s="46"/>
      <c r="JQN159" s="46"/>
      <c r="JQO159" s="46"/>
      <c r="JQP159" s="46"/>
      <c r="JQQ159" s="46"/>
      <c r="JQR159" s="46"/>
      <c r="JQS159" s="46"/>
      <c r="JQT159" s="46"/>
      <c r="JQU159" s="46"/>
      <c r="JQV159" s="46"/>
      <c r="JQW159" s="46"/>
      <c r="JQX159" s="46"/>
      <c r="JQY159" s="46"/>
      <c r="JQZ159" s="46"/>
      <c r="JRA159" s="46"/>
      <c r="JRB159" s="46"/>
      <c r="JRC159" s="46"/>
      <c r="JRD159" s="46"/>
      <c r="JRE159" s="46"/>
      <c r="JRF159" s="46"/>
      <c r="JRG159" s="46"/>
      <c r="JRH159" s="46"/>
      <c r="JRI159" s="46"/>
      <c r="JRJ159" s="46"/>
      <c r="JRK159" s="46"/>
      <c r="JRL159" s="46"/>
      <c r="JRM159" s="46"/>
      <c r="JRN159" s="46"/>
      <c r="JRO159" s="46"/>
      <c r="JRP159" s="46"/>
      <c r="JRQ159" s="46"/>
      <c r="JRR159" s="46"/>
      <c r="JRS159" s="46"/>
      <c r="JRT159" s="46"/>
      <c r="JRU159" s="46"/>
      <c r="JRV159" s="46"/>
      <c r="JRW159" s="46"/>
      <c r="JRX159" s="46"/>
      <c r="JRY159" s="46"/>
      <c r="JRZ159" s="46"/>
      <c r="JSA159" s="46"/>
      <c r="JSB159" s="46"/>
      <c r="JSC159" s="46"/>
      <c r="JSD159" s="46"/>
      <c r="JSE159" s="46"/>
      <c r="JSF159" s="46"/>
      <c r="JSG159" s="46"/>
      <c r="JSH159" s="46"/>
      <c r="JSI159" s="46"/>
      <c r="JSJ159" s="46"/>
      <c r="JSK159" s="46"/>
      <c r="JSL159" s="46"/>
      <c r="JSM159" s="46"/>
      <c r="JSN159" s="46"/>
      <c r="JSO159" s="46"/>
      <c r="JSP159" s="46"/>
      <c r="JSQ159" s="46"/>
      <c r="JSR159" s="46"/>
      <c r="JSS159" s="46"/>
      <c r="JST159" s="46"/>
      <c r="JSU159" s="46"/>
      <c r="JSV159" s="46"/>
      <c r="JSW159" s="46"/>
      <c r="JSX159" s="46"/>
      <c r="JSY159" s="46"/>
      <c r="JSZ159" s="46"/>
      <c r="JTA159" s="46"/>
      <c r="JTB159" s="46"/>
      <c r="JTC159" s="46"/>
      <c r="JTD159" s="46"/>
      <c r="JTE159" s="46"/>
      <c r="JTF159" s="46"/>
      <c r="JTG159" s="46"/>
      <c r="JTH159" s="46"/>
      <c r="JTI159" s="46"/>
      <c r="JTJ159" s="46"/>
      <c r="JTK159" s="46"/>
      <c r="JTL159" s="46"/>
      <c r="JTM159" s="46"/>
      <c r="JTN159" s="46"/>
      <c r="JTO159" s="46"/>
      <c r="JTP159" s="46"/>
      <c r="JTQ159" s="46"/>
      <c r="JTR159" s="46"/>
      <c r="JTS159" s="46"/>
      <c r="JTT159" s="46"/>
      <c r="JTU159" s="46"/>
      <c r="JTV159" s="46"/>
      <c r="JTW159" s="46"/>
      <c r="JTX159" s="46"/>
      <c r="JTY159" s="46"/>
      <c r="JTZ159" s="46"/>
      <c r="JUA159" s="46"/>
      <c r="JUB159" s="46"/>
      <c r="JUC159" s="46"/>
      <c r="JUD159" s="46"/>
      <c r="JUE159" s="46"/>
      <c r="JUF159" s="46"/>
      <c r="JUG159" s="46"/>
      <c r="JUH159" s="46"/>
      <c r="JUI159" s="46"/>
      <c r="JUJ159" s="46"/>
      <c r="JUK159" s="46"/>
      <c r="JUL159" s="46"/>
      <c r="JUM159" s="46"/>
      <c r="JUN159" s="46"/>
      <c r="JUO159" s="46"/>
      <c r="JUP159" s="46"/>
      <c r="JUQ159" s="46"/>
      <c r="JUR159" s="46"/>
      <c r="JUS159" s="46"/>
      <c r="JUT159" s="46"/>
      <c r="JUU159" s="46"/>
      <c r="JUV159" s="46"/>
      <c r="JUW159" s="46"/>
      <c r="JUX159" s="46"/>
      <c r="JUY159" s="46"/>
      <c r="JUZ159" s="46"/>
      <c r="JVA159" s="46"/>
      <c r="JVB159" s="46"/>
      <c r="JVC159" s="46"/>
      <c r="JVD159" s="46"/>
      <c r="JVE159" s="46"/>
      <c r="JVF159" s="46"/>
      <c r="JVG159" s="46"/>
      <c r="JVH159" s="46"/>
      <c r="JVI159" s="46"/>
      <c r="JVJ159" s="46"/>
      <c r="JVK159" s="46"/>
      <c r="JVL159" s="46"/>
      <c r="JVM159" s="46"/>
      <c r="JVN159" s="46"/>
      <c r="JVO159" s="46"/>
      <c r="JVP159" s="46"/>
      <c r="JVQ159" s="46"/>
      <c r="JVR159" s="46"/>
      <c r="JVS159" s="46"/>
      <c r="JVT159" s="46"/>
      <c r="JVU159" s="46"/>
      <c r="JVV159" s="46"/>
      <c r="JVW159" s="46"/>
      <c r="JVX159" s="46"/>
      <c r="JVY159" s="46"/>
      <c r="JVZ159" s="46"/>
      <c r="JWA159" s="46"/>
      <c r="JWB159" s="46"/>
      <c r="JWC159" s="46"/>
      <c r="JWD159" s="46"/>
      <c r="JWE159" s="46"/>
      <c r="JWF159" s="46"/>
      <c r="JWG159" s="46"/>
      <c r="JWH159" s="46"/>
      <c r="JWI159" s="46"/>
      <c r="JWJ159" s="46"/>
      <c r="JWK159" s="46"/>
      <c r="JWL159" s="46"/>
      <c r="JWM159" s="46"/>
      <c r="JWN159" s="46"/>
      <c r="JWO159" s="46"/>
      <c r="JWP159" s="46"/>
      <c r="JWQ159" s="46"/>
      <c r="JWR159" s="46"/>
      <c r="JWS159" s="46"/>
      <c r="JWT159" s="46"/>
      <c r="JWU159" s="46"/>
      <c r="JWV159" s="46"/>
      <c r="JWW159" s="46"/>
      <c r="JWX159" s="46"/>
      <c r="JWY159" s="46"/>
      <c r="JWZ159" s="46"/>
      <c r="JXA159" s="46"/>
      <c r="JXB159" s="46"/>
      <c r="JXC159" s="46"/>
      <c r="JXD159" s="46"/>
      <c r="JXE159" s="46"/>
      <c r="JXF159" s="46"/>
      <c r="JXG159" s="46"/>
      <c r="JXH159" s="46"/>
      <c r="JXI159" s="46"/>
      <c r="JXJ159" s="46"/>
      <c r="JXK159" s="46"/>
      <c r="JXL159" s="46"/>
      <c r="JXM159" s="46"/>
      <c r="JXN159" s="46"/>
      <c r="JXO159" s="46"/>
      <c r="JXP159" s="46"/>
      <c r="JXQ159" s="46"/>
      <c r="JXR159" s="46"/>
      <c r="JXS159" s="46"/>
      <c r="JXT159" s="46"/>
      <c r="JXU159" s="46"/>
      <c r="JXV159" s="46"/>
      <c r="JXW159" s="46"/>
      <c r="JXX159" s="46"/>
      <c r="JXY159" s="46"/>
      <c r="JXZ159" s="46"/>
      <c r="JYA159" s="46"/>
      <c r="JYB159" s="46"/>
      <c r="JYC159" s="46"/>
      <c r="JYD159" s="46"/>
      <c r="JYE159" s="46"/>
      <c r="JYF159" s="46"/>
      <c r="JYG159" s="46"/>
      <c r="JYH159" s="46"/>
      <c r="JYI159" s="46"/>
      <c r="JYJ159" s="46"/>
      <c r="JYK159" s="46"/>
      <c r="JYL159" s="46"/>
      <c r="JYM159" s="46"/>
      <c r="JYN159" s="46"/>
      <c r="JYO159" s="46"/>
      <c r="JYP159" s="46"/>
      <c r="JYQ159" s="46"/>
      <c r="JYR159" s="46"/>
      <c r="JYS159" s="46"/>
      <c r="JYT159" s="46"/>
      <c r="JYU159" s="46"/>
      <c r="JYV159" s="46"/>
      <c r="JYW159" s="46"/>
      <c r="JYX159" s="46"/>
      <c r="JYY159" s="46"/>
      <c r="JYZ159" s="46"/>
      <c r="JZA159" s="46"/>
      <c r="JZB159" s="46"/>
      <c r="JZC159" s="46"/>
      <c r="JZD159" s="46"/>
      <c r="JZE159" s="46"/>
      <c r="JZF159" s="46"/>
      <c r="JZG159" s="46"/>
      <c r="JZH159" s="46"/>
      <c r="JZI159" s="46"/>
      <c r="JZJ159" s="46"/>
      <c r="JZK159" s="46"/>
      <c r="JZL159" s="46"/>
      <c r="JZM159" s="46"/>
      <c r="JZN159" s="46"/>
      <c r="JZO159" s="46"/>
      <c r="JZP159" s="46"/>
      <c r="JZQ159" s="46"/>
      <c r="JZR159" s="46"/>
      <c r="JZS159" s="46"/>
      <c r="JZT159" s="46"/>
      <c r="JZU159" s="46"/>
      <c r="JZV159" s="46"/>
      <c r="JZW159" s="46"/>
      <c r="JZX159" s="46"/>
      <c r="JZY159" s="46"/>
      <c r="JZZ159" s="46"/>
      <c r="KAA159" s="46"/>
      <c r="KAB159" s="46"/>
      <c r="KAC159" s="46"/>
      <c r="KAD159" s="46"/>
      <c r="KAE159" s="46"/>
      <c r="KAF159" s="46"/>
      <c r="KAG159" s="46"/>
      <c r="KAH159" s="46"/>
      <c r="KAI159" s="46"/>
      <c r="KAJ159" s="46"/>
      <c r="KAK159" s="46"/>
      <c r="KAL159" s="46"/>
      <c r="KAM159" s="46"/>
      <c r="KAN159" s="46"/>
      <c r="KAO159" s="46"/>
      <c r="KAP159" s="46"/>
      <c r="KAQ159" s="46"/>
      <c r="KAR159" s="46"/>
      <c r="KAS159" s="46"/>
      <c r="KAT159" s="46"/>
      <c r="KAU159" s="46"/>
      <c r="KAV159" s="46"/>
      <c r="KAW159" s="46"/>
      <c r="KAX159" s="46"/>
      <c r="KAY159" s="46"/>
      <c r="KAZ159" s="46"/>
      <c r="KBA159" s="46"/>
      <c r="KBB159" s="46"/>
      <c r="KBC159" s="46"/>
      <c r="KBD159" s="46"/>
      <c r="KBE159" s="46"/>
      <c r="KBF159" s="46"/>
      <c r="KBG159" s="46"/>
      <c r="KBH159" s="46"/>
      <c r="KBI159" s="46"/>
      <c r="KBJ159" s="46"/>
      <c r="KBK159" s="46"/>
      <c r="KBL159" s="46"/>
      <c r="KBM159" s="46"/>
      <c r="KBN159" s="46"/>
      <c r="KBO159" s="46"/>
      <c r="KBP159" s="46"/>
      <c r="KBQ159" s="46"/>
      <c r="KBR159" s="46"/>
      <c r="KBS159" s="46"/>
      <c r="KBT159" s="46"/>
      <c r="KBU159" s="46"/>
      <c r="KBV159" s="46"/>
      <c r="KBW159" s="46"/>
      <c r="KBX159" s="46"/>
      <c r="KBY159" s="46"/>
      <c r="KBZ159" s="46"/>
      <c r="KCA159" s="46"/>
      <c r="KCB159" s="46"/>
      <c r="KCC159" s="46"/>
      <c r="KCD159" s="46"/>
      <c r="KCE159" s="46"/>
      <c r="KCF159" s="46"/>
      <c r="KCG159" s="46"/>
      <c r="KCH159" s="46"/>
      <c r="KCI159" s="46"/>
      <c r="KCJ159" s="46"/>
      <c r="KCK159" s="46"/>
      <c r="KCL159" s="46"/>
      <c r="KCM159" s="46"/>
      <c r="KCN159" s="46"/>
      <c r="KCO159" s="46"/>
      <c r="KCP159" s="46"/>
      <c r="KCQ159" s="46"/>
      <c r="KCR159" s="46"/>
      <c r="KCS159" s="46"/>
      <c r="KCT159" s="46"/>
      <c r="KCU159" s="46"/>
      <c r="KCV159" s="46"/>
      <c r="KCW159" s="46"/>
      <c r="KCX159" s="46"/>
      <c r="KCY159" s="46"/>
      <c r="KCZ159" s="46"/>
      <c r="KDA159" s="46"/>
      <c r="KDB159" s="46"/>
      <c r="KDC159" s="46"/>
      <c r="KDD159" s="46"/>
      <c r="KDE159" s="46"/>
      <c r="KDF159" s="46"/>
      <c r="KDG159" s="46"/>
      <c r="KDH159" s="46"/>
      <c r="KDI159" s="46"/>
      <c r="KDJ159" s="46"/>
      <c r="KDK159" s="46"/>
      <c r="KDL159" s="46"/>
      <c r="KDM159" s="46"/>
      <c r="KDN159" s="46"/>
      <c r="KDO159" s="46"/>
      <c r="KDP159" s="46"/>
      <c r="KDQ159" s="46"/>
      <c r="KDR159" s="46"/>
      <c r="KDS159" s="46"/>
      <c r="KDT159" s="46"/>
      <c r="KDU159" s="46"/>
      <c r="KDV159" s="46"/>
      <c r="KDW159" s="46"/>
      <c r="KDX159" s="46"/>
      <c r="KDY159" s="46"/>
      <c r="KDZ159" s="46"/>
      <c r="KEA159" s="46"/>
      <c r="KEB159" s="46"/>
      <c r="KEC159" s="46"/>
      <c r="KED159" s="46"/>
      <c r="KEE159" s="46"/>
      <c r="KEF159" s="46"/>
      <c r="KEG159" s="46"/>
      <c r="KEH159" s="46"/>
      <c r="KEI159" s="46"/>
      <c r="KEJ159" s="46"/>
      <c r="KEK159" s="46"/>
      <c r="KEL159" s="46"/>
      <c r="KEM159" s="46"/>
      <c r="KEN159" s="46"/>
      <c r="KEO159" s="46"/>
      <c r="KEP159" s="46"/>
      <c r="KEQ159" s="46"/>
      <c r="KER159" s="46"/>
      <c r="KES159" s="46"/>
      <c r="KET159" s="46"/>
      <c r="KEU159" s="46"/>
      <c r="KEV159" s="46"/>
      <c r="KEW159" s="46"/>
      <c r="KEX159" s="46"/>
      <c r="KEY159" s="46"/>
      <c r="KEZ159" s="46"/>
      <c r="KFA159" s="46"/>
      <c r="KFB159" s="46"/>
      <c r="KFC159" s="46"/>
      <c r="KFD159" s="46"/>
      <c r="KFE159" s="46"/>
      <c r="KFF159" s="46"/>
      <c r="KFG159" s="46"/>
      <c r="KFH159" s="46"/>
      <c r="KFI159" s="46"/>
      <c r="KFJ159" s="46"/>
      <c r="KFK159" s="46"/>
      <c r="KFL159" s="46"/>
      <c r="KFM159" s="46"/>
      <c r="KFN159" s="46"/>
      <c r="KFO159" s="46"/>
      <c r="KFP159" s="46"/>
      <c r="KFQ159" s="46"/>
      <c r="KFR159" s="46"/>
      <c r="KFS159" s="46"/>
      <c r="KFT159" s="46"/>
      <c r="KFU159" s="46"/>
      <c r="KFV159" s="46"/>
      <c r="KFW159" s="46"/>
      <c r="KFX159" s="46"/>
      <c r="KFY159" s="46"/>
      <c r="KFZ159" s="46"/>
      <c r="KGA159" s="46"/>
      <c r="KGB159" s="46"/>
      <c r="KGC159" s="46"/>
      <c r="KGD159" s="46"/>
      <c r="KGE159" s="46"/>
      <c r="KGF159" s="46"/>
      <c r="KGG159" s="46"/>
      <c r="KGH159" s="46"/>
      <c r="KGI159" s="46"/>
      <c r="KGJ159" s="46"/>
      <c r="KGK159" s="46"/>
      <c r="KGL159" s="46"/>
      <c r="KGM159" s="46"/>
      <c r="KGN159" s="46"/>
      <c r="KGO159" s="46"/>
      <c r="KGP159" s="46"/>
      <c r="KGQ159" s="46"/>
      <c r="KGR159" s="46"/>
      <c r="KGS159" s="46"/>
      <c r="KGT159" s="46"/>
      <c r="KGU159" s="46"/>
      <c r="KGV159" s="46"/>
      <c r="KGW159" s="46"/>
      <c r="KGX159" s="46"/>
      <c r="KGY159" s="46"/>
      <c r="KGZ159" s="46"/>
      <c r="KHA159" s="46"/>
      <c r="KHB159" s="46"/>
      <c r="KHC159" s="46"/>
      <c r="KHD159" s="46"/>
      <c r="KHE159" s="46"/>
      <c r="KHF159" s="46"/>
      <c r="KHG159" s="46"/>
      <c r="KHH159" s="46"/>
      <c r="KHI159" s="46"/>
      <c r="KHJ159" s="46"/>
      <c r="KHK159" s="46"/>
      <c r="KHL159" s="46"/>
      <c r="KHM159" s="46"/>
      <c r="KHN159" s="46"/>
      <c r="KHO159" s="46"/>
      <c r="KHP159" s="46"/>
      <c r="KHQ159" s="46"/>
      <c r="KHR159" s="46"/>
      <c r="KHS159" s="46"/>
      <c r="KHT159" s="46"/>
      <c r="KHU159" s="46"/>
      <c r="KHV159" s="46"/>
      <c r="KHW159" s="46"/>
      <c r="KHX159" s="46"/>
      <c r="KHY159" s="46"/>
      <c r="KHZ159" s="46"/>
      <c r="KIA159" s="46"/>
      <c r="KIB159" s="46"/>
      <c r="KIC159" s="46"/>
      <c r="KID159" s="46"/>
      <c r="KIE159" s="46"/>
      <c r="KIF159" s="46"/>
      <c r="KIG159" s="46"/>
      <c r="KIH159" s="46"/>
      <c r="KII159" s="46"/>
      <c r="KIJ159" s="46"/>
      <c r="KIK159" s="46"/>
      <c r="KIL159" s="46"/>
      <c r="KIM159" s="46"/>
      <c r="KIN159" s="46"/>
      <c r="KIO159" s="46"/>
      <c r="KIP159" s="46"/>
      <c r="KIQ159" s="46"/>
      <c r="KIR159" s="46"/>
      <c r="KIS159" s="46"/>
      <c r="KIT159" s="46"/>
      <c r="KIU159" s="46"/>
      <c r="KIV159" s="46"/>
      <c r="KIW159" s="46"/>
      <c r="KIX159" s="46"/>
      <c r="KIY159" s="46"/>
      <c r="KIZ159" s="46"/>
      <c r="KJA159" s="46"/>
      <c r="KJB159" s="46"/>
      <c r="KJC159" s="46"/>
      <c r="KJD159" s="46"/>
      <c r="KJE159" s="46"/>
      <c r="KJF159" s="46"/>
      <c r="KJG159" s="46"/>
      <c r="KJH159" s="46"/>
      <c r="KJI159" s="46"/>
      <c r="KJJ159" s="46"/>
      <c r="KJK159" s="46"/>
      <c r="KJL159" s="46"/>
      <c r="KJM159" s="46"/>
      <c r="KJN159" s="46"/>
      <c r="KJO159" s="46"/>
      <c r="KJP159" s="46"/>
      <c r="KJQ159" s="46"/>
      <c r="KJR159" s="46"/>
      <c r="KJS159" s="46"/>
      <c r="KJT159" s="46"/>
      <c r="KJU159" s="46"/>
      <c r="KJV159" s="46"/>
      <c r="KJW159" s="46"/>
      <c r="KJX159" s="46"/>
      <c r="KJY159" s="46"/>
      <c r="KJZ159" s="46"/>
      <c r="KKA159" s="46"/>
      <c r="KKB159" s="46"/>
      <c r="KKC159" s="46"/>
      <c r="KKD159" s="46"/>
      <c r="KKE159" s="46"/>
      <c r="KKF159" s="46"/>
      <c r="KKG159" s="46"/>
      <c r="KKH159" s="46"/>
      <c r="KKI159" s="46"/>
      <c r="KKJ159" s="46"/>
      <c r="KKK159" s="46"/>
      <c r="KKL159" s="46"/>
      <c r="KKM159" s="46"/>
      <c r="KKN159" s="46"/>
      <c r="KKO159" s="46"/>
      <c r="KKP159" s="46"/>
      <c r="KKQ159" s="46"/>
      <c r="KKR159" s="46"/>
      <c r="KKS159" s="46"/>
      <c r="KKT159" s="46"/>
      <c r="KKU159" s="46"/>
      <c r="KKV159" s="46"/>
      <c r="KKW159" s="46"/>
      <c r="KKX159" s="46"/>
      <c r="KKY159" s="46"/>
      <c r="KKZ159" s="46"/>
      <c r="KLA159" s="46"/>
      <c r="KLB159" s="46"/>
      <c r="KLC159" s="46"/>
      <c r="KLD159" s="46"/>
      <c r="KLE159" s="46"/>
      <c r="KLF159" s="46"/>
      <c r="KLG159" s="46"/>
      <c r="KLH159" s="46"/>
      <c r="KLI159" s="46"/>
      <c r="KLJ159" s="46"/>
      <c r="KLK159" s="46"/>
      <c r="KLL159" s="46"/>
      <c r="KLM159" s="46"/>
      <c r="KLN159" s="46"/>
      <c r="KLO159" s="46"/>
      <c r="KLP159" s="46"/>
      <c r="KLQ159" s="46"/>
      <c r="KLR159" s="46"/>
      <c r="KLS159" s="46"/>
      <c r="KLT159" s="46"/>
      <c r="KLU159" s="46"/>
      <c r="KLV159" s="46"/>
      <c r="KLW159" s="46"/>
      <c r="KLX159" s="46"/>
      <c r="KLY159" s="46"/>
      <c r="KLZ159" s="46"/>
      <c r="KMA159" s="46"/>
      <c r="KMB159" s="46"/>
      <c r="KMC159" s="46"/>
      <c r="KMD159" s="46"/>
      <c r="KME159" s="46"/>
      <c r="KMF159" s="46"/>
      <c r="KMG159" s="46"/>
      <c r="KMH159" s="46"/>
      <c r="KMI159" s="46"/>
      <c r="KMJ159" s="46"/>
      <c r="KMK159" s="46"/>
      <c r="KML159" s="46"/>
      <c r="KMM159" s="46"/>
      <c r="KMN159" s="46"/>
      <c r="KMO159" s="46"/>
      <c r="KMP159" s="46"/>
      <c r="KMQ159" s="46"/>
      <c r="KMR159" s="46"/>
      <c r="KMS159" s="46"/>
      <c r="KMT159" s="46"/>
      <c r="KMU159" s="46"/>
      <c r="KMV159" s="46"/>
      <c r="KMW159" s="46"/>
      <c r="KMX159" s="46"/>
      <c r="KMY159" s="46"/>
      <c r="KMZ159" s="46"/>
      <c r="KNA159" s="46"/>
      <c r="KNB159" s="46"/>
      <c r="KNC159" s="46"/>
      <c r="KND159" s="46"/>
      <c r="KNE159" s="46"/>
      <c r="KNF159" s="46"/>
      <c r="KNG159" s="46"/>
      <c r="KNH159" s="46"/>
      <c r="KNI159" s="46"/>
      <c r="KNJ159" s="46"/>
      <c r="KNK159" s="46"/>
      <c r="KNL159" s="46"/>
      <c r="KNM159" s="46"/>
      <c r="KNN159" s="46"/>
      <c r="KNO159" s="46"/>
      <c r="KNP159" s="46"/>
      <c r="KNQ159" s="46"/>
      <c r="KNR159" s="46"/>
      <c r="KNS159" s="46"/>
      <c r="KNT159" s="46"/>
      <c r="KNU159" s="46"/>
      <c r="KNV159" s="46"/>
      <c r="KNW159" s="46"/>
      <c r="KNX159" s="46"/>
      <c r="KNY159" s="46"/>
      <c r="KNZ159" s="46"/>
      <c r="KOA159" s="46"/>
      <c r="KOB159" s="46"/>
      <c r="KOC159" s="46"/>
      <c r="KOD159" s="46"/>
      <c r="KOE159" s="46"/>
      <c r="KOF159" s="46"/>
      <c r="KOG159" s="46"/>
      <c r="KOH159" s="46"/>
      <c r="KOI159" s="46"/>
      <c r="KOJ159" s="46"/>
      <c r="KOK159" s="46"/>
      <c r="KOL159" s="46"/>
      <c r="KOM159" s="46"/>
      <c r="KON159" s="46"/>
      <c r="KOO159" s="46"/>
      <c r="KOP159" s="46"/>
      <c r="KOQ159" s="46"/>
      <c r="KOR159" s="46"/>
      <c r="KOS159" s="46"/>
      <c r="KOT159" s="46"/>
      <c r="KOU159" s="46"/>
      <c r="KOV159" s="46"/>
      <c r="KOW159" s="46"/>
      <c r="KOX159" s="46"/>
      <c r="KOY159" s="46"/>
      <c r="KOZ159" s="46"/>
      <c r="KPA159" s="46"/>
      <c r="KPB159" s="46"/>
      <c r="KPC159" s="46"/>
      <c r="KPD159" s="46"/>
      <c r="KPE159" s="46"/>
      <c r="KPF159" s="46"/>
      <c r="KPG159" s="46"/>
      <c r="KPH159" s="46"/>
      <c r="KPI159" s="46"/>
      <c r="KPJ159" s="46"/>
      <c r="KPK159" s="46"/>
      <c r="KPL159" s="46"/>
      <c r="KPM159" s="46"/>
      <c r="KPN159" s="46"/>
      <c r="KPO159" s="46"/>
      <c r="KPP159" s="46"/>
      <c r="KPQ159" s="46"/>
      <c r="KPR159" s="46"/>
      <c r="KPS159" s="46"/>
      <c r="KPT159" s="46"/>
      <c r="KPU159" s="46"/>
      <c r="KPV159" s="46"/>
      <c r="KPW159" s="46"/>
      <c r="KPX159" s="46"/>
      <c r="KPY159" s="46"/>
      <c r="KPZ159" s="46"/>
      <c r="KQA159" s="46"/>
      <c r="KQB159" s="46"/>
      <c r="KQC159" s="46"/>
      <c r="KQD159" s="46"/>
      <c r="KQE159" s="46"/>
      <c r="KQF159" s="46"/>
      <c r="KQG159" s="46"/>
      <c r="KQH159" s="46"/>
      <c r="KQI159" s="46"/>
      <c r="KQJ159" s="46"/>
      <c r="KQK159" s="46"/>
      <c r="KQL159" s="46"/>
      <c r="KQM159" s="46"/>
      <c r="KQN159" s="46"/>
      <c r="KQO159" s="46"/>
      <c r="KQP159" s="46"/>
      <c r="KQQ159" s="46"/>
      <c r="KQR159" s="46"/>
      <c r="KQS159" s="46"/>
      <c r="KQT159" s="46"/>
      <c r="KQU159" s="46"/>
      <c r="KQV159" s="46"/>
      <c r="KQW159" s="46"/>
      <c r="KQX159" s="46"/>
      <c r="KQY159" s="46"/>
      <c r="KQZ159" s="46"/>
      <c r="KRA159" s="46"/>
      <c r="KRB159" s="46"/>
      <c r="KRC159" s="46"/>
      <c r="KRD159" s="46"/>
      <c r="KRE159" s="46"/>
      <c r="KRF159" s="46"/>
      <c r="KRG159" s="46"/>
      <c r="KRH159" s="46"/>
      <c r="KRI159" s="46"/>
      <c r="KRJ159" s="46"/>
      <c r="KRK159" s="46"/>
      <c r="KRL159" s="46"/>
      <c r="KRM159" s="46"/>
      <c r="KRN159" s="46"/>
      <c r="KRO159" s="46"/>
      <c r="KRP159" s="46"/>
      <c r="KRQ159" s="46"/>
      <c r="KRR159" s="46"/>
      <c r="KRS159" s="46"/>
      <c r="KRT159" s="46"/>
      <c r="KRU159" s="46"/>
      <c r="KRV159" s="46"/>
      <c r="KRW159" s="46"/>
      <c r="KRX159" s="46"/>
      <c r="KRY159" s="46"/>
      <c r="KRZ159" s="46"/>
      <c r="KSA159" s="46"/>
      <c r="KSB159" s="46"/>
      <c r="KSC159" s="46"/>
      <c r="KSD159" s="46"/>
      <c r="KSE159" s="46"/>
      <c r="KSF159" s="46"/>
      <c r="KSG159" s="46"/>
      <c r="KSH159" s="46"/>
      <c r="KSI159" s="46"/>
      <c r="KSJ159" s="46"/>
      <c r="KSK159" s="46"/>
      <c r="KSL159" s="46"/>
      <c r="KSM159" s="46"/>
      <c r="KSN159" s="46"/>
      <c r="KSO159" s="46"/>
      <c r="KSP159" s="46"/>
      <c r="KSQ159" s="46"/>
      <c r="KSR159" s="46"/>
      <c r="KSS159" s="46"/>
      <c r="KST159" s="46"/>
      <c r="KSU159" s="46"/>
      <c r="KSV159" s="46"/>
      <c r="KSW159" s="46"/>
      <c r="KSX159" s="46"/>
      <c r="KSY159" s="46"/>
      <c r="KSZ159" s="46"/>
      <c r="KTA159" s="46"/>
      <c r="KTB159" s="46"/>
      <c r="KTC159" s="46"/>
      <c r="KTD159" s="46"/>
      <c r="KTE159" s="46"/>
      <c r="KTF159" s="46"/>
      <c r="KTG159" s="46"/>
      <c r="KTH159" s="46"/>
      <c r="KTI159" s="46"/>
      <c r="KTJ159" s="46"/>
      <c r="KTK159" s="46"/>
      <c r="KTL159" s="46"/>
      <c r="KTM159" s="46"/>
      <c r="KTN159" s="46"/>
      <c r="KTO159" s="46"/>
      <c r="KTP159" s="46"/>
      <c r="KTQ159" s="46"/>
      <c r="KTR159" s="46"/>
      <c r="KTS159" s="46"/>
      <c r="KTT159" s="46"/>
      <c r="KTU159" s="46"/>
      <c r="KTV159" s="46"/>
      <c r="KTW159" s="46"/>
      <c r="KTX159" s="46"/>
      <c r="KTY159" s="46"/>
      <c r="KTZ159" s="46"/>
      <c r="KUA159" s="46"/>
      <c r="KUB159" s="46"/>
      <c r="KUC159" s="46"/>
      <c r="KUD159" s="46"/>
      <c r="KUE159" s="46"/>
      <c r="KUF159" s="46"/>
      <c r="KUG159" s="46"/>
      <c r="KUH159" s="46"/>
      <c r="KUI159" s="46"/>
      <c r="KUJ159" s="46"/>
      <c r="KUK159" s="46"/>
      <c r="KUL159" s="46"/>
      <c r="KUM159" s="46"/>
      <c r="KUN159" s="46"/>
      <c r="KUO159" s="46"/>
      <c r="KUP159" s="46"/>
      <c r="KUQ159" s="46"/>
      <c r="KUR159" s="46"/>
      <c r="KUS159" s="46"/>
      <c r="KUT159" s="46"/>
      <c r="KUU159" s="46"/>
      <c r="KUV159" s="46"/>
      <c r="KUW159" s="46"/>
      <c r="KUX159" s="46"/>
      <c r="KUY159" s="46"/>
      <c r="KUZ159" s="46"/>
      <c r="KVA159" s="46"/>
      <c r="KVB159" s="46"/>
      <c r="KVC159" s="46"/>
      <c r="KVD159" s="46"/>
      <c r="KVE159" s="46"/>
      <c r="KVF159" s="46"/>
      <c r="KVG159" s="46"/>
      <c r="KVH159" s="46"/>
      <c r="KVI159" s="46"/>
      <c r="KVJ159" s="46"/>
      <c r="KVK159" s="46"/>
      <c r="KVL159" s="46"/>
      <c r="KVM159" s="46"/>
      <c r="KVN159" s="46"/>
      <c r="KVO159" s="46"/>
      <c r="KVP159" s="46"/>
      <c r="KVQ159" s="46"/>
      <c r="KVR159" s="46"/>
      <c r="KVS159" s="46"/>
      <c r="KVT159" s="46"/>
      <c r="KVU159" s="46"/>
      <c r="KVV159" s="46"/>
      <c r="KVW159" s="46"/>
      <c r="KVX159" s="46"/>
      <c r="KVY159" s="46"/>
      <c r="KVZ159" s="46"/>
      <c r="KWA159" s="46"/>
      <c r="KWB159" s="46"/>
      <c r="KWC159" s="46"/>
      <c r="KWD159" s="46"/>
      <c r="KWE159" s="46"/>
      <c r="KWF159" s="46"/>
      <c r="KWG159" s="46"/>
      <c r="KWH159" s="46"/>
      <c r="KWI159" s="46"/>
      <c r="KWJ159" s="46"/>
      <c r="KWK159" s="46"/>
      <c r="KWL159" s="46"/>
      <c r="KWM159" s="46"/>
      <c r="KWN159" s="46"/>
      <c r="KWO159" s="46"/>
      <c r="KWP159" s="46"/>
      <c r="KWQ159" s="46"/>
      <c r="KWR159" s="46"/>
      <c r="KWS159" s="46"/>
      <c r="KWT159" s="46"/>
      <c r="KWU159" s="46"/>
      <c r="KWV159" s="46"/>
      <c r="KWW159" s="46"/>
      <c r="KWX159" s="46"/>
      <c r="KWY159" s="46"/>
      <c r="KWZ159" s="46"/>
      <c r="KXA159" s="46"/>
      <c r="KXB159" s="46"/>
      <c r="KXC159" s="46"/>
      <c r="KXD159" s="46"/>
      <c r="KXE159" s="46"/>
      <c r="KXF159" s="46"/>
      <c r="KXG159" s="46"/>
      <c r="KXH159" s="46"/>
      <c r="KXI159" s="46"/>
      <c r="KXJ159" s="46"/>
      <c r="KXK159" s="46"/>
      <c r="KXL159" s="46"/>
      <c r="KXM159" s="46"/>
      <c r="KXN159" s="46"/>
      <c r="KXO159" s="46"/>
      <c r="KXP159" s="46"/>
      <c r="KXQ159" s="46"/>
      <c r="KXR159" s="46"/>
      <c r="KXS159" s="46"/>
      <c r="KXT159" s="46"/>
      <c r="KXU159" s="46"/>
      <c r="KXV159" s="46"/>
      <c r="KXW159" s="46"/>
      <c r="KXX159" s="46"/>
      <c r="KXY159" s="46"/>
      <c r="KXZ159" s="46"/>
      <c r="KYA159" s="46"/>
      <c r="KYB159" s="46"/>
      <c r="KYC159" s="46"/>
      <c r="KYD159" s="46"/>
      <c r="KYE159" s="46"/>
      <c r="KYF159" s="46"/>
      <c r="KYG159" s="46"/>
      <c r="KYH159" s="46"/>
      <c r="KYI159" s="46"/>
      <c r="KYJ159" s="46"/>
      <c r="KYK159" s="46"/>
      <c r="KYL159" s="46"/>
      <c r="KYM159" s="46"/>
      <c r="KYN159" s="46"/>
      <c r="KYO159" s="46"/>
      <c r="KYP159" s="46"/>
      <c r="KYQ159" s="46"/>
      <c r="KYR159" s="46"/>
      <c r="KYS159" s="46"/>
      <c r="KYT159" s="46"/>
      <c r="KYU159" s="46"/>
      <c r="KYV159" s="46"/>
      <c r="KYW159" s="46"/>
      <c r="KYX159" s="46"/>
      <c r="KYY159" s="46"/>
      <c r="KYZ159" s="46"/>
      <c r="KZA159" s="46"/>
      <c r="KZB159" s="46"/>
      <c r="KZC159" s="46"/>
      <c r="KZD159" s="46"/>
      <c r="KZE159" s="46"/>
      <c r="KZF159" s="46"/>
      <c r="KZG159" s="46"/>
      <c r="KZH159" s="46"/>
      <c r="KZI159" s="46"/>
      <c r="KZJ159" s="46"/>
      <c r="KZK159" s="46"/>
      <c r="KZL159" s="46"/>
      <c r="KZM159" s="46"/>
      <c r="KZN159" s="46"/>
      <c r="KZO159" s="46"/>
      <c r="KZP159" s="46"/>
      <c r="KZQ159" s="46"/>
      <c r="KZR159" s="46"/>
      <c r="KZS159" s="46"/>
      <c r="KZT159" s="46"/>
      <c r="KZU159" s="46"/>
      <c r="KZV159" s="46"/>
      <c r="KZW159" s="46"/>
      <c r="KZX159" s="46"/>
      <c r="KZY159" s="46"/>
      <c r="KZZ159" s="46"/>
      <c r="LAA159" s="46"/>
      <c r="LAB159" s="46"/>
      <c r="LAC159" s="46"/>
      <c r="LAD159" s="46"/>
      <c r="LAE159" s="46"/>
      <c r="LAF159" s="46"/>
      <c r="LAG159" s="46"/>
      <c r="LAH159" s="46"/>
      <c r="LAI159" s="46"/>
      <c r="LAJ159" s="46"/>
      <c r="LAK159" s="46"/>
      <c r="LAL159" s="46"/>
      <c r="LAM159" s="46"/>
      <c r="LAN159" s="46"/>
      <c r="LAO159" s="46"/>
      <c r="LAP159" s="46"/>
      <c r="LAQ159" s="46"/>
      <c r="LAR159" s="46"/>
      <c r="LAS159" s="46"/>
      <c r="LAT159" s="46"/>
      <c r="LAU159" s="46"/>
      <c r="LAV159" s="46"/>
      <c r="LAW159" s="46"/>
      <c r="LAX159" s="46"/>
      <c r="LAY159" s="46"/>
      <c r="LAZ159" s="46"/>
      <c r="LBA159" s="46"/>
      <c r="LBB159" s="46"/>
      <c r="LBC159" s="46"/>
      <c r="LBD159" s="46"/>
      <c r="LBE159" s="46"/>
      <c r="LBF159" s="46"/>
      <c r="LBG159" s="46"/>
      <c r="LBH159" s="46"/>
      <c r="LBI159" s="46"/>
      <c r="LBJ159" s="46"/>
      <c r="LBK159" s="46"/>
      <c r="LBL159" s="46"/>
      <c r="LBM159" s="46"/>
      <c r="LBN159" s="46"/>
      <c r="LBO159" s="46"/>
      <c r="LBP159" s="46"/>
      <c r="LBQ159" s="46"/>
      <c r="LBR159" s="46"/>
      <c r="LBS159" s="46"/>
      <c r="LBT159" s="46"/>
      <c r="LBU159" s="46"/>
      <c r="LBV159" s="46"/>
      <c r="LBW159" s="46"/>
      <c r="LBX159" s="46"/>
      <c r="LBY159" s="46"/>
      <c r="LBZ159" s="46"/>
      <c r="LCA159" s="46"/>
      <c r="LCB159" s="46"/>
      <c r="LCC159" s="46"/>
      <c r="LCD159" s="46"/>
      <c r="LCE159" s="46"/>
      <c r="LCF159" s="46"/>
      <c r="LCG159" s="46"/>
      <c r="LCH159" s="46"/>
      <c r="LCI159" s="46"/>
      <c r="LCJ159" s="46"/>
      <c r="LCK159" s="46"/>
      <c r="LCL159" s="46"/>
      <c r="LCM159" s="46"/>
      <c r="LCN159" s="46"/>
      <c r="LCO159" s="46"/>
      <c r="LCP159" s="46"/>
      <c r="LCQ159" s="46"/>
      <c r="LCR159" s="46"/>
      <c r="LCS159" s="46"/>
      <c r="LCT159" s="46"/>
      <c r="LCU159" s="46"/>
      <c r="LCV159" s="46"/>
      <c r="LCW159" s="46"/>
      <c r="LCX159" s="46"/>
      <c r="LCY159" s="46"/>
      <c r="LCZ159" s="46"/>
      <c r="LDA159" s="46"/>
      <c r="LDB159" s="46"/>
      <c r="LDC159" s="46"/>
      <c r="LDD159" s="46"/>
      <c r="LDE159" s="46"/>
      <c r="LDF159" s="46"/>
      <c r="LDG159" s="46"/>
      <c r="LDH159" s="46"/>
      <c r="LDI159" s="46"/>
      <c r="LDJ159" s="46"/>
      <c r="LDK159" s="46"/>
      <c r="LDL159" s="46"/>
      <c r="LDM159" s="46"/>
      <c r="LDN159" s="46"/>
      <c r="LDO159" s="46"/>
      <c r="LDP159" s="46"/>
      <c r="LDQ159" s="46"/>
      <c r="LDR159" s="46"/>
      <c r="LDS159" s="46"/>
      <c r="LDT159" s="46"/>
      <c r="LDU159" s="46"/>
      <c r="LDV159" s="46"/>
      <c r="LDW159" s="46"/>
      <c r="LDX159" s="46"/>
      <c r="LDY159" s="46"/>
      <c r="LDZ159" s="46"/>
      <c r="LEA159" s="46"/>
      <c r="LEB159" s="46"/>
      <c r="LEC159" s="46"/>
      <c r="LED159" s="46"/>
      <c r="LEE159" s="46"/>
      <c r="LEF159" s="46"/>
      <c r="LEG159" s="46"/>
      <c r="LEH159" s="46"/>
      <c r="LEI159" s="46"/>
      <c r="LEJ159" s="46"/>
      <c r="LEK159" s="46"/>
      <c r="LEL159" s="46"/>
      <c r="LEM159" s="46"/>
      <c r="LEN159" s="46"/>
      <c r="LEO159" s="46"/>
      <c r="LEP159" s="46"/>
      <c r="LEQ159" s="46"/>
      <c r="LER159" s="46"/>
      <c r="LES159" s="46"/>
      <c r="LET159" s="46"/>
      <c r="LEU159" s="46"/>
      <c r="LEV159" s="46"/>
      <c r="LEW159" s="46"/>
      <c r="LEX159" s="46"/>
      <c r="LEY159" s="46"/>
      <c r="LEZ159" s="46"/>
      <c r="LFA159" s="46"/>
      <c r="LFB159" s="46"/>
      <c r="LFC159" s="46"/>
      <c r="LFD159" s="46"/>
      <c r="LFE159" s="46"/>
      <c r="LFF159" s="46"/>
      <c r="LFG159" s="46"/>
      <c r="LFH159" s="46"/>
      <c r="LFI159" s="46"/>
      <c r="LFJ159" s="46"/>
      <c r="LFK159" s="46"/>
      <c r="LFL159" s="46"/>
      <c r="LFM159" s="46"/>
      <c r="LFN159" s="46"/>
      <c r="LFO159" s="46"/>
      <c r="LFP159" s="46"/>
      <c r="LFQ159" s="46"/>
      <c r="LFR159" s="46"/>
      <c r="LFS159" s="46"/>
      <c r="LFT159" s="46"/>
      <c r="LFU159" s="46"/>
      <c r="LFV159" s="46"/>
      <c r="LFW159" s="46"/>
      <c r="LFX159" s="46"/>
      <c r="LFY159" s="46"/>
      <c r="LFZ159" s="46"/>
      <c r="LGA159" s="46"/>
      <c r="LGB159" s="46"/>
      <c r="LGC159" s="46"/>
      <c r="LGD159" s="46"/>
      <c r="LGE159" s="46"/>
      <c r="LGF159" s="46"/>
      <c r="LGG159" s="46"/>
      <c r="LGH159" s="46"/>
      <c r="LGI159" s="46"/>
      <c r="LGJ159" s="46"/>
      <c r="LGK159" s="46"/>
      <c r="LGL159" s="46"/>
      <c r="LGM159" s="46"/>
      <c r="LGN159" s="46"/>
      <c r="LGO159" s="46"/>
      <c r="LGP159" s="46"/>
      <c r="LGQ159" s="46"/>
      <c r="LGR159" s="46"/>
      <c r="LGS159" s="46"/>
      <c r="LGT159" s="46"/>
      <c r="LGU159" s="46"/>
      <c r="LGV159" s="46"/>
      <c r="LGW159" s="46"/>
      <c r="LGX159" s="46"/>
      <c r="LGY159" s="46"/>
      <c r="LGZ159" s="46"/>
      <c r="LHA159" s="46"/>
      <c r="LHB159" s="46"/>
      <c r="LHC159" s="46"/>
      <c r="LHD159" s="46"/>
      <c r="LHE159" s="46"/>
      <c r="LHF159" s="46"/>
      <c r="LHG159" s="46"/>
      <c r="LHH159" s="46"/>
      <c r="LHI159" s="46"/>
      <c r="LHJ159" s="46"/>
      <c r="LHK159" s="46"/>
      <c r="LHL159" s="46"/>
      <c r="LHM159" s="46"/>
      <c r="LHN159" s="46"/>
      <c r="LHO159" s="46"/>
      <c r="LHP159" s="46"/>
      <c r="LHQ159" s="46"/>
      <c r="LHR159" s="46"/>
      <c r="LHS159" s="46"/>
      <c r="LHT159" s="46"/>
      <c r="LHU159" s="46"/>
      <c r="LHV159" s="46"/>
      <c r="LHW159" s="46"/>
      <c r="LHX159" s="46"/>
      <c r="LHY159" s="46"/>
      <c r="LHZ159" s="46"/>
      <c r="LIA159" s="46"/>
      <c r="LIB159" s="46"/>
      <c r="LIC159" s="46"/>
      <c r="LID159" s="46"/>
      <c r="LIE159" s="46"/>
      <c r="LIF159" s="46"/>
      <c r="LIG159" s="46"/>
      <c r="LIH159" s="46"/>
      <c r="LII159" s="46"/>
      <c r="LIJ159" s="46"/>
      <c r="LIK159" s="46"/>
      <c r="LIL159" s="46"/>
      <c r="LIM159" s="46"/>
      <c r="LIN159" s="46"/>
      <c r="LIO159" s="46"/>
      <c r="LIP159" s="46"/>
      <c r="LIQ159" s="46"/>
      <c r="LIR159" s="46"/>
      <c r="LIS159" s="46"/>
      <c r="LIT159" s="46"/>
      <c r="LIU159" s="46"/>
      <c r="LIV159" s="46"/>
      <c r="LIW159" s="46"/>
      <c r="LIX159" s="46"/>
      <c r="LIY159" s="46"/>
      <c r="LIZ159" s="46"/>
      <c r="LJA159" s="46"/>
      <c r="LJB159" s="46"/>
      <c r="LJC159" s="46"/>
      <c r="LJD159" s="46"/>
      <c r="LJE159" s="46"/>
      <c r="LJF159" s="46"/>
      <c r="LJG159" s="46"/>
      <c r="LJH159" s="46"/>
      <c r="LJI159" s="46"/>
      <c r="LJJ159" s="46"/>
      <c r="LJK159" s="46"/>
      <c r="LJL159" s="46"/>
      <c r="LJM159" s="46"/>
      <c r="LJN159" s="46"/>
      <c r="LJO159" s="46"/>
      <c r="LJP159" s="46"/>
      <c r="LJQ159" s="46"/>
      <c r="LJR159" s="46"/>
      <c r="LJS159" s="46"/>
      <c r="LJT159" s="46"/>
      <c r="LJU159" s="46"/>
      <c r="LJV159" s="46"/>
      <c r="LJW159" s="46"/>
      <c r="LJX159" s="46"/>
      <c r="LJY159" s="46"/>
      <c r="LJZ159" s="46"/>
      <c r="LKA159" s="46"/>
      <c r="LKB159" s="46"/>
      <c r="LKC159" s="46"/>
      <c r="LKD159" s="46"/>
      <c r="LKE159" s="46"/>
      <c r="LKF159" s="46"/>
      <c r="LKG159" s="46"/>
      <c r="LKH159" s="46"/>
      <c r="LKI159" s="46"/>
      <c r="LKJ159" s="46"/>
      <c r="LKK159" s="46"/>
      <c r="LKL159" s="46"/>
      <c r="LKM159" s="46"/>
      <c r="LKN159" s="46"/>
      <c r="LKO159" s="46"/>
      <c r="LKP159" s="46"/>
      <c r="LKQ159" s="46"/>
      <c r="LKR159" s="46"/>
      <c r="LKS159" s="46"/>
      <c r="LKT159" s="46"/>
      <c r="LKU159" s="46"/>
      <c r="LKV159" s="46"/>
      <c r="LKW159" s="46"/>
      <c r="LKX159" s="46"/>
      <c r="LKY159" s="46"/>
      <c r="LKZ159" s="46"/>
      <c r="LLA159" s="46"/>
      <c r="LLB159" s="46"/>
      <c r="LLC159" s="46"/>
      <c r="LLD159" s="46"/>
      <c r="LLE159" s="46"/>
      <c r="LLF159" s="46"/>
      <c r="LLG159" s="46"/>
      <c r="LLH159" s="46"/>
      <c r="LLI159" s="46"/>
      <c r="LLJ159" s="46"/>
      <c r="LLK159" s="46"/>
      <c r="LLL159" s="46"/>
      <c r="LLM159" s="46"/>
      <c r="LLN159" s="46"/>
      <c r="LLO159" s="46"/>
      <c r="LLP159" s="46"/>
      <c r="LLQ159" s="46"/>
      <c r="LLR159" s="46"/>
      <c r="LLS159" s="46"/>
      <c r="LLT159" s="46"/>
      <c r="LLU159" s="46"/>
      <c r="LLV159" s="46"/>
      <c r="LLW159" s="46"/>
      <c r="LLX159" s="46"/>
      <c r="LLY159" s="46"/>
      <c r="LLZ159" s="46"/>
      <c r="LMA159" s="46"/>
      <c r="LMB159" s="46"/>
      <c r="LMC159" s="46"/>
      <c r="LMD159" s="46"/>
      <c r="LME159" s="46"/>
      <c r="LMF159" s="46"/>
      <c r="LMG159" s="46"/>
      <c r="LMH159" s="46"/>
      <c r="LMI159" s="46"/>
      <c r="LMJ159" s="46"/>
      <c r="LMK159" s="46"/>
      <c r="LML159" s="46"/>
      <c r="LMM159" s="46"/>
      <c r="LMN159" s="46"/>
      <c r="LMO159" s="46"/>
      <c r="LMP159" s="46"/>
      <c r="LMQ159" s="46"/>
      <c r="LMR159" s="46"/>
      <c r="LMS159" s="46"/>
      <c r="LMT159" s="46"/>
      <c r="LMU159" s="46"/>
      <c r="LMV159" s="46"/>
      <c r="LMW159" s="46"/>
      <c r="LMX159" s="46"/>
      <c r="LMY159" s="46"/>
      <c r="LMZ159" s="46"/>
      <c r="LNA159" s="46"/>
      <c r="LNB159" s="46"/>
      <c r="LNC159" s="46"/>
      <c r="LND159" s="46"/>
      <c r="LNE159" s="46"/>
      <c r="LNF159" s="46"/>
      <c r="LNG159" s="46"/>
      <c r="LNH159" s="46"/>
      <c r="LNI159" s="46"/>
      <c r="LNJ159" s="46"/>
      <c r="LNK159" s="46"/>
      <c r="LNL159" s="46"/>
      <c r="LNM159" s="46"/>
      <c r="LNN159" s="46"/>
      <c r="LNO159" s="46"/>
      <c r="LNP159" s="46"/>
      <c r="LNQ159" s="46"/>
      <c r="LNR159" s="46"/>
      <c r="LNS159" s="46"/>
      <c r="LNT159" s="46"/>
      <c r="LNU159" s="46"/>
      <c r="LNV159" s="46"/>
      <c r="LNW159" s="46"/>
      <c r="LNX159" s="46"/>
      <c r="LNY159" s="46"/>
      <c r="LNZ159" s="46"/>
      <c r="LOA159" s="46"/>
      <c r="LOB159" s="46"/>
      <c r="LOC159" s="46"/>
      <c r="LOD159" s="46"/>
      <c r="LOE159" s="46"/>
      <c r="LOF159" s="46"/>
      <c r="LOG159" s="46"/>
      <c r="LOH159" s="46"/>
      <c r="LOI159" s="46"/>
      <c r="LOJ159" s="46"/>
      <c r="LOK159" s="46"/>
      <c r="LOL159" s="46"/>
      <c r="LOM159" s="46"/>
      <c r="LON159" s="46"/>
      <c r="LOO159" s="46"/>
      <c r="LOP159" s="46"/>
      <c r="LOQ159" s="46"/>
      <c r="LOR159" s="46"/>
      <c r="LOS159" s="46"/>
      <c r="LOT159" s="46"/>
      <c r="LOU159" s="46"/>
      <c r="LOV159" s="46"/>
      <c r="LOW159" s="46"/>
      <c r="LOX159" s="46"/>
      <c r="LOY159" s="46"/>
      <c r="LOZ159" s="46"/>
      <c r="LPA159" s="46"/>
      <c r="LPB159" s="46"/>
      <c r="LPC159" s="46"/>
      <c r="LPD159" s="46"/>
      <c r="LPE159" s="46"/>
      <c r="LPF159" s="46"/>
      <c r="LPG159" s="46"/>
      <c r="LPH159" s="46"/>
      <c r="LPI159" s="46"/>
      <c r="LPJ159" s="46"/>
      <c r="LPK159" s="46"/>
      <c r="LPL159" s="46"/>
      <c r="LPM159" s="46"/>
      <c r="LPN159" s="46"/>
      <c r="LPO159" s="46"/>
      <c r="LPP159" s="46"/>
      <c r="LPQ159" s="46"/>
      <c r="LPR159" s="46"/>
      <c r="LPS159" s="46"/>
      <c r="LPT159" s="46"/>
      <c r="LPU159" s="46"/>
      <c r="LPV159" s="46"/>
      <c r="LPW159" s="46"/>
      <c r="LPX159" s="46"/>
      <c r="LPY159" s="46"/>
      <c r="LPZ159" s="46"/>
      <c r="LQA159" s="46"/>
      <c r="LQB159" s="46"/>
      <c r="LQC159" s="46"/>
      <c r="LQD159" s="46"/>
      <c r="LQE159" s="46"/>
      <c r="LQF159" s="46"/>
      <c r="LQG159" s="46"/>
      <c r="LQH159" s="46"/>
      <c r="LQI159" s="46"/>
      <c r="LQJ159" s="46"/>
      <c r="LQK159" s="46"/>
      <c r="LQL159" s="46"/>
      <c r="LQM159" s="46"/>
      <c r="LQN159" s="46"/>
      <c r="LQO159" s="46"/>
      <c r="LQP159" s="46"/>
      <c r="LQQ159" s="46"/>
      <c r="LQR159" s="46"/>
      <c r="LQS159" s="46"/>
      <c r="LQT159" s="46"/>
      <c r="LQU159" s="46"/>
      <c r="LQV159" s="46"/>
      <c r="LQW159" s="46"/>
      <c r="LQX159" s="46"/>
      <c r="LQY159" s="46"/>
      <c r="LQZ159" s="46"/>
      <c r="LRA159" s="46"/>
      <c r="LRB159" s="46"/>
      <c r="LRC159" s="46"/>
      <c r="LRD159" s="46"/>
      <c r="LRE159" s="46"/>
      <c r="LRF159" s="46"/>
      <c r="LRG159" s="46"/>
      <c r="LRH159" s="46"/>
      <c r="LRI159" s="46"/>
      <c r="LRJ159" s="46"/>
      <c r="LRK159" s="46"/>
      <c r="LRL159" s="46"/>
      <c r="LRM159" s="46"/>
      <c r="LRN159" s="46"/>
      <c r="LRO159" s="46"/>
      <c r="LRP159" s="46"/>
      <c r="LRQ159" s="46"/>
      <c r="LRR159" s="46"/>
      <c r="LRS159" s="46"/>
      <c r="LRT159" s="46"/>
      <c r="LRU159" s="46"/>
      <c r="LRV159" s="46"/>
      <c r="LRW159" s="46"/>
      <c r="LRX159" s="46"/>
      <c r="LRY159" s="46"/>
      <c r="LRZ159" s="46"/>
      <c r="LSA159" s="46"/>
      <c r="LSB159" s="46"/>
      <c r="LSC159" s="46"/>
      <c r="LSD159" s="46"/>
      <c r="LSE159" s="46"/>
      <c r="LSF159" s="46"/>
      <c r="LSG159" s="46"/>
      <c r="LSH159" s="46"/>
      <c r="LSI159" s="46"/>
      <c r="LSJ159" s="46"/>
      <c r="LSK159" s="46"/>
      <c r="LSL159" s="46"/>
      <c r="LSM159" s="46"/>
      <c r="LSN159" s="46"/>
      <c r="LSO159" s="46"/>
      <c r="LSP159" s="46"/>
      <c r="LSQ159" s="46"/>
      <c r="LSR159" s="46"/>
      <c r="LSS159" s="46"/>
      <c r="LST159" s="46"/>
      <c r="LSU159" s="46"/>
      <c r="LSV159" s="46"/>
      <c r="LSW159" s="46"/>
      <c r="LSX159" s="46"/>
      <c r="LSY159" s="46"/>
      <c r="LSZ159" s="46"/>
      <c r="LTA159" s="46"/>
      <c r="LTB159" s="46"/>
      <c r="LTC159" s="46"/>
      <c r="LTD159" s="46"/>
      <c r="LTE159" s="46"/>
      <c r="LTF159" s="46"/>
      <c r="LTG159" s="46"/>
      <c r="LTH159" s="46"/>
      <c r="LTI159" s="46"/>
      <c r="LTJ159" s="46"/>
      <c r="LTK159" s="46"/>
      <c r="LTL159" s="46"/>
      <c r="LTM159" s="46"/>
      <c r="LTN159" s="46"/>
      <c r="LTO159" s="46"/>
      <c r="LTP159" s="46"/>
      <c r="LTQ159" s="46"/>
      <c r="LTR159" s="46"/>
      <c r="LTS159" s="46"/>
      <c r="LTT159" s="46"/>
      <c r="LTU159" s="46"/>
      <c r="LTV159" s="46"/>
      <c r="LTW159" s="46"/>
      <c r="LTX159" s="46"/>
      <c r="LTY159" s="46"/>
      <c r="LTZ159" s="46"/>
      <c r="LUA159" s="46"/>
      <c r="LUB159" s="46"/>
      <c r="LUC159" s="46"/>
      <c r="LUD159" s="46"/>
      <c r="LUE159" s="46"/>
      <c r="LUF159" s="46"/>
      <c r="LUG159" s="46"/>
      <c r="LUH159" s="46"/>
      <c r="LUI159" s="46"/>
      <c r="LUJ159" s="46"/>
      <c r="LUK159" s="46"/>
      <c r="LUL159" s="46"/>
      <c r="LUM159" s="46"/>
      <c r="LUN159" s="46"/>
      <c r="LUO159" s="46"/>
      <c r="LUP159" s="46"/>
      <c r="LUQ159" s="46"/>
      <c r="LUR159" s="46"/>
      <c r="LUS159" s="46"/>
      <c r="LUT159" s="46"/>
      <c r="LUU159" s="46"/>
      <c r="LUV159" s="46"/>
      <c r="LUW159" s="46"/>
      <c r="LUX159" s="46"/>
      <c r="LUY159" s="46"/>
      <c r="LUZ159" s="46"/>
      <c r="LVA159" s="46"/>
      <c r="LVB159" s="46"/>
      <c r="LVC159" s="46"/>
      <c r="LVD159" s="46"/>
      <c r="LVE159" s="46"/>
      <c r="LVF159" s="46"/>
      <c r="LVG159" s="46"/>
      <c r="LVH159" s="46"/>
      <c r="LVI159" s="46"/>
      <c r="LVJ159" s="46"/>
      <c r="LVK159" s="46"/>
      <c r="LVL159" s="46"/>
      <c r="LVM159" s="46"/>
      <c r="LVN159" s="46"/>
      <c r="LVO159" s="46"/>
      <c r="LVP159" s="46"/>
      <c r="LVQ159" s="46"/>
      <c r="LVR159" s="46"/>
      <c r="LVS159" s="46"/>
      <c r="LVT159" s="46"/>
      <c r="LVU159" s="46"/>
      <c r="LVV159" s="46"/>
      <c r="LVW159" s="46"/>
      <c r="LVX159" s="46"/>
      <c r="LVY159" s="46"/>
      <c r="LVZ159" s="46"/>
      <c r="LWA159" s="46"/>
      <c r="LWB159" s="46"/>
      <c r="LWC159" s="46"/>
      <c r="LWD159" s="46"/>
      <c r="LWE159" s="46"/>
      <c r="LWF159" s="46"/>
      <c r="LWG159" s="46"/>
      <c r="LWH159" s="46"/>
      <c r="LWI159" s="46"/>
      <c r="LWJ159" s="46"/>
      <c r="LWK159" s="46"/>
      <c r="LWL159" s="46"/>
      <c r="LWM159" s="46"/>
      <c r="LWN159" s="46"/>
      <c r="LWO159" s="46"/>
      <c r="LWP159" s="46"/>
      <c r="LWQ159" s="46"/>
      <c r="LWR159" s="46"/>
      <c r="LWS159" s="46"/>
      <c r="LWT159" s="46"/>
      <c r="LWU159" s="46"/>
      <c r="LWV159" s="46"/>
      <c r="LWW159" s="46"/>
      <c r="LWX159" s="46"/>
      <c r="LWY159" s="46"/>
      <c r="LWZ159" s="46"/>
      <c r="LXA159" s="46"/>
      <c r="LXB159" s="46"/>
      <c r="LXC159" s="46"/>
      <c r="LXD159" s="46"/>
      <c r="LXE159" s="46"/>
      <c r="LXF159" s="46"/>
      <c r="LXG159" s="46"/>
      <c r="LXH159" s="46"/>
      <c r="LXI159" s="46"/>
      <c r="LXJ159" s="46"/>
      <c r="LXK159" s="46"/>
      <c r="LXL159" s="46"/>
      <c r="LXM159" s="46"/>
      <c r="LXN159" s="46"/>
      <c r="LXO159" s="46"/>
      <c r="LXP159" s="46"/>
      <c r="LXQ159" s="46"/>
      <c r="LXR159" s="46"/>
      <c r="LXS159" s="46"/>
      <c r="LXT159" s="46"/>
      <c r="LXU159" s="46"/>
      <c r="LXV159" s="46"/>
      <c r="LXW159" s="46"/>
      <c r="LXX159" s="46"/>
      <c r="LXY159" s="46"/>
      <c r="LXZ159" s="46"/>
      <c r="LYA159" s="46"/>
      <c r="LYB159" s="46"/>
      <c r="LYC159" s="46"/>
      <c r="LYD159" s="46"/>
      <c r="LYE159" s="46"/>
      <c r="LYF159" s="46"/>
      <c r="LYG159" s="46"/>
      <c r="LYH159" s="46"/>
      <c r="LYI159" s="46"/>
      <c r="LYJ159" s="46"/>
      <c r="LYK159" s="46"/>
      <c r="LYL159" s="46"/>
      <c r="LYM159" s="46"/>
      <c r="LYN159" s="46"/>
      <c r="LYO159" s="46"/>
      <c r="LYP159" s="46"/>
      <c r="LYQ159" s="46"/>
      <c r="LYR159" s="46"/>
      <c r="LYS159" s="46"/>
      <c r="LYT159" s="46"/>
      <c r="LYU159" s="46"/>
      <c r="LYV159" s="46"/>
      <c r="LYW159" s="46"/>
      <c r="LYX159" s="46"/>
      <c r="LYY159" s="46"/>
      <c r="LYZ159" s="46"/>
      <c r="LZA159" s="46"/>
      <c r="LZB159" s="46"/>
      <c r="LZC159" s="46"/>
      <c r="LZD159" s="46"/>
      <c r="LZE159" s="46"/>
      <c r="LZF159" s="46"/>
      <c r="LZG159" s="46"/>
      <c r="LZH159" s="46"/>
      <c r="LZI159" s="46"/>
      <c r="LZJ159" s="46"/>
      <c r="LZK159" s="46"/>
      <c r="LZL159" s="46"/>
      <c r="LZM159" s="46"/>
      <c r="LZN159" s="46"/>
      <c r="LZO159" s="46"/>
      <c r="LZP159" s="46"/>
      <c r="LZQ159" s="46"/>
      <c r="LZR159" s="46"/>
      <c r="LZS159" s="46"/>
      <c r="LZT159" s="46"/>
      <c r="LZU159" s="46"/>
      <c r="LZV159" s="46"/>
      <c r="LZW159" s="46"/>
      <c r="LZX159" s="46"/>
      <c r="LZY159" s="46"/>
      <c r="LZZ159" s="46"/>
      <c r="MAA159" s="46"/>
      <c r="MAB159" s="46"/>
      <c r="MAC159" s="46"/>
      <c r="MAD159" s="46"/>
      <c r="MAE159" s="46"/>
      <c r="MAF159" s="46"/>
      <c r="MAG159" s="46"/>
      <c r="MAH159" s="46"/>
      <c r="MAI159" s="46"/>
      <c r="MAJ159" s="46"/>
      <c r="MAK159" s="46"/>
      <c r="MAL159" s="46"/>
      <c r="MAM159" s="46"/>
      <c r="MAN159" s="46"/>
      <c r="MAO159" s="46"/>
      <c r="MAP159" s="46"/>
      <c r="MAQ159" s="46"/>
      <c r="MAR159" s="46"/>
      <c r="MAS159" s="46"/>
      <c r="MAT159" s="46"/>
      <c r="MAU159" s="46"/>
      <c r="MAV159" s="46"/>
      <c r="MAW159" s="46"/>
      <c r="MAX159" s="46"/>
      <c r="MAY159" s="46"/>
      <c r="MAZ159" s="46"/>
      <c r="MBA159" s="46"/>
      <c r="MBB159" s="46"/>
      <c r="MBC159" s="46"/>
      <c r="MBD159" s="46"/>
      <c r="MBE159" s="46"/>
      <c r="MBF159" s="46"/>
      <c r="MBG159" s="46"/>
      <c r="MBH159" s="46"/>
      <c r="MBI159" s="46"/>
      <c r="MBJ159" s="46"/>
      <c r="MBK159" s="46"/>
      <c r="MBL159" s="46"/>
      <c r="MBM159" s="46"/>
      <c r="MBN159" s="46"/>
      <c r="MBO159" s="46"/>
      <c r="MBP159" s="46"/>
      <c r="MBQ159" s="46"/>
      <c r="MBR159" s="46"/>
      <c r="MBS159" s="46"/>
      <c r="MBT159" s="46"/>
      <c r="MBU159" s="46"/>
      <c r="MBV159" s="46"/>
      <c r="MBW159" s="46"/>
      <c r="MBX159" s="46"/>
      <c r="MBY159" s="46"/>
      <c r="MBZ159" s="46"/>
      <c r="MCA159" s="46"/>
      <c r="MCB159" s="46"/>
      <c r="MCC159" s="46"/>
      <c r="MCD159" s="46"/>
      <c r="MCE159" s="46"/>
      <c r="MCF159" s="46"/>
      <c r="MCG159" s="46"/>
      <c r="MCH159" s="46"/>
      <c r="MCI159" s="46"/>
      <c r="MCJ159" s="46"/>
      <c r="MCK159" s="46"/>
      <c r="MCL159" s="46"/>
      <c r="MCM159" s="46"/>
      <c r="MCN159" s="46"/>
      <c r="MCO159" s="46"/>
      <c r="MCP159" s="46"/>
      <c r="MCQ159" s="46"/>
      <c r="MCR159" s="46"/>
      <c r="MCS159" s="46"/>
      <c r="MCT159" s="46"/>
      <c r="MCU159" s="46"/>
      <c r="MCV159" s="46"/>
      <c r="MCW159" s="46"/>
      <c r="MCX159" s="46"/>
      <c r="MCY159" s="46"/>
      <c r="MCZ159" s="46"/>
      <c r="MDA159" s="46"/>
      <c r="MDB159" s="46"/>
      <c r="MDC159" s="46"/>
      <c r="MDD159" s="46"/>
      <c r="MDE159" s="46"/>
      <c r="MDF159" s="46"/>
      <c r="MDG159" s="46"/>
      <c r="MDH159" s="46"/>
      <c r="MDI159" s="46"/>
      <c r="MDJ159" s="46"/>
      <c r="MDK159" s="46"/>
      <c r="MDL159" s="46"/>
      <c r="MDM159" s="46"/>
      <c r="MDN159" s="46"/>
      <c r="MDO159" s="46"/>
      <c r="MDP159" s="46"/>
      <c r="MDQ159" s="46"/>
      <c r="MDR159" s="46"/>
      <c r="MDS159" s="46"/>
      <c r="MDT159" s="46"/>
      <c r="MDU159" s="46"/>
      <c r="MDV159" s="46"/>
      <c r="MDW159" s="46"/>
      <c r="MDX159" s="46"/>
      <c r="MDY159" s="46"/>
      <c r="MDZ159" s="46"/>
      <c r="MEA159" s="46"/>
      <c r="MEB159" s="46"/>
      <c r="MEC159" s="46"/>
      <c r="MED159" s="46"/>
      <c r="MEE159" s="46"/>
      <c r="MEF159" s="46"/>
      <c r="MEG159" s="46"/>
      <c r="MEH159" s="46"/>
      <c r="MEI159" s="46"/>
      <c r="MEJ159" s="46"/>
      <c r="MEK159" s="46"/>
      <c r="MEL159" s="46"/>
      <c r="MEM159" s="46"/>
      <c r="MEN159" s="46"/>
      <c r="MEO159" s="46"/>
      <c r="MEP159" s="46"/>
      <c r="MEQ159" s="46"/>
      <c r="MER159" s="46"/>
      <c r="MES159" s="46"/>
      <c r="MET159" s="46"/>
      <c r="MEU159" s="46"/>
      <c r="MEV159" s="46"/>
      <c r="MEW159" s="46"/>
      <c r="MEX159" s="46"/>
      <c r="MEY159" s="46"/>
      <c r="MEZ159" s="46"/>
      <c r="MFA159" s="46"/>
      <c r="MFB159" s="46"/>
      <c r="MFC159" s="46"/>
      <c r="MFD159" s="46"/>
      <c r="MFE159" s="46"/>
      <c r="MFF159" s="46"/>
      <c r="MFG159" s="46"/>
      <c r="MFH159" s="46"/>
      <c r="MFI159" s="46"/>
      <c r="MFJ159" s="46"/>
      <c r="MFK159" s="46"/>
      <c r="MFL159" s="46"/>
      <c r="MFM159" s="46"/>
      <c r="MFN159" s="46"/>
      <c r="MFO159" s="46"/>
      <c r="MFP159" s="46"/>
      <c r="MFQ159" s="46"/>
      <c r="MFR159" s="46"/>
      <c r="MFS159" s="46"/>
      <c r="MFT159" s="46"/>
      <c r="MFU159" s="46"/>
      <c r="MFV159" s="46"/>
      <c r="MFW159" s="46"/>
      <c r="MFX159" s="46"/>
      <c r="MFY159" s="46"/>
      <c r="MFZ159" s="46"/>
      <c r="MGA159" s="46"/>
      <c r="MGB159" s="46"/>
      <c r="MGC159" s="46"/>
      <c r="MGD159" s="46"/>
      <c r="MGE159" s="46"/>
      <c r="MGF159" s="46"/>
      <c r="MGG159" s="46"/>
      <c r="MGH159" s="46"/>
      <c r="MGI159" s="46"/>
      <c r="MGJ159" s="46"/>
      <c r="MGK159" s="46"/>
      <c r="MGL159" s="46"/>
      <c r="MGM159" s="46"/>
      <c r="MGN159" s="46"/>
      <c r="MGO159" s="46"/>
      <c r="MGP159" s="46"/>
      <c r="MGQ159" s="46"/>
      <c r="MGR159" s="46"/>
      <c r="MGS159" s="46"/>
      <c r="MGT159" s="46"/>
      <c r="MGU159" s="46"/>
      <c r="MGV159" s="46"/>
      <c r="MGW159" s="46"/>
      <c r="MGX159" s="46"/>
      <c r="MGY159" s="46"/>
      <c r="MGZ159" s="46"/>
      <c r="MHA159" s="46"/>
      <c r="MHB159" s="46"/>
      <c r="MHC159" s="46"/>
      <c r="MHD159" s="46"/>
      <c r="MHE159" s="46"/>
      <c r="MHF159" s="46"/>
      <c r="MHG159" s="46"/>
      <c r="MHH159" s="46"/>
      <c r="MHI159" s="46"/>
      <c r="MHJ159" s="46"/>
      <c r="MHK159" s="46"/>
      <c r="MHL159" s="46"/>
      <c r="MHM159" s="46"/>
      <c r="MHN159" s="46"/>
      <c r="MHO159" s="46"/>
      <c r="MHP159" s="46"/>
      <c r="MHQ159" s="46"/>
      <c r="MHR159" s="46"/>
      <c r="MHS159" s="46"/>
      <c r="MHT159" s="46"/>
      <c r="MHU159" s="46"/>
      <c r="MHV159" s="46"/>
      <c r="MHW159" s="46"/>
      <c r="MHX159" s="46"/>
      <c r="MHY159" s="46"/>
      <c r="MHZ159" s="46"/>
      <c r="MIA159" s="46"/>
      <c r="MIB159" s="46"/>
      <c r="MIC159" s="46"/>
      <c r="MID159" s="46"/>
      <c r="MIE159" s="46"/>
      <c r="MIF159" s="46"/>
      <c r="MIG159" s="46"/>
      <c r="MIH159" s="46"/>
      <c r="MII159" s="46"/>
      <c r="MIJ159" s="46"/>
      <c r="MIK159" s="46"/>
      <c r="MIL159" s="46"/>
      <c r="MIM159" s="46"/>
      <c r="MIN159" s="46"/>
      <c r="MIO159" s="46"/>
      <c r="MIP159" s="46"/>
      <c r="MIQ159" s="46"/>
      <c r="MIR159" s="46"/>
      <c r="MIS159" s="46"/>
      <c r="MIT159" s="46"/>
      <c r="MIU159" s="46"/>
      <c r="MIV159" s="46"/>
      <c r="MIW159" s="46"/>
      <c r="MIX159" s="46"/>
      <c r="MIY159" s="46"/>
      <c r="MIZ159" s="46"/>
      <c r="MJA159" s="46"/>
      <c r="MJB159" s="46"/>
      <c r="MJC159" s="46"/>
      <c r="MJD159" s="46"/>
      <c r="MJE159" s="46"/>
      <c r="MJF159" s="46"/>
      <c r="MJG159" s="46"/>
      <c r="MJH159" s="46"/>
      <c r="MJI159" s="46"/>
      <c r="MJJ159" s="46"/>
      <c r="MJK159" s="46"/>
      <c r="MJL159" s="46"/>
      <c r="MJM159" s="46"/>
      <c r="MJN159" s="46"/>
      <c r="MJO159" s="46"/>
      <c r="MJP159" s="46"/>
      <c r="MJQ159" s="46"/>
      <c r="MJR159" s="46"/>
      <c r="MJS159" s="46"/>
      <c r="MJT159" s="46"/>
      <c r="MJU159" s="46"/>
      <c r="MJV159" s="46"/>
      <c r="MJW159" s="46"/>
      <c r="MJX159" s="46"/>
      <c r="MJY159" s="46"/>
      <c r="MJZ159" s="46"/>
      <c r="MKA159" s="46"/>
      <c r="MKB159" s="46"/>
      <c r="MKC159" s="46"/>
      <c r="MKD159" s="46"/>
      <c r="MKE159" s="46"/>
      <c r="MKF159" s="46"/>
      <c r="MKG159" s="46"/>
      <c r="MKH159" s="46"/>
      <c r="MKI159" s="46"/>
      <c r="MKJ159" s="46"/>
      <c r="MKK159" s="46"/>
      <c r="MKL159" s="46"/>
      <c r="MKM159" s="46"/>
      <c r="MKN159" s="46"/>
      <c r="MKO159" s="46"/>
      <c r="MKP159" s="46"/>
      <c r="MKQ159" s="46"/>
      <c r="MKR159" s="46"/>
      <c r="MKS159" s="46"/>
      <c r="MKT159" s="46"/>
      <c r="MKU159" s="46"/>
      <c r="MKV159" s="46"/>
      <c r="MKW159" s="46"/>
      <c r="MKX159" s="46"/>
      <c r="MKY159" s="46"/>
      <c r="MKZ159" s="46"/>
      <c r="MLA159" s="46"/>
      <c r="MLB159" s="46"/>
      <c r="MLC159" s="46"/>
      <c r="MLD159" s="46"/>
      <c r="MLE159" s="46"/>
      <c r="MLF159" s="46"/>
      <c r="MLG159" s="46"/>
      <c r="MLH159" s="46"/>
      <c r="MLI159" s="46"/>
      <c r="MLJ159" s="46"/>
      <c r="MLK159" s="46"/>
      <c r="MLL159" s="46"/>
      <c r="MLM159" s="46"/>
      <c r="MLN159" s="46"/>
      <c r="MLO159" s="46"/>
      <c r="MLP159" s="46"/>
      <c r="MLQ159" s="46"/>
      <c r="MLR159" s="46"/>
      <c r="MLS159" s="46"/>
      <c r="MLT159" s="46"/>
      <c r="MLU159" s="46"/>
      <c r="MLV159" s="46"/>
      <c r="MLW159" s="46"/>
      <c r="MLX159" s="46"/>
      <c r="MLY159" s="46"/>
      <c r="MLZ159" s="46"/>
      <c r="MMA159" s="46"/>
      <c r="MMB159" s="46"/>
      <c r="MMC159" s="46"/>
      <c r="MMD159" s="46"/>
      <c r="MME159" s="46"/>
      <c r="MMF159" s="46"/>
      <c r="MMG159" s="46"/>
      <c r="MMH159" s="46"/>
      <c r="MMI159" s="46"/>
      <c r="MMJ159" s="46"/>
      <c r="MMK159" s="46"/>
      <c r="MML159" s="46"/>
      <c r="MMM159" s="46"/>
      <c r="MMN159" s="46"/>
      <c r="MMO159" s="46"/>
      <c r="MMP159" s="46"/>
      <c r="MMQ159" s="46"/>
      <c r="MMR159" s="46"/>
      <c r="MMS159" s="46"/>
      <c r="MMT159" s="46"/>
      <c r="MMU159" s="46"/>
      <c r="MMV159" s="46"/>
      <c r="MMW159" s="46"/>
      <c r="MMX159" s="46"/>
      <c r="MMY159" s="46"/>
      <c r="MMZ159" s="46"/>
      <c r="MNA159" s="46"/>
      <c r="MNB159" s="46"/>
      <c r="MNC159" s="46"/>
      <c r="MND159" s="46"/>
      <c r="MNE159" s="46"/>
      <c r="MNF159" s="46"/>
      <c r="MNG159" s="46"/>
      <c r="MNH159" s="46"/>
      <c r="MNI159" s="46"/>
      <c r="MNJ159" s="46"/>
      <c r="MNK159" s="46"/>
      <c r="MNL159" s="46"/>
      <c r="MNM159" s="46"/>
      <c r="MNN159" s="46"/>
      <c r="MNO159" s="46"/>
      <c r="MNP159" s="46"/>
      <c r="MNQ159" s="46"/>
      <c r="MNR159" s="46"/>
      <c r="MNS159" s="46"/>
      <c r="MNT159" s="46"/>
      <c r="MNU159" s="46"/>
      <c r="MNV159" s="46"/>
      <c r="MNW159" s="46"/>
      <c r="MNX159" s="46"/>
      <c r="MNY159" s="46"/>
      <c r="MNZ159" s="46"/>
      <c r="MOA159" s="46"/>
      <c r="MOB159" s="46"/>
      <c r="MOC159" s="46"/>
      <c r="MOD159" s="46"/>
      <c r="MOE159" s="46"/>
      <c r="MOF159" s="46"/>
      <c r="MOG159" s="46"/>
      <c r="MOH159" s="46"/>
      <c r="MOI159" s="46"/>
      <c r="MOJ159" s="46"/>
      <c r="MOK159" s="46"/>
      <c r="MOL159" s="46"/>
      <c r="MOM159" s="46"/>
      <c r="MON159" s="46"/>
      <c r="MOO159" s="46"/>
      <c r="MOP159" s="46"/>
      <c r="MOQ159" s="46"/>
      <c r="MOR159" s="46"/>
      <c r="MOS159" s="46"/>
      <c r="MOT159" s="46"/>
      <c r="MOU159" s="46"/>
      <c r="MOV159" s="46"/>
      <c r="MOW159" s="46"/>
      <c r="MOX159" s="46"/>
      <c r="MOY159" s="46"/>
      <c r="MOZ159" s="46"/>
      <c r="MPA159" s="46"/>
      <c r="MPB159" s="46"/>
      <c r="MPC159" s="46"/>
      <c r="MPD159" s="46"/>
      <c r="MPE159" s="46"/>
      <c r="MPF159" s="46"/>
      <c r="MPG159" s="46"/>
      <c r="MPH159" s="46"/>
      <c r="MPI159" s="46"/>
      <c r="MPJ159" s="46"/>
      <c r="MPK159" s="46"/>
      <c r="MPL159" s="46"/>
      <c r="MPM159" s="46"/>
      <c r="MPN159" s="46"/>
      <c r="MPO159" s="46"/>
      <c r="MPP159" s="46"/>
      <c r="MPQ159" s="46"/>
      <c r="MPR159" s="46"/>
      <c r="MPS159" s="46"/>
      <c r="MPT159" s="46"/>
      <c r="MPU159" s="46"/>
      <c r="MPV159" s="46"/>
      <c r="MPW159" s="46"/>
      <c r="MPX159" s="46"/>
      <c r="MPY159" s="46"/>
      <c r="MPZ159" s="46"/>
      <c r="MQA159" s="46"/>
      <c r="MQB159" s="46"/>
      <c r="MQC159" s="46"/>
      <c r="MQD159" s="46"/>
      <c r="MQE159" s="46"/>
      <c r="MQF159" s="46"/>
      <c r="MQG159" s="46"/>
      <c r="MQH159" s="46"/>
      <c r="MQI159" s="46"/>
      <c r="MQJ159" s="46"/>
      <c r="MQK159" s="46"/>
      <c r="MQL159" s="46"/>
      <c r="MQM159" s="46"/>
      <c r="MQN159" s="46"/>
      <c r="MQO159" s="46"/>
      <c r="MQP159" s="46"/>
      <c r="MQQ159" s="46"/>
      <c r="MQR159" s="46"/>
      <c r="MQS159" s="46"/>
      <c r="MQT159" s="46"/>
      <c r="MQU159" s="46"/>
      <c r="MQV159" s="46"/>
      <c r="MQW159" s="46"/>
      <c r="MQX159" s="46"/>
      <c r="MQY159" s="46"/>
      <c r="MQZ159" s="46"/>
      <c r="MRA159" s="46"/>
      <c r="MRB159" s="46"/>
      <c r="MRC159" s="46"/>
      <c r="MRD159" s="46"/>
      <c r="MRE159" s="46"/>
      <c r="MRF159" s="46"/>
      <c r="MRG159" s="46"/>
      <c r="MRH159" s="46"/>
      <c r="MRI159" s="46"/>
      <c r="MRJ159" s="46"/>
      <c r="MRK159" s="46"/>
      <c r="MRL159" s="46"/>
      <c r="MRM159" s="46"/>
      <c r="MRN159" s="46"/>
      <c r="MRO159" s="46"/>
      <c r="MRP159" s="46"/>
      <c r="MRQ159" s="46"/>
      <c r="MRR159" s="46"/>
      <c r="MRS159" s="46"/>
      <c r="MRT159" s="46"/>
      <c r="MRU159" s="46"/>
      <c r="MRV159" s="46"/>
      <c r="MRW159" s="46"/>
      <c r="MRX159" s="46"/>
      <c r="MRY159" s="46"/>
      <c r="MRZ159" s="46"/>
      <c r="MSA159" s="46"/>
      <c r="MSB159" s="46"/>
      <c r="MSC159" s="46"/>
      <c r="MSD159" s="46"/>
      <c r="MSE159" s="46"/>
      <c r="MSF159" s="46"/>
      <c r="MSG159" s="46"/>
      <c r="MSH159" s="46"/>
      <c r="MSI159" s="46"/>
      <c r="MSJ159" s="46"/>
      <c r="MSK159" s="46"/>
      <c r="MSL159" s="46"/>
      <c r="MSM159" s="46"/>
      <c r="MSN159" s="46"/>
      <c r="MSO159" s="46"/>
      <c r="MSP159" s="46"/>
      <c r="MSQ159" s="46"/>
      <c r="MSR159" s="46"/>
      <c r="MSS159" s="46"/>
      <c r="MST159" s="46"/>
      <c r="MSU159" s="46"/>
      <c r="MSV159" s="46"/>
      <c r="MSW159" s="46"/>
      <c r="MSX159" s="46"/>
      <c r="MSY159" s="46"/>
      <c r="MSZ159" s="46"/>
      <c r="MTA159" s="46"/>
      <c r="MTB159" s="46"/>
      <c r="MTC159" s="46"/>
      <c r="MTD159" s="46"/>
      <c r="MTE159" s="46"/>
      <c r="MTF159" s="46"/>
      <c r="MTG159" s="46"/>
      <c r="MTH159" s="46"/>
      <c r="MTI159" s="46"/>
      <c r="MTJ159" s="46"/>
      <c r="MTK159" s="46"/>
      <c r="MTL159" s="46"/>
      <c r="MTM159" s="46"/>
      <c r="MTN159" s="46"/>
      <c r="MTO159" s="46"/>
      <c r="MTP159" s="46"/>
      <c r="MTQ159" s="46"/>
      <c r="MTR159" s="46"/>
      <c r="MTS159" s="46"/>
      <c r="MTT159" s="46"/>
      <c r="MTU159" s="46"/>
      <c r="MTV159" s="46"/>
      <c r="MTW159" s="46"/>
      <c r="MTX159" s="46"/>
      <c r="MTY159" s="46"/>
      <c r="MTZ159" s="46"/>
      <c r="MUA159" s="46"/>
      <c r="MUB159" s="46"/>
      <c r="MUC159" s="46"/>
      <c r="MUD159" s="46"/>
      <c r="MUE159" s="46"/>
      <c r="MUF159" s="46"/>
      <c r="MUG159" s="46"/>
      <c r="MUH159" s="46"/>
      <c r="MUI159" s="46"/>
      <c r="MUJ159" s="46"/>
      <c r="MUK159" s="46"/>
      <c r="MUL159" s="46"/>
      <c r="MUM159" s="46"/>
      <c r="MUN159" s="46"/>
      <c r="MUO159" s="46"/>
      <c r="MUP159" s="46"/>
      <c r="MUQ159" s="46"/>
      <c r="MUR159" s="46"/>
      <c r="MUS159" s="46"/>
      <c r="MUT159" s="46"/>
      <c r="MUU159" s="46"/>
      <c r="MUV159" s="46"/>
      <c r="MUW159" s="46"/>
      <c r="MUX159" s="46"/>
      <c r="MUY159" s="46"/>
      <c r="MUZ159" s="46"/>
      <c r="MVA159" s="46"/>
      <c r="MVB159" s="46"/>
      <c r="MVC159" s="46"/>
      <c r="MVD159" s="46"/>
      <c r="MVE159" s="46"/>
      <c r="MVF159" s="46"/>
      <c r="MVG159" s="46"/>
      <c r="MVH159" s="46"/>
      <c r="MVI159" s="46"/>
      <c r="MVJ159" s="46"/>
      <c r="MVK159" s="46"/>
      <c r="MVL159" s="46"/>
      <c r="MVM159" s="46"/>
      <c r="MVN159" s="46"/>
      <c r="MVO159" s="46"/>
      <c r="MVP159" s="46"/>
      <c r="MVQ159" s="46"/>
      <c r="MVR159" s="46"/>
      <c r="MVS159" s="46"/>
      <c r="MVT159" s="46"/>
      <c r="MVU159" s="46"/>
      <c r="MVV159" s="46"/>
      <c r="MVW159" s="46"/>
      <c r="MVX159" s="46"/>
      <c r="MVY159" s="46"/>
      <c r="MVZ159" s="46"/>
      <c r="MWA159" s="46"/>
      <c r="MWB159" s="46"/>
      <c r="MWC159" s="46"/>
      <c r="MWD159" s="46"/>
      <c r="MWE159" s="46"/>
      <c r="MWF159" s="46"/>
      <c r="MWG159" s="46"/>
      <c r="MWH159" s="46"/>
      <c r="MWI159" s="46"/>
      <c r="MWJ159" s="46"/>
      <c r="MWK159" s="46"/>
      <c r="MWL159" s="46"/>
      <c r="MWM159" s="46"/>
      <c r="MWN159" s="46"/>
      <c r="MWO159" s="46"/>
      <c r="MWP159" s="46"/>
      <c r="MWQ159" s="46"/>
      <c r="MWR159" s="46"/>
      <c r="MWS159" s="46"/>
      <c r="MWT159" s="46"/>
      <c r="MWU159" s="46"/>
      <c r="MWV159" s="46"/>
      <c r="MWW159" s="46"/>
      <c r="MWX159" s="46"/>
      <c r="MWY159" s="46"/>
      <c r="MWZ159" s="46"/>
      <c r="MXA159" s="46"/>
      <c r="MXB159" s="46"/>
      <c r="MXC159" s="46"/>
      <c r="MXD159" s="46"/>
      <c r="MXE159" s="46"/>
      <c r="MXF159" s="46"/>
      <c r="MXG159" s="46"/>
      <c r="MXH159" s="46"/>
      <c r="MXI159" s="46"/>
      <c r="MXJ159" s="46"/>
      <c r="MXK159" s="46"/>
      <c r="MXL159" s="46"/>
      <c r="MXM159" s="46"/>
      <c r="MXN159" s="46"/>
      <c r="MXO159" s="46"/>
      <c r="MXP159" s="46"/>
      <c r="MXQ159" s="46"/>
      <c r="MXR159" s="46"/>
      <c r="MXS159" s="46"/>
      <c r="MXT159" s="46"/>
      <c r="MXU159" s="46"/>
      <c r="MXV159" s="46"/>
      <c r="MXW159" s="46"/>
      <c r="MXX159" s="46"/>
      <c r="MXY159" s="46"/>
      <c r="MXZ159" s="46"/>
      <c r="MYA159" s="46"/>
      <c r="MYB159" s="46"/>
      <c r="MYC159" s="46"/>
      <c r="MYD159" s="46"/>
      <c r="MYE159" s="46"/>
      <c r="MYF159" s="46"/>
      <c r="MYG159" s="46"/>
      <c r="MYH159" s="46"/>
      <c r="MYI159" s="46"/>
      <c r="MYJ159" s="46"/>
      <c r="MYK159" s="46"/>
      <c r="MYL159" s="46"/>
      <c r="MYM159" s="46"/>
      <c r="MYN159" s="46"/>
      <c r="MYO159" s="46"/>
      <c r="MYP159" s="46"/>
      <c r="MYQ159" s="46"/>
      <c r="MYR159" s="46"/>
      <c r="MYS159" s="46"/>
      <c r="MYT159" s="46"/>
      <c r="MYU159" s="46"/>
      <c r="MYV159" s="46"/>
      <c r="MYW159" s="46"/>
      <c r="MYX159" s="46"/>
      <c r="MYY159" s="46"/>
      <c r="MYZ159" s="46"/>
      <c r="MZA159" s="46"/>
      <c r="MZB159" s="46"/>
      <c r="MZC159" s="46"/>
      <c r="MZD159" s="46"/>
      <c r="MZE159" s="46"/>
      <c r="MZF159" s="46"/>
      <c r="MZG159" s="46"/>
      <c r="MZH159" s="46"/>
      <c r="MZI159" s="46"/>
      <c r="MZJ159" s="46"/>
      <c r="MZK159" s="46"/>
      <c r="MZL159" s="46"/>
      <c r="MZM159" s="46"/>
      <c r="MZN159" s="46"/>
      <c r="MZO159" s="46"/>
      <c r="MZP159" s="46"/>
      <c r="MZQ159" s="46"/>
      <c r="MZR159" s="46"/>
      <c r="MZS159" s="46"/>
      <c r="MZT159" s="46"/>
      <c r="MZU159" s="46"/>
      <c r="MZV159" s="46"/>
      <c r="MZW159" s="46"/>
      <c r="MZX159" s="46"/>
      <c r="MZY159" s="46"/>
      <c r="MZZ159" s="46"/>
      <c r="NAA159" s="46"/>
      <c r="NAB159" s="46"/>
      <c r="NAC159" s="46"/>
      <c r="NAD159" s="46"/>
      <c r="NAE159" s="46"/>
      <c r="NAF159" s="46"/>
      <c r="NAG159" s="46"/>
      <c r="NAH159" s="46"/>
      <c r="NAI159" s="46"/>
      <c r="NAJ159" s="46"/>
      <c r="NAK159" s="46"/>
      <c r="NAL159" s="46"/>
      <c r="NAM159" s="46"/>
      <c r="NAN159" s="46"/>
      <c r="NAO159" s="46"/>
      <c r="NAP159" s="46"/>
      <c r="NAQ159" s="46"/>
      <c r="NAR159" s="46"/>
      <c r="NAS159" s="46"/>
      <c r="NAT159" s="46"/>
      <c r="NAU159" s="46"/>
      <c r="NAV159" s="46"/>
      <c r="NAW159" s="46"/>
      <c r="NAX159" s="46"/>
      <c r="NAY159" s="46"/>
      <c r="NAZ159" s="46"/>
      <c r="NBA159" s="46"/>
      <c r="NBB159" s="46"/>
      <c r="NBC159" s="46"/>
      <c r="NBD159" s="46"/>
      <c r="NBE159" s="46"/>
      <c r="NBF159" s="46"/>
      <c r="NBG159" s="46"/>
      <c r="NBH159" s="46"/>
      <c r="NBI159" s="46"/>
      <c r="NBJ159" s="46"/>
      <c r="NBK159" s="46"/>
      <c r="NBL159" s="46"/>
      <c r="NBM159" s="46"/>
      <c r="NBN159" s="46"/>
      <c r="NBO159" s="46"/>
      <c r="NBP159" s="46"/>
      <c r="NBQ159" s="46"/>
      <c r="NBR159" s="46"/>
      <c r="NBS159" s="46"/>
      <c r="NBT159" s="46"/>
      <c r="NBU159" s="46"/>
      <c r="NBV159" s="46"/>
      <c r="NBW159" s="46"/>
      <c r="NBX159" s="46"/>
      <c r="NBY159" s="46"/>
      <c r="NBZ159" s="46"/>
      <c r="NCA159" s="46"/>
      <c r="NCB159" s="46"/>
      <c r="NCC159" s="46"/>
      <c r="NCD159" s="46"/>
      <c r="NCE159" s="46"/>
      <c r="NCF159" s="46"/>
      <c r="NCG159" s="46"/>
      <c r="NCH159" s="46"/>
      <c r="NCI159" s="46"/>
      <c r="NCJ159" s="46"/>
      <c r="NCK159" s="46"/>
      <c r="NCL159" s="46"/>
      <c r="NCM159" s="46"/>
      <c r="NCN159" s="46"/>
      <c r="NCO159" s="46"/>
      <c r="NCP159" s="46"/>
      <c r="NCQ159" s="46"/>
      <c r="NCR159" s="46"/>
      <c r="NCS159" s="46"/>
      <c r="NCT159" s="46"/>
      <c r="NCU159" s="46"/>
      <c r="NCV159" s="46"/>
      <c r="NCW159" s="46"/>
      <c r="NCX159" s="46"/>
      <c r="NCY159" s="46"/>
      <c r="NCZ159" s="46"/>
      <c r="NDA159" s="46"/>
      <c r="NDB159" s="46"/>
      <c r="NDC159" s="46"/>
      <c r="NDD159" s="46"/>
      <c r="NDE159" s="46"/>
      <c r="NDF159" s="46"/>
      <c r="NDG159" s="46"/>
      <c r="NDH159" s="46"/>
      <c r="NDI159" s="46"/>
      <c r="NDJ159" s="46"/>
      <c r="NDK159" s="46"/>
      <c r="NDL159" s="46"/>
      <c r="NDM159" s="46"/>
      <c r="NDN159" s="46"/>
      <c r="NDO159" s="46"/>
      <c r="NDP159" s="46"/>
      <c r="NDQ159" s="46"/>
      <c r="NDR159" s="46"/>
      <c r="NDS159" s="46"/>
      <c r="NDT159" s="46"/>
      <c r="NDU159" s="46"/>
      <c r="NDV159" s="46"/>
      <c r="NDW159" s="46"/>
      <c r="NDX159" s="46"/>
      <c r="NDY159" s="46"/>
      <c r="NDZ159" s="46"/>
      <c r="NEA159" s="46"/>
      <c r="NEB159" s="46"/>
      <c r="NEC159" s="46"/>
      <c r="NED159" s="46"/>
      <c r="NEE159" s="46"/>
      <c r="NEF159" s="46"/>
      <c r="NEG159" s="46"/>
      <c r="NEH159" s="46"/>
      <c r="NEI159" s="46"/>
      <c r="NEJ159" s="46"/>
      <c r="NEK159" s="46"/>
      <c r="NEL159" s="46"/>
      <c r="NEM159" s="46"/>
      <c r="NEN159" s="46"/>
      <c r="NEO159" s="46"/>
      <c r="NEP159" s="46"/>
      <c r="NEQ159" s="46"/>
      <c r="NER159" s="46"/>
      <c r="NES159" s="46"/>
      <c r="NET159" s="46"/>
      <c r="NEU159" s="46"/>
      <c r="NEV159" s="46"/>
      <c r="NEW159" s="46"/>
      <c r="NEX159" s="46"/>
      <c r="NEY159" s="46"/>
      <c r="NEZ159" s="46"/>
      <c r="NFA159" s="46"/>
      <c r="NFB159" s="46"/>
      <c r="NFC159" s="46"/>
      <c r="NFD159" s="46"/>
      <c r="NFE159" s="46"/>
      <c r="NFF159" s="46"/>
      <c r="NFG159" s="46"/>
      <c r="NFH159" s="46"/>
      <c r="NFI159" s="46"/>
      <c r="NFJ159" s="46"/>
      <c r="NFK159" s="46"/>
      <c r="NFL159" s="46"/>
      <c r="NFM159" s="46"/>
      <c r="NFN159" s="46"/>
      <c r="NFO159" s="46"/>
      <c r="NFP159" s="46"/>
      <c r="NFQ159" s="46"/>
      <c r="NFR159" s="46"/>
      <c r="NFS159" s="46"/>
      <c r="NFT159" s="46"/>
      <c r="NFU159" s="46"/>
      <c r="NFV159" s="46"/>
      <c r="NFW159" s="46"/>
      <c r="NFX159" s="46"/>
      <c r="NFY159" s="46"/>
      <c r="NFZ159" s="46"/>
      <c r="NGA159" s="46"/>
      <c r="NGB159" s="46"/>
      <c r="NGC159" s="46"/>
      <c r="NGD159" s="46"/>
      <c r="NGE159" s="46"/>
      <c r="NGF159" s="46"/>
      <c r="NGG159" s="46"/>
      <c r="NGH159" s="46"/>
      <c r="NGI159" s="46"/>
      <c r="NGJ159" s="46"/>
      <c r="NGK159" s="46"/>
      <c r="NGL159" s="46"/>
      <c r="NGM159" s="46"/>
      <c r="NGN159" s="46"/>
      <c r="NGO159" s="46"/>
      <c r="NGP159" s="46"/>
      <c r="NGQ159" s="46"/>
      <c r="NGR159" s="46"/>
      <c r="NGS159" s="46"/>
      <c r="NGT159" s="46"/>
      <c r="NGU159" s="46"/>
      <c r="NGV159" s="46"/>
      <c r="NGW159" s="46"/>
      <c r="NGX159" s="46"/>
      <c r="NGY159" s="46"/>
      <c r="NGZ159" s="46"/>
      <c r="NHA159" s="46"/>
      <c r="NHB159" s="46"/>
      <c r="NHC159" s="46"/>
      <c r="NHD159" s="46"/>
      <c r="NHE159" s="46"/>
      <c r="NHF159" s="46"/>
      <c r="NHG159" s="46"/>
      <c r="NHH159" s="46"/>
      <c r="NHI159" s="46"/>
      <c r="NHJ159" s="46"/>
      <c r="NHK159" s="46"/>
      <c r="NHL159" s="46"/>
      <c r="NHM159" s="46"/>
      <c r="NHN159" s="46"/>
      <c r="NHO159" s="46"/>
      <c r="NHP159" s="46"/>
      <c r="NHQ159" s="46"/>
      <c r="NHR159" s="46"/>
      <c r="NHS159" s="46"/>
      <c r="NHT159" s="46"/>
      <c r="NHU159" s="46"/>
      <c r="NHV159" s="46"/>
      <c r="NHW159" s="46"/>
      <c r="NHX159" s="46"/>
      <c r="NHY159" s="46"/>
      <c r="NHZ159" s="46"/>
      <c r="NIA159" s="46"/>
      <c r="NIB159" s="46"/>
      <c r="NIC159" s="46"/>
      <c r="NID159" s="46"/>
      <c r="NIE159" s="46"/>
      <c r="NIF159" s="46"/>
      <c r="NIG159" s="46"/>
      <c r="NIH159" s="46"/>
      <c r="NII159" s="46"/>
      <c r="NIJ159" s="46"/>
      <c r="NIK159" s="46"/>
      <c r="NIL159" s="46"/>
      <c r="NIM159" s="46"/>
      <c r="NIN159" s="46"/>
      <c r="NIO159" s="46"/>
      <c r="NIP159" s="46"/>
      <c r="NIQ159" s="46"/>
      <c r="NIR159" s="46"/>
      <c r="NIS159" s="46"/>
      <c r="NIT159" s="46"/>
      <c r="NIU159" s="46"/>
      <c r="NIV159" s="46"/>
      <c r="NIW159" s="46"/>
      <c r="NIX159" s="46"/>
      <c r="NIY159" s="46"/>
      <c r="NIZ159" s="46"/>
      <c r="NJA159" s="46"/>
      <c r="NJB159" s="46"/>
      <c r="NJC159" s="46"/>
      <c r="NJD159" s="46"/>
      <c r="NJE159" s="46"/>
      <c r="NJF159" s="46"/>
      <c r="NJG159" s="46"/>
      <c r="NJH159" s="46"/>
      <c r="NJI159" s="46"/>
      <c r="NJJ159" s="46"/>
      <c r="NJK159" s="46"/>
      <c r="NJL159" s="46"/>
      <c r="NJM159" s="46"/>
      <c r="NJN159" s="46"/>
      <c r="NJO159" s="46"/>
      <c r="NJP159" s="46"/>
      <c r="NJQ159" s="46"/>
      <c r="NJR159" s="46"/>
      <c r="NJS159" s="46"/>
      <c r="NJT159" s="46"/>
      <c r="NJU159" s="46"/>
      <c r="NJV159" s="46"/>
      <c r="NJW159" s="46"/>
      <c r="NJX159" s="46"/>
      <c r="NJY159" s="46"/>
      <c r="NJZ159" s="46"/>
      <c r="NKA159" s="46"/>
      <c r="NKB159" s="46"/>
      <c r="NKC159" s="46"/>
      <c r="NKD159" s="46"/>
      <c r="NKE159" s="46"/>
      <c r="NKF159" s="46"/>
      <c r="NKG159" s="46"/>
      <c r="NKH159" s="46"/>
      <c r="NKI159" s="46"/>
      <c r="NKJ159" s="46"/>
      <c r="NKK159" s="46"/>
      <c r="NKL159" s="46"/>
      <c r="NKM159" s="46"/>
      <c r="NKN159" s="46"/>
      <c r="NKO159" s="46"/>
      <c r="NKP159" s="46"/>
      <c r="NKQ159" s="46"/>
      <c r="NKR159" s="46"/>
      <c r="NKS159" s="46"/>
      <c r="NKT159" s="46"/>
      <c r="NKU159" s="46"/>
      <c r="NKV159" s="46"/>
      <c r="NKW159" s="46"/>
      <c r="NKX159" s="46"/>
      <c r="NKY159" s="46"/>
      <c r="NKZ159" s="46"/>
      <c r="NLA159" s="46"/>
      <c r="NLB159" s="46"/>
      <c r="NLC159" s="46"/>
      <c r="NLD159" s="46"/>
      <c r="NLE159" s="46"/>
      <c r="NLF159" s="46"/>
      <c r="NLG159" s="46"/>
      <c r="NLH159" s="46"/>
      <c r="NLI159" s="46"/>
      <c r="NLJ159" s="46"/>
      <c r="NLK159" s="46"/>
      <c r="NLL159" s="46"/>
      <c r="NLM159" s="46"/>
      <c r="NLN159" s="46"/>
      <c r="NLO159" s="46"/>
      <c r="NLP159" s="46"/>
      <c r="NLQ159" s="46"/>
      <c r="NLR159" s="46"/>
      <c r="NLS159" s="46"/>
      <c r="NLT159" s="46"/>
      <c r="NLU159" s="46"/>
      <c r="NLV159" s="46"/>
      <c r="NLW159" s="46"/>
      <c r="NLX159" s="46"/>
      <c r="NLY159" s="46"/>
      <c r="NLZ159" s="46"/>
      <c r="NMA159" s="46"/>
      <c r="NMB159" s="46"/>
      <c r="NMC159" s="46"/>
      <c r="NMD159" s="46"/>
      <c r="NME159" s="46"/>
      <c r="NMF159" s="46"/>
      <c r="NMG159" s="46"/>
      <c r="NMH159" s="46"/>
      <c r="NMI159" s="46"/>
      <c r="NMJ159" s="46"/>
      <c r="NMK159" s="46"/>
      <c r="NML159" s="46"/>
      <c r="NMM159" s="46"/>
      <c r="NMN159" s="46"/>
      <c r="NMO159" s="46"/>
      <c r="NMP159" s="46"/>
      <c r="NMQ159" s="46"/>
      <c r="NMR159" s="46"/>
      <c r="NMS159" s="46"/>
      <c r="NMT159" s="46"/>
      <c r="NMU159" s="46"/>
      <c r="NMV159" s="46"/>
      <c r="NMW159" s="46"/>
      <c r="NMX159" s="46"/>
      <c r="NMY159" s="46"/>
      <c r="NMZ159" s="46"/>
      <c r="NNA159" s="46"/>
      <c r="NNB159" s="46"/>
      <c r="NNC159" s="46"/>
      <c r="NND159" s="46"/>
      <c r="NNE159" s="46"/>
      <c r="NNF159" s="46"/>
      <c r="NNG159" s="46"/>
      <c r="NNH159" s="46"/>
      <c r="NNI159" s="46"/>
      <c r="NNJ159" s="46"/>
      <c r="NNK159" s="46"/>
      <c r="NNL159" s="46"/>
      <c r="NNM159" s="46"/>
      <c r="NNN159" s="46"/>
      <c r="NNO159" s="46"/>
      <c r="NNP159" s="46"/>
      <c r="NNQ159" s="46"/>
      <c r="NNR159" s="46"/>
      <c r="NNS159" s="46"/>
      <c r="NNT159" s="46"/>
      <c r="NNU159" s="46"/>
      <c r="NNV159" s="46"/>
      <c r="NNW159" s="46"/>
      <c r="NNX159" s="46"/>
      <c r="NNY159" s="46"/>
      <c r="NNZ159" s="46"/>
      <c r="NOA159" s="46"/>
      <c r="NOB159" s="46"/>
      <c r="NOC159" s="46"/>
      <c r="NOD159" s="46"/>
      <c r="NOE159" s="46"/>
      <c r="NOF159" s="46"/>
      <c r="NOG159" s="46"/>
      <c r="NOH159" s="46"/>
      <c r="NOI159" s="46"/>
      <c r="NOJ159" s="46"/>
      <c r="NOK159" s="46"/>
      <c r="NOL159" s="46"/>
      <c r="NOM159" s="46"/>
      <c r="NON159" s="46"/>
      <c r="NOO159" s="46"/>
      <c r="NOP159" s="46"/>
      <c r="NOQ159" s="46"/>
      <c r="NOR159" s="46"/>
      <c r="NOS159" s="46"/>
      <c r="NOT159" s="46"/>
      <c r="NOU159" s="46"/>
      <c r="NOV159" s="46"/>
      <c r="NOW159" s="46"/>
      <c r="NOX159" s="46"/>
      <c r="NOY159" s="46"/>
      <c r="NOZ159" s="46"/>
      <c r="NPA159" s="46"/>
      <c r="NPB159" s="46"/>
      <c r="NPC159" s="46"/>
      <c r="NPD159" s="46"/>
      <c r="NPE159" s="46"/>
      <c r="NPF159" s="46"/>
      <c r="NPG159" s="46"/>
      <c r="NPH159" s="46"/>
      <c r="NPI159" s="46"/>
      <c r="NPJ159" s="46"/>
      <c r="NPK159" s="46"/>
      <c r="NPL159" s="46"/>
      <c r="NPM159" s="46"/>
      <c r="NPN159" s="46"/>
      <c r="NPO159" s="46"/>
      <c r="NPP159" s="46"/>
      <c r="NPQ159" s="46"/>
      <c r="NPR159" s="46"/>
      <c r="NPS159" s="46"/>
      <c r="NPT159" s="46"/>
      <c r="NPU159" s="46"/>
      <c r="NPV159" s="46"/>
      <c r="NPW159" s="46"/>
      <c r="NPX159" s="46"/>
      <c r="NPY159" s="46"/>
      <c r="NPZ159" s="46"/>
      <c r="NQA159" s="46"/>
      <c r="NQB159" s="46"/>
      <c r="NQC159" s="46"/>
      <c r="NQD159" s="46"/>
      <c r="NQE159" s="46"/>
      <c r="NQF159" s="46"/>
      <c r="NQG159" s="46"/>
      <c r="NQH159" s="46"/>
      <c r="NQI159" s="46"/>
      <c r="NQJ159" s="46"/>
      <c r="NQK159" s="46"/>
      <c r="NQL159" s="46"/>
      <c r="NQM159" s="46"/>
      <c r="NQN159" s="46"/>
      <c r="NQO159" s="46"/>
      <c r="NQP159" s="46"/>
      <c r="NQQ159" s="46"/>
      <c r="NQR159" s="46"/>
      <c r="NQS159" s="46"/>
      <c r="NQT159" s="46"/>
      <c r="NQU159" s="46"/>
      <c r="NQV159" s="46"/>
      <c r="NQW159" s="46"/>
      <c r="NQX159" s="46"/>
      <c r="NQY159" s="46"/>
      <c r="NQZ159" s="46"/>
      <c r="NRA159" s="46"/>
      <c r="NRB159" s="46"/>
      <c r="NRC159" s="46"/>
      <c r="NRD159" s="46"/>
      <c r="NRE159" s="46"/>
      <c r="NRF159" s="46"/>
      <c r="NRG159" s="46"/>
      <c r="NRH159" s="46"/>
      <c r="NRI159" s="46"/>
      <c r="NRJ159" s="46"/>
      <c r="NRK159" s="46"/>
      <c r="NRL159" s="46"/>
      <c r="NRM159" s="46"/>
      <c r="NRN159" s="46"/>
      <c r="NRO159" s="46"/>
      <c r="NRP159" s="46"/>
      <c r="NRQ159" s="46"/>
      <c r="NRR159" s="46"/>
      <c r="NRS159" s="46"/>
      <c r="NRT159" s="46"/>
      <c r="NRU159" s="46"/>
      <c r="NRV159" s="46"/>
      <c r="NRW159" s="46"/>
      <c r="NRX159" s="46"/>
      <c r="NRY159" s="46"/>
      <c r="NRZ159" s="46"/>
      <c r="NSA159" s="46"/>
      <c r="NSB159" s="46"/>
      <c r="NSC159" s="46"/>
      <c r="NSD159" s="46"/>
      <c r="NSE159" s="46"/>
      <c r="NSF159" s="46"/>
      <c r="NSG159" s="46"/>
      <c r="NSH159" s="46"/>
      <c r="NSI159" s="46"/>
      <c r="NSJ159" s="46"/>
      <c r="NSK159" s="46"/>
      <c r="NSL159" s="46"/>
      <c r="NSM159" s="46"/>
      <c r="NSN159" s="46"/>
      <c r="NSO159" s="46"/>
      <c r="NSP159" s="46"/>
      <c r="NSQ159" s="46"/>
      <c r="NSR159" s="46"/>
      <c r="NSS159" s="46"/>
      <c r="NST159" s="46"/>
      <c r="NSU159" s="46"/>
      <c r="NSV159" s="46"/>
      <c r="NSW159" s="46"/>
      <c r="NSX159" s="46"/>
      <c r="NSY159" s="46"/>
      <c r="NSZ159" s="46"/>
      <c r="NTA159" s="46"/>
      <c r="NTB159" s="46"/>
      <c r="NTC159" s="46"/>
      <c r="NTD159" s="46"/>
      <c r="NTE159" s="46"/>
      <c r="NTF159" s="46"/>
      <c r="NTG159" s="46"/>
      <c r="NTH159" s="46"/>
      <c r="NTI159" s="46"/>
      <c r="NTJ159" s="46"/>
      <c r="NTK159" s="46"/>
      <c r="NTL159" s="46"/>
      <c r="NTM159" s="46"/>
      <c r="NTN159" s="46"/>
      <c r="NTO159" s="46"/>
      <c r="NTP159" s="46"/>
      <c r="NTQ159" s="46"/>
      <c r="NTR159" s="46"/>
      <c r="NTS159" s="46"/>
      <c r="NTT159" s="46"/>
      <c r="NTU159" s="46"/>
      <c r="NTV159" s="46"/>
      <c r="NTW159" s="46"/>
      <c r="NTX159" s="46"/>
      <c r="NTY159" s="46"/>
      <c r="NTZ159" s="46"/>
      <c r="NUA159" s="46"/>
      <c r="NUB159" s="46"/>
      <c r="NUC159" s="46"/>
      <c r="NUD159" s="46"/>
      <c r="NUE159" s="46"/>
      <c r="NUF159" s="46"/>
      <c r="NUG159" s="46"/>
      <c r="NUH159" s="46"/>
      <c r="NUI159" s="46"/>
      <c r="NUJ159" s="46"/>
      <c r="NUK159" s="46"/>
      <c r="NUL159" s="46"/>
      <c r="NUM159" s="46"/>
      <c r="NUN159" s="46"/>
      <c r="NUO159" s="46"/>
      <c r="NUP159" s="46"/>
      <c r="NUQ159" s="46"/>
      <c r="NUR159" s="46"/>
      <c r="NUS159" s="46"/>
      <c r="NUT159" s="46"/>
      <c r="NUU159" s="46"/>
      <c r="NUV159" s="46"/>
      <c r="NUW159" s="46"/>
      <c r="NUX159" s="46"/>
      <c r="NUY159" s="46"/>
      <c r="NUZ159" s="46"/>
      <c r="NVA159" s="46"/>
      <c r="NVB159" s="46"/>
      <c r="NVC159" s="46"/>
      <c r="NVD159" s="46"/>
      <c r="NVE159" s="46"/>
      <c r="NVF159" s="46"/>
      <c r="NVG159" s="46"/>
      <c r="NVH159" s="46"/>
      <c r="NVI159" s="46"/>
      <c r="NVJ159" s="46"/>
      <c r="NVK159" s="46"/>
      <c r="NVL159" s="46"/>
      <c r="NVM159" s="46"/>
      <c r="NVN159" s="46"/>
      <c r="NVO159" s="46"/>
      <c r="NVP159" s="46"/>
      <c r="NVQ159" s="46"/>
      <c r="NVR159" s="46"/>
      <c r="NVS159" s="46"/>
      <c r="NVT159" s="46"/>
      <c r="NVU159" s="46"/>
      <c r="NVV159" s="46"/>
      <c r="NVW159" s="46"/>
      <c r="NVX159" s="46"/>
      <c r="NVY159" s="46"/>
      <c r="NVZ159" s="46"/>
      <c r="NWA159" s="46"/>
      <c r="NWB159" s="46"/>
      <c r="NWC159" s="46"/>
      <c r="NWD159" s="46"/>
      <c r="NWE159" s="46"/>
      <c r="NWF159" s="46"/>
      <c r="NWG159" s="46"/>
      <c r="NWH159" s="46"/>
      <c r="NWI159" s="46"/>
      <c r="NWJ159" s="46"/>
      <c r="NWK159" s="46"/>
      <c r="NWL159" s="46"/>
      <c r="NWM159" s="46"/>
      <c r="NWN159" s="46"/>
      <c r="NWO159" s="46"/>
      <c r="NWP159" s="46"/>
      <c r="NWQ159" s="46"/>
      <c r="NWR159" s="46"/>
      <c r="NWS159" s="46"/>
      <c r="NWT159" s="46"/>
      <c r="NWU159" s="46"/>
      <c r="NWV159" s="46"/>
      <c r="NWW159" s="46"/>
      <c r="NWX159" s="46"/>
      <c r="NWY159" s="46"/>
      <c r="NWZ159" s="46"/>
      <c r="NXA159" s="46"/>
      <c r="NXB159" s="46"/>
      <c r="NXC159" s="46"/>
      <c r="NXD159" s="46"/>
      <c r="NXE159" s="46"/>
      <c r="NXF159" s="46"/>
      <c r="NXG159" s="46"/>
      <c r="NXH159" s="46"/>
      <c r="NXI159" s="46"/>
      <c r="NXJ159" s="46"/>
      <c r="NXK159" s="46"/>
      <c r="NXL159" s="46"/>
      <c r="NXM159" s="46"/>
      <c r="NXN159" s="46"/>
      <c r="NXO159" s="46"/>
      <c r="NXP159" s="46"/>
      <c r="NXQ159" s="46"/>
      <c r="NXR159" s="46"/>
      <c r="NXS159" s="46"/>
      <c r="NXT159" s="46"/>
      <c r="NXU159" s="46"/>
      <c r="NXV159" s="46"/>
      <c r="NXW159" s="46"/>
      <c r="NXX159" s="46"/>
      <c r="NXY159" s="46"/>
      <c r="NXZ159" s="46"/>
      <c r="NYA159" s="46"/>
      <c r="NYB159" s="46"/>
      <c r="NYC159" s="46"/>
      <c r="NYD159" s="46"/>
      <c r="NYE159" s="46"/>
      <c r="NYF159" s="46"/>
      <c r="NYG159" s="46"/>
      <c r="NYH159" s="46"/>
      <c r="NYI159" s="46"/>
      <c r="NYJ159" s="46"/>
      <c r="NYK159" s="46"/>
      <c r="NYL159" s="46"/>
      <c r="NYM159" s="46"/>
      <c r="NYN159" s="46"/>
      <c r="NYO159" s="46"/>
      <c r="NYP159" s="46"/>
      <c r="NYQ159" s="46"/>
      <c r="NYR159" s="46"/>
      <c r="NYS159" s="46"/>
      <c r="NYT159" s="46"/>
      <c r="NYU159" s="46"/>
      <c r="NYV159" s="46"/>
      <c r="NYW159" s="46"/>
      <c r="NYX159" s="46"/>
      <c r="NYY159" s="46"/>
      <c r="NYZ159" s="46"/>
      <c r="NZA159" s="46"/>
      <c r="NZB159" s="46"/>
      <c r="NZC159" s="46"/>
      <c r="NZD159" s="46"/>
      <c r="NZE159" s="46"/>
      <c r="NZF159" s="46"/>
      <c r="NZG159" s="46"/>
      <c r="NZH159" s="46"/>
      <c r="NZI159" s="46"/>
      <c r="NZJ159" s="46"/>
      <c r="NZK159" s="46"/>
      <c r="NZL159" s="46"/>
      <c r="NZM159" s="46"/>
      <c r="NZN159" s="46"/>
      <c r="NZO159" s="46"/>
      <c r="NZP159" s="46"/>
      <c r="NZQ159" s="46"/>
      <c r="NZR159" s="46"/>
      <c r="NZS159" s="46"/>
      <c r="NZT159" s="46"/>
      <c r="NZU159" s="46"/>
      <c r="NZV159" s="46"/>
      <c r="NZW159" s="46"/>
      <c r="NZX159" s="46"/>
      <c r="NZY159" s="46"/>
      <c r="NZZ159" s="46"/>
      <c r="OAA159" s="46"/>
      <c r="OAB159" s="46"/>
      <c r="OAC159" s="46"/>
      <c r="OAD159" s="46"/>
      <c r="OAE159" s="46"/>
      <c r="OAF159" s="46"/>
      <c r="OAG159" s="46"/>
      <c r="OAH159" s="46"/>
      <c r="OAI159" s="46"/>
      <c r="OAJ159" s="46"/>
      <c r="OAK159" s="46"/>
      <c r="OAL159" s="46"/>
      <c r="OAM159" s="46"/>
      <c r="OAN159" s="46"/>
      <c r="OAO159" s="46"/>
      <c r="OAP159" s="46"/>
      <c r="OAQ159" s="46"/>
      <c r="OAR159" s="46"/>
      <c r="OAS159" s="46"/>
      <c r="OAT159" s="46"/>
      <c r="OAU159" s="46"/>
      <c r="OAV159" s="46"/>
      <c r="OAW159" s="46"/>
      <c r="OAX159" s="46"/>
      <c r="OAY159" s="46"/>
      <c r="OAZ159" s="46"/>
      <c r="OBA159" s="46"/>
      <c r="OBB159" s="46"/>
      <c r="OBC159" s="46"/>
      <c r="OBD159" s="46"/>
      <c r="OBE159" s="46"/>
      <c r="OBF159" s="46"/>
      <c r="OBG159" s="46"/>
      <c r="OBH159" s="46"/>
      <c r="OBI159" s="46"/>
      <c r="OBJ159" s="46"/>
      <c r="OBK159" s="46"/>
      <c r="OBL159" s="46"/>
      <c r="OBM159" s="46"/>
      <c r="OBN159" s="46"/>
      <c r="OBO159" s="46"/>
      <c r="OBP159" s="46"/>
      <c r="OBQ159" s="46"/>
      <c r="OBR159" s="46"/>
      <c r="OBS159" s="46"/>
      <c r="OBT159" s="46"/>
      <c r="OBU159" s="46"/>
      <c r="OBV159" s="46"/>
      <c r="OBW159" s="46"/>
      <c r="OBX159" s="46"/>
      <c r="OBY159" s="46"/>
      <c r="OBZ159" s="46"/>
      <c r="OCA159" s="46"/>
      <c r="OCB159" s="46"/>
      <c r="OCC159" s="46"/>
      <c r="OCD159" s="46"/>
      <c r="OCE159" s="46"/>
      <c r="OCF159" s="46"/>
      <c r="OCG159" s="46"/>
      <c r="OCH159" s="46"/>
      <c r="OCI159" s="46"/>
      <c r="OCJ159" s="46"/>
      <c r="OCK159" s="46"/>
      <c r="OCL159" s="46"/>
      <c r="OCM159" s="46"/>
      <c r="OCN159" s="46"/>
      <c r="OCO159" s="46"/>
      <c r="OCP159" s="46"/>
      <c r="OCQ159" s="46"/>
      <c r="OCR159" s="46"/>
      <c r="OCS159" s="46"/>
      <c r="OCT159" s="46"/>
      <c r="OCU159" s="46"/>
      <c r="OCV159" s="46"/>
      <c r="OCW159" s="46"/>
      <c r="OCX159" s="46"/>
      <c r="OCY159" s="46"/>
      <c r="OCZ159" s="46"/>
      <c r="ODA159" s="46"/>
      <c r="ODB159" s="46"/>
      <c r="ODC159" s="46"/>
      <c r="ODD159" s="46"/>
      <c r="ODE159" s="46"/>
      <c r="ODF159" s="46"/>
      <c r="ODG159" s="46"/>
      <c r="ODH159" s="46"/>
      <c r="ODI159" s="46"/>
      <c r="ODJ159" s="46"/>
      <c r="ODK159" s="46"/>
      <c r="ODL159" s="46"/>
      <c r="ODM159" s="46"/>
      <c r="ODN159" s="46"/>
      <c r="ODO159" s="46"/>
      <c r="ODP159" s="46"/>
      <c r="ODQ159" s="46"/>
      <c r="ODR159" s="46"/>
      <c r="ODS159" s="46"/>
      <c r="ODT159" s="46"/>
      <c r="ODU159" s="46"/>
      <c r="ODV159" s="46"/>
      <c r="ODW159" s="46"/>
      <c r="ODX159" s="46"/>
      <c r="ODY159" s="46"/>
      <c r="ODZ159" s="46"/>
      <c r="OEA159" s="46"/>
      <c r="OEB159" s="46"/>
      <c r="OEC159" s="46"/>
      <c r="OED159" s="46"/>
      <c r="OEE159" s="46"/>
      <c r="OEF159" s="46"/>
      <c r="OEG159" s="46"/>
      <c r="OEH159" s="46"/>
      <c r="OEI159" s="46"/>
      <c r="OEJ159" s="46"/>
      <c r="OEK159" s="46"/>
      <c r="OEL159" s="46"/>
      <c r="OEM159" s="46"/>
      <c r="OEN159" s="46"/>
      <c r="OEO159" s="46"/>
      <c r="OEP159" s="46"/>
      <c r="OEQ159" s="46"/>
      <c r="OER159" s="46"/>
      <c r="OES159" s="46"/>
      <c r="OET159" s="46"/>
      <c r="OEU159" s="46"/>
      <c r="OEV159" s="46"/>
      <c r="OEW159" s="46"/>
      <c r="OEX159" s="46"/>
      <c r="OEY159" s="46"/>
      <c r="OEZ159" s="46"/>
      <c r="OFA159" s="46"/>
      <c r="OFB159" s="46"/>
      <c r="OFC159" s="46"/>
      <c r="OFD159" s="46"/>
      <c r="OFE159" s="46"/>
      <c r="OFF159" s="46"/>
      <c r="OFG159" s="46"/>
      <c r="OFH159" s="46"/>
      <c r="OFI159" s="46"/>
      <c r="OFJ159" s="46"/>
      <c r="OFK159" s="46"/>
      <c r="OFL159" s="46"/>
      <c r="OFM159" s="46"/>
      <c r="OFN159" s="46"/>
      <c r="OFO159" s="46"/>
      <c r="OFP159" s="46"/>
      <c r="OFQ159" s="46"/>
      <c r="OFR159" s="46"/>
      <c r="OFS159" s="46"/>
      <c r="OFT159" s="46"/>
      <c r="OFU159" s="46"/>
      <c r="OFV159" s="46"/>
      <c r="OFW159" s="46"/>
      <c r="OFX159" s="46"/>
      <c r="OFY159" s="46"/>
      <c r="OFZ159" s="46"/>
      <c r="OGA159" s="46"/>
      <c r="OGB159" s="46"/>
      <c r="OGC159" s="46"/>
      <c r="OGD159" s="46"/>
      <c r="OGE159" s="46"/>
      <c r="OGF159" s="46"/>
      <c r="OGG159" s="46"/>
      <c r="OGH159" s="46"/>
      <c r="OGI159" s="46"/>
      <c r="OGJ159" s="46"/>
      <c r="OGK159" s="46"/>
      <c r="OGL159" s="46"/>
      <c r="OGM159" s="46"/>
      <c r="OGN159" s="46"/>
      <c r="OGO159" s="46"/>
      <c r="OGP159" s="46"/>
      <c r="OGQ159" s="46"/>
      <c r="OGR159" s="46"/>
      <c r="OGS159" s="46"/>
      <c r="OGT159" s="46"/>
      <c r="OGU159" s="46"/>
      <c r="OGV159" s="46"/>
      <c r="OGW159" s="46"/>
      <c r="OGX159" s="46"/>
      <c r="OGY159" s="46"/>
      <c r="OGZ159" s="46"/>
      <c r="OHA159" s="46"/>
      <c r="OHB159" s="46"/>
      <c r="OHC159" s="46"/>
      <c r="OHD159" s="46"/>
      <c r="OHE159" s="46"/>
      <c r="OHF159" s="46"/>
      <c r="OHG159" s="46"/>
      <c r="OHH159" s="46"/>
      <c r="OHI159" s="46"/>
      <c r="OHJ159" s="46"/>
      <c r="OHK159" s="46"/>
      <c r="OHL159" s="46"/>
      <c r="OHM159" s="46"/>
      <c r="OHN159" s="46"/>
      <c r="OHO159" s="46"/>
      <c r="OHP159" s="46"/>
      <c r="OHQ159" s="46"/>
      <c r="OHR159" s="46"/>
      <c r="OHS159" s="46"/>
      <c r="OHT159" s="46"/>
      <c r="OHU159" s="46"/>
      <c r="OHV159" s="46"/>
      <c r="OHW159" s="46"/>
      <c r="OHX159" s="46"/>
      <c r="OHY159" s="46"/>
      <c r="OHZ159" s="46"/>
      <c r="OIA159" s="46"/>
      <c r="OIB159" s="46"/>
      <c r="OIC159" s="46"/>
      <c r="OID159" s="46"/>
      <c r="OIE159" s="46"/>
      <c r="OIF159" s="46"/>
      <c r="OIG159" s="46"/>
      <c r="OIH159" s="46"/>
      <c r="OII159" s="46"/>
      <c r="OIJ159" s="46"/>
      <c r="OIK159" s="46"/>
      <c r="OIL159" s="46"/>
      <c r="OIM159" s="46"/>
      <c r="OIN159" s="46"/>
      <c r="OIO159" s="46"/>
      <c r="OIP159" s="46"/>
      <c r="OIQ159" s="46"/>
      <c r="OIR159" s="46"/>
      <c r="OIS159" s="46"/>
      <c r="OIT159" s="46"/>
      <c r="OIU159" s="46"/>
      <c r="OIV159" s="46"/>
      <c r="OIW159" s="46"/>
      <c r="OIX159" s="46"/>
      <c r="OIY159" s="46"/>
      <c r="OIZ159" s="46"/>
      <c r="OJA159" s="46"/>
      <c r="OJB159" s="46"/>
      <c r="OJC159" s="46"/>
      <c r="OJD159" s="46"/>
      <c r="OJE159" s="46"/>
      <c r="OJF159" s="46"/>
      <c r="OJG159" s="46"/>
      <c r="OJH159" s="46"/>
      <c r="OJI159" s="46"/>
      <c r="OJJ159" s="46"/>
      <c r="OJK159" s="46"/>
      <c r="OJL159" s="46"/>
      <c r="OJM159" s="46"/>
      <c r="OJN159" s="46"/>
      <c r="OJO159" s="46"/>
      <c r="OJP159" s="46"/>
      <c r="OJQ159" s="46"/>
      <c r="OJR159" s="46"/>
      <c r="OJS159" s="46"/>
      <c r="OJT159" s="46"/>
      <c r="OJU159" s="46"/>
      <c r="OJV159" s="46"/>
      <c r="OJW159" s="46"/>
      <c r="OJX159" s="46"/>
      <c r="OJY159" s="46"/>
      <c r="OJZ159" s="46"/>
      <c r="OKA159" s="46"/>
      <c r="OKB159" s="46"/>
      <c r="OKC159" s="46"/>
      <c r="OKD159" s="46"/>
      <c r="OKE159" s="46"/>
      <c r="OKF159" s="46"/>
      <c r="OKG159" s="46"/>
      <c r="OKH159" s="46"/>
      <c r="OKI159" s="46"/>
      <c r="OKJ159" s="46"/>
      <c r="OKK159" s="46"/>
      <c r="OKL159" s="46"/>
      <c r="OKM159" s="46"/>
      <c r="OKN159" s="46"/>
      <c r="OKO159" s="46"/>
      <c r="OKP159" s="46"/>
      <c r="OKQ159" s="46"/>
      <c r="OKR159" s="46"/>
      <c r="OKS159" s="46"/>
      <c r="OKT159" s="46"/>
      <c r="OKU159" s="46"/>
      <c r="OKV159" s="46"/>
      <c r="OKW159" s="46"/>
      <c r="OKX159" s="46"/>
      <c r="OKY159" s="46"/>
      <c r="OKZ159" s="46"/>
      <c r="OLA159" s="46"/>
      <c r="OLB159" s="46"/>
      <c r="OLC159" s="46"/>
      <c r="OLD159" s="46"/>
      <c r="OLE159" s="46"/>
      <c r="OLF159" s="46"/>
      <c r="OLG159" s="46"/>
      <c r="OLH159" s="46"/>
      <c r="OLI159" s="46"/>
      <c r="OLJ159" s="46"/>
      <c r="OLK159" s="46"/>
      <c r="OLL159" s="46"/>
      <c r="OLM159" s="46"/>
      <c r="OLN159" s="46"/>
      <c r="OLO159" s="46"/>
      <c r="OLP159" s="46"/>
      <c r="OLQ159" s="46"/>
      <c r="OLR159" s="46"/>
      <c r="OLS159" s="46"/>
      <c r="OLT159" s="46"/>
      <c r="OLU159" s="46"/>
      <c r="OLV159" s="46"/>
      <c r="OLW159" s="46"/>
      <c r="OLX159" s="46"/>
      <c r="OLY159" s="46"/>
      <c r="OLZ159" s="46"/>
      <c r="OMA159" s="46"/>
      <c r="OMB159" s="46"/>
      <c r="OMC159" s="46"/>
      <c r="OMD159" s="46"/>
      <c r="OME159" s="46"/>
      <c r="OMF159" s="46"/>
      <c r="OMG159" s="46"/>
      <c r="OMH159" s="46"/>
      <c r="OMI159" s="46"/>
      <c r="OMJ159" s="46"/>
      <c r="OMK159" s="46"/>
      <c r="OML159" s="46"/>
      <c r="OMM159" s="46"/>
      <c r="OMN159" s="46"/>
      <c r="OMO159" s="46"/>
      <c r="OMP159" s="46"/>
      <c r="OMQ159" s="46"/>
      <c r="OMR159" s="46"/>
      <c r="OMS159" s="46"/>
      <c r="OMT159" s="46"/>
      <c r="OMU159" s="46"/>
      <c r="OMV159" s="46"/>
      <c r="OMW159" s="46"/>
      <c r="OMX159" s="46"/>
      <c r="OMY159" s="46"/>
      <c r="OMZ159" s="46"/>
      <c r="ONA159" s="46"/>
      <c r="ONB159" s="46"/>
      <c r="ONC159" s="46"/>
      <c r="OND159" s="46"/>
      <c r="ONE159" s="46"/>
      <c r="ONF159" s="46"/>
      <c r="ONG159" s="46"/>
      <c r="ONH159" s="46"/>
      <c r="ONI159" s="46"/>
      <c r="ONJ159" s="46"/>
      <c r="ONK159" s="46"/>
      <c r="ONL159" s="46"/>
      <c r="ONM159" s="46"/>
      <c r="ONN159" s="46"/>
      <c r="ONO159" s="46"/>
      <c r="ONP159" s="46"/>
      <c r="ONQ159" s="46"/>
      <c r="ONR159" s="46"/>
      <c r="ONS159" s="46"/>
      <c r="ONT159" s="46"/>
      <c r="ONU159" s="46"/>
      <c r="ONV159" s="46"/>
      <c r="ONW159" s="46"/>
      <c r="ONX159" s="46"/>
      <c r="ONY159" s="46"/>
      <c r="ONZ159" s="46"/>
      <c r="OOA159" s="46"/>
      <c r="OOB159" s="46"/>
      <c r="OOC159" s="46"/>
      <c r="OOD159" s="46"/>
      <c r="OOE159" s="46"/>
      <c r="OOF159" s="46"/>
      <c r="OOG159" s="46"/>
      <c r="OOH159" s="46"/>
      <c r="OOI159" s="46"/>
      <c r="OOJ159" s="46"/>
      <c r="OOK159" s="46"/>
      <c r="OOL159" s="46"/>
      <c r="OOM159" s="46"/>
      <c r="OON159" s="46"/>
      <c r="OOO159" s="46"/>
      <c r="OOP159" s="46"/>
      <c r="OOQ159" s="46"/>
      <c r="OOR159" s="46"/>
      <c r="OOS159" s="46"/>
      <c r="OOT159" s="46"/>
      <c r="OOU159" s="46"/>
      <c r="OOV159" s="46"/>
      <c r="OOW159" s="46"/>
      <c r="OOX159" s="46"/>
      <c r="OOY159" s="46"/>
      <c r="OOZ159" s="46"/>
      <c r="OPA159" s="46"/>
      <c r="OPB159" s="46"/>
      <c r="OPC159" s="46"/>
      <c r="OPD159" s="46"/>
      <c r="OPE159" s="46"/>
      <c r="OPF159" s="46"/>
      <c r="OPG159" s="46"/>
      <c r="OPH159" s="46"/>
      <c r="OPI159" s="46"/>
      <c r="OPJ159" s="46"/>
      <c r="OPK159" s="46"/>
      <c r="OPL159" s="46"/>
      <c r="OPM159" s="46"/>
      <c r="OPN159" s="46"/>
      <c r="OPO159" s="46"/>
      <c r="OPP159" s="46"/>
      <c r="OPQ159" s="46"/>
      <c r="OPR159" s="46"/>
      <c r="OPS159" s="46"/>
      <c r="OPT159" s="46"/>
      <c r="OPU159" s="46"/>
      <c r="OPV159" s="46"/>
      <c r="OPW159" s="46"/>
      <c r="OPX159" s="46"/>
      <c r="OPY159" s="46"/>
      <c r="OPZ159" s="46"/>
      <c r="OQA159" s="46"/>
      <c r="OQB159" s="46"/>
      <c r="OQC159" s="46"/>
      <c r="OQD159" s="46"/>
      <c r="OQE159" s="46"/>
      <c r="OQF159" s="46"/>
      <c r="OQG159" s="46"/>
      <c r="OQH159" s="46"/>
      <c r="OQI159" s="46"/>
      <c r="OQJ159" s="46"/>
      <c r="OQK159" s="46"/>
      <c r="OQL159" s="46"/>
      <c r="OQM159" s="46"/>
      <c r="OQN159" s="46"/>
      <c r="OQO159" s="46"/>
      <c r="OQP159" s="46"/>
      <c r="OQQ159" s="46"/>
      <c r="OQR159" s="46"/>
      <c r="OQS159" s="46"/>
      <c r="OQT159" s="46"/>
      <c r="OQU159" s="46"/>
      <c r="OQV159" s="46"/>
      <c r="OQW159" s="46"/>
      <c r="OQX159" s="46"/>
      <c r="OQY159" s="46"/>
      <c r="OQZ159" s="46"/>
      <c r="ORA159" s="46"/>
      <c r="ORB159" s="46"/>
      <c r="ORC159" s="46"/>
      <c r="ORD159" s="46"/>
      <c r="ORE159" s="46"/>
      <c r="ORF159" s="46"/>
      <c r="ORG159" s="46"/>
      <c r="ORH159" s="46"/>
      <c r="ORI159" s="46"/>
      <c r="ORJ159" s="46"/>
      <c r="ORK159" s="46"/>
      <c r="ORL159" s="46"/>
      <c r="ORM159" s="46"/>
      <c r="ORN159" s="46"/>
      <c r="ORO159" s="46"/>
      <c r="ORP159" s="46"/>
      <c r="ORQ159" s="46"/>
      <c r="ORR159" s="46"/>
      <c r="ORS159" s="46"/>
      <c r="ORT159" s="46"/>
      <c r="ORU159" s="46"/>
      <c r="ORV159" s="46"/>
      <c r="ORW159" s="46"/>
      <c r="ORX159" s="46"/>
      <c r="ORY159" s="46"/>
      <c r="ORZ159" s="46"/>
      <c r="OSA159" s="46"/>
      <c r="OSB159" s="46"/>
      <c r="OSC159" s="46"/>
      <c r="OSD159" s="46"/>
      <c r="OSE159" s="46"/>
      <c r="OSF159" s="46"/>
      <c r="OSG159" s="46"/>
      <c r="OSH159" s="46"/>
      <c r="OSI159" s="46"/>
      <c r="OSJ159" s="46"/>
      <c r="OSK159" s="46"/>
      <c r="OSL159" s="46"/>
      <c r="OSM159" s="46"/>
      <c r="OSN159" s="46"/>
      <c r="OSO159" s="46"/>
      <c r="OSP159" s="46"/>
      <c r="OSQ159" s="46"/>
      <c r="OSR159" s="46"/>
      <c r="OSS159" s="46"/>
      <c r="OST159" s="46"/>
      <c r="OSU159" s="46"/>
      <c r="OSV159" s="46"/>
      <c r="OSW159" s="46"/>
      <c r="OSX159" s="46"/>
      <c r="OSY159" s="46"/>
      <c r="OSZ159" s="46"/>
      <c r="OTA159" s="46"/>
      <c r="OTB159" s="46"/>
      <c r="OTC159" s="46"/>
      <c r="OTD159" s="46"/>
      <c r="OTE159" s="46"/>
      <c r="OTF159" s="46"/>
      <c r="OTG159" s="46"/>
      <c r="OTH159" s="46"/>
      <c r="OTI159" s="46"/>
      <c r="OTJ159" s="46"/>
      <c r="OTK159" s="46"/>
      <c r="OTL159" s="46"/>
      <c r="OTM159" s="46"/>
      <c r="OTN159" s="46"/>
      <c r="OTO159" s="46"/>
      <c r="OTP159" s="46"/>
      <c r="OTQ159" s="46"/>
      <c r="OTR159" s="46"/>
      <c r="OTS159" s="46"/>
      <c r="OTT159" s="46"/>
      <c r="OTU159" s="46"/>
      <c r="OTV159" s="46"/>
      <c r="OTW159" s="46"/>
      <c r="OTX159" s="46"/>
      <c r="OTY159" s="46"/>
      <c r="OTZ159" s="46"/>
      <c r="OUA159" s="46"/>
      <c r="OUB159" s="46"/>
      <c r="OUC159" s="46"/>
      <c r="OUD159" s="46"/>
      <c r="OUE159" s="46"/>
      <c r="OUF159" s="46"/>
      <c r="OUG159" s="46"/>
      <c r="OUH159" s="46"/>
      <c r="OUI159" s="46"/>
      <c r="OUJ159" s="46"/>
      <c r="OUK159" s="46"/>
      <c r="OUL159" s="46"/>
      <c r="OUM159" s="46"/>
      <c r="OUN159" s="46"/>
      <c r="OUO159" s="46"/>
      <c r="OUP159" s="46"/>
      <c r="OUQ159" s="46"/>
      <c r="OUR159" s="46"/>
      <c r="OUS159" s="46"/>
      <c r="OUT159" s="46"/>
      <c r="OUU159" s="46"/>
      <c r="OUV159" s="46"/>
      <c r="OUW159" s="46"/>
      <c r="OUX159" s="46"/>
      <c r="OUY159" s="46"/>
      <c r="OUZ159" s="46"/>
      <c r="OVA159" s="46"/>
      <c r="OVB159" s="46"/>
      <c r="OVC159" s="46"/>
      <c r="OVD159" s="46"/>
      <c r="OVE159" s="46"/>
      <c r="OVF159" s="46"/>
      <c r="OVG159" s="46"/>
      <c r="OVH159" s="46"/>
      <c r="OVI159" s="46"/>
      <c r="OVJ159" s="46"/>
      <c r="OVK159" s="46"/>
      <c r="OVL159" s="46"/>
      <c r="OVM159" s="46"/>
      <c r="OVN159" s="46"/>
      <c r="OVO159" s="46"/>
      <c r="OVP159" s="46"/>
      <c r="OVQ159" s="46"/>
      <c r="OVR159" s="46"/>
      <c r="OVS159" s="46"/>
      <c r="OVT159" s="46"/>
      <c r="OVU159" s="46"/>
      <c r="OVV159" s="46"/>
      <c r="OVW159" s="46"/>
      <c r="OVX159" s="46"/>
      <c r="OVY159" s="46"/>
      <c r="OVZ159" s="46"/>
      <c r="OWA159" s="46"/>
      <c r="OWB159" s="46"/>
      <c r="OWC159" s="46"/>
      <c r="OWD159" s="46"/>
      <c r="OWE159" s="46"/>
      <c r="OWF159" s="46"/>
      <c r="OWG159" s="46"/>
      <c r="OWH159" s="46"/>
      <c r="OWI159" s="46"/>
      <c r="OWJ159" s="46"/>
      <c r="OWK159" s="46"/>
      <c r="OWL159" s="46"/>
      <c r="OWM159" s="46"/>
      <c r="OWN159" s="46"/>
      <c r="OWO159" s="46"/>
      <c r="OWP159" s="46"/>
      <c r="OWQ159" s="46"/>
      <c r="OWR159" s="46"/>
      <c r="OWS159" s="46"/>
      <c r="OWT159" s="46"/>
      <c r="OWU159" s="46"/>
      <c r="OWV159" s="46"/>
      <c r="OWW159" s="46"/>
      <c r="OWX159" s="46"/>
      <c r="OWY159" s="46"/>
      <c r="OWZ159" s="46"/>
      <c r="OXA159" s="46"/>
      <c r="OXB159" s="46"/>
      <c r="OXC159" s="46"/>
      <c r="OXD159" s="46"/>
      <c r="OXE159" s="46"/>
      <c r="OXF159" s="46"/>
      <c r="OXG159" s="46"/>
      <c r="OXH159" s="46"/>
      <c r="OXI159" s="46"/>
      <c r="OXJ159" s="46"/>
      <c r="OXK159" s="46"/>
      <c r="OXL159" s="46"/>
      <c r="OXM159" s="46"/>
      <c r="OXN159" s="46"/>
      <c r="OXO159" s="46"/>
      <c r="OXP159" s="46"/>
      <c r="OXQ159" s="46"/>
      <c r="OXR159" s="46"/>
      <c r="OXS159" s="46"/>
      <c r="OXT159" s="46"/>
      <c r="OXU159" s="46"/>
      <c r="OXV159" s="46"/>
      <c r="OXW159" s="46"/>
      <c r="OXX159" s="46"/>
      <c r="OXY159" s="46"/>
      <c r="OXZ159" s="46"/>
      <c r="OYA159" s="46"/>
      <c r="OYB159" s="46"/>
      <c r="OYC159" s="46"/>
      <c r="OYD159" s="46"/>
      <c r="OYE159" s="46"/>
      <c r="OYF159" s="46"/>
      <c r="OYG159" s="46"/>
      <c r="OYH159" s="46"/>
      <c r="OYI159" s="46"/>
      <c r="OYJ159" s="46"/>
      <c r="OYK159" s="46"/>
      <c r="OYL159" s="46"/>
      <c r="OYM159" s="46"/>
      <c r="OYN159" s="46"/>
      <c r="OYO159" s="46"/>
      <c r="OYP159" s="46"/>
      <c r="OYQ159" s="46"/>
      <c r="OYR159" s="46"/>
      <c r="OYS159" s="46"/>
      <c r="OYT159" s="46"/>
      <c r="OYU159" s="46"/>
      <c r="OYV159" s="46"/>
      <c r="OYW159" s="46"/>
      <c r="OYX159" s="46"/>
      <c r="OYY159" s="46"/>
      <c r="OYZ159" s="46"/>
      <c r="OZA159" s="46"/>
      <c r="OZB159" s="46"/>
      <c r="OZC159" s="46"/>
      <c r="OZD159" s="46"/>
      <c r="OZE159" s="46"/>
      <c r="OZF159" s="46"/>
      <c r="OZG159" s="46"/>
      <c r="OZH159" s="46"/>
      <c r="OZI159" s="46"/>
      <c r="OZJ159" s="46"/>
      <c r="OZK159" s="46"/>
      <c r="OZL159" s="46"/>
      <c r="OZM159" s="46"/>
      <c r="OZN159" s="46"/>
      <c r="OZO159" s="46"/>
      <c r="OZP159" s="46"/>
      <c r="OZQ159" s="46"/>
      <c r="OZR159" s="46"/>
      <c r="OZS159" s="46"/>
      <c r="OZT159" s="46"/>
      <c r="OZU159" s="46"/>
      <c r="OZV159" s="46"/>
      <c r="OZW159" s="46"/>
      <c r="OZX159" s="46"/>
      <c r="OZY159" s="46"/>
      <c r="OZZ159" s="46"/>
      <c r="PAA159" s="46"/>
      <c r="PAB159" s="46"/>
      <c r="PAC159" s="46"/>
      <c r="PAD159" s="46"/>
      <c r="PAE159" s="46"/>
      <c r="PAF159" s="46"/>
      <c r="PAG159" s="46"/>
      <c r="PAH159" s="46"/>
      <c r="PAI159" s="46"/>
      <c r="PAJ159" s="46"/>
      <c r="PAK159" s="46"/>
      <c r="PAL159" s="46"/>
      <c r="PAM159" s="46"/>
      <c r="PAN159" s="46"/>
      <c r="PAO159" s="46"/>
      <c r="PAP159" s="46"/>
      <c r="PAQ159" s="46"/>
      <c r="PAR159" s="46"/>
      <c r="PAS159" s="46"/>
      <c r="PAT159" s="46"/>
      <c r="PAU159" s="46"/>
      <c r="PAV159" s="46"/>
      <c r="PAW159" s="46"/>
      <c r="PAX159" s="46"/>
      <c r="PAY159" s="46"/>
      <c r="PAZ159" s="46"/>
      <c r="PBA159" s="46"/>
      <c r="PBB159" s="46"/>
      <c r="PBC159" s="46"/>
      <c r="PBD159" s="46"/>
      <c r="PBE159" s="46"/>
      <c r="PBF159" s="46"/>
      <c r="PBG159" s="46"/>
      <c r="PBH159" s="46"/>
      <c r="PBI159" s="46"/>
      <c r="PBJ159" s="46"/>
      <c r="PBK159" s="46"/>
      <c r="PBL159" s="46"/>
      <c r="PBM159" s="46"/>
      <c r="PBN159" s="46"/>
      <c r="PBO159" s="46"/>
      <c r="PBP159" s="46"/>
      <c r="PBQ159" s="46"/>
      <c r="PBR159" s="46"/>
      <c r="PBS159" s="46"/>
      <c r="PBT159" s="46"/>
      <c r="PBU159" s="46"/>
      <c r="PBV159" s="46"/>
      <c r="PBW159" s="46"/>
      <c r="PBX159" s="46"/>
      <c r="PBY159" s="46"/>
      <c r="PBZ159" s="46"/>
      <c r="PCA159" s="46"/>
      <c r="PCB159" s="46"/>
      <c r="PCC159" s="46"/>
      <c r="PCD159" s="46"/>
      <c r="PCE159" s="46"/>
      <c r="PCF159" s="46"/>
      <c r="PCG159" s="46"/>
      <c r="PCH159" s="46"/>
      <c r="PCI159" s="46"/>
      <c r="PCJ159" s="46"/>
      <c r="PCK159" s="46"/>
      <c r="PCL159" s="46"/>
      <c r="PCM159" s="46"/>
      <c r="PCN159" s="46"/>
      <c r="PCO159" s="46"/>
      <c r="PCP159" s="46"/>
      <c r="PCQ159" s="46"/>
      <c r="PCR159" s="46"/>
      <c r="PCS159" s="46"/>
      <c r="PCT159" s="46"/>
      <c r="PCU159" s="46"/>
      <c r="PCV159" s="46"/>
      <c r="PCW159" s="46"/>
      <c r="PCX159" s="46"/>
      <c r="PCY159" s="46"/>
      <c r="PCZ159" s="46"/>
      <c r="PDA159" s="46"/>
      <c r="PDB159" s="46"/>
      <c r="PDC159" s="46"/>
      <c r="PDD159" s="46"/>
      <c r="PDE159" s="46"/>
      <c r="PDF159" s="46"/>
      <c r="PDG159" s="46"/>
      <c r="PDH159" s="46"/>
      <c r="PDI159" s="46"/>
      <c r="PDJ159" s="46"/>
      <c r="PDK159" s="46"/>
      <c r="PDL159" s="46"/>
      <c r="PDM159" s="46"/>
      <c r="PDN159" s="46"/>
      <c r="PDO159" s="46"/>
      <c r="PDP159" s="46"/>
      <c r="PDQ159" s="46"/>
      <c r="PDR159" s="46"/>
      <c r="PDS159" s="46"/>
      <c r="PDT159" s="46"/>
      <c r="PDU159" s="46"/>
      <c r="PDV159" s="46"/>
      <c r="PDW159" s="46"/>
      <c r="PDX159" s="46"/>
      <c r="PDY159" s="46"/>
      <c r="PDZ159" s="46"/>
      <c r="PEA159" s="46"/>
      <c r="PEB159" s="46"/>
      <c r="PEC159" s="46"/>
      <c r="PED159" s="46"/>
      <c r="PEE159" s="46"/>
      <c r="PEF159" s="46"/>
      <c r="PEG159" s="46"/>
      <c r="PEH159" s="46"/>
      <c r="PEI159" s="46"/>
      <c r="PEJ159" s="46"/>
      <c r="PEK159" s="46"/>
      <c r="PEL159" s="46"/>
      <c r="PEM159" s="46"/>
      <c r="PEN159" s="46"/>
      <c r="PEO159" s="46"/>
      <c r="PEP159" s="46"/>
      <c r="PEQ159" s="46"/>
      <c r="PER159" s="46"/>
      <c r="PES159" s="46"/>
      <c r="PET159" s="46"/>
      <c r="PEU159" s="46"/>
      <c r="PEV159" s="46"/>
      <c r="PEW159" s="46"/>
      <c r="PEX159" s="46"/>
      <c r="PEY159" s="46"/>
      <c r="PEZ159" s="46"/>
      <c r="PFA159" s="46"/>
      <c r="PFB159" s="46"/>
      <c r="PFC159" s="46"/>
      <c r="PFD159" s="46"/>
      <c r="PFE159" s="46"/>
      <c r="PFF159" s="46"/>
      <c r="PFG159" s="46"/>
      <c r="PFH159" s="46"/>
      <c r="PFI159" s="46"/>
      <c r="PFJ159" s="46"/>
      <c r="PFK159" s="46"/>
      <c r="PFL159" s="46"/>
      <c r="PFM159" s="46"/>
      <c r="PFN159" s="46"/>
      <c r="PFO159" s="46"/>
      <c r="PFP159" s="46"/>
      <c r="PFQ159" s="46"/>
      <c r="PFR159" s="46"/>
      <c r="PFS159" s="46"/>
      <c r="PFT159" s="46"/>
      <c r="PFU159" s="46"/>
      <c r="PFV159" s="46"/>
      <c r="PFW159" s="46"/>
      <c r="PFX159" s="46"/>
      <c r="PFY159" s="46"/>
      <c r="PFZ159" s="46"/>
      <c r="PGA159" s="46"/>
      <c r="PGB159" s="46"/>
      <c r="PGC159" s="46"/>
      <c r="PGD159" s="46"/>
      <c r="PGE159" s="46"/>
      <c r="PGF159" s="46"/>
      <c r="PGG159" s="46"/>
      <c r="PGH159" s="46"/>
      <c r="PGI159" s="46"/>
      <c r="PGJ159" s="46"/>
      <c r="PGK159" s="46"/>
      <c r="PGL159" s="46"/>
      <c r="PGM159" s="46"/>
      <c r="PGN159" s="46"/>
      <c r="PGO159" s="46"/>
      <c r="PGP159" s="46"/>
      <c r="PGQ159" s="46"/>
      <c r="PGR159" s="46"/>
      <c r="PGS159" s="46"/>
      <c r="PGT159" s="46"/>
      <c r="PGU159" s="46"/>
      <c r="PGV159" s="46"/>
      <c r="PGW159" s="46"/>
      <c r="PGX159" s="46"/>
      <c r="PGY159" s="46"/>
      <c r="PGZ159" s="46"/>
      <c r="PHA159" s="46"/>
      <c r="PHB159" s="46"/>
      <c r="PHC159" s="46"/>
      <c r="PHD159" s="46"/>
      <c r="PHE159" s="46"/>
      <c r="PHF159" s="46"/>
      <c r="PHG159" s="46"/>
      <c r="PHH159" s="46"/>
      <c r="PHI159" s="46"/>
      <c r="PHJ159" s="46"/>
      <c r="PHK159" s="46"/>
      <c r="PHL159" s="46"/>
      <c r="PHM159" s="46"/>
      <c r="PHN159" s="46"/>
      <c r="PHO159" s="46"/>
      <c r="PHP159" s="46"/>
      <c r="PHQ159" s="46"/>
      <c r="PHR159" s="46"/>
      <c r="PHS159" s="46"/>
      <c r="PHT159" s="46"/>
      <c r="PHU159" s="46"/>
      <c r="PHV159" s="46"/>
      <c r="PHW159" s="46"/>
      <c r="PHX159" s="46"/>
      <c r="PHY159" s="46"/>
      <c r="PHZ159" s="46"/>
      <c r="PIA159" s="46"/>
      <c r="PIB159" s="46"/>
      <c r="PIC159" s="46"/>
      <c r="PID159" s="46"/>
      <c r="PIE159" s="46"/>
      <c r="PIF159" s="46"/>
      <c r="PIG159" s="46"/>
      <c r="PIH159" s="46"/>
      <c r="PII159" s="46"/>
      <c r="PIJ159" s="46"/>
      <c r="PIK159" s="46"/>
      <c r="PIL159" s="46"/>
      <c r="PIM159" s="46"/>
      <c r="PIN159" s="46"/>
      <c r="PIO159" s="46"/>
      <c r="PIP159" s="46"/>
      <c r="PIQ159" s="46"/>
      <c r="PIR159" s="46"/>
      <c r="PIS159" s="46"/>
      <c r="PIT159" s="46"/>
      <c r="PIU159" s="46"/>
      <c r="PIV159" s="46"/>
      <c r="PIW159" s="46"/>
      <c r="PIX159" s="46"/>
      <c r="PIY159" s="46"/>
      <c r="PIZ159" s="46"/>
      <c r="PJA159" s="46"/>
      <c r="PJB159" s="46"/>
      <c r="PJC159" s="46"/>
      <c r="PJD159" s="46"/>
      <c r="PJE159" s="46"/>
      <c r="PJF159" s="46"/>
      <c r="PJG159" s="46"/>
      <c r="PJH159" s="46"/>
      <c r="PJI159" s="46"/>
      <c r="PJJ159" s="46"/>
      <c r="PJK159" s="46"/>
      <c r="PJL159" s="46"/>
      <c r="PJM159" s="46"/>
      <c r="PJN159" s="46"/>
      <c r="PJO159" s="46"/>
      <c r="PJP159" s="46"/>
      <c r="PJQ159" s="46"/>
      <c r="PJR159" s="46"/>
      <c r="PJS159" s="46"/>
      <c r="PJT159" s="46"/>
      <c r="PJU159" s="46"/>
      <c r="PJV159" s="46"/>
      <c r="PJW159" s="46"/>
      <c r="PJX159" s="46"/>
      <c r="PJY159" s="46"/>
      <c r="PJZ159" s="46"/>
      <c r="PKA159" s="46"/>
      <c r="PKB159" s="46"/>
      <c r="PKC159" s="46"/>
      <c r="PKD159" s="46"/>
      <c r="PKE159" s="46"/>
      <c r="PKF159" s="46"/>
      <c r="PKG159" s="46"/>
      <c r="PKH159" s="46"/>
      <c r="PKI159" s="46"/>
      <c r="PKJ159" s="46"/>
      <c r="PKK159" s="46"/>
      <c r="PKL159" s="46"/>
      <c r="PKM159" s="46"/>
      <c r="PKN159" s="46"/>
      <c r="PKO159" s="46"/>
      <c r="PKP159" s="46"/>
      <c r="PKQ159" s="46"/>
      <c r="PKR159" s="46"/>
      <c r="PKS159" s="46"/>
      <c r="PKT159" s="46"/>
      <c r="PKU159" s="46"/>
      <c r="PKV159" s="46"/>
      <c r="PKW159" s="46"/>
      <c r="PKX159" s="46"/>
      <c r="PKY159" s="46"/>
      <c r="PKZ159" s="46"/>
      <c r="PLA159" s="46"/>
      <c r="PLB159" s="46"/>
      <c r="PLC159" s="46"/>
      <c r="PLD159" s="46"/>
      <c r="PLE159" s="46"/>
      <c r="PLF159" s="46"/>
      <c r="PLG159" s="46"/>
      <c r="PLH159" s="46"/>
      <c r="PLI159" s="46"/>
      <c r="PLJ159" s="46"/>
      <c r="PLK159" s="46"/>
      <c r="PLL159" s="46"/>
      <c r="PLM159" s="46"/>
      <c r="PLN159" s="46"/>
      <c r="PLO159" s="46"/>
      <c r="PLP159" s="46"/>
      <c r="PLQ159" s="46"/>
      <c r="PLR159" s="46"/>
      <c r="PLS159" s="46"/>
      <c r="PLT159" s="46"/>
      <c r="PLU159" s="46"/>
      <c r="PLV159" s="46"/>
      <c r="PLW159" s="46"/>
      <c r="PLX159" s="46"/>
      <c r="PLY159" s="46"/>
      <c r="PLZ159" s="46"/>
      <c r="PMA159" s="46"/>
      <c r="PMB159" s="46"/>
      <c r="PMC159" s="46"/>
      <c r="PMD159" s="46"/>
      <c r="PME159" s="46"/>
      <c r="PMF159" s="46"/>
      <c r="PMG159" s="46"/>
      <c r="PMH159" s="46"/>
      <c r="PMI159" s="46"/>
      <c r="PMJ159" s="46"/>
      <c r="PMK159" s="46"/>
      <c r="PML159" s="46"/>
      <c r="PMM159" s="46"/>
      <c r="PMN159" s="46"/>
      <c r="PMO159" s="46"/>
      <c r="PMP159" s="46"/>
      <c r="PMQ159" s="46"/>
      <c r="PMR159" s="46"/>
      <c r="PMS159" s="46"/>
      <c r="PMT159" s="46"/>
      <c r="PMU159" s="46"/>
      <c r="PMV159" s="46"/>
      <c r="PMW159" s="46"/>
      <c r="PMX159" s="46"/>
      <c r="PMY159" s="46"/>
      <c r="PMZ159" s="46"/>
      <c r="PNA159" s="46"/>
      <c r="PNB159" s="46"/>
      <c r="PNC159" s="46"/>
      <c r="PND159" s="46"/>
      <c r="PNE159" s="46"/>
      <c r="PNF159" s="46"/>
      <c r="PNG159" s="46"/>
      <c r="PNH159" s="46"/>
      <c r="PNI159" s="46"/>
      <c r="PNJ159" s="46"/>
      <c r="PNK159" s="46"/>
      <c r="PNL159" s="46"/>
      <c r="PNM159" s="46"/>
      <c r="PNN159" s="46"/>
      <c r="PNO159" s="46"/>
      <c r="PNP159" s="46"/>
      <c r="PNQ159" s="46"/>
      <c r="PNR159" s="46"/>
      <c r="PNS159" s="46"/>
      <c r="PNT159" s="46"/>
      <c r="PNU159" s="46"/>
      <c r="PNV159" s="46"/>
      <c r="PNW159" s="46"/>
      <c r="PNX159" s="46"/>
      <c r="PNY159" s="46"/>
      <c r="PNZ159" s="46"/>
      <c r="POA159" s="46"/>
      <c r="POB159" s="46"/>
      <c r="POC159" s="46"/>
      <c r="POD159" s="46"/>
      <c r="POE159" s="46"/>
      <c r="POF159" s="46"/>
      <c r="POG159" s="46"/>
      <c r="POH159" s="46"/>
      <c r="POI159" s="46"/>
      <c r="POJ159" s="46"/>
      <c r="POK159" s="46"/>
      <c r="POL159" s="46"/>
      <c r="POM159" s="46"/>
      <c r="PON159" s="46"/>
      <c r="POO159" s="46"/>
      <c r="POP159" s="46"/>
      <c r="POQ159" s="46"/>
      <c r="POR159" s="46"/>
      <c r="POS159" s="46"/>
      <c r="POT159" s="46"/>
      <c r="POU159" s="46"/>
      <c r="POV159" s="46"/>
      <c r="POW159" s="46"/>
      <c r="POX159" s="46"/>
      <c r="POY159" s="46"/>
      <c r="POZ159" s="46"/>
      <c r="PPA159" s="46"/>
      <c r="PPB159" s="46"/>
      <c r="PPC159" s="46"/>
      <c r="PPD159" s="46"/>
      <c r="PPE159" s="46"/>
      <c r="PPF159" s="46"/>
      <c r="PPG159" s="46"/>
      <c r="PPH159" s="46"/>
      <c r="PPI159" s="46"/>
      <c r="PPJ159" s="46"/>
      <c r="PPK159" s="46"/>
      <c r="PPL159" s="46"/>
      <c r="PPM159" s="46"/>
      <c r="PPN159" s="46"/>
      <c r="PPO159" s="46"/>
      <c r="PPP159" s="46"/>
      <c r="PPQ159" s="46"/>
      <c r="PPR159" s="46"/>
      <c r="PPS159" s="46"/>
      <c r="PPT159" s="46"/>
      <c r="PPU159" s="46"/>
      <c r="PPV159" s="46"/>
      <c r="PPW159" s="46"/>
      <c r="PPX159" s="46"/>
      <c r="PPY159" s="46"/>
      <c r="PPZ159" s="46"/>
      <c r="PQA159" s="46"/>
      <c r="PQB159" s="46"/>
      <c r="PQC159" s="46"/>
      <c r="PQD159" s="46"/>
      <c r="PQE159" s="46"/>
      <c r="PQF159" s="46"/>
      <c r="PQG159" s="46"/>
      <c r="PQH159" s="46"/>
      <c r="PQI159" s="46"/>
      <c r="PQJ159" s="46"/>
      <c r="PQK159" s="46"/>
      <c r="PQL159" s="46"/>
      <c r="PQM159" s="46"/>
      <c r="PQN159" s="46"/>
      <c r="PQO159" s="46"/>
      <c r="PQP159" s="46"/>
      <c r="PQQ159" s="46"/>
      <c r="PQR159" s="46"/>
      <c r="PQS159" s="46"/>
      <c r="PQT159" s="46"/>
      <c r="PQU159" s="46"/>
      <c r="PQV159" s="46"/>
      <c r="PQW159" s="46"/>
      <c r="PQX159" s="46"/>
      <c r="PQY159" s="46"/>
      <c r="PQZ159" s="46"/>
      <c r="PRA159" s="46"/>
      <c r="PRB159" s="46"/>
      <c r="PRC159" s="46"/>
      <c r="PRD159" s="46"/>
      <c r="PRE159" s="46"/>
      <c r="PRF159" s="46"/>
      <c r="PRG159" s="46"/>
      <c r="PRH159" s="46"/>
      <c r="PRI159" s="46"/>
      <c r="PRJ159" s="46"/>
      <c r="PRK159" s="46"/>
      <c r="PRL159" s="46"/>
      <c r="PRM159" s="46"/>
      <c r="PRN159" s="46"/>
      <c r="PRO159" s="46"/>
      <c r="PRP159" s="46"/>
      <c r="PRQ159" s="46"/>
      <c r="PRR159" s="46"/>
      <c r="PRS159" s="46"/>
      <c r="PRT159" s="46"/>
      <c r="PRU159" s="46"/>
      <c r="PRV159" s="46"/>
      <c r="PRW159" s="46"/>
      <c r="PRX159" s="46"/>
      <c r="PRY159" s="46"/>
      <c r="PRZ159" s="46"/>
      <c r="PSA159" s="46"/>
      <c r="PSB159" s="46"/>
      <c r="PSC159" s="46"/>
      <c r="PSD159" s="46"/>
      <c r="PSE159" s="46"/>
      <c r="PSF159" s="46"/>
      <c r="PSG159" s="46"/>
      <c r="PSH159" s="46"/>
      <c r="PSI159" s="46"/>
      <c r="PSJ159" s="46"/>
      <c r="PSK159" s="46"/>
      <c r="PSL159" s="46"/>
      <c r="PSM159" s="46"/>
      <c r="PSN159" s="46"/>
      <c r="PSO159" s="46"/>
      <c r="PSP159" s="46"/>
      <c r="PSQ159" s="46"/>
      <c r="PSR159" s="46"/>
      <c r="PSS159" s="46"/>
      <c r="PST159" s="46"/>
      <c r="PSU159" s="46"/>
      <c r="PSV159" s="46"/>
      <c r="PSW159" s="46"/>
      <c r="PSX159" s="46"/>
      <c r="PSY159" s="46"/>
      <c r="PSZ159" s="46"/>
      <c r="PTA159" s="46"/>
      <c r="PTB159" s="46"/>
      <c r="PTC159" s="46"/>
      <c r="PTD159" s="46"/>
      <c r="PTE159" s="46"/>
      <c r="PTF159" s="46"/>
      <c r="PTG159" s="46"/>
      <c r="PTH159" s="46"/>
      <c r="PTI159" s="46"/>
      <c r="PTJ159" s="46"/>
      <c r="PTK159" s="46"/>
      <c r="PTL159" s="46"/>
      <c r="PTM159" s="46"/>
      <c r="PTN159" s="46"/>
      <c r="PTO159" s="46"/>
      <c r="PTP159" s="46"/>
      <c r="PTQ159" s="46"/>
      <c r="PTR159" s="46"/>
      <c r="PTS159" s="46"/>
      <c r="PTT159" s="46"/>
      <c r="PTU159" s="46"/>
      <c r="PTV159" s="46"/>
      <c r="PTW159" s="46"/>
      <c r="PTX159" s="46"/>
      <c r="PTY159" s="46"/>
      <c r="PTZ159" s="46"/>
      <c r="PUA159" s="46"/>
      <c r="PUB159" s="46"/>
      <c r="PUC159" s="46"/>
      <c r="PUD159" s="46"/>
      <c r="PUE159" s="46"/>
      <c r="PUF159" s="46"/>
      <c r="PUG159" s="46"/>
      <c r="PUH159" s="46"/>
      <c r="PUI159" s="46"/>
      <c r="PUJ159" s="46"/>
      <c r="PUK159" s="46"/>
      <c r="PUL159" s="46"/>
      <c r="PUM159" s="46"/>
      <c r="PUN159" s="46"/>
      <c r="PUO159" s="46"/>
      <c r="PUP159" s="46"/>
      <c r="PUQ159" s="46"/>
      <c r="PUR159" s="46"/>
      <c r="PUS159" s="46"/>
      <c r="PUT159" s="46"/>
      <c r="PUU159" s="46"/>
      <c r="PUV159" s="46"/>
      <c r="PUW159" s="46"/>
      <c r="PUX159" s="46"/>
      <c r="PUY159" s="46"/>
      <c r="PUZ159" s="46"/>
      <c r="PVA159" s="46"/>
      <c r="PVB159" s="46"/>
      <c r="PVC159" s="46"/>
      <c r="PVD159" s="46"/>
      <c r="PVE159" s="46"/>
      <c r="PVF159" s="46"/>
      <c r="PVG159" s="46"/>
      <c r="PVH159" s="46"/>
      <c r="PVI159" s="46"/>
      <c r="PVJ159" s="46"/>
      <c r="PVK159" s="46"/>
      <c r="PVL159" s="46"/>
      <c r="PVM159" s="46"/>
      <c r="PVN159" s="46"/>
      <c r="PVO159" s="46"/>
      <c r="PVP159" s="46"/>
      <c r="PVQ159" s="46"/>
      <c r="PVR159" s="46"/>
      <c r="PVS159" s="46"/>
      <c r="PVT159" s="46"/>
      <c r="PVU159" s="46"/>
      <c r="PVV159" s="46"/>
      <c r="PVW159" s="46"/>
      <c r="PVX159" s="46"/>
      <c r="PVY159" s="46"/>
      <c r="PVZ159" s="46"/>
      <c r="PWA159" s="46"/>
      <c r="PWB159" s="46"/>
      <c r="PWC159" s="46"/>
      <c r="PWD159" s="46"/>
      <c r="PWE159" s="46"/>
      <c r="PWF159" s="46"/>
      <c r="PWG159" s="46"/>
      <c r="PWH159" s="46"/>
      <c r="PWI159" s="46"/>
      <c r="PWJ159" s="46"/>
      <c r="PWK159" s="46"/>
      <c r="PWL159" s="46"/>
      <c r="PWM159" s="46"/>
      <c r="PWN159" s="46"/>
      <c r="PWO159" s="46"/>
      <c r="PWP159" s="46"/>
      <c r="PWQ159" s="46"/>
      <c r="PWR159" s="46"/>
      <c r="PWS159" s="46"/>
      <c r="PWT159" s="46"/>
      <c r="PWU159" s="46"/>
      <c r="PWV159" s="46"/>
      <c r="PWW159" s="46"/>
      <c r="PWX159" s="46"/>
      <c r="PWY159" s="46"/>
      <c r="PWZ159" s="46"/>
      <c r="PXA159" s="46"/>
      <c r="PXB159" s="46"/>
      <c r="PXC159" s="46"/>
      <c r="PXD159" s="46"/>
      <c r="PXE159" s="46"/>
      <c r="PXF159" s="46"/>
      <c r="PXG159" s="46"/>
      <c r="PXH159" s="46"/>
      <c r="PXI159" s="46"/>
      <c r="PXJ159" s="46"/>
      <c r="PXK159" s="46"/>
      <c r="PXL159" s="46"/>
      <c r="PXM159" s="46"/>
      <c r="PXN159" s="46"/>
      <c r="PXO159" s="46"/>
      <c r="PXP159" s="46"/>
      <c r="PXQ159" s="46"/>
      <c r="PXR159" s="46"/>
      <c r="PXS159" s="46"/>
      <c r="PXT159" s="46"/>
      <c r="PXU159" s="46"/>
      <c r="PXV159" s="46"/>
      <c r="PXW159" s="46"/>
      <c r="PXX159" s="46"/>
      <c r="PXY159" s="46"/>
      <c r="PXZ159" s="46"/>
      <c r="PYA159" s="46"/>
      <c r="PYB159" s="46"/>
      <c r="PYC159" s="46"/>
      <c r="PYD159" s="46"/>
      <c r="PYE159" s="46"/>
      <c r="PYF159" s="46"/>
      <c r="PYG159" s="46"/>
      <c r="PYH159" s="46"/>
      <c r="PYI159" s="46"/>
      <c r="PYJ159" s="46"/>
      <c r="PYK159" s="46"/>
      <c r="PYL159" s="46"/>
      <c r="PYM159" s="46"/>
      <c r="PYN159" s="46"/>
      <c r="PYO159" s="46"/>
      <c r="PYP159" s="46"/>
      <c r="PYQ159" s="46"/>
      <c r="PYR159" s="46"/>
      <c r="PYS159" s="46"/>
      <c r="PYT159" s="46"/>
      <c r="PYU159" s="46"/>
      <c r="PYV159" s="46"/>
      <c r="PYW159" s="46"/>
      <c r="PYX159" s="46"/>
      <c r="PYY159" s="46"/>
      <c r="PYZ159" s="46"/>
      <c r="PZA159" s="46"/>
      <c r="PZB159" s="46"/>
      <c r="PZC159" s="46"/>
      <c r="PZD159" s="46"/>
      <c r="PZE159" s="46"/>
      <c r="PZF159" s="46"/>
      <c r="PZG159" s="46"/>
      <c r="PZH159" s="46"/>
      <c r="PZI159" s="46"/>
      <c r="PZJ159" s="46"/>
      <c r="PZK159" s="46"/>
      <c r="PZL159" s="46"/>
      <c r="PZM159" s="46"/>
      <c r="PZN159" s="46"/>
      <c r="PZO159" s="46"/>
      <c r="PZP159" s="46"/>
      <c r="PZQ159" s="46"/>
      <c r="PZR159" s="46"/>
      <c r="PZS159" s="46"/>
      <c r="PZT159" s="46"/>
      <c r="PZU159" s="46"/>
      <c r="PZV159" s="46"/>
      <c r="PZW159" s="46"/>
      <c r="PZX159" s="46"/>
      <c r="PZY159" s="46"/>
      <c r="PZZ159" s="46"/>
      <c r="QAA159" s="46"/>
      <c r="QAB159" s="46"/>
      <c r="QAC159" s="46"/>
      <c r="QAD159" s="46"/>
      <c r="QAE159" s="46"/>
      <c r="QAF159" s="46"/>
      <c r="QAG159" s="46"/>
      <c r="QAH159" s="46"/>
      <c r="QAI159" s="46"/>
      <c r="QAJ159" s="46"/>
      <c r="QAK159" s="46"/>
      <c r="QAL159" s="46"/>
      <c r="QAM159" s="46"/>
      <c r="QAN159" s="46"/>
      <c r="QAO159" s="46"/>
      <c r="QAP159" s="46"/>
      <c r="QAQ159" s="46"/>
      <c r="QAR159" s="46"/>
      <c r="QAS159" s="46"/>
      <c r="QAT159" s="46"/>
      <c r="QAU159" s="46"/>
      <c r="QAV159" s="46"/>
      <c r="QAW159" s="46"/>
      <c r="QAX159" s="46"/>
      <c r="QAY159" s="46"/>
      <c r="QAZ159" s="46"/>
      <c r="QBA159" s="46"/>
      <c r="QBB159" s="46"/>
      <c r="QBC159" s="46"/>
      <c r="QBD159" s="46"/>
      <c r="QBE159" s="46"/>
      <c r="QBF159" s="46"/>
      <c r="QBG159" s="46"/>
      <c r="QBH159" s="46"/>
      <c r="QBI159" s="46"/>
      <c r="QBJ159" s="46"/>
      <c r="QBK159" s="46"/>
      <c r="QBL159" s="46"/>
      <c r="QBM159" s="46"/>
      <c r="QBN159" s="46"/>
      <c r="QBO159" s="46"/>
      <c r="QBP159" s="46"/>
      <c r="QBQ159" s="46"/>
      <c r="QBR159" s="46"/>
      <c r="QBS159" s="46"/>
      <c r="QBT159" s="46"/>
      <c r="QBU159" s="46"/>
      <c r="QBV159" s="46"/>
      <c r="QBW159" s="46"/>
      <c r="QBX159" s="46"/>
      <c r="QBY159" s="46"/>
      <c r="QBZ159" s="46"/>
      <c r="QCA159" s="46"/>
      <c r="QCB159" s="46"/>
      <c r="QCC159" s="46"/>
      <c r="QCD159" s="46"/>
      <c r="QCE159" s="46"/>
      <c r="QCF159" s="46"/>
      <c r="QCG159" s="46"/>
      <c r="QCH159" s="46"/>
      <c r="QCI159" s="46"/>
      <c r="QCJ159" s="46"/>
      <c r="QCK159" s="46"/>
      <c r="QCL159" s="46"/>
      <c r="QCM159" s="46"/>
      <c r="QCN159" s="46"/>
      <c r="QCO159" s="46"/>
      <c r="QCP159" s="46"/>
      <c r="QCQ159" s="46"/>
      <c r="QCR159" s="46"/>
      <c r="QCS159" s="46"/>
      <c r="QCT159" s="46"/>
      <c r="QCU159" s="46"/>
      <c r="QCV159" s="46"/>
      <c r="QCW159" s="46"/>
      <c r="QCX159" s="46"/>
      <c r="QCY159" s="46"/>
      <c r="QCZ159" s="46"/>
      <c r="QDA159" s="46"/>
      <c r="QDB159" s="46"/>
      <c r="QDC159" s="46"/>
      <c r="QDD159" s="46"/>
      <c r="QDE159" s="46"/>
      <c r="QDF159" s="46"/>
      <c r="QDG159" s="46"/>
      <c r="QDH159" s="46"/>
      <c r="QDI159" s="46"/>
      <c r="QDJ159" s="46"/>
      <c r="QDK159" s="46"/>
      <c r="QDL159" s="46"/>
      <c r="QDM159" s="46"/>
      <c r="QDN159" s="46"/>
      <c r="QDO159" s="46"/>
      <c r="QDP159" s="46"/>
      <c r="QDQ159" s="46"/>
      <c r="QDR159" s="46"/>
      <c r="QDS159" s="46"/>
      <c r="QDT159" s="46"/>
      <c r="QDU159" s="46"/>
      <c r="QDV159" s="46"/>
      <c r="QDW159" s="46"/>
      <c r="QDX159" s="46"/>
      <c r="QDY159" s="46"/>
      <c r="QDZ159" s="46"/>
      <c r="QEA159" s="46"/>
      <c r="QEB159" s="46"/>
      <c r="QEC159" s="46"/>
      <c r="QED159" s="46"/>
      <c r="QEE159" s="46"/>
      <c r="QEF159" s="46"/>
      <c r="QEG159" s="46"/>
      <c r="QEH159" s="46"/>
      <c r="QEI159" s="46"/>
      <c r="QEJ159" s="46"/>
      <c r="QEK159" s="46"/>
      <c r="QEL159" s="46"/>
      <c r="QEM159" s="46"/>
      <c r="QEN159" s="46"/>
      <c r="QEO159" s="46"/>
      <c r="QEP159" s="46"/>
      <c r="QEQ159" s="46"/>
      <c r="QER159" s="46"/>
      <c r="QES159" s="46"/>
      <c r="QET159" s="46"/>
      <c r="QEU159" s="46"/>
      <c r="QEV159" s="46"/>
      <c r="QEW159" s="46"/>
      <c r="QEX159" s="46"/>
      <c r="QEY159" s="46"/>
      <c r="QEZ159" s="46"/>
      <c r="QFA159" s="46"/>
      <c r="QFB159" s="46"/>
      <c r="QFC159" s="46"/>
      <c r="QFD159" s="46"/>
      <c r="QFE159" s="46"/>
      <c r="QFF159" s="46"/>
      <c r="QFG159" s="46"/>
      <c r="QFH159" s="46"/>
      <c r="QFI159" s="46"/>
      <c r="QFJ159" s="46"/>
      <c r="QFK159" s="46"/>
      <c r="QFL159" s="46"/>
      <c r="QFM159" s="46"/>
      <c r="QFN159" s="46"/>
      <c r="QFO159" s="46"/>
      <c r="QFP159" s="46"/>
      <c r="QFQ159" s="46"/>
      <c r="QFR159" s="46"/>
      <c r="QFS159" s="46"/>
      <c r="QFT159" s="46"/>
      <c r="QFU159" s="46"/>
      <c r="QFV159" s="46"/>
      <c r="QFW159" s="46"/>
      <c r="QFX159" s="46"/>
      <c r="QFY159" s="46"/>
      <c r="QFZ159" s="46"/>
      <c r="QGA159" s="46"/>
      <c r="QGB159" s="46"/>
      <c r="QGC159" s="46"/>
      <c r="QGD159" s="46"/>
      <c r="QGE159" s="46"/>
      <c r="QGF159" s="46"/>
      <c r="QGG159" s="46"/>
      <c r="QGH159" s="46"/>
      <c r="QGI159" s="46"/>
      <c r="QGJ159" s="46"/>
      <c r="QGK159" s="46"/>
      <c r="QGL159" s="46"/>
      <c r="QGM159" s="46"/>
      <c r="QGN159" s="46"/>
      <c r="QGO159" s="46"/>
      <c r="QGP159" s="46"/>
      <c r="QGQ159" s="46"/>
      <c r="QGR159" s="46"/>
      <c r="QGS159" s="46"/>
      <c r="QGT159" s="46"/>
      <c r="QGU159" s="46"/>
      <c r="QGV159" s="46"/>
      <c r="QGW159" s="46"/>
      <c r="QGX159" s="46"/>
      <c r="QGY159" s="46"/>
      <c r="QGZ159" s="46"/>
      <c r="QHA159" s="46"/>
      <c r="QHB159" s="46"/>
      <c r="QHC159" s="46"/>
      <c r="QHD159" s="46"/>
      <c r="QHE159" s="46"/>
      <c r="QHF159" s="46"/>
      <c r="QHG159" s="46"/>
      <c r="QHH159" s="46"/>
      <c r="QHI159" s="46"/>
      <c r="QHJ159" s="46"/>
      <c r="QHK159" s="46"/>
      <c r="QHL159" s="46"/>
      <c r="QHM159" s="46"/>
      <c r="QHN159" s="46"/>
      <c r="QHO159" s="46"/>
      <c r="QHP159" s="46"/>
      <c r="QHQ159" s="46"/>
      <c r="QHR159" s="46"/>
      <c r="QHS159" s="46"/>
      <c r="QHT159" s="46"/>
      <c r="QHU159" s="46"/>
      <c r="QHV159" s="46"/>
      <c r="QHW159" s="46"/>
      <c r="QHX159" s="46"/>
      <c r="QHY159" s="46"/>
      <c r="QHZ159" s="46"/>
      <c r="QIA159" s="46"/>
      <c r="QIB159" s="46"/>
      <c r="QIC159" s="46"/>
      <c r="QID159" s="46"/>
      <c r="QIE159" s="46"/>
      <c r="QIF159" s="46"/>
      <c r="QIG159" s="46"/>
      <c r="QIH159" s="46"/>
      <c r="QII159" s="46"/>
      <c r="QIJ159" s="46"/>
      <c r="QIK159" s="46"/>
      <c r="QIL159" s="46"/>
      <c r="QIM159" s="46"/>
      <c r="QIN159" s="46"/>
      <c r="QIO159" s="46"/>
      <c r="QIP159" s="46"/>
      <c r="QIQ159" s="46"/>
      <c r="QIR159" s="46"/>
      <c r="QIS159" s="46"/>
      <c r="QIT159" s="46"/>
      <c r="QIU159" s="46"/>
      <c r="QIV159" s="46"/>
      <c r="QIW159" s="46"/>
      <c r="QIX159" s="46"/>
      <c r="QIY159" s="46"/>
      <c r="QIZ159" s="46"/>
      <c r="QJA159" s="46"/>
      <c r="QJB159" s="46"/>
      <c r="QJC159" s="46"/>
      <c r="QJD159" s="46"/>
      <c r="QJE159" s="46"/>
      <c r="QJF159" s="46"/>
      <c r="QJG159" s="46"/>
      <c r="QJH159" s="46"/>
      <c r="QJI159" s="46"/>
      <c r="QJJ159" s="46"/>
      <c r="QJK159" s="46"/>
      <c r="QJL159" s="46"/>
      <c r="QJM159" s="46"/>
      <c r="QJN159" s="46"/>
      <c r="QJO159" s="46"/>
      <c r="QJP159" s="46"/>
      <c r="QJQ159" s="46"/>
      <c r="QJR159" s="46"/>
      <c r="QJS159" s="46"/>
      <c r="QJT159" s="46"/>
      <c r="QJU159" s="46"/>
      <c r="QJV159" s="46"/>
      <c r="QJW159" s="46"/>
      <c r="QJX159" s="46"/>
      <c r="QJY159" s="46"/>
      <c r="QJZ159" s="46"/>
      <c r="QKA159" s="46"/>
      <c r="QKB159" s="46"/>
      <c r="QKC159" s="46"/>
      <c r="QKD159" s="46"/>
      <c r="QKE159" s="46"/>
      <c r="QKF159" s="46"/>
      <c r="QKG159" s="46"/>
      <c r="QKH159" s="46"/>
      <c r="QKI159" s="46"/>
      <c r="QKJ159" s="46"/>
      <c r="QKK159" s="46"/>
      <c r="QKL159" s="46"/>
      <c r="QKM159" s="46"/>
      <c r="QKN159" s="46"/>
      <c r="QKO159" s="46"/>
      <c r="QKP159" s="46"/>
      <c r="QKQ159" s="46"/>
      <c r="QKR159" s="46"/>
      <c r="QKS159" s="46"/>
      <c r="QKT159" s="46"/>
      <c r="QKU159" s="46"/>
      <c r="QKV159" s="46"/>
      <c r="QKW159" s="46"/>
      <c r="QKX159" s="46"/>
      <c r="QKY159" s="46"/>
      <c r="QKZ159" s="46"/>
      <c r="QLA159" s="46"/>
      <c r="QLB159" s="46"/>
      <c r="QLC159" s="46"/>
      <c r="QLD159" s="46"/>
      <c r="QLE159" s="46"/>
      <c r="QLF159" s="46"/>
      <c r="QLG159" s="46"/>
      <c r="QLH159" s="46"/>
      <c r="QLI159" s="46"/>
      <c r="QLJ159" s="46"/>
      <c r="QLK159" s="46"/>
      <c r="QLL159" s="46"/>
      <c r="QLM159" s="46"/>
      <c r="QLN159" s="46"/>
      <c r="QLO159" s="46"/>
      <c r="QLP159" s="46"/>
      <c r="QLQ159" s="46"/>
      <c r="QLR159" s="46"/>
      <c r="QLS159" s="46"/>
      <c r="QLT159" s="46"/>
      <c r="QLU159" s="46"/>
      <c r="QLV159" s="46"/>
      <c r="QLW159" s="46"/>
      <c r="QLX159" s="46"/>
      <c r="QLY159" s="46"/>
      <c r="QLZ159" s="46"/>
      <c r="QMA159" s="46"/>
      <c r="QMB159" s="46"/>
      <c r="QMC159" s="46"/>
      <c r="QMD159" s="46"/>
      <c r="QME159" s="46"/>
      <c r="QMF159" s="46"/>
      <c r="QMG159" s="46"/>
      <c r="QMH159" s="46"/>
      <c r="QMI159" s="46"/>
      <c r="QMJ159" s="46"/>
      <c r="QMK159" s="46"/>
      <c r="QML159" s="46"/>
      <c r="QMM159" s="46"/>
      <c r="QMN159" s="46"/>
      <c r="QMO159" s="46"/>
      <c r="QMP159" s="46"/>
      <c r="QMQ159" s="46"/>
      <c r="QMR159" s="46"/>
      <c r="QMS159" s="46"/>
      <c r="QMT159" s="46"/>
      <c r="QMU159" s="46"/>
      <c r="QMV159" s="46"/>
      <c r="QMW159" s="46"/>
      <c r="QMX159" s="46"/>
      <c r="QMY159" s="46"/>
      <c r="QMZ159" s="46"/>
      <c r="QNA159" s="46"/>
      <c r="QNB159" s="46"/>
      <c r="QNC159" s="46"/>
      <c r="QND159" s="46"/>
      <c r="QNE159" s="46"/>
      <c r="QNF159" s="46"/>
      <c r="QNG159" s="46"/>
      <c r="QNH159" s="46"/>
      <c r="QNI159" s="46"/>
      <c r="QNJ159" s="46"/>
      <c r="QNK159" s="46"/>
      <c r="QNL159" s="46"/>
      <c r="QNM159" s="46"/>
      <c r="QNN159" s="46"/>
      <c r="QNO159" s="46"/>
      <c r="QNP159" s="46"/>
      <c r="QNQ159" s="46"/>
      <c r="QNR159" s="46"/>
      <c r="QNS159" s="46"/>
      <c r="QNT159" s="46"/>
      <c r="QNU159" s="46"/>
      <c r="QNV159" s="46"/>
      <c r="QNW159" s="46"/>
      <c r="QNX159" s="46"/>
      <c r="QNY159" s="46"/>
      <c r="QNZ159" s="46"/>
      <c r="QOA159" s="46"/>
      <c r="QOB159" s="46"/>
      <c r="QOC159" s="46"/>
      <c r="QOD159" s="46"/>
      <c r="QOE159" s="46"/>
      <c r="QOF159" s="46"/>
      <c r="QOG159" s="46"/>
      <c r="QOH159" s="46"/>
      <c r="QOI159" s="46"/>
      <c r="QOJ159" s="46"/>
      <c r="QOK159" s="46"/>
      <c r="QOL159" s="46"/>
      <c r="QOM159" s="46"/>
      <c r="QON159" s="46"/>
      <c r="QOO159" s="46"/>
      <c r="QOP159" s="46"/>
      <c r="QOQ159" s="46"/>
      <c r="QOR159" s="46"/>
      <c r="QOS159" s="46"/>
      <c r="QOT159" s="46"/>
      <c r="QOU159" s="46"/>
      <c r="QOV159" s="46"/>
      <c r="QOW159" s="46"/>
      <c r="QOX159" s="46"/>
      <c r="QOY159" s="46"/>
      <c r="QOZ159" s="46"/>
      <c r="QPA159" s="46"/>
      <c r="QPB159" s="46"/>
      <c r="QPC159" s="46"/>
      <c r="QPD159" s="46"/>
      <c r="QPE159" s="46"/>
      <c r="QPF159" s="46"/>
      <c r="QPG159" s="46"/>
      <c r="QPH159" s="46"/>
      <c r="QPI159" s="46"/>
      <c r="QPJ159" s="46"/>
      <c r="QPK159" s="46"/>
      <c r="QPL159" s="46"/>
      <c r="QPM159" s="46"/>
      <c r="QPN159" s="46"/>
      <c r="QPO159" s="46"/>
      <c r="QPP159" s="46"/>
      <c r="QPQ159" s="46"/>
      <c r="QPR159" s="46"/>
      <c r="QPS159" s="46"/>
      <c r="QPT159" s="46"/>
      <c r="QPU159" s="46"/>
      <c r="QPV159" s="46"/>
      <c r="QPW159" s="46"/>
      <c r="QPX159" s="46"/>
      <c r="QPY159" s="46"/>
      <c r="QPZ159" s="46"/>
      <c r="QQA159" s="46"/>
      <c r="QQB159" s="46"/>
      <c r="QQC159" s="46"/>
      <c r="QQD159" s="46"/>
      <c r="QQE159" s="46"/>
      <c r="QQF159" s="46"/>
      <c r="QQG159" s="46"/>
      <c r="QQH159" s="46"/>
      <c r="QQI159" s="46"/>
      <c r="QQJ159" s="46"/>
      <c r="QQK159" s="46"/>
      <c r="QQL159" s="46"/>
      <c r="QQM159" s="46"/>
      <c r="QQN159" s="46"/>
      <c r="QQO159" s="46"/>
      <c r="QQP159" s="46"/>
      <c r="QQQ159" s="46"/>
      <c r="QQR159" s="46"/>
      <c r="QQS159" s="46"/>
      <c r="QQT159" s="46"/>
      <c r="QQU159" s="46"/>
      <c r="QQV159" s="46"/>
      <c r="QQW159" s="46"/>
      <c r="QQX159" s="46"/>
      <c r="QQY159" s="46"/>
      <c r="QQZ159" s="46"/>
      <c r="QRA159" s="46"/>
      <c r="QRB159" s="46"/>
      <c r="QRC159" s="46"/>
      <c r="QRD159" s="46"/>
      <c r="QRE159" s="46"/>
      <c r="QRF159" s="46"/>
      <c r="QRG159" s="46"/>
      <c r="QRH159" s="46"/>
      <c r="QRI159" s="46"/>
      <c r="QRJ159" s="46"/>
      <c r="QRK159" s="46"/>
      <c r="QRL159" s="46"/>
      <c r="QRM159" s="46"/>
      <c r="QRN159" s="46"/>
      <c r="QRO159" s="46"/>
      <c r="QRP159" s="46"/>
      <c r="QRQ159" s="46"/>
      <c r="QRR159" s="46"/>
      <c r="QRS159" s="46"/>
      <c r="QRT159" s="46"/>
      <c r="QRU159" s="46"/>
      <c r="QRV159" s="46"/>
      <c r="QRW159" s="46"/>
      <c r="QRX159" s="46"/>
      <c r="QRY159" s="46"/>
      <c r="QRZ159" s="46"/>
      <c r="QSA159" s="46"/>
      <c r="QSB159" s="46"/>
      <c r="QSC159" s="46"/>
      <c r="QSD159" s="46"/>
      <c r="QSE159" s="46"/>
      <c r="QSF159" s="46"/>
      <c r="QSG159" s="46"/>
      <c r="QSH159" s="46"/>
      <c r="QSI159" s="46"/>
      <c r="QSJ159" s="46"/>
      <c r="QSK159" s="46"/>
      <c r="QSL159" s="46"/>
      <c r="QSM159" s="46"/>
      <c r="QSN159" s="46"/>
      <c r="QSO159" s="46"/>
      <c r="QSP159" s="46"/>
      <c r="QSQ159" s="46"/>
      <c r="QSR159" s="46"/>
      <c r="QSS159" s="46"/>
      <c r="QST159" s="46"/>
      <c r="QSU159" s="46"/>
      <c r="QSV159" s="46"/>
      <c r="QSW159" s="46"/>
      <c r="QSX159" s="46"/>
      <c r="QSY159" s="46"/>
      <c r="QSZ159" s="46"/>
      <c r="QTA159" s="46"/>
      <c r="QTB159" s="46"/>
      <c r="QTC159" s="46"/>
      <c r="QTD159" s="46"/>
      <c r="QTE159" s="46"/>
      <c r="QTF159" s="46"/>
      <c r="QTG159" s="46"/>
      <c r="QTH159" s="46"/>
      <c r="QTI159" s="46"/>
      <c r="QTJ159" s="46"/>
      <c r="QTK159" s="46"/>
      <c r="QTL159" s="46"/>
      <c r="QTM159" s="46"/>
      <c r="QTN159" s="46"/>
      <c r="QTO159" s="46"/>
      <c r="QTP159" s="46"/>
      <c r="QTQ159" s="46"/>
      <c r="QTR159" s="46"/>
      <c r="QTS159" s="46"/>
      <c r="QTT159" s="46"/>
      <c r="QTU159" s="46"/>
      <c r="QTV159" s="46"/>
      <c r="QTW159" s="46"/>
      <c r="QTX159" s="46"/>
      <c r="QTY159" s="46"/>
      <c r="QTZ159" s="46"/>
      <c r="QUA159" s="46"/>
      <c r="QUB159" s="46"/>
      <c r="QUC159" s="46"/>
      <c r="QUD159" s="46"/>
      <c r="QUE159" s="46"/>
      <c r="QUF159" s="46"/>
      <c r="QUG159" s="46"/>
      <c r="QUH159" s="46"/>
      <c r="QUI159" s="46"/>
      <c r="QUJ159" s="46"/>
      <c r="QUK159" s="46"/>
      <c r="QUL159" s="46"/>
      <c r="QUM159" s="46"/>
      <c r="QUN159" s="46"/>
      <c r="QUO159" s="46"/>
      <c r="QUP159" s="46"/>
      <c r="QUQ159" s="46"/>
      <c r="QUR159" s="46"/>
      <c r="QUS159" s="46"/>
      <c r="QUT159" s="46"/>
      <c r="QUU159" s="46"/>
      <c r="QUV159" s="46"/>
      <c r="QUW159" s="46"/>
      <c r="QUX159" s="46"/>
      <c r="QUY159" s="46"/>
      <c r="QUZ159" s="46"/>
      <c r="QVA159" s="46"/>
      <c r="QVB159" s="46"/>
      <c r="QVC159" s="46"/>
      <c r="QVD159" s="46"/>
      <c r="QVE159" s="46"/>
      <c r="QVF159" s="46"/>
      <c r="QVG159" s="46"/>
      <c r="QVH159" s="46"/>
      <c r="QVI159" s="46"/>
      <c r="QVJ159" s="46"/>
      <c r="QVK159" s="46"/>
      <c r="QVL159" s="46"/>
      <c r="QVM159" s="46"/>
      <c r="QVN159" s="46"/>
      <c r="QVO159" s="46"/>
      <c r="QVP159" s="46"/>
      <c r="QVQ159" s="46"/>
      <c r="QVR159" s="46"/>
      <c r="QVS159" s="46"/>
      <c r="QVT159" s="46"/>
      <c r="QVU159" s="46"/>
      <c r="QVV159" s="46"/>
      <c r="QVW159" s="46"/>
      <c r="QVX159" s="46"/>
      <c r="QVY159" s="46"/>
      <c r="QVZ159" s="46"/>
      <c r="QWA159" s="46"/>
      <c r="QWB159" s="46"/>
      <c r="QWC159" s="46"/>
      <c r="QWD159" s="46"/>
      <c r="QWE159" s="46"/>
      <c r="QWF159" s="46"/>
      <c r="QWG159" s="46"/>
      <c r="QWH159" s="46"/>
      <c r="QWI159" s="46"/>
      <c r="QWJ159" s="46"/>
      <c r="QWK159" s="46"/>
      <c r="QWL159" s="46"/>
      <c r="QWM159" s="46"/>
      <c r="QWN159" s="46"/>
      <c r="QWO159" s="46"/>
      <c r="QWP159" s="46"/>
      <c r="QWQ159" s="46"/>
      <c r="QWR159" s="46"/>
      <c r="QWS159" s="46"/>
      <c r="QWT159" s="46"/>
      <c r="QWU159" s="46"/>
      <c r="QWV159" s="46"/>
      <c r="QWW159" s="46"/>
      <c r="QWX159" s="46"/>
      <c r="QWY159" s="46"/>
      <c r="QWZ159" s="46"/>
      <c r="QXA159" s="46"/>
      <c r="QXB159" s="46"/>
      <c r="QXC159" s="46"/>
      <c r="QXD159" s="46"/>
      <c r="QXE159" s="46"/>
      <c r="QXF159" s="46"/>
      <c r="QXG159" s="46"/>
      <c r="QXH159" s="46"/>
      <c r="QXI159" s="46"/>
      <c r="QXJ159" s="46"/>
      <c r="QXK159" s="46"/>
      <c r="QXL159" s="46"/>
      <c r="QXM159" s="46"/>
      <c r="QXN159" s="46"/>
      <c r="QXO159" s="46"/>
      <c r="QXP159" s="46"/>
      <c r="QXQ159" s="46"/>
      <c r="QXR159" s="46"/>
      <c r="QXS159" s="46"/>
      <c r="QXT159" s="46"/>
      <c r="QXU159" s="46"/>
      <c r="QXV159" s="46"/>
      <c r="QXW159" s="46"/>
      <c r="QXX159" s="46"/>
      <c r="QXY159" s="46"/>
      <c r="QXZ159" s="46"/>
      <c r="QYA159" s="46"/>
      <c r="QYB159" s="46"/>
      <c r="QYC159" s="46"/>
      <c r="QYD159" s="46"/>
      <c r="QYE159" s="46"/>
      <c r="QYF159" s="46"/>
      <c r="QYG159" s="46"/>
      <c r="QYH159" s="46"/>
      <c r="QYI159" s="46"/>
      <c r="QYJ159" s="46"/>
      <c r="QYK159" s="46"/>
      <c r="QYL159" s="46"/>
      <c r="QYM159" s="46"/>
      <c r="QYN159" s="46"/>
      <c r="QYO159" s="46"/>
      <c r="QYP159" s="46"/>
      <c r="QYQ159" s="46"/>
      <c r="QYR159" s="46"/>
      <c r="QYS159" s="46"/>
      <c r="QYT159" s="46"/>
      <c r="QYU159" s="46"/>
      <c r="QYV159" s="46"/>
      <c r="QYW159" s="46"/>
      <c r="QYX159" s="46"/>
      <c r="QYY159" s="46"/>
      <c r="QYZ159" s="46"/>
      <c r="QZA159" s="46"/>
      <c r="QZB159" s="46"/>
      <c r="QZC159" s="46"/>
      <c r="QZD159" s="46"/>
      <c r="QZE159" s="46"/>
      <c r="QZF159" s="46"/>
      <c r="QZG159" s="46"/>
      <c r="QZH159" s="46"/>
      <c r="QZI159" s="46"/>
      <c r="QZJ159" s="46"/>
      <c r="QZK159" s="46"/>
      <c r="QZL159" s="46"/>
      <c r="QZM159" s="46"/>
      <c r="QZN159" s="46"/>
      <c r="QZO159" s="46"/>
      <c r="QZP159" s="46"/>
      <c r="QZQ159" s="46"/>
      <c r="QZR159" s="46"/>
      <c r="QZS159" s="46"/>
      <c r="QZT159" s="46"/>
      <c r="QZU159" s="46"/>
      <c r="QZV159" s="46"/>
      <c r="QZW159" s="46"/>
      <c r="QZX159" s="46"/>
      <c r="QZY159" s="46"/>
      <c r="QZZ159" s="46"/>
      <c r="RAA159" s="46"/>
      <c r="RAB159" s="46"/>
      <c r="RAC159" s="46"/>
      <c r="RAD159" s="46"/>
      <c r="RAE159" s="46"/>
      <c r="RAF159" s="46"/>
      <c r="RAG159" s="46"/>
      <c r="RAH159" s="46"/>
      <c r="RAI159" s="46"/>
      <c r="RAJ159" s="46"/>
      <c r="RAK159" s="46"/>
      <c r="RAL159" s="46"/>
      <c r="RAM159" s="46"/>
      <c r="RAN159" s="46"/>
      <c r="RAO159" s="46"/>
      <c r="RAP159" s="46"/>
      <c r="RAQ159" s="46"/>
      <c r="RAR159" s="46"/>
      <c r="RAS159" s="46"/>
      <c r="RAT159" s="46"/>
      <c r="RAU159" s="46"/>
      <c r="RAV159" s="46"/>
      <c r="RAW159" s="46"/>
      <c r="RAX159" s="46"/>
      <c r="RAY159" s="46"/>
      <c r="RAZ159" s="46"/>
      <c r="RBA159" s="46"/>
      <c r="RBB159" s="46"/>
      <c r="RBC159" s="46"/>
      <c r="RBD159" s="46"/>
      <c r="RBE159" s="46"/>
      <c r="RBF159" s="46"/>
      <c r="RBG159" s="46"/>
      <c r="RBH159" s="46"/>
      <c r="RBI159" s="46"/>
      <c r="RBJ159" s="46"/>
      <c r="RBK159" s="46"/>
      <c r="RBL159" s="46"/>
      <c r="RBM159" s="46"/>
      <c r="RBN159" s="46"/>
      <c r="RBO159" s="46"/>
      <c r="RBP159" s="46"/>
      <c r="RBQ159" s="46"/>
      <c r="RBR159" s="46"/>
      <c r="RBS159" s="46"/>
      <c r="RBT159" s="46"/>
      <c r="RBU159" s="46"/>
      <c r="RBV159" s="46"/>
      <c r="RBW159" s="46"/>
      <c r="RBX159" s="46"/>
      <c r="RBY159" s="46"/>
      <c r="RBZ159" s="46"/>
      <c r="RCA159" s="46"/>
      <c r="RCB159" s="46"/>
      <c r="RCC159" s="46"/>
      <c r="RCD159" s="46"/>
      <c r="RCE159" s="46"/>
      <c r="RCF159" s="46"/>
      <c r="RCG159" s="46"/>
      <c r="RCH159" s="46"/>
      <c r="RCI159" s="46"/>
      <c r="RCJ159" s="46"/>
      <c r="RCK159" s="46"/>
      <c r="RCL159" s="46"/>
      <c r="RCM159" s="46"/>
      <c r="RCN159" s="46"/>
      <c r="RCO159" s="46"/>
      <c r="RCP159" s="46"/>
      <c r="RCQ159" s="46"/>
      <c r="RCR159" s="46"/>
      <c r="RCS159" s="46"/>
      <c r="RCT159" s="46"/>
      <c r="RCU159" s="46"/>
      <c r="RCV159" s="46"/>
      <c r="RCW159" s="46"/>
      <c r="RCX159" s="46"/>
      <c r="RCY159" s="46"/>
      <c r="RCZ159" s="46"/>
      <c r="RDA159" s="46"/>
      <c r="RDB159" s="46"/>
      <c r="RDC159" s="46"/>
      <c r="RDD159" s="46"/>
      <c r="RDE159" s="46"/>
      <c r="RDF159" s="46"/>
      <c r="RDG159" s="46"/>
      <c r="RDH159" s="46"/>
      <c r="RDI159" s="46"/>
      <c r="RDJ159" s="46"/>
      <c r="RDK159" s="46"/>
      <c r="RDL159" s="46"/>
      <c r="RDM159" s="46"/>
      <c r="RDN159" s="46"/>
      <c r="RDO159" s="46"/>
      <c r="RDP159" s="46"/>
      <c r="RDQ159" s="46"/>
      <c r="RDR159" s="46"/>
      <c r="RDS159" s="46"/>
      <c r="RDT159" s="46"/>
      <c r="RDU159" s="46"/>
      <c r="RDV159" s="46"/>
      <c r="RDW159" s="46"/>
      <c r="RDX159" s="46"/>
      <c r="RDY159" s="46"/>
      <c r="RDZ159" s="46"/>
      <c r="REA159" s="46"/>
      <c r="REB159" s="46"/>
      <c r="REC159" s="46"/>
      <c r="RED159" s="46"/>
      <c r="REE159" s="46"/>
      <c r="REF159" s="46"/>
      <c r="REG159" s="46"/>
      <c r="REH159" s="46"/>
      <c r="REI159" s="46"/>
      <c r="REJ159" s="46"/>
      <c r="REK159" s="46"/>
      <c r="REL159" s="46"/>
      <c r="REM159" s="46"/>
      <c r="REN159" s="46"/>
      <c r="REO159" s="46"/>
      <c r="REP159" s="46"/>
      <c r="REQ159" s="46"/>
      <c r="RER159" s="46"/>
      <c r="RES159" s="46"/>
      <c r="RET159" s="46"/>
      <c r="REU159" s="46"/>
      <c r="REV159" s="46"/>
      <c r="REW159" s="46"/>
      <c r="REX159" s="46"/>
      <c r="REY159" s="46"/>
      <c r="REZ159" s="46"/>
      <c r="RFA159" s="46"/>
      <c r="RFB159" s="46"/>
      <c r="RFC159" s="46"/>
      <c r="RFD159" s="46"/>
      <c r="RFE159" s="46"/>
      <c r="RFF159" s="46"/>
      <c r="RFG159" s="46"/>
      <c r="RFH159" s="46"/>
      <c r="RFI159" s="46"/>
      <c r="RFJ159" s="46"/>
      <c r="RFK159" s="46"/>
      <c r="RFL159" s="46"/>
      <c r="RFM159" s="46"/>
      <c r="RFN159" s="46"/>
      <c r="RFO159" s="46"/>
      <c r="RFP159" s="46"/>
      <c r="RFQ159" s="46"/>
      <c r="RFR159" s="46"/>
      <c r="RFS159" s="46"/>
      <c r="RFT159" s="46"/>
      <c r="RFU159" s="46"/>
      <c r="RFV159" s="46"/>
      <c r="RFW159" s="46"/>
      <c r="RFX159" s="46"/>
      <c r="RFY159" s="46"/>
      <c r="RFZ159" s="46"/>
      <c r="RGA159" s="46"/>
      <c r="RGB159" s="46"/>
      <c r="RGC159" s="46"/>
      <c r="RGD159" s="46"/>
      <c r="RGE159" s="46"/>
      <c r="RGF159" s="46"/>
      <c r="RGG159" s="46"/>
      <c r="RGH159" s="46"/>
      <c r="RGI159" s="46"/>
      <c r="RGJ159" s="46"/>
      <c r="RGK159" s="46"/>
      <c r="RGL159" s="46"/>
      <c r="RGM159" s="46"/>
      <c r="RGN159" s="46"/>
      <c r="RGO159" s="46"/>
      <c r="RGP159" s="46"/>
      <c r="RGQ159" s="46"/>
      <c r="RGR159" s="46"/>
      <c r="RGS159" s="46"/>
      <c r="RGT159" s="46"/>
      <c r="RGU159" s="46"/>
      <c r="RGV159" s="46"/>
      <c r="RGW159" s="46"/>
      <c r="RGX159" s="46"/>
      <c r="RGY159" s="46"/>
      <c r="RGZ159" s="46"/>
      <c r="RHA159" s="46"/>
      <c r="RHB159" s="46"/>
      <c r="RHC159" s="46"/>
      <c r="RHD159" s="46"/>
      <c r="RHE159" s="46"/>
      <c r="RHF159" s="46"/>
      <c r="RHG159" s="46"/>
      <c r="RHH159" s="46"/>
      <c r="RHI159" s="46"/>
      <c r="RHJ159" s="46"/>
      <c r="RHK159" s="46"/>
      <c r="RHL159" s="46"/>
      <c r="RHM159" s="46"/>
      <c r="RHN159" s="46"/>
      <c r="RHO159" s="46"/>
      <c r="RHP159" s="46"/>
      <c r="RHQ159" s="46"/>
      <c r="RHR159" s="46"/>
      <c r="RHS159" s="46"/>
      <c r="RHT159" s="46"/>
      <c r="RHU159" s="46"/>
      <c r="RHV159" s="46"/>
      <c r="RHW159" s="46"/>
      <c r="RHX159" s="46"/>
      <c r="RHY159" s="46"/>
      <c r="RHZ159" s="46"/>
      <c r="RIA159" s="46"/>
      <c r="RIB159" s="46"/>
      <c r="RIC159" s="46"/>
      <c r="RID159" s="46"/>
      <c r="RIE159" s="46"/>
      <c r="RIF159" s="46"/>
      <c r="RIG159" s="46"/>
      <c r="RIH159" s="46"/>
      <c r="RII159" s="46"/>
      <c r="RIJ159" s="46"/>
      <c r="RIK159" s="46"/>
      <c r="RIL159" s="46"/>
      <c r="RIM159" s="46"/>
      <c r="RIN159" s="46"/>
      <c r="RIO159" s="46"/>
      <c r="RIP159" s="46"/>
      <c r="RIQ159" s="46"/>
      <c r="RIR159" s="46"/>
      <c r="RIS159" s="46"/>
      <c r="RIT159" s="46"/>
      <c r="RIU159" s="46"/>
      <c r="RIV159" s="46"/>
      <c r="RIW159" s="46"/>
      <c r="RIX159" s="46"/>
      <c r="RIY159" s="46"/>
      <c r="RIZ159" s="46"/>
      <c r="RJA159" s="46"/>
      <c r="RJB159" s="46"/>
      <c r="RJC159" s="46"/>
      <c r="RJD159" s="46"/>
      <c r="RJE159" s="46"/>
      <c r="RJF159" s="46"/>
      <c r="RJG159" s="46"/>
      <c r="RJH159" s="46"/>
      <c r="RJI159" s="46"/>
      <c r="RJJ159" s="46"/>
      <c r="RJK159" s="46"/>
      <c r="RJL159" s="46"/>
      <c r="RJM159" s="46"/>
      <c r="RJN159" s="46"/>
      <c r="RJO159" s="46"/>
      <c r="RJP159" s="46"/>
      <c r="RJQ159" s="46"/>
      <c r="RJR159" s="46"/>
      <c r="RJS159" s="46"/>
      <c r="RJT159" s="46"/>
      <c r="RJU159" s="46"/>
      <c r="RJV159" s="46"/>
      <c r="RJW159" s="46"/>
      <c r="RJX159" s="46"/>
      <c r="RJY159" s="46"/>
      <c r="RJZ159" s="46"/>
      <c r="RKA159" s="46"/>
      <c r="RKB159" s="46"/>
      <c r="RKC159" s="46"/>
      <c r="RKD159" s="46"/>
      <c r="RKE159" s="46"/>
      <c r="RKF159" s="46"/>
      <c r="RKG159" s="46"/>
      <c r="RKH159" s="46"/>
      <c r="RKI159" s="46"/>
      <c r="RKJ159" s="46"/>
      <c r="RKK159" s="46"/>
      <c r="RKL159" s="46"/>
      <c r="RKM159" s="46"/>
      <c r="RKN159" s="46"/>
      <c r="RKO159" s="46"/>
      <c r="RKP159" s="46"/>
      <c r="RKQ159" s="46"/>
      <c r="RKR159" s="46"/>
      <c r="RKS159" s="46"/>
      <c r="RKT159" s="46"/>
      <c r="RKU159" s="46"/>
      <c r="RKV159" s="46"/>
      <c r="RKW159" s="46"/>
      <c r="RKX159" s="46"/>
      <c r="RKY159" s="46"/>
      <c r="RKZ159" s="46"/>
      <c r="RLA159" s="46"/>
      <c r="RLB159" s="46"/>
      <c r="RLC159" s="46"/>
      <c r="RLD159" s="46"/>
      <c r="RLE159" s="46"/>
      <c r="RLF159" s="46"/>
      <c r="RLG159" s="46"/>
      <c r="RLH159" s="46"/>
      <c r="RLI159" s="46"/>
      <c r="RLJ159" s="46"/>
      <c r="RLK159" s="46"/>
      <c r="RLL159" s="46"/>
      <c r="RLM159" s="46"/>
      <c r="RLN159" s="46"/>
      <c r="RLO159" s="46"/>
      <c r="RLP159" s="46"/>
      <c r="RLQ159" s="46"/>
      <c r="RLR159" s="46"/>
      <c r="RLS159" s="46"/>
      <c r="RLT159" s="46"/>
      <c r="RLU159" s="46"/>
      <c r="RLV159" s="46"/>
      <c r="RLW159" s="46"/>
      <c r="RLX159" s="46"/>
      <c r="RLY159" s="46"/>
      <c r="RLZ159" s="46"/>
      <c r="RMA159" s="46"/>
      <c r="RMB159" s="46"/>
      <c r="RMC159" s="46"/>
      <c r="RMD159" s="46"/>
      <c r="RME159" s="46"/>
      <c r="RMF159" s="46"/>
      <c r="RMG159" s="46"/>
      <c r="RMH159" s="46"/>
      <c r="RMI159" s="46"/>
      <c r="RMJ159" s="46"/>
      <c r="RMK159" s="46"/>
      <c r="RML159" s="46"/>
      <c r="RMM159" s="46"/>
      <c r="RMN159" s="46"/>
      <c r="RMO159" s="46"/>
      <c r="RMP159" s="46"/>
      <c r="RMQ159" s="46"/>
      <c r="RMR159" s="46"/>
      <c r="RMS159" s="46"/>
      <c r="RMT159" s="46"/>
      <c r="RMU159" s="46"/>
      <c r="RMV159" s="46"/>
      <c r="RMW159" s="46"/>
      <c r="RMX159" s="46"/>
      <c r="RMY159" s="46"/>
      <c r="RMZ159" s="46"/>
      <c r="RNA159" s="46"/>
      <c r="RNB159" s="46"/>
      <c r="RNC159" s="46"/>
      <c r="RND159" s="46"/>
      <c r="RNE159" s="46"/>
      <c r="RNF159" s="46"/>
      <c r="RNG159" s="46"/>
      <c r="RNH159" s="46"/>
      <c r="RNI159" s="46"/>
      <c r="RNJ159" s="46"/>
      <c r="RNK159" s="46"/>
      <c r="RNL159" s="46"/>
      <c r="RNM159" s="46"/>
      <c r="RNN159" s="46"/>
      <c r="RNO159" s="46"/>
      <c r="RNP159" s="46"/>
      <c r="RNQ159" s="46"/>
      <c r="RNR159" s="46"/>
      <c r="RNS159" s="46"/>
      <c r="RNT159" s="46"/>
      <c r="RNU159" s="46"/>
      <c r="RNV159" s="46"/>
      <c r="RNW159" s="46"/>
      <c r="RNX159" s="46"/>
      <c r="RNY159" s="46"/>
      <c r="RNZ159" s="46"/>
      <c r="ROA159" s="46"/>
      <c r="ROB159" s="46"/>
      <c r="ROC159" s="46"/>
      <c r="ROD159" s="46"/>
      <c r="ROE159" s="46"/>
      <c r="ROF159" s="46"/>
      <c r="ROG159" s="46"/>
      <c r="ROH159" s="46"/>
      <c r="ROI159" s="46"/>
      <c r="ROJ159" s="46"/>
      <c r="ROK159" s="46"/>
      <c r="ROL159" s="46"/>
      <c r="ROM159" s="46"/>
      <c r="RON159" s="46"/>
      <c r="ROO159" s="46"/>
      <c r="ROP159" s="46"/>
      <c r="ROQ159" s="46"/>
      <c r="ROR159" s="46"/>
      <c r="ROS159" s="46"/>
      <c r="ROT159" s="46"/>
      <c r="ROU159" s="46"/>
      <c r="ROV159" s="46"/>
      <c r="ROW159" s="46"/>
      <c r="ROX159" s="46"/>
      <c r="ROY159" s="46"/>
      <c r="ROZ159" s="46"/>
      <c r="RPA159" s="46"/>
      <c r="RPB159" s="46"/>
      <c r="RPC159" s="46"/>
      <c r="RPD159" s="46"/>
      <c r="RPE159" s="46"/>
      <c r="RPF159" s="46"/>
      <c r="RPG159" s="46"/>
      <c r="RPH159" s="46"/>
      <c r="RPI159" s="46"/>
      <c r="RPJ159" s="46"/>
      <c r="RPK159" s="46"/>
      <c r="RPL159" s="46"/>
      <c r="RPM159" s="46"/>
      <c r="RPN159" s="46"/>
      <c r="RPO159" s="46"/>
      <c r="RPP159" s="46"/>
      <c r="RPQ159" s="46"/>
      <c r="RPR159" s="46"/>
      <c r="RPS159" s="46"/>
      <c r="RPT159" s="46"/>
      <c r="RPU159" s="46"/>
      <c r="RPV159" s="46"/>
      <c r="RPW159" s="46"/>
      <c r="RPX159" s="46"/>
      <c r="RPY159" s="46"/>
      <c r="RPZ159" s="46"/>
      <c r="RQA159" s="46"/>
      <c r="RQB159" s="46"/>
      <c r="RQC159" s="46"/>
      <c r="RQD159" s="46"/>
      <c r="RQE159" s="46"/>
      <c r="RQF159" s="46"/>
      <c r="RQG159" s="46"/>
      <c r="RQH159" s="46"/>
      <c r="RQI159" s="46"/>
      <c r="RQJ159" s="46"/>
      <c r="RQK159" s="46"/>
      <c r="RQL159" s="46"/>
      <c r="RQM159" s="46"/>
      <c r="RQN159" s="46"/>
      <c r="RQO159" s="46"/>
      <c r="RQP159" s="46"/>
      <c r="RQQ159" s="46"/>
      <c r="RQR159" s="46"/>
      <c r="RQS159" s="46"/>
      <c r="RQT159" s="46"/>
      <c r="RQU159" s="46"/>
      <c r="RQV159" s="46"/>
      <c r="RQW159" s="46"/>
      <c r="RQX159" s="46"/>
      <c r="RQY159" s="46"/>
      <c r="RQZ159" s="46"/>
      <c r="RRA159" s="46"/>
      <c r="RRB159" s="46"/>
      <c r="RRC159" s="46"/>
      <c r="RRD159" s="46"/>
      <c r="RRE159" s="46"/>
      <c r="RRF159" s="46"/>
      <c r="RRG159" s="46"/>
      <c r="RRH159" s="46"/>
      <c r="RRI159" s="46"/>
      <c r="RRJ159" s="46"/>
      <c r="RRK159" s="46"/>
      <c r="RRL159" s="46"/>
      <c r="RRM159" s="46"/>
      <c r="RRN159" s="46"/>
      <c r="RRO159" s="46"/>
      <c r="RRP159" s="46"/>
      <c r="RRQ159" s="46"/>
      <c r="RRR159" s="46"/>
      <c r="RRS159" s="46"/>
      <c r="RRT159" s="46"/>
      <c r="RRU159" s="46"/>
      <c r="RRV159" s="46"/>
      <c r="RRW159" s="46"/>
      <c r="RRX159" s="46"/>
      <c r="RRY159" s="46"/>
      <c r="RRZ159" s="46"/>
      <c r="RSA159" s="46"/>
      <c r="RSB159" s="46"/>
      <c r="RSC159" s="46"/>
      <c r="RSD159" s="46"/>
      <c r="RSE159" s="46"/>
      <c r="RSF159" s="46"/>
      <c r="RSG159" s="46"/>
      <c r="RSH159" s="46"/>
      <c r="RSI159" s="46"/>
      <c r="RSJ159" s="46"/>
      <c r="RSK159" s="46"/>
      <c r="RSL159" s="46"/>
      <c r="RSM159" s="46"/>
      <c r="RSN159" s="46"/>
      <c r="RSO159" s="46"/>
      <c r="RSP159" s="46"/>
      <c r="RSQ159" s="46"/>
      <c r="RSR159" s="46"/>
      <c r="RSS159" s="46"/>
      <c r="RST159" s="46"/>
      <c r="RSU159" s="46"/>
      <c r="RSV159" s="46"/>
      <c r="RSW159" s="46"/>
      <c r="RSX159" s="46"/>
      <c r="RSY159" s="46"/>
      <c r="RSZ159" s="46"/>
      <c r="RTA159" s="46"/>
      <c r="RTB159" s="46"/>
      <c r="RTC159" s="46"/>
      <c r="RTD159" s="46"/>
      <c r="RTE159" s="46"/>
      <c r="RTF159" s="46"/>
      <c r="RTG159" s="46"/>
      <c r="RTH159" s="46"/>
      <c r="RTI159" s="46"/>
      <c r="RTJ159" s="46"/>
      <c r="RTK159" s="46"/>
      <c r="RTL159" s="46"/>
      <c r="RTM159" s="46"/>
      <c r="RTN159" s="46"/>
      <c r="RTO159" s="46"/>
      <c r="RTP159" s="46"/>
      <c r="RTQ159" s="46"/>
      <c r="RTR159" s="46"/>
      <c r="RTS159" s="46"/>
      <c r="RTT159" s="46"/>
      <c r="RTU159" s="46"/>
      <c r="RTV159" s="46"/>
      <c r="RTW159" s="46"/>
      <c r="RTX159" s="46"/>
      <c r="RTY159" s="46"/>
      <c r="RTZ159" s="46"/>
      <c r="RUA159" s="46"/>
      <c r="RUB159" s="46"/>
      <c r="RUC159" s="46"/>
      <c r="RUD159" s="46"/>
      <c r="RUE159" s="46"/>
      <c r="RUF159" s="46"/>
      <c r="RUG159" s="46"/>
      <c r="RUH159" s="46"/>
      <c r="RUI159" s="46"/>
      <c r="RUJ159" s="46"/>
      <c r="RUK159" s="46"/>
      <c r="RUL159" s="46"/>
      <c r="RUM159" s="46"/>
      <c r="RUN159" s="46"/>
      <c r="RUO159" s="46"/>
      <c r="RUP159" s="46"/>
      <c r="RUQ159" s="46"/>
      <c r="RUR159" s="46"/>
      <c r="RUS159" s="46"/>
      <c r="RUT159" s="46"/>
      <c r="RUU159" s="46"/>
      <c r="RUV159" s="46"/>
      <c r="RUW159" s="46"/>
      <c r="RUX159" s="46"/>
      <c r="RUY159" s="46"/>
      <c r="RUZ159" s="46"/>
      <c r="RVA159" s="46"/>
      <c r="RVB159" s="46"/>
      <c r="RVC159" s="46"/>
      <c r="RVD159" s="46"/>
      <c r="RVE159" s="46"/>
      <c r="RVF159" s="46"/>
      <c r="RVG159" s="46"/>
      <c r="RVH159" s="46"/>
      <c r="RVI159" s="46"/>
      <c r="RVJ159" s="46"/>
      <c r="RVK159" s="46"/>
      <c r="RVL159" s="46"/>
      <c r="RVM159" s="46"/>
      <c r="RVN159" s="46"/>
      <c r="RVO159" s="46"/>
      <c r="RVP159" s="46"/>
      <c r="RVQ159" s="46"/>
      <c r="RVR159" s="46"/>
      <c r="RVS159" s="46"/>
      <c r="RVT159" s="46"/>
      <c r="RVU159" s="46"/>
      <c r="RVV159" s="46"/>
      <c r="RVW159" s="46"/>
      <c r="RVX159" s="46"/>
      <c r="RVY159" s="46"/>
      <c r="RVZ159" s="46"/>
      <c r="RWA159" s="46"/>
      <c r="RWB159" s="46"/>
      <c r="RWC159" s="46"/>
      <c r="RWD159" s="46"/>
      <c r="RWE159" s="46"/>
      <c r="RWF159" s="46"/>
      <c r="RWG159" s="46"/>
      <c r="RWH159" s="46"/>
      <c r="RWI159" s="46"/>
      <c r="RWJ159" s="46"/>
      <c r="RWK159" s="46"/>
      <c r="RWL159" s="46"/>
      <c r="RWM159" s="46"/>
      <c r="RWN159" s="46"/>
      <c r="RWO159" s="46"/>
      <c r="RWP159" s="46"/>
      <c r="RWQ159" s="46"/>
      <c r="RWR159" s="46"/>
      <c r="RWS159" s="46"/>
      <c r="RWT159" s="46"/>
      <c r="RWU159" s="46"/>
      <c r="RWV159" s="46"/>
      <c r="RWW159" s="46"/>
      <c r="RWX159" s="46"/>
      <c r="RWY159" s="46"/>
      <c r="RWZ159" s="46"/>
      <c r="RXA159" s="46"/>
      <c r="RXB159" s="46"/>
      <c r="RXC159" s="46"/>
      <c r="RXD159" s="46"/>
      <c r="RXE159" s="46"/>
      <c r="RXF159" s="46"/>
      <c r="RXG159" s="46"/>
      <c r="RXH159" s="46"/>
      <c r="RXI159" s="46"/>
      <c r="RXJ159" s="46"/>
      <c r="RXK159" s="46"/>
      <c r="RXL159" s="46"/>
      <c r="RXM159" s="46"/>
      <c r="RXN159" s="46"/>
      <c r="RXO159" s="46"/>
      <c r="RXP159" s="46"/>
      <c r="RXQ159" s="46"/>
      <c r="RXR159" s="46"/>
      <c r="RXS159" s="46"/>
      <c r="RXT159" s="46"/>
      <c r="RXU159" s="46"/>
      <c r="RXV159" s="46"/>
      <c r="RXW159" s="46"/>
      <c r="RXX159" s="46"/>
      <c r="RXY159" s="46"/>
      <c r="RXZ159" s="46"/>
      <c r="RYA159" s="46"/>
      <c r="RYB159" s="46"/>
      <c r="RYC159" s="46"/>
      <c r="RYD159" s="46"/>
      <c r="RYE159" s="46"/>
      <c r="RYF159" s="46"/>
      <c r="RYG159" s="46"/>
      <c r="RYH159" s="46"/>
      <c r="RYI159" s="46"/>
      <c r="RYJ159" s="46"/>
      <c r="RYK159" s="46"/>
      <c r="RYL159" s="46"/>
      <c r="RYM159" s="46"/>
      <c r="RYN159" s="46"/>
      <c r="RYO159" s="46"/>
      <c r="RYP159" s="46"/>
      <c r="RYQ159" s="46"/>
      <c r="RYR159" s="46"/>
      <c r="RYS159" s="46"/>
      <c r="RYT159" s="46"/>
      <c r="RYU159" s="46"/>
      <c r="RYV159" s="46"/>
      <c r="RYW159" s="46"/>
      <c r="RYX159" s="46"/>
      <c r="RYY159" s="46"/>
      <c r="RYZ159" s="46"/>
      <c r="RZA159" s="46"/>
      <c r="RZB159" s="46"/>
      <c r="RZC159" s="46"/>
      <c r="RZD159" s="46"/>
      <c r="RZE159" s="46"/>
      <c r="RZF159" s="46"/>
      <c r="RZG159" s="46"/>
      <c r="RZH159" s="46"/>
      <c r="RZI159" s="46"/>
      <c r="RZJ159" s="46"/>
      <c r="RZK159" s="46"/>
      <c r="RZL159" s="46"/>
      <c r="RZM159" s="46"/>
      <c r="RZN159" s="46"/>
      <c r="RZO159" s="46"/>
      <c r="RZP159" s="46"/>
      <c r="RZQ159" s="46"/>
      <c r="RZR159" s="46"/>
      <c r="RZS159" s="46"/>
      <c r="RZT159" s="46"/>
      <c r="RZU159" s="46"/>
      <c r="RZV159" s="46"/>
      <c r="RZW159" s="46"/>
      <c r="RZX159" s="46"/>
      <c r="RZY159" s="46"/>
      <c r="RZZ159" s="46"/>
      <c r="SAA159" s="46"/>
      <c r="SAB159" s="46"/>
      <c r="SAC159" s="46"/>
      <c r="SAD159" s="46"/>
      <c r="SAE159" s="46"/>
      <c r="SAF159" s="46"/>
      <c r="SAG159" s="46"/>
      <c r="SAH159" s="46"/>
      <c r="SAI159" s="46"/>
      <c r="SAJ159" s="46"/>
      <c r="SAK159" s="46"/>
      <c r="SAL159" s="46"/>
      <c r="SAM159" s="46"/>
      <c r="SAN159" s="46"/>
      <c r="SAO159" s="46"/>
      <c r="SAP159" s="46"/>
      <c r="SAQ159" s="46"/>
      <c r="SAR159" s="46"/>
      <c r="SAS159" s="46"/>
      <c r="SAT159" s="46"/>
      <c r="SAU159" s="46"/>
      <c r="SAV159" s="46"/>
      <c r="SAW159" s="46"/>
      <c r="SAX159" s="46"/>
      <c r="SAY159" s="46"/>
      <c r="SAZ159" s="46"/>
      <c r="SBA159" s="46"/>
      <c r="SBB159" s="46"/>
      <c r="SBC159" s="46"/>
      <c r="SBD159" s="46"/>
      <c r="SBE159" s="46"/>
      <c r="SBF159" s="46"/>
      <c r="SBG159" s="46"/>
      <c r="SBH159" s="46"/>
      <c r="SBI159" s="46"/>
      <c r="SBJ159" s="46"/>
      <c r="SBK159" s="46"/>
      <c r="SBL159" s="46"/>
      <c r="SBM159" s="46"/>
      <c r="SBN159" s="46"/>
      <c r="SBO159" s="46"/>
      <c r="SBP159" s="46"/>
      <c r="SBQ159" s="46"/>
      <c r="SBR159" s="46"/>
      <c r="SBS159" s="46"/>
      <c r="SBT159" s="46"/>
      <c r="SBU159" s="46"/>
      <c r="SBV159" s="46"/>
      <c r="SBW159" s="46"/>
      <c r="SBX159" s="46"/>
      <c r="SBY159" s="46"/>
      <c r="SBZ159" s="46"/>
      <c r="SCA159" s="46"/>
      <c r="SCB159" s="46"/>
      <c r="SCC159" s="46"/>
      <c r="SCD159" s="46"/>
      <c r="SCE159" s="46"/>
      <c r="SCF159" s="46"/>
      <c r="SCG159" s="46"/>
      <c r="SCH159" s="46"/>
      <c r="SCI159" s="46"/>
      <c r="SCJ159" s="46"/>
      <c r="SCK159" s="46"/>
      <c r="SCL159" s="46"/>
      <c r="SCM159" s="46"/>
      <c r="SCN159" s="46"/>
      <c r="SCO159" s="46"/>
      <c r="SCP159" s="46"/>
      <c r="SCQ159" s="46"/>
      <c r="SCR159" s="46"/>
      <c r="SCS159" s="46"/>
      <c r="SCT159" s="46"/>
      <c r="SCU159" s="46"/>
      <c r="SCV159" s="46"/>
      <c r="SCW159" s="46"/>
      <c r="SCX159" s="46"/>
      <c r="SCY159" s="46"/>
      <c r="SCZ159" s="46"/>
      <c r="SDA159" s="46"/>
      <c r="SDB159" s="46"/>
      <c r="SDC159" s="46"/>
      <c r="SDD159" s="46"/>
      <c r="SDE159" s="46"/>
      <c r="SDF159" s="46"/>
      <c r="SDG159" s="46"/>
      <c r="SDH159" s="46"/>
      <c r="SDI159" s="46"/>
      <c r="SDJ159" s="46"/>
      <c r="SDK159" s="46"/>
      <c r="SDL159" s="46"/>
      <c r="SDM159" s="46"/>
      <c r="SDN159" s="46"/>
      <c r="SDO159" s="46"/>
      <c r="SDP159" s="46"/>
      <c r="SDQ159" s="46"/>
      <c r="SDR159" s="46"/>
      <c r="SDS159" s="46"/>
      <c r="SDT159" s="46"/>
      <c r="SDU159" s="46"/>
      <c r="SDV159" s="46"/>
      <c r="SDW159" s="46"/>
      <c r="SDX159" s="46"/>
      <c r="SDY159" s="46"/>
      <c r="SDZ159" s="46"/>
      <c r="SEA159" s="46"/>
      <c r="SEB159" s="46"/>
      <c r="SEC159" s="46"/>
      <c r="SED159" s="46"/>
      <c r="SEE159" s="46"/>
      <c r="SEF159" s="46"/>
      <c r="SEG159" s="46"/>
      <c r="SEH159" s="46"/>
      <c r="SEI159" s="46"/>
      <c r="SEJ159" s="46"/>
      <c r="SEK159" s="46"/>
      <c r="SEL159" s="46"/>
      <c r="SEM159" s="46"/>
      <c r="SEN159" s="46"/>
      <c r="SEO159" s="46"/>
      <c r="SEP159" s="46"/>
      <c r="SEQ159" s="46"/>
      <c r="SER159" s="46"/>
      <c r="SES159" s="46"/>
      <c r="SET159" s="46"/>
      <c r="SEU159" s="46"/>
      <c r="SEV159" s="46"/>
      <c r="SEW159" s="46"/>
      <c r="SEX159" s="46"/>
      <c r="SEY159" s="46"/>
      <c r="SEZ159" s="46"/>
      <c r="SFA159" s="46"/>
      <c r="SFB159" s="46"/>
      <c r="SFC159" s="46"/>
      <c r="SFD159" s="46"/>
      <c r="SFE159" s="46"/>
      <c r="SFF159" s="46"/>
      <c r="SFG159" s="46"/>
      <c r="SFH159" s="46"/>
      <c r="SFI159" s="46"/>
      <c r="SFJ159" s="46"/>
      <c r="SFK159" s="46"/>
      <c r="SFL159" s="46"/>
      <c r="SFM159" s="46"/>
      <c r="SFN159" s="46"/>
      <c r="SFO159" s="46"/>
      <c r="SFP159" s="46"/>
      <c r="SFQ159" s="46"/>
      <c r="SFR159" s="46"/>
      <c r="SFS159" s="46"/>
      <c r="SFT159" s="46"/>
      <c r="SFU159" s="46"/>
      <c r="SFV159" s="46"/>
      <c r="SFW159" s="46"/>
      <c r="SFX159" s="46"/>
      <c r="SFY159" s="46"/>
      <c r="SFZ159" s="46"/>
      <c r="SGA159" s="46"/>
      <c r="SGB159" s="46"/>
      <c r="SGC159" s="46"/>
      <c r="SGD159" s="46"/>
      <c r="SGE159" s="46"/>
      <c r="SGF159" s="46"/>
      <c r="SGG159" s="46"/>
      <c r="SGH159" s="46"/>
      <c r="SGI159" s="46"/>
      <c r="SGJ159" s="46"/>
      <c r="SGK159" s="46"/>
      <c r="SGL159" s="46"/>
      <c r="SGM159" s="46"/>
      <c r="SGN159" s="46"/>
      <c r="SGO159" s="46"/>
      <c r="SGP159" s="46"/>
      <c r="SGQ159" s="46"/>
      <c r="SGR159" s="46"/>
      <c r="SGS159" s="46"/>
      <c r="SGT159" s="46"/>
      <c r="SGU159" s="46"/>
      <c r="SGV159" s="46"/>
      <c r="SGW159" s="46"/>
      <c r="SGX159" s="46"/>
      <c r="SGY159" s="46"/>
      <c r="SGZ159" s="46"/>
      <c r="SHA159" s="46"/>
      <c r="SHB159" s="46"/>
      <c r="SHC159" s="46"/>
      <c r="SHD159" s="46"/>
      <c r="SHE159" s="46"/>
      <c r="SHF159" s="46"/>
      <c r="SHG159" s="46"/>
      <c r="SHH159" s="46"/>
      <c r="SHI159" s="46"/>
      <c r="SHJ159" s="46"/>
      <c r="SHK159" s="46"/>
      <c r="SHL159" s="46"/>
      <c r="SHM159" s="46"/>
      <c r="SHN159" s="46"/>
      <c r="SHO159" s="46"/>
      <c r="SHP159" s="46"/>
      <c r="SHQ159" s="46"/>
      <c r="SHR159" s="46"/>
      <c r="SHS159" s="46"/>
      <c r="SHT159" s="46"/>
      <c r="SHU159" s="46"/>
      <c r="SHV159" s="46"/>
      <c r="SHW159" s="46"/>
      <c r="SHX159" s="46"/>
      <c r="SHY159" s="46"/>
      <c r="SHZ159" s="46"/>
      <c r="SIA159" s="46"/>
      <c r="SIB159" s="46"/>
      <c r="SIC159" s="46"/>
      <c r="SID159" s="46"/>
      <c r="SIE159" s="46"/>
      <c r="SIF159" s="46"/>
      <c r="SIG159" s="46"/>
      <c r="SIH159" s="46"/>
      <c r="SII159" s="46"/>
      <c r="SIJ159" s="46"/>
      <c r="SIK159" s="46"/>
      <c r="SIL159" s="46"/>
      <c r="SIM159" s="46"/>
      <c r="SIN159" s="46"/>
      <c r="SIO159" s="46"/>
      <c r="SIP159" s="46"/>
      <c r="SIQ159" s="46"/>
      <c r="SIR159" s="46"/>
      <c r="SIS159" s="46"/>
      <c r="SIT159" s="46"/>
      <c r="SIU159" s="46"/>
      <c r="SIV159" s="46"/>
      <c r="SIW159" s="46"/>
      <c r="SIX159" s="46"/>
      <c r="SIY159" s="46"/>
      <c r="SIZ159" s="46"/>
      <c r="SJA159" s="46"/>
      <c r="SJB159" s="46"/>
      <c r="SJC159" s="46"/>
      <c r="SJD159" s="46"/>
      <c r="SJE159" s="46"/>
      <c r="SJF159" s="46"/>
      <c r="SJG159" s="46"/>
      <c r="SJH159" s="46"/>
      <c r="SJI159" s="46"/>
      <c r="SJJ159" s="46"/>
      <c r="SJK159" s="46"/>
      <c r="SJL159" s="46"/>
      <c r="SJM159" s="46"/>
      <c r="SJN159" s="46"/>
      <c r="SJO159" s="46"/>
      <c r="SJP159" s="46"/>
      <c r="SJQ159" s="46"/>
      <c r="SJR159" s="46"/>
      <c r="SJS159" s="46"/>
      <c r="SJT159" s="46"/>
      <c r="SJU159" s="46"/>
      <c r="SJV159" s="46"/>
      <c r="SJW159" s="46"/>
      <c r="SJX159" s="46"/>
      <c r="SJY159" s="46"/>
      <c r="SJZ159" s="46"/>
      <c r="SKA159" s="46"/>
      <c r="SKB159" s="46"/>
      <c r="SKC159" s="46"/>
      <c r="SKD159" s="46"/>
      <c r="SKE159" s="46"/>
      <c r="SKF159" s="46"/>
      <c r="SKG159" s="46"/>
      <c r="SKH159" s="46"/>
      <c r="SKI159" s="46"/>
      <c r="SKJ159" s="46"/>
      <c r="SKK159" s="46"/>
      <c r="SKL159" s="46"/>
      <c r="SKM159" s="46"/>
      <c r="SKN159" s="46"/>
      <c r="SKO159" s="46"/>
      <c r="SKP159" s="46"/>
      <c r="SKQ159" s="46"/>
      <c r="SKR159" s="46"/>
      <c r="SKS159" s="46"/>
      <c r="SKT159" s="46"/>
      <c r="SKU159" s="46"/>
      <c r="SKV159" s="46"/>
      <c r="SKW159" s="46"/>
      <c r="SKX159" s="46"/>
      <c r="SKY159" s="46"/>
      <c r="SKZ159" s="46"/>
      <c r="SLA159" s="46"/>
      <c r="SLB159" s="46"/>
      <c r="SLC159" s="46"/>
      <c r="SLD159" s="46"/>
      <c r="SLE159" s="46"/>
      <c r="SLF159" s="46"/>
      <c r="SLG159" s="46"/>
      <c r="SLH159" s="46"/>
      <c r="SLI159" s="46"/>
      <c r="SLJ159" s="46"/>
      <c r="SLK159" s="46"/>
      <c r="SLL159" s="46"/>
      <c r="SLM159" s="46"/>
      <c r="SLN159" s="46"/>
      <c r="SLO159" s="46"/>
      <c r="SLP159" s="46"/>
      <c r="SLQ159" s="46"/>
      <c r="SLR159" s="46"/>
      <c r="SLS159" s="46"/>
      <c r="SLT159" s="46"/>
      <c r="SLU159" s="46"/>
      <c r="SLV159" s="46"/>
      <c r="SLW159" s="46"/>
      <c r="SLX159" s="46"/>
      <c r="SLY159" s="46"/>
      <c r="SLZ159" s="46"/>
      <c r="SMA159" s="46"/>
      <c r="SMB159" s="46"/>
      <c r="SMC159" s="46"/>
      <c r="SMD159" s="46"/>
      <c r="SME159" s="46"/>
      <c r="SMF159" s="46"/>
      <c r="SMG159" s="46"/>
      <c r="SMH159" s="46"/>
      <c r="SMI159" s="46"/>
      <c r="SMJ159" s="46"/>
      <c r="SMK159" s="46"/>
      <c r="SML159" s="46"/>
      <c r="SMM159" s="46"/>
      <c r="SMN159" s="46"/>
      <c r="SMO159" s="46"/>
      <c r="SMP159" s="46"/>
      <c r="SMQ159" s="46"/>
      <c r="SMR159" s="46"/>
      <c r="SMS159" s="46"/>
      <c r="SMT159" s="46"/>
      <c r="SMU159" s="46"/>
      <c r="SMV159" s="46"/>
      <c r="SMW159" s="46"/>
      <c r="SMX159" s="46"/>
      <c r="SMY159" s="46"/>
      <c r="SMZ159" s="46"/>
      <c r="SNA159" s="46"/>
      <c r="SNB159" s="46"/>
      <c r="SNC159" s="46"/>
      <c r="SND159" s="46"/>
      <c r="SNE159" s="46"/>
      <c r="SNF159" s="46"/>
      <c r="SNG159" s="46"/>
      <c r="SNH159" s="46"/>
      <c r="SNI159" s="46"/>
      <c r="SNJ159" s="46"/>
      <c r="SNK159" s="46"/>
      <c r="SNL159" s="46"/>
      <c r="SNM159" s="46"/>
      <c r="SNN159" s="46"/>
      <c r="SNO159" s="46"/>
      <c r="SNP159" s="46"/>
      <c r="SNQ159" s="46"/>
      <c r="SNR159" s="46"/>
      <c r="SNS159" s="46"/>
      <c r="SNT159" s="46"/>
      <c r="SNU159" s="46"/>
      <c r="SNV159" s="46"/>
      <c r="SNW159" s="46"/>
      <c r="SNX159" s="46"/>
      <c r="SNY159" s="46"/>
      <c r="SNZ159" s="46"/>
      <c r="SOA159" s="46"/>
      <c r="SOB159" s="46"/>
      <c r="SOC159" s="46"/>
      <c r="SOD159" s="46"/>
      <c r="SOE159" s="46"/>
      <c r="SOF159" s="46"/>
      <c r="SOG159" s="46"/>
      <c r="SOH159" s="46"/>
      <c r="SOI159" s="46"/>
      <c r="SOJ159" s="46"/>
      <c r="SOK159" s="46"/>
      <c r="SOL159" s="46"/>
      <c r="SOM159" s="46"/>
      <c r="SON159" s="46"/>
      <c r="SOO159" s="46"/>
      <c r="SOP159" s="46"/>
      <c r="SOQ159" s="46"/>
      <c r="SOR159" s="46"/>
      <c r="SOS159" s="46"/>
      <c r="SOT159" s="46"/>
      <c r="SOU159" s="46"/>
      <c r="SOV159" s="46"/>
      <c r="SOW159" s="46"/>
      <c r="SOX159" s="46"/>
      <c r="SOY159" s="46"/>
      <c r="SOZ159" s="46"/>
      <c r="SPA159" s="46"/>
      <c r="SPB159" s="46"/>
      <c r="SPC159" s="46"/>
      <c r="SPD159" s="46"/>
      <c r="SPE159" s="46"/>
      <c r="SPF159" s="46"/>
      <c r="SPG159" s="46"/>
      <c r="SPH159" s="46"/>
      <c r="SPI159" s="46"/>
      <c r="SPJ159" s="46"/>
      <c r="SPK159" s="46"/>
      <c r="SPL159" s="46"/>
      <c r="SPM159" s="46"/>
      <c r="SPN159" s="46"/>
      <c r="SPO159" s="46"/>
      <c r="SPP159" s="46"/>
      <c r="SPQ159" s="46"/>
      <c r="SPR159" s="46"/>
      <c r="SPS159" s="46"/>
      <c r="SPT159" s="46"/>
      <c r="SPU159" s="46"/>
      <c r="SPV159" s="46"/>
      <c r="SPW159" s="46"/>
      <c r="SPX159" s="46"/>
      <c r="SPY159" s="46"/>
      <c r="SPZ159" s="46"/>
      <c r="SQA159" s="46"/>
      <c r="SQB159" s="46"/>
      <c r="SQC159" s="46"/>
      <c r="SQD159" s="46"/>
      <c r="SQE159" s="46"/>
      <c r="SQF159" s="46"/>
      <c r="SQG159" s="46"/>
      <c r="SQH159" s="46"/>
      <c r="SQI159" s="46"/>
      <c r="SQJ159" s="46"/>
      <c r="SQK159" s="46"/>
      <c r="SQL159" s="46"/>
      <c r="SQM159" s="46"/>
      <c r="SQN159" s="46"/>
      <c r="SQO159" s="46"/>
      <c r="SQP159" s="46"/>
      <c r="SQQ159" s="46"/>
      <c r="SQR159" s="46"/>
      <c r="SQS159" s="46"/>
      <c r="SQT159" s="46"/>
      <c r="SQU159" s="46"/>
      <c r="SQV159" s="46"/>
      <c r="SQW159" s="46"/>
      <c r="SQX159" s="46"/>
      <c r="SQY159" s="46"/>
      <c r="SQZ159" s="46"/>
      <c r="SRA159" s="46"/>
      <c r="SRB159" s="46"/>
      <c r="SRC159" s="46"/>
      <c r="SRD159" s="46"/>
      <c r="SRE159" s="46"/>
      <c r="SRF159" s="46"/>
      <c r="SRG159" s="46"/>
      <c r="SRH159" s="46"/>
      <c r="SRI159" s="46"/>
      <c r="SRJ159" s="46"/>
      <c r="SRK159" s="46"/>
      <c r="SRL159" s="46"/>
      <c r="SRM159" s="46"/>
      <c r="SRN159" s="46"/>
      <c r="SRO159" s="46"/>
      <c r="SRP159" s="46"/>
      <c r="SRQ159" s="46"/>
      <c r="SRR159" s="46"/>
      <c r="SRS159" s="46"/>
      <c r="SRT159" s="46"/>
      <c r="SRU159" s="46"/>
      <c r="SRV159" s="46"/>
      <c r="SRW159" s="46"/>
      <c r="SRX159" s="46"/>
      <c r="SRY159" s="46"/>
      <c r="SRZ159" s="46"/>
      <c r="SSA159" s="46"/>
      <c r="SSB159" s="46"/>
      <c r="SSC159" s="46"/>
      <c r="SSD159" s="46"/>
      <c r="SSE159" s="46"/>
      <c r="SSF159" s="46"/>
      <c r="SSG159" s="46"/>
      <c r="SSH159" s="46"/>
      <c r="SSI159" s="46"/>
      <c r="SSJ159" s="46"/>
      <c r="SSK159" s="46"/>
      <c r="SSL159" s="46"/>
      <c r="SSM159" s="46"/>
      <c r="SSN159" s="46"/>
      <c r="SSO159" s="46"/>
      <c r="SSP159" s="46"/>
      <c r="SSQ159" s="46"/>
      <c r="SSR159" s="46"/>
      <c r="SSS159" s="46"/>
      <c r="SST159" s="46"/>
      <c r="SSU159" s="46"/>
      <c r="SSV159" s="46"/>
      <c r="SSW159" s="46"/>
      <c r="SSX159" s="46"/>
      <c r="SSY159" s="46"/>
      <c r="SSZ159" s="46"/>
      <c r="STA159" s="46"/>
      <c r="STB159" s="46"/>
      <c r="STC159" s="46"/>
      <c r="STD159" s="46"/>
      <c r="STE159" s="46"/>
      <c r="STF159" s="46"/>
      <c r="STG159" s="46"/>
      <c r="STH159" s="46"/>
      <c r="STI159" s="46"/>
      <c r="STJ159" s="46"/>
      <c r="STK159" s="46"/>
      <c r="STL159" s="46"/>
      <c r="STM159" s="46"/>
      <c r="STN159" s="46"/>
      <c r="STO159" s="46"/>
      <c r="STP159" s="46"/>
      <c r="STQ159" s="46"/>
      <c r="STR159" s="46"/>
      <c r="STS159" s="46"/>
      <c r="STT159" s="46"/>
      <c r="STU159" s="46"/>
      <c r="STV159" s="46"/>
      <c r="STW159" s="46"/>
      <c r="STX159" s="46"/>
      <c r="STY159" s="46"/>
      <c r="STZ159" s="46"/>
      <c r="SUA159" s="46"/>
      <c r="SUB159" s="46"/>
      <c r="SUC159" s="46"/>
      <c r="SUD159" s="46"/>
      <c r="SUE159" s="46"/>
      <c r="SUF159" s="46"/>
      <c r="SUG159" s="46"/>
      <c r="SUH159" s="46"/>
      <c r="SUI159" s="46"/>
      <c r="SUJ159" s="46"/>
      <c r="SUK159" s="46"/>
      <c r="SUL159" s="46"/>
      <c r="SUM159" s="46"/>
      <c r="SUN159" s="46"/>
      <c r="SUO159" s="46"/>
      <c r="SUP159" s="46"/>
      <c r="SUQ159" s="46"/>
      <c r="SUR159" s="46"/>
      <c r="SUS159" s="46"/>
      <c r="SUT159" s="46"/>
      <c r="SUU159" s="46"/>
      <c r="SUV159" s="46"/>
      <c r="SUW159" s="46"/>
      <c r="SUX159" s="46"/>
      <c r="SUY159" s="46"/>
      <c r="SUZ159" s="46"/>
      <c r="SVA159" s="46"/>
      <c r="SVB159" s="46"/>
      <c r="SVC159" s="46"/>
      <c r="SVD159" s="46"/>
      <c r="SVE159" s="46"/>
      <c r="SVF159" s="46"/>
      <c r="SVG159" s="46"/>
      <c r="SVH159" s="46"/>
      <c r="SVI159" s="46"/>
      <c r="SVJ159" s="46"/>
      <c r="SVK159" s="46"/>
      <c r="SVL159" s="46"/>
      <c r="SVM159" s="46"/>
      <c r="SVN159" s="46"/>
      <c r="SVO159" s="46"/>
      <c r="SVP159" s="46"/>
      <c r="SVQ159" s="46"/>
      <c r="SVR159" s="46"/>
      <c r="SVS159" s="46"/>
      <c r="SVT159" s="46"/>
      <c r="SVU159" s="46"/>
      <c r="SVV159" s="46"/>
      <c r="SVW159" s="46"/>
      <c r="SVX159" s="46"/>
      <c r="SVY159" s="46"/>
      <c r="SVZ159" s="46"/>
      <c r="SWA159" s="46"/>
      <c r="SWB159" s="46"/>
      <c r="SWC159" s="46"/>
      <c r="SWD159" s="46"/>
      <c r="SWE159" s="46"/>
      <c r="SWF159" s="46"/>
      <c r="SWG159" s="46"/>
      <c r="SWH159" s="46"/>
      <c r="SWI159" s="46"/>
      <c r="SWJ159" s="46"/>
      <c r="SWK159" s="46"/>
      <c r="SWL159" s="46"/>
      <c r="SWM159" s="46"/>
      <c r="SWN159" s="46"/>
      <c r="SWO159" s="46"/>
      <c r="SWP159" s="46"/>
      <c r="SWQ159" s="46"/>
      <c r="SWR159" s="46"/>
      <c r="SWS159" s="46"/>
      <c r="SWT159" s="46"/>
      <c r="SWU159" s="46"/>
      <c r="SWV159" s="46"/>
      <c r="SWW159" s="46"/>
      <c r="SWX159" s="46"/>
      <c r="SWY159" s="46"/>
      <c r="SWZ159" s="46"/>
      <c r="SXA159" s="46"/>
      <c r="SXB159" s="46"/>
      <c r="SXC159" s="46"/>
      <c r="SXD159" s="46"/>
      <c r="SXE159" s="46"/>
      <c r="SXF159" s="46"/>
      <c r="SXG159" s="46"/>
      <c r="SXH159" s="46"/>
      <c r="SXI159" s="46"/>
      <c r="SXJ159" s="46"/>
      <c r="SXK159" s="46"/>
      <c r="SXL159" s="46"/>
      <c r="SXM159" s="46"/>
      <c r="SXN159" s="46"/>
      <c r="SXO159" s="46"/>
      <c r="SXP159" s="46"/>
      <c r="SXQ159" s="46"/>
      <c r="SXR159" s="46"/>
      <c r="SXS159" s="46"/>
      <c r="SXT159" s="46"/>
      <c r="SXU159" s="46"/>
      <c r="SXV159" s="46"/>
      <c r="SXW159" s="46"/>
      <c r="SXX159" s="46"/>
      <c r="SXY159" s="46"/>
      <c r="SXZ159" s="46"/>
      <c r="SYA159" s="46"/>
      <c r="SYB159" s="46"/>
      <c r="SYC159" s="46"/>
      <c r="SYD159" s="46"/>
      <c r="SYE159" s="46"/>
      <c r="SYF159" s="46"/>
      <c r="SYG159" s="46"/>
      <c r="SYH159" s="46"/>
      <c r="SYI159" s="46"/>
      <c r="SYJ159" s="46"/>
      <c r="SYK159" s="46"/>
      <c r="SYL159" s="46"/>
      <c r="SYM159" s="46"/>
      <c r="SYN159" s="46"/>
      <c r="SYO159" s="46"/>
      <c r="SYP159" s="46"/>
      <c r="SYQ159" s="46"/>
      <c r="SYR159" s="46"/>
      <c r="SYS159" s="46"/>
      <c r="SYT159" s="46"/>
      <c r="SYU159" s="46"/>
      <c r="SYV159" s="46"/>
      <c r="SYW159" s="46"/>
      <c r="SYX159" s="46"/>
      <c r="SYY159" s="46"/>
      <c r="SYZ159" s="46"/>
      <c r="SZA159" s="46"/>
      <c r="SZB159" s="46"/>
      <c r="SZC159" s="46"/>
      <c r="SZD159" s="46"/>
      <c r="SZE159" s="46"/>
      <c r="SZF159" s="46"/>
      <c r="SZG159" s="46"/>
      <c r="SZH159" s="46"/>
      <c r="SZI159" s="46"/>
      <c r="SZJ159" s="46"/>
      <c r="SZK159" s="46"/>
      <c r="SZL159" s="46"/>
      <c r="SZM159" s="46"/>
      <c r="SZN159" s="46"/>
      <c r="SZO159" s="46"/>
      <c r="SZP159" s="46"/>
      <c r="SZQ159" s="46"/>
      <c r="SZR159" s="46"/>
      <c r="SZS159" s="46"/>
      <c r="SZT159" s="46"/>
      <c r="SZU159" s="46"/>
      <c r="SZV159" s="46"/>
      <c r="SZW159" s="46"/>
      <c r="SZX159" s="46"/>
      <c r="SZY159" s="46"/>
      <c r="SZZ159" s="46"/>
      <c r="TAA159" s="46"/>
      <c r="TAB159" s="46"/>
      <c r="TAC159" s="46"/>
      <c r="TAD159" s="46"/>
      <c r="TAE159" s="46"/>
      <c r="TAF159" s="46"/>
      <c r="TAG159" s="46"/>
      <c r="TAH159" s="46"/>
      <c r="TAI159" s="46"/>
      <c r="TAJ159" s="46"/>
      <c r="TAK159" s="46"/>
      <c r="TAL159" s="46"/>
      <c r="TAM159" s="46"/>
      <c r="TAN159" s="46"/>
      <c r="TAO159" s="46"/>
      <c r="TAP159" s="46"/>
      <c r="TAQ159" s="46"/>
      <c r="TAR159" s="46"/>
      <c r="TAS159" s="46"/>
      <c r="TAT159" s="46"/>
      <c r="TAU159" s="46"/>
      <c r="TAV159" s="46"/>
      <c r="TAW159" s="46"/>
      <c r="TAX159" s="46"/>
      <c r="TAY159" s="46"/>
      <c r="TAZ159" s="46"/>
      <c r="TBA159" s="46"/>
      <c r="TBB159" s="46"/>
      <c r="TBC159" s="46"/>
      <c r="TBD159" s="46"/>
      <c r="TBE159" s="46"/>
      <c r="TBF159" s="46"/>
      <c r="TBG159" s="46"/>
      <c r="TBH159" s="46"/>
      <c r="TBI159" s="46"/>
      <c r="TBJ159" s="46"/>
      <c r="TBK159" s="46"/>
      <c r="TBL159" s="46"/>
      <c r="TBM159" s="46"/>
      <c r="TBN159" s="46"/>
      <c r="TBO159" s="46"/>
      <c r="TBP159" s="46"/>
      <c r="TBQ159" s="46"/>
      <c r="TBR159" s="46"/>
      <c r="TBS159" s="46"/>
      <c r="TBT159" s="46"/>
      <c r="TBU159" s="46"/>
      <c r="TBV159" s="46"/>
      <c r="TBW159" s="46"/>
      <c r="TBX159" s="46"/>
      <c r="TBY159" s="46"/>
      <c r="TBZ159" s="46"/>
      <c r="TCA159" s="46"/>
      <c r="TCB159" s="46"/>
      <c r="TCC159" s="46"/>
      <c r="TCD159" s="46"/>
      <c r="TCE159" s="46"/>
      <c r="TCF159" s="46"/>
      <c r="TCG159" s="46"/>
      <c r="TCH159" s="46"/>
      <c r="TCI159" s="46"/>
      <c r="TCJ159" s="46"/>
      <c r="TCK159" s="46"/>
      <c r="TCL159" s="46"/>
      <c r="TCM159" s="46"/>
      <c r="TCN159" s="46"/>
      <c r="TCO159" s="46"/>
      <c r="TCP159" s="46"/>
      <c r="TCQ159" s="46"/>
      <c r="TCR159" s="46"/>
      <c r="TCS159" s="46"/>
      <c r="TCT159" s="46"/>
      <c r="TCU159" s="46"/>
      <c r="TCV159" s="46"/>
      <c r="TCW159" s="46"/>
      <c r="TCX159" s="46"/>
      <c r="TCY159" s="46"/>
      <c r="TCZ159" s="46"/>
      <c r="TDA159" s="46"/>
      <c r="TDB159" s="46"/>
      <c r="TDC159" s="46"/>
      <c r="TDD159" s="46"/>
      <c r="TDE159" s="46"/>
      <c r="TDF159" s="46"/>
      <c r="TDG159" s="46"/>
      <c r="TDH159" s="46"/>
      <c r="TDI159" s="46"/>
      <c r="TDJ159" s="46"/>
      <c r="TDK159" s="46"/>
      <c r="TDL159" s="46"/>
      <c r="TDM159" s="46"/>
      <c r="TDN159" s="46"/>
      <c r="TDO159" s="46"/>
      <c r="TDP159" s="46"/>
      <c r="TDQ159" s="46"/>
      <c r="TDR159" s="46"/>
      <c r="TDS159" s="46"/>
      <c r="TDT159" s="46"/>
      <c r="TDU159" s="46"/>
      <c r="TDV159" s="46"/>
      <c r="TDW159" s="46"/>
      <c r="TDX159" s="46"/>
      <c r="TDY159" s="46"/>
      <c r="TDZ159" s="46"/>
      <c r="TEA159" s="46"/>
      <c r="TEB159" s="46"/>
      <c r="TEC159" s="46"/>
      <c r="TED159" s="46"/>
      <c r="TEE159" s="46"/>
      <c r="TEF159" s="46"/>
      <c r="TEG159" s="46"/>
      <c r="TEH159" s="46"/>
      <c r="TEI159" s="46"/>
      <c r="TEJ159" s="46"/>
      <c r="TEK159" s="46"/>
      <c r="TEL159" s="46"/>
      <c r="TEM159" s="46"/>
      <c r="TEN159" s="46"/>
      <c r="TEO159" s="46"/>
      <c r="TEP159" s="46"/>
      <c r="TEQ159" s="46"/>
      <c r="TER159" s="46"/>
      <c r="TES159" s="46"/>
      <c r="TET159" s="46"/>
      <c r="TEU159" s="46"/>
      <c r="TEV159" s="46"/>
      <c r="TEW159" s="46"/>
      <c r="TEX159" s="46"/>
      <c r="TEY159" s="46"/>
      <c r="TEZ159" s="46"/>
      <c r="TFA159" s="46"/>
      <c r="TFB159" s="46"/>
      <c r="TFC159" s="46"/>
      <c r="TFD159" s="46"/>
      <c r="TFE159" s="46"/>
      <c r="TFF159" s="46"/>
      <c r="TFG159" s="46"/>
      <c r="TFH159" s="46"/>
      <c r="TFI159" s="46"/>
      <c r="TFJ159" s="46"/>
      <c r="TFK159" s="46"/>
      <c r="TFL159" s="46"/>
      <c r="TFM159" s="46"/>
      <c r="TFN159" s="46"/>
      <c r="TFO159" s="46"/>
      <c r="TFP159" s="46"/>
      <c r="TFQ159" s="46"/>
      <c r="TFR159" s="46"/>
      <c r="TFS159" s="46"/>
      <c r="TFT159" s="46"/>
      <c r="TFU159" s="46"/>
      <c r="TFV159" s="46"/>
      <c r="TFW159" s="46"/>
      <c r="TFX159" s="46"/>
      <c r="TFY159" s="46"/>
      <c r="TFZ159" s="46"/>
      <c r="TGA159" s="46"/>
      <c r="TGB159" s="46"/>
      <c r="TGC159" s="46"/>
      <c r="TGD159" s="46"/>
      <c r="TGE159" s="46"/>
      <c r="TGF159" s="46"/>
      <c r="TGG159" s="46"/>
      <c r="TGH159" s="46"/>
      <c r="TGI159" s="46"/>
      <c r="TGJ159" s="46"/>
      <c r="TGK159" s="46"/>
      <c r="TGL159" s="46"/>
      <c r="TGM159" s="46"/>
      <c r="TGN159" s="46"/>
      <c r="TGO159" s="46"/>
      <c r="TGP159" s="46"/>
      <c r="TGQ159" s="46"/>
      <c r="TGR159" s="46"/>
      <c r="TGS159" s="46"/>
      <c r="TGT159" s="46"/>
      <c r="TGU159" s="46"/>
      <c r="TGV159" s="46"/>
      <c r="TGW159" s="46"/>
      <c r="TGX159" s="46"/>
      <c r="TGY159" s="46"/>
      <c r="TGZ159" s="46"/>
      <c r="THA159" s="46"/>
      <c r="THB159" s="46"/>
      <c r="THC159" s="46"/>
      <c r="THD159" s="46"/>
      <c r="THE159" s="46"/>
      <c r="THF159" s="46"/>
      <c r="THG159" s="46"/>
      <c r="THH159" s="46"/>
      <c r="THI159" s="46"/>
      <c r="THJ159" s="46"/>
      <c r="THK159" s="46"/>
      <c r="THL159" s="46"/>
      <c r="THM159" s="46"/>
      <c r="THN159" s="46"/>
      <c r="THO159" s="46"/>
      <c r="THP159" s="46"/>
      <c r="THQ159" s="46"/>
      <c r="THR159" s="46"/>
      <c r="THS159" s="46"/>
      <c r="THT159" s="46"/>
      <c r="THU159" s="46"/>
      <c r="THV159" s="46"/>
      <c r="THW159" s="46"/>
      <c r="THX159" s="46"/>
      <c r="THY159" s="46"/>
      <c r="THZ159" s="46"/>
      <c r="TIA159" s="46"/>
      <c r="TIB159" s="46"/>
      <c r="TIC159" s="46"/>
      <c r="TID159" s="46"/>
      <c r="TIE159" s="46"/>
      <c r="TIF159" s="46"/>
      <c r="TIG159" s="46"/>
      <c r="TIH159" s="46"/>
      <c r="TII159" s="46"/>
      <c r="TIJ159" s="46"/>
      <c r="TIK159" s="46"/>
      <c r="TIL159" s="46"/>
      <c r="TIM159" s="46"/>
      <c r="TIN159" s="46"/>
      <c r="TIO159" s="46"/>
      <c r="TIP159" s="46"/>
      <c r="TIQ159" s="46"/>
      <c r="TIR159" s="46"/>
      <c r="TIS159" s="46"/>
      <c r="TIT159" s="46"/>
      <c r="TIU159" s="46"/>
      <c r="TIV159" s="46"/>
      <c r="TIW159" s="46"/>
      <c r="TIX159" s="46"/>
      <c r="TIY159" s="46"/>
      <c r="TIZ159" s="46"/>
      <c r="TJA159" s="46"/>
      <c r="TJB159" s="46"/>
      <c r="TJC159" s="46"/>
      <c r="TJD159" s="46"/>
      <c r="TJE159" s="46"/>
      <c r="TJF159" s="46"/>
      <c r="TJG159" s="46"/>
      <c r="TJH159" s="46"/>
      <c r="TJI159" s="46"/>
      <c r="TJJ159" s="46"/>
      <c r="TJK159" s="46"/>
      <c r="TJL159" s="46"/>
      <c r="TJM159" s="46"/>
      <c r="TJN159" s="46"/>
      <c r="TJO159" s="46"/>
      <c r="TJP159" s="46"/>
      <c r="TJQ159" s="46"/>
      <c r="TJR159" s="46"/>
      <c r="TJS159" s="46"/>
      <c r="TJT159" s="46"/>
      <c r="TJU159" s="46"/>
      <c r="TJV159" s="46"/>
      <c r="TJW159" s="46"/>
      <c r="TJX159" s="46"/>
      <c r="TJY159" s="46"/>
      <c r="TJZ159" s="46"/>
      <c r="TKA159" s="46"/>
      <c r="TKB159" s="46"/>
      <c r="TKC159" s="46"/>
      <c r="TKD159" s="46"/>
      <c r="TKE159" s="46"/>
      <c r="TKF159" s="46"/>
      <c r="TKG159" s="46"/>
      <c r="TKH159" s="46"/>
      <c r="TKI159" s="46"/>
      <c r="TKJ159" s="46"/>
      <c r="TKK159" s="46"/>
      <c r="TKL159" s="46"/>
      <c r="TKM159" s="46"/>
      <c r="TKN159" s="46"/>
      <c r="TKO159" s="46"/>
      <c r="TKP159" s="46"/>
      <c r="TKQ159" s="46"/>
      <c r="TKR159" s="46"/>
      <c r="TKS159" s="46"/>
      <c r="TKT159" s="46"/>
      <c r="TKU159" s="46"/>
      <c r="TKV159" s="46"/>
      <c r="TKW159" s="46"/>
      <c r="TKX159" s="46"/>
      <c r="TKY159" s="46"/>
      <c r="TKZ159" s="46"/>
      <c r="TLA159" s="46"/>
      <c r="TLB159" s="46"/>
      <c r="TLC159" s="46"/>
      <c r="TLD159" s="46"/>
      <c r="TLE159" s="46"/>
      <c r="TLF159" s="46"/>
      <c r="TLG159" s="46"/>
      <c r="TLH159" s="46"/>
      <c r="TLI159" s="46"/>
      <c r="TLJ159" s="46"/>
      <c r="TLK159" s="46"/>
      <c r="TLL159" s="46"/>
      <c r="TLM159" s="46"/>
      <c r="TLN159" s="46"/>
      <c r="TLO159" s="46"/>
      <c r="TLP159" s="46"/>
      <c r="TLQ159" s="46"/>
      <c r="TLR159" s="46"/>
      <c r="TLS159" s="46"/>
      <c r="TLT159" s="46"/>
      <c r="TLU159" s="46"/>
      <c r="TLV159" s="46"/>
      <c r="TLW159" s="46"/>
      <c r="TLX159" s="46"/>
      <c r="TLY159" s="46"/>
      <c r="TLZ159" s="46"/>
      <c r="TMA159" s="46"/>
      <c r="TMB159" s="46"/>
      <c r="TMC159" s="46"/>
      <c r="TMD159" s="46"/>
      <c r="TME159" s="46"/>
      <c r="TMF159" s="46"/>
      <c r="TMG159" s="46"/>
      <c r="TMH159" s="46"/>
      <c r="TMI159" s="46"/>
      <c r="TMJ159" s="46"/>
      <c r="TMK159" s="46"/>
      <c r="TML159" s="46"/>
      <c r="TMM159" s="46"/>
      <c r="TMN159" s="46"/>
      <c r="TMO159" s="46"/>
      <c r="TMP159" s="46"/>
      <c r="TMQ159" s="46"/>
      <c r="TMR159" s="46"/>
      <c r="TMS159" s="46"/>
      <c r="TMT159" s="46"/>
      <c r="TMU159" s="46"/>
      <c r="TMV159" s="46"/>
      <c r="TMW159" s="46"/>
      <c r="TMX159" s="46"/>
      <c r="TMY159" s="46"/>
      <c r="TMZ159" s="46"/>
      <c r="TNA159" s="46"/>
      <c r="TNB159" s="46"/>
      <c r="TNC159" s="46"/>
      <c r="TND159" s="46"/>
      <c r="TNE159" s="46"/>
      <c r="TNF159" s="46"/>
      <c r="TNG159" s="46"/>
      <c r="TNH159" s="46"/>
      <c r="TNI159" s="46"/>
      <c r="TNJ159" s="46"/>
      <c r="TNK159" s="46"/>
      <c r="TNL159" s="46"/>
      <c r="TNM159" s="46"/>
      <c r="TNN159" s="46"/>
      <c r="TNO159" s="46"/>
      <c r="TNP159" s="46"/>
      <c r="TNQ159" s="46"/>
      <c r="TNR159" s="46"/>
      <c r="TNS159" s="46"/>
      <c r="TNT159" s="46"/>
      <c r="TNU159" s="46"/>
      <c r="TNV159" s="46"/>
      <c r="TNW159" s="46"/>
      <c r="TNX159" s="46"/>
      <c r="TNY159" s="46"/>
      <c r="TNZ159" s="46"/>
      <c r="TOA159" s="46"/>
      <c r="TOB159" s="46"/>
      <c r="TOC159" s="46"/>
      <c r="TOD159" s="46"/>
      <c r="TOE159" s="46"/>
      <c r="TOF159" s="46"/>
      <c r="TOG159" s="46"/>
      <c r="TOH159" s="46"/>
      <c r="TOI159" s="46"/>
      <c r="TOJ159" s="46"/>
      <c r="TOK159" s="46"/>
      <c r="TOL159" s="46"/>
      <c r="TOM159" s="46"/>
      <c r="TON159" s="46"/>
      <c r="TOO159" s="46"/>
      <c r="TOP159" s="46"/>
      <c r="TOQ159" s="46"/>
      <c r="TOR159" s="46"/>
      <c r="TOS159" s="46"/>
      <c r="TOT159" s="46"/>
      <c r="TOU159" s="46"/>
      <c r="TOV159" s="46"/>
      <c r="TOW159" s="46"/>
      <c r="TOX159" s="46"/>
      <c r="TOY159" s="46"/>
      <c r="TOZ159" s="46"/>
      <c r="TPA159" s="46"/>
      <c r="TPB159" s="46"/>
      <c r="TPC159" s="46"/>
      <c r="TPD159" s="46"/>
      <c r="TPE159" s="46"/>
      <c r="TPF159" s="46"/>
      <c r="TPG159" s="46"/>
      <c r="TPH159" s="46"/>
      <c r="TPI159" s="46"/>
      <c r="TPJ159" s="46"/>
      <c r="TPK159" s="46"/>
      <c r="TPL159" s="46"/>
      <c r="TPM159" s="46"/>
      <c r="TPN159" s="46"/>
      <c r="TPO159" s="46"/>
      <c r="TPP159" s="46"/>
      <c r="TPQ159" s="46"/>
      <c r="TPR159" s="46"/>
      <c r="TPS159" s="46"/>
      <c r="TPT159" s="46"/>
      <c r="TPU159" s="46"/>
      <c r="TPV159" s="46"/>
      <c r="TPW159" s="46"/>
      <c r="TPX159" s="46"/>
      <c r="TPY159" s="46"/>
      <c r="TPZ159" s="46"/>
      <c r="TQA159" s="46"/>
      <c r="TQB159" s="46"/>
      <c r="TQC159" s="46"/>
      <c r="TQD159" s="46"/>
      <c r="TQE159" s="46"/>
      <c r="TQF159" s="46"/>
      <c r="TQG159" s="46"/>
      <c r="TQH159" s="46"/>
      <c r="TQI159" s="46"/>
      <c r="TQJ159" s="46"/>
      <c r="TQK159" s="46"/>
      <c r="TQL159" s="46"/>
      <c r="TQM159" s="46"/>
      <c r="TQN159" s="46"/>
      <c r="TQO159" s="46"/>
      <c r="TQP159" s="46"/>
      <c r="TQQ159" s="46"/>
      <c r="TQR159" s="46"/>
      <c r="TQS159" s="46"/>
      <c r="TQT159" s="46"/>
      <c r="TQU159" s="46"/>
      <c r="TQV159" s="46"/>
      <c r="TQW159" s="46"/>
      <c r="TQX159" s="46"/>
      <c r="TQY159" s="46"/>
      <c r="TQZ159" s="46"/>
      <c r="TRA159" s="46"/>
      <c r="TRB159" s="46"/>
      <c r="TRC159" s="46"/>
      <c r="TRD159" s="46"/>
      <c r="TRE159" s="46"/>
      <c r="TRF159" s="46"/>
      <c r="TRG159" s="46"/>
      <c r="TRH159" s="46"/>
      <c r="TRI159" s="46"/>
      <c r="TRJ159" s="46"/>
      <c r="TRK159" s="46"/>
      <c r="TRL159" s="46"/>
      <c r="TRM159" s="46"/>
      <c r="TRN159" s="46"/>
      <c r="TRO159" s="46"/>
      <c r="TRP159" s="46"/>
      <c r="TRQ159" s="46"/>
      <c r="TRR159" s="46"/>
      <c r="TRS159" s="46"/>
      <c r="TRT159" s="46"/>
      <c r="TRU159" s="46"/>
      <c r="TRV159" s="46"/>
      <c r="TRW159" s="46"/>
      <c r="TRX159" s="46"/>
      <c r="TRY159" s="46"/>
      <c r="TRZ159" s="46"/>
      <c r="TSA159" s="46"/>
      <c r="TSB159" s="46"/>
      <c r="TSC159" s="46"/>
      <c r="TSD159" s="46"/>
      <c r="TSE159" s="46"/>
      <c r="TSF159" s="46"/>
      <c r="TSG159" s="46"/>
      <c r="TSH159" s="46"/>
      <c r="TSI159" s="46"/>
      <c r="TSJ159" s="46"/>
      <c r="TSK159" s="46"/>
      <c r="TSL159" s="46"/>
      <c r="TSM159" s="46"/>
      <c r="TSN159" s="46"/>
      <c r="TSO159" s="46"/>
      <c r="TSP159" s="46"/>
      <c r="TSQ159" s="46"/>
      <c r="TSR159" s="46"/>
      <c r="TSS159" s="46"/>
      <c r="TST159" s="46"/>
      <c r="TSU159" s="46"/>
      <c r="TSV159" s="46"/>
      <c r="TSW159" s="46"/>
      <c r="TSX159" s="46"/>
      <c r="TSY159" s="46"/>
      <c r="TSZ159" s="46"/>
      <c r="TTA159" s="46"/>
      <c r="TTB159" s="46"/>
      <c r="TTC159" s="46"/>
      <c r="TTD159" s="46"/>
      <c r="TTE159" s="46"/>
      <c r="TTF159" s="46"/>
      <c r="TTG159" s="46"/>
      <c r="TTH159" s="46"/>
      <c r="TTI159" s="46"/>
      <c r="TTJ159" s="46"/>
      <c r="TTK159" s="46"/>
      <c r="TTL159" s="46"/>
      <c r="TTM159" s="46"/>
      <c r="TTN159" s="46"/>
      <c r="TTO159" s="46"/>
      <c r="TTP159" s="46"/>
      <c r="TTQ159" s="46"/>
      <c r="TTR159" s="46"/>
      <c r="TTS159" s="46"/>
      <c r="TTT159" s="46"/>
      <c r="TTU159" s="46"/>
      <c r="TTV159" s="46"/>
      <c r="TTW159" s="46"/>
      <c r="TTX159" s="46"/>
      <c r="TTY159" s="46"/>
      <c r="TTZ159" s="46"/>
      <c r="TUA159" s="46"/>
      <c r="TUB159" s="46"/>
      <c r="TUC159" s="46"/>
      <c r="TUD159" s="46"/>
      <c r="TUE159" s="46"/>
      <c r="TUF159" s="46"/>
      <c r="TUG159" s="46"/>
      <c r="TUH159" s="46"/>
      <c r="TUI159" s="46"/>
      <c r="TUJ159" s="46"/>
      <c r="TUK159" s="46"/>
      <c r="TUL159" s="46"/>
      <c r="TUM159" s="46"/>
      <c r="TUN159" s="46"/>
      <c r="TUO159" s="46"/>
      <c r="TUP159" s="46"/>
      <c r="TUQ159" s="46"/>
      <c r="TUR159" s="46"/>
      <c r="TUS159" s="46"/>
      <c r="TUT159" s="46"/>
      <c r="TUU159" s="46"/>
      <c r="TUV159" s="46"/>
      <c r="TUW159" s="46"/>
      <c r="TUX159" s="46"/>
      <c r="TUY159" s="46"/>
      <c r="TUZ159" s="46"/>
      <c r="TVA159" s="46"/>
      <c r="TVB159" s="46"/>
      <c r="TVC159" s="46"/>
      <c r="TVD159" s="46"/>
      <c r="TVE159" s="46"/>
      <c r="TVF159" s="46"/>
      <c r="TVG159" s="46"/>
      <c r="TVH159" s="46"/>
      <c r="TVI159" s="46"/>
      <c r="TVJ159" s="46"/>
      <c r="TVK159" s="46"/>
      <c r="TVL159" s="46"/>
      <c r="TVM159" s="46"/>
      <c r="TVN159" s="46"/>
      <c r="TVO159" s="46"/>
      <c r="TVP159" s="46"/>
      <c r="TVQ159" s="46"/>
      <c r="TVR159" s="46"/>
      <c r="TVS159" s="46"/>
      <c r="TVT159" s="46"/>
      <c r="TVU159" s="46"/>
      <c r="TVV159" s="46"/>
      <c r="TVW159" s="46"/>
      <c r="TVX159" s="46"/>
      <c r="TVY159" s="46"/>
      <c r="TVZ159" s="46"/>
      <c r="TWA159" s="46"/>
      <c r="TWB159" s="46"/>
      <c r="TWC159" s="46"/>
      <c r="TWD159" s="46"/>
      <c r="TWE159" s="46"/>
      <c r="TWF159" s="46"/>
      <c r="TWG159" s="46"/>
      <c r="TWH159" s="46"/>
      <c r="TWI159" s="46"/>
      <c r="TWJ159" s="46"/>
      <c r="TWK159" s="46"/>
      <c r="TWL159" s="46"/>
      <c r="TWM159" s="46"/>
      <c r="TWN159" s="46"/>
      <c r="TWO159" s="46"/>
      <c r="TWP159" s="46"/>
      <c r="TWQ159" s="46"/>
      <c r="TWR159" s="46"/>
      <c r="TWS159" s="46"/>
      <c r="TWT159" s="46"/>
      <c r="TWU159" s="46"/>
      <c r="TWV159" s="46"/>
      <c r="TWW159" s="46"/>
      <c r="TWX159" s="46"/>
      <c r="TWY159" s="46"/>
      <c r="TWZ159" s="46"/>
      <c r="TXA159" s="46"/>
      <c r="TXB159" s="46"/>
      <c r="TXC159" s="46"/>
      <c r="TXD159" s="46"/>
      <c r="TXE159" s="46"/>
      <c r="TXF159" s="46"/>
      <c r="TXG159" s="46"/>
      <c r="TXH159" s="46"/>
      <c r="TXI159" s="46"/>
      <c r="TXJ159" s="46"/>
      <c r="TXK159" s="46"/>
      <c r="TXL159" s="46"/>
      <c r="TXM159" s="46"/>
      <c r="TXN159" s="46"/>
      <c r="TXO159" s="46"/>
      <c r="TXP159" s="46"/>
      <c r="TXQ159" s="46"/>
      <c r="TXR159" s="46"/>
      <c r="TXS159" s="46"/>
      <c r="TXT159" s="46"/>
      <c r="TXU159" s="46"/>
      <c r="TXV159" s="46"/>
      <c r="TXW159" s="46"/>
      <c r="TXX159" s="46"/>
      <c r="TXY159" s="46"/>
      <c r="TXZ159" s="46"/>
      <c r="TYA159" s="46"/>
      <c r="TYB159" s="46"/>
      <c r="TYC159" s="46"/>
      <c r="TYD159" s="46"/>
      <c r="TYE159" s="46"/>
      <c r="TYF159" s="46"/>
      <c r="TYG159" s="46"/>
      <c r="TYH159" s="46"/>
      <c r="TYI159" s="46"/>
      <c r="TYJ159" s="46"/>
      <c r="TYK159" s="46"/>
      <c r="TYL159" s="46"/>
      <c r="TYM159" s="46"/>
      <c r="TYN159" s="46"/>
      <c r="TYO159" s="46"/>
      <c r="TYP159" s="46"/>
      <c r="TYQ159" s="46"/>
      <c r="TYR159" s="46"/>
      <c r="TYS159" s="46"/>
      <c r="TYT159" s="46"/>
      <c r="TYU159" s="46"/>
      <c r="TYV159" s="46"/>
      <c r="TYW159" s="46"/>
      <c r="TYX159" s="46"/>
      <c r="TYY159" s="46"/>
      <c r="TYZ159" s="46"/>
      <c r="TZA159" s="46"/>
      <c r="TZB159" s="46"/>
      <c r="TZC159" s="46"/>
      <c r="TZD159" s="46"/>
      <c r="TZE159" s="46"/>
      <c r="TZF159" s="46"/>
      <c r="TZG159" s="46"/>
      <c r="TZH159" s="46"/>
      <c r="TZI159" s="46"/>
      <c r="TZJ159" s="46"/>
      <c r="TZK159" s="46"/>
      <c r="TZL159" s="46"/>
      <c r="TZM159" s="46"/>
      <c r="TZN159" s="46"/>
      <c r="TZO159" s="46"/>
      <c r="TZP159" s="46"/>
      <c r="TZQ159" s="46"/>
      <c r="TZR159" s="46"/>
      <c r="TZS159" s="46"/>
      <c r="TZT159" s="46"/>
      <c r="TZU159" s="46"/>
      <c r="TZV159" s="46"/>
      <c r="TZW159" s="46"/>
      <c r="TZX159" s="46"/>
      <c r="TZY159" s="46"/>
      <c r="TZZ159" s="46"/>
      <c r="UAA159" s="46"/>
      <c r="UAB159" s="46"/>
      <c r="UAC159" s="46"/>
      <c r="UAD159" s="46"/>
      <c r="UAE159" s="46"/>
      <c r="UAF159" s="46"/>
      <c r="UAG159" s="46"/>
      <c r="UAH159" s="46"/>
      <c r="UAI159" s="46"/>
      <c r="UAJ159" s="46"/>
      <c r="UAK159" s="46"/>
      <c r="UAL159" s="46"/>
      <c r="UAM159" s="46"/>
      <c r="UAN159" s="46"/>
      <c r="UAO159" s="46"/>
      <c r="UAP159" s="46"/>
      <c r="UAQ159" s="46"/>
      <c r="UAR159" s="46"/>
      <c r="UAS159" s="46"/>
      <c r="UAT159" s="46"/>
      <c r="UAU159" s="46"/>
      <c r="UAV159" s="46"/>
      <c r="UAW159" s="46"/>
      <c r="UAX159" s="46"/>
      <c r="UAY159" s="46"/>
      <c r="UAZ159" s="46"/>
      <c r="UBA159" s="46"/>
      <c r="UBB159" s="46"/>
      <c r="UBC159" s="46"/>
      <c r="UBD159" s="46"/>
      <c r="UBE159" s="46"/>
      <c r="UBF159" s="46"/>
      <c r="UBG159" s="46"/>
      <c r="UBH159" s="46"/>
      <c r="UBI159" s="46"/>
      <c r="UBJ159" s="46"/>
      <c r="UBK159" s="46"/>
      <c r="UBL159" s="46"/>
      <c r="UBM159" s="46"/>
      <c r="UBN159" s="46"/>
      <c r="UBO159" s="46"/>
      <c r="UBP159" s="46"/>
      <c r="UBQ159" s="46"/>
      <c r="UBR159" s="46"/>
      <c r="UBS159" s="46"/>
      <c r="UBT159" s="46"/>
      <c r="UBU159" s="46"/>
      <c r="UBV159" s="46"/>
      <c r="UBW159" s="46"/>
      <c r="UBX159" s="46"/>
      <c r="UBY159" s="46"/>
      <c r="UBZ159" s="46"/>
      <c r="UCA159" s="46"/>
      <c r="UCB159" s="46"/>
      <c r="UCC159" s="46"/>
      <c r="UCD159" s="46"/>
      <c r="UCE159" s="46"/>
      <c r="UCF159" s="46"/>
      <c r="UCG159" s="46"/>
      <c r="UCH159" s="46"/>
      <c r="UCI159" s="46"/>
      <c r="UCJ159" s="46"/>
      <c r="UCK159" s="46"/>
      <c r="UCL159" s="46"/>
      <c r="UCM159" s="46"/>
      <c r="UCN159" s="46"/>
      <c r="UCO159" s="46"/>
      <c r="UCP159" s="46"/>
      <c r="UCQ159" s="46"/>
      <c r="UCR159" s="46"/>
      <c r="UCS159" s="46"/>
      <c r="UCT159" s="46"/>
      <c r="UCU159" s="46"/>
      <c r="UCV159" s="46"/>
      <c r="UCW159" s="46"/>
      <c r="UCX159" s="46"/>
      <c r="UCY159" s="46"/>
      <c r="UCZ159" s="46"/>
      <c r="UDA159" s="46"/>
      <c r="UDB159" s="46"/>
      <c r="UDC159" s="46"/>
      <c r="UDD159" s="46"/>
      <c r="UDE159" s="46"/>
      <c r="UDF159" s="46"/>
      <c r="UDG159" s="46"/>
      <c r="UDH159" s="46"/>
      <c r="UDI159" s="46"/>
      <c r="UDJ159" s="46"/>
      <c r="UDK159" s="46"/>
      <c r="UDL159" s="46"/>
      <c r="UDM159" s="46"/>
      <c r="UDN159" s="46"/>
      <c r="UDO159" s="46"/>
      <c r="UDP159" s="46"/>
      <c r="UDQ159" s="46"/>
      <c r="UDR159" s="46"/>
      <c r="UDS159" s="46"/>
      <c r="UDT159" s="46"/>
      <c r="UDU159" s="46"/>
      <c r="UDV159" s="46"/>
      <c r="UDW159" s="46"/>
      <c r="UDX159" s="46"/>
      <c r="UDY159" s="46"/>
      <c r="UDZ159" s="46"/>
      <c r="UEA159" s="46"/>
      <c r="UEB159" s="46"/>
      <c r="UEC159" s="46"/>
      <c r="UED159" s="46"/>
      <c r="UEE159" s="46"/>
      <c r="UEF159" s="46"/>
      <c r="UEG159" s="46"/>
      <c r="UEH159" s="46"/>
      <c r="UEI159" s="46"/>
      <c r="UEJ159" s="46"/>
      <c r="UEK159" s="46"/>
      <c r="UEL159" s="46"/>
      <c r="UEM159" s="46"/>
      <c r="UEN159" s="46"/>
      <c r="UEO159" s="46"/>
      <c r="UEP159" s="46"/>
      <c r="UEQ159" s="46"/>
      <c r="UER159" s="46"/>
      <c r="UES159" s="46"/>
      <c r="UET159" s="46"/>
      <c r="UEU159" s="46"/>
      <c r="UEV159" s="46"/>
      <c r="UEW159" s="46"/>
      <c r="UEX159" s="46"/>
      <c r="UEY159" s="46"/>
      <c r="UEZ159" s="46"/>
      <c r="UFA159" s="46"/>
      <c r="UFB159" s="46"/>
      <c r="UFC159" s="46"/>
      <c r="UFD159" s="46"/>
      <c r="UFE159" s="46"/>
      <c r="UFF159" s="46"/>
      <c r="UFG159" s="46"/>
      <c r="UFH159" s="46"/>
      <c r="UFI159" s="46"/>
      <c r="UFJ159" s="46"/>
      <c r="UFK159" s="46"/>
      <c r="UFL159" s="46"/>
      <c r="UFM159" s="46"/>
      <c r="UFN159" s="46"/>
      <c r="UFO159" s="46"/>
      <c r="UFP159" s="46"/>
      <c r="UFQ159" s="46"/>
      <c r="UFR159" s="46"/>
      <c r="UFS159" s="46"/>
      <c r="UFT159" s="46"/>
      <c r="UFU159" s="46"/>
      <c r="UFV159" s="46"/>
      <c r="UFW159" s="46"/>
      <c r="UFX159" s="46"/>
      <c r="UFY159" s="46"/>
      <c r="UFZ159" s="46"/>
      <c r="UGA159" s="46"/>
      <c r="UGB159" s="46"/>
      <c r="UGC159" s="46"/>
      <c r="UGD159" s="46"/>
      <c r="UGE159" s="46"/>
      <c r="UGF159" s="46"/>
      <c r="UGG159" s="46"/>
      <c r="UGH159" s="46"/>
      <c r="UGI159" s="46"/>
      <c r="UGJ159" s="46"/>
      <c r="UGK159" s="46"/>
      <c r="UGL159" s="46"/>
      <c r="UGM159" s="46"/>
      <c r="UGN159" s="46"/>
      <c r="UGO159" s="46"/>
      <c r="UGP159" s="46"/>
      <c r="UGQ159" s="46"/>
      <c r="UGR159" s="46"/>
      <c r="UGS159" s="46"/>
      <c r="UGT159" s="46"/>
      <c r="UGU159" s="46"/>
      <c r="UGV159" s="46"/>
      <c r="UGW159" s="46"/>
      <c r="UGX159" s="46"/>
      <c r="UGY159" s="46"/>
      <c r="UGZ159" s="46"/>
      <c r="UHA159" s="46"/>
      <c r="UHB159" s="46"/>
      <c r="UHC159" s="46"/>
      <c r="UHD159" s="46"/>
      <c r="UHE159" s="46"/>
      <c r="UHF159" s="46"/>
      <c r="UHG159" s="46"/>
      <c r="UHH159" s="46"/>
      <c r="UHI159" s="46"/>
      <c r="UHJ159" s="46"/>
      <c r="UHK159" s="46"/>
      <c r="UHL159" s="46"/>
      <c r="UHM159" s="46"/>
      <c r="UHN159" s="46"/>
      <c r="UHO159" s="46"/>
      <c r="UHP159" s="46"/>
      <c r="UHQ159" s="46"/>
      <c r="UHR159" s="46"/>
      <c r="UHS159" s="46"/>
      <c r="UHT159" s="46"/>
      <c r="UHU159" s="46"/>
      <c r="UHV159" s="46"/>
      <c r="UHW159" s="46"/>
      <c r="UHX159" s="46"/>
      <c r="UHY159" s="46"/>
      <c r="UHZ159" s="46"/>
      <c r="UIA159" s="46"/>
      <c r="UIB159" s="46"/>
      <c r="UIC159" s="46"/>
      <c r="UID159" s="46"/>
      <c r="UIE159" s="46"/>
      <c r="UIF159" s="46"/>
      <c r="UIG159" s="46"/>
      <c r="UIH159" s="46"/>
      <c r="UII159" s="46"/>
      <c r="UIJ159" s="46"/>
      <c r="UIK159" s="46"/>
      <c r="UIL159" s="46"/>
      <c r="UIM159" s="46"/>
      <c r="UIN159" s="46"/>
      <c r="UIO159" s="46"/>
      <c r="UIP159" s="46"/>
      <c r="UIQ159" s="46"/>
      <c r="UIR159" s="46"/>
      <c r="UIS159" s="46"/>
      <c r="UIT159" s="46"/>
      <c r="UIU159" s="46"/>
      <c r="UIV159" s="46"/>
      <c r="UIW159" s="46"/>
      <c r="UIX159" s="46"/>
      <c r="UIY159" s="46"/>
      <c r="UIZ159" s="46"/>
      <c r="UJA159" s="46"/>
      <c r="UJB159" s="46"/>
      <c r="UJC159" s="46"/>
      <c r="UJD159" s="46"/>
      <c r="UJE159" s="46"/>
      <c r="UJF159" s="46"/>
      <c r="UJG159" s="46"/>
      <c r="UJH159" s="46"/>
      <c r="UJI159" s="46"/>
      <c r="UJJ159" s="46"/>
      <c r="UJK159" s="46"/>
      <c r="UJL159" s="46"/>
      <c r="UJM159" s="46"/>
      <c r="UJN159" s="46"/>
      <c r="UJO159" s="46"/>
      <c r="UJP159" s="46"/>
      <c r="UJQ159" s="46"/>
      <c r="UJR159" s="46"/>
      <c r="UJS159" s="46"/>
      <c r="UJT159" s="46"/>
      <c r="UJU159" s="46"/>
      <c r="UJV159" s="46"/>
      <c r="UJW159" s="46"/>
      <c r="UJX159" s="46"/>
      <c r="UJY159" s="46"/>
      <c r="UJZ159" s="46"/>
      <c r="UKA159" s="46"/>
      <c r="UKB159" s="46"/>
      <c r="UKC159" s="46"/>
      <c r="UKD159" s="46"/>
      <c r="UKE159" s="46"/>
      <c r="UKF159" s="46"/>
      <c r="UKG159" s="46"/>
      <c r="UKH159" s="46"/>
      <c r="UKI159" s="46"/>
      <c r="UKJ159" s="46"/>
      <c r="UKK159" s="46"/>
      <c r="UKL159" s="46"/>
      <c r="UKM159" s="46"/>
      <c r="UKN159" s="46"/>
      <c r="UKO159" s="46"/>
      <c r="UKP159" s="46"/>
      <c r="UKQ159" s="46"/>
      <c r="UKR159" s="46"/>
      <c r="UKS159" s="46"/>
      <c r="UKT159" s="46"/>
      <c r="UKU159" s="46"/>
      <c r="UKV159" s="46"/>
      <c r="UKW159" s="46"/>
      <c r="UKX159" s="46"/>
      <c r="UKY159" s="46"/>
      <c r="UKZ159" s="46"/>
      <c r="ULA159" s="46"/>
      <c r="ULB159" s="46"/>
      <c r="ULC159" s="46"/>
      <c r="ULD159" s="46"/>
      <c r="ULE159" s="46"/>
      <c r="ULF159" s="46"/>
      <c r="ULG159" s="46"/>
      <c r="ULH159" s="46"/>
      <c r="ULI159" s="46"/>
      <c r="ULJ159" s="46"/>
      <c r="ULK159" s="46"/>
      <c r="ULL159" s="46"/>
      <c r="ULM159" s="46"/>
      <c r="ULN159" s="46"/>
      <c r="ULO159" s="46"/>
      <c r="ULP159" s="46"/>
      <c r="ULQ159" s="46"/>
      <c r="ULR159" s="46"/>
      <c r="ULS159" s="46"/>
      <c r="ULT159" s="46"/>
      <c r="ULU159" s="46"/>
      <c r="ULV159" s="46"/>
      <c r="ULW159" s="46"/>
      <c r="ULX159" s="46"/>
      <c r="ULY159" s="46"/>
      <c r="ULZ159" s="46"/>
      <c r="UMA159" s="46"/>
      <c r="UMB159" s="46"/>
      <c r="UMC159" s="46"/>
      <c r="UMD159" s="46"/>
      <c r="UME159" s="46"/>
      <c r="UMF159" s="46"/>
      <c r="UMG159" s="46"/>
      <c r="UMH159" s="46"/>
      <c r="UMI159" s="46"/>
      <c r="UMJ159" s="46"/>
      <c r="UMK159" s="46"/>
      <c r="UML159" s="46"/>
      <c r="UMM159" s="46"/>
      <c r="UMN159" s="46"/>
      <c r="UMO159" s="46"/>
      <c r="UMP159" s="46"/>
      <c r="UMQ159" s="46"/>
      <c r="UMR159" s="46"/>
      <c r="UMS159" s="46"/>
      <c r="UMT159" s="46"/>
      <c r="UMU159" s="46"/>
      <c r="UMV159" s="46"/>
      <c r="UMW159" s="46"/>
      <c r="UMX159" s="46"/>
      <c r="UMY159" s="46"/>
      <c r="UMZ159" s="46"/>
      <c r="UNA159" s="46"/>
      <c r="UNB159" s="46"/>
      <c r="UNC159" s="46"/>
      <c r="UND159" s="46"/>
      <c r="UNE159" s="46"/>
      <c r="UNF159" s="46"/>
      <c r="UNG159" s="46"/>
      <c r="UNH159" s="46"/>
      <c r="UNI159" s="46"/>
      <c r="UNJ159" s="46"/>
      <c r="UNK159" s="46"/>
      <c r="UNL159" s="46"/>
      <c r="UNM159" s="46"/>
      <c r="UNN159" s="46"/>
      <c r="UNO159" s="46"/>
      <c r="UNP159" s="46"/>
      <c r="UNQ159" s="46"/>
      <c r="UNR159" s="46"/>
      <c r="UNS159" s="46"/>
      <c r="UNT159" s="46"/>
      <c r="UNU159" s="46"/>
      <c r="UNV159" s="46"/>
      <c r="UNW159" s="46"/>
      <c r="UNX159" s="46"/>
      <c r="UNY159" s="46"/>
      <c r="UNZ159" s="46"/>
      <c r="UOA159" s="46"/>
      <c r="UOB159" s="46"/>
      <c r="UOC159" s="46"/>
      <c r="UOD159" s="46"/>
      <c r="UOE159" s="46"/>
      <c r="UOF159" s="46"/>
      <c r="UOG159" s="46"/>
      <c r="UOH159" s="46"/>
      <c r="UOI159" s="46"/>
      <c r="UOJ159" s="46"/>
      <c r="UOK159" s="46"/>
      <c r="UOL159" s="46"/>
      <c r="UOM159" s="46"/>
      <c r="UON159" s="46"/>
      <c r="UOO159" s="46"/>
      <c r="UOP159" s="46"/>
      <c r="UOQ159" s="46"/>
      <c r="UOR159" s="46"/>
      <c r="UOS159" s="46"/>
      <c r="UOT159" s="46"/>
      <c r="UOU159" s="46"/>
      <c r="UOV159" s="46"/>
      <c r="UOW159" s="46"/>
      <c r="UOX159" s="46"/>
      <c r="UOY159" s="46"/>
      <c r="UOZ159" s="46"/>
      <c r="UPA159" s="46"/>
      <c r="UPB159" s="46"/>
      <c r="UPC159" s="46"/>
      <c r="UPD159" s="46"/>
      <c r="UPE159" s="46"/>
      <c r="UPF159" s="46"/>
      <c r="UPG159" s="46"/>
      <c r="UPH159" s="46"/>
      <c r="UPI159" s="46"/>
      <c r="UPJ159" s="46"/>
      <c r="UPK159" s="46"/>
      <c r="UPL159" s="46"/>
      <c r="UPM159" s="46"/>
      <c r="UPN159" s="46"/>
      <c r="UPO159" s="46"/>
      <c r="UPP159" s="46"/>
      <c r="UPQ159" s="46"/>
      <c r="UPR159" s="46"/>
      <c r="UPS159" s="46"/>
      <c r="UPT159" s="46"/>
      <c r="UPU159" s="46"/>
      <c r="UPV159" s="46"/>
      <c r="UPW159" s="46"/>
      <c r="UPX159" s="46"/>
      <c r="UPY159" s="46"/>
      <c r="UPZ159" s="46"/>
      <c r="UQA159" s="46"/>
      <c r="UQB159" s="46"/>
      <c r="UQC159" s="46"/>
      <c r="UQD159" s="46"/>
      <c r="UQE159" s="46"/>
      <c r="UQF159" s="46"/>
      <c r="UQG159" s="46"/>
      <c r="UQH159" s="46"/>
      <c r="UQI159" s="46"/>
      <c r="UQJ159" s="46"/>
      <c r="UQK159" s="46"/>
      <c r="UQL159" s="46"/>
      <c r="UQM159" s="46"/>
      <c r="UQN159" s="46"/>
      <c r="UQO159" s="46"/>
      <c r="UQP159" s="46"/>
      <c r="UQQ159" s="46"/>
      <c r="UQR159" s="46"/>
      <c r="UQS159" s="46"/>
      <c r="UQT159" s="46"/>
      <c r="UQU159" s="46"/>
      <c r="UQV159" s="46"/>
      <c r="UQW159" s="46"/>
      <c r="UQX159" s="46"/>
      <c r="UQY159" s="46"/>
      <c r="UQZ159" s="46"/>
      <c r="URA159" s="46"/>
      <c r="URB159" s="46"/>
      <c r="URC159" s="46"/>
      <c r="URD159" s="46"/>
      <c r="URE159" s="46"/>
      <c r="URF159" s="46"/>
      <c r="URG159" s="46"/>
      <c r="URH159" s="46"/>
      <c r="URI159" s="46"/>
      <c r="URJ159" s="46"/>
      <c r="URK159" s="46"/>
      <c r="URL159" s="46"/>
      <c r="URM159" s="46"/>
      <c r="URN159" s="46"/>
      <c r="URO159" s="46"/>
      <c r="URP159" s="46"/>
      <c r="URQ159" s="46"/>
      <c r="URR159" s="46"/>
      <c r="URS159" s="46"/>
      <c r="URT159" s="46"/>
      <c r="URU159" s="46"/>
      <c r="URV159" s="46"/>
      <c r="URW159" s="46"/>
      <c r="URX159" s="46"/>
      <c r="URY159" s="46"/>
      <c r="URZ159" s="46"/>
      <c r="USA159" s="46"/>
      <c r="USB159" s="46"/>
      <c r="USC159" s="46"/>
      <c r="USD159" s="46"/>
      <c r="USE159" s="46"/>
      <c r="USF159" s="46"/>
      <c r="USG159" s="46"/>
      <c r="USH159" s="46"/>
      <c r="USI159" s="46"/>
      <c r="USJ159" s="46"/>
      <c r="USK159" s="46"/>
      <c r="USL159" s="46"/>
      <c r="USM159" s="46"/>
      <c r="USN159" s="46"/>
      <c r="USO159" s="46"/>
      <c r="USP159" s="46"/>
      <c r="USQ159" s="46"/>
      <c r="USR159" s="46"/>
      <c r="USS159" s="46"/>
      <c r="UST159" s="46"/>
      <c r="USU159" s="46"/>
      <c r="USV159" s="46"/>
      <c r="USW159" s="46"/>
      <c r="USX159" s="46"/>
      <c r="USY159" s="46"/>
      <c r="USZ159" s="46"/>
      <c r="UTA159" s="46"/>
      <c r="UTB159" s="46"/>
      <c r="UTC159" s="46"/>
      <c r="UTD159" s="46"/>
      <c r="UTE159" s="46"/>
      <c r="UTF159" s="46"/>
      <c r="UTG159" s="46"/>
      <c r="UTH159" s="46"/>
      <c r="UTI159" s="46"/>
      <c r="UTJ159" s="46"/>
      <c r="UTK159" s="46"/>
      <c r="UTL159" s="46"/>
      <c r="UTM159" s="46"/>
      <c r="UTN159" s="46"/>
      <c r="UTO159" s="46"/>
      <c r="UTP159" s="46"/>
      <c r="UTQ159" s="46"/>
      <c r="UTR159" s="46"/>
      <c r="UTS159" s="46"/>
      <c r="UTT159" s="46"/>
      <c r="UTU159" s="46"/>
      <c r="UTV159" s="46"/>
      <c r="UTW159" s="46"/>
      <c r="UTX159" s="46"/>
      <c r="UTY159" s="46"/>
      <c r="UTZ159" s="46"/>
      <c r="UUA159" s="46"/>
      <c r="UUB159" s="46"/>
      <c r="UUC159" s="46"/>
      <c r="UUD159" s="46"/>
      <c r="UUE159" s="46"/>
      <c r="UUF159" s="46"/>
      <c r="UUG159" s="46"/>
      <c r="UUH159" s="46"/>
      <c r="UUI159" s="46"/>
      <c r="UUJ159" s="46"/>
      <c r="UUK159" s="46"/>
      <c r="UUL159" s="46"/>
      <c r="UUM159" s="46"/>
      <c r="UUN159" s="46"/>
      <c r="UUO159" s="46"/>
      <c r="UUP159" s="46"/>
      <c r="UUQ159" s="46"/>
      <c r="UUR159" s="46"/>
      <c r="UUS159" s="46"/>
      <c r="UUT159" s="46"/>
      <c r="UUU159" s="46"/>
      <c r="UUV159" s="46"/>
      <c r="UUW159" s="46"/>
      <c r="UUX159" s="46"/>
      <c r="UUY159" s="46"/>
      <c r="UUZ159" s="46"/>
      <c r="UVA159" s="46"/>
      <c r="UVB159" s="46"/>
      <c r="UVC159" s="46"/>
      <c r="UVD159" s="46"/>
      <c r="UVE159" s="46"/>
      <c r="UVF159" s="46"/>
      <c r="UVG159" s="46"/>
      <c r="UVH159" s="46"/>
      <c r="UVI159" s="46"/>
      <c r="UVJ159" s="46"/>
      <c r="UVK159" s="46"/>
      <c r="UVL159" s="46"/>
      <c r="UVM159" s="46"/>
      <c r="UVN159" s="46"/>
      <c r="UVO159" s="46"/>
      <c r="UVP159" s="46"/>
      <c r="UVQ159" s="46"/>
      <c r="UVR159" s="46"/>
      <c r="UVS159" s="46"/>
      <c r="UVT159" s="46"/>
      <c r="UVU159" s="46"/>
      <c r="UVV159" s="46"/>
      <c r="UVW159" s="46"/>
      <c r="UVX159" s="46"/>
      <c r="UVY159" s="46"/>
      <c r="UVZ159" s="46"/>
      <c r="UWA159" s="46"/>
      <c r="UWB159" s="46"/>
      <c r="UWC159" s="46"/>
      <c r="UWD159" s="46"/>
      <c r="UWE159" s="46"/>
      <c r="UWF159" s="46"/>
      <c r="UWG159" s="46"/>
      <c r="UWH159" s="46"/>
      <c r="UWI159" s="46"/>
      <c r="UWJ159" s="46"/>
      <c r="UWK159" s="46"/>
      <c r="UWL159" s="46"/>
      <c r="UWM159" s="46"/>
      <c r="UWN159" s="46"/>
      <c r="UWO159" s="46"/>
      <c r="UWP159" s="46"/>
      <c r="UWQ159" s="46"/>
      <c r="UWR159" s="46"/>
      <c r="UWS159" s="46"/>
      <c r="UWT159" s="46"/>
      <c r="UWU159" s="46"/>
      <c r="UWV159" s="46"/>
      <c r="UWW159" s="46"/>
      <c r="UWX159" s="46"/>
      <c r="UWY159" s="46"/>
      <c r="UWZ159" s="46"/>
      <c r="UXA159" s="46"/>
      <c r="UXB159" s="46"/>
      <c r="UXC159" s="46"/>
      <c r="UXD159" s="46"/>
      <c r="UXE159" s="46"/>
      <c r="UXF159" s="46"/>
      <c r="UXG159" s="46"/>
      <c r="UXH159" s="46"/>
      <c r="UXI159" s="46"/>
      <c r="UXJ159" s="46"/>
      <c r="UXK159" s="46"/>
      <c r="UXL159" s="46"/>
      <c r="UXM159" s="46"/>
      <c r="UXN159" s="46"/>
      <c r="UXO159" s="46"/>
      <c r="UXP159" s="46"/>
      <c r="UXQ159" s="46"/>
      <c r="UXR159" s="46"/>
      <c r="UXS159" s="46"/>
      <c r="UXT159" s="46"/>
      <c r="UXU159" s="46"/>
      <c r="UXV159" s="46"/>
      <c r="UXW159" s="46"/>
      <c r="UXX159" s="46"/>
      <c r="UXY159" s="46"/>
      <c r="UXZ159" s="46"/>
      <c r="UYA159" s="46"/>
      <c r="UYB159" s="46"/>
      <c r="UYC159" s="46"/>
      <c r="UYD159" s="46"/>
      <c r="UYE159" s="46"/>
      <c r="UYF159" s="46"/>
      <c r="UYG159" s="46"/>
      <c r="UYH159" s="46"/>
      <c r="UYI159" s="46"/>
      <c r="UYJ159" s="46"/>
      <c r="UYK159" s="46"/>
      <c r="UYL159" s="46"/>
      <c r="UYM159" s="46"/>
      <c r="UYN159" s="46"/>
      <c r="UYO159" s="46"/>
      <c r="UYP159" s="46"/>
      <c r="UYQ159" s="46"/>
      <c r="UYR159" s="46"/>
      <c r="UYS159" s="46"/>
      <c r="UYT159" s="46"/>
      <c r="UYU159" s="46"/>
      <c r="UYV159" s="46"/>
      <c r="UYW159" s="46"/>
      <c r="UYX159" s="46"/>
      <c r="UYY159" s="46"/>
      <c r="UYZ159" s="46"/>
      <c r="UZA159" s="46"/>
      <c r="UZB159" s="46"/>
      <c r="UZC159" s="46"/>
      <c r="UZD159" s="46"/>
      <c r="UZE159" s="46"/>
      <c r="UZF159" s="46"/>
      <c r="UZG159" s="46"/>
      <c r="UZH159" s="46"/>
      <c r="UZI159" s="46"/>
      <c r="UZJ159" s="46"/>
      <c r="UZK159" s="46"/>
      <c r="UZL159" s="46"/>
      <c r="UZM159" s="46"/>
      <c r="UZN159" s="46"/>
      <c r="UZO159" s="46"/>
      <c r="UZP159" s="46"/>
      <c r="UZQ159" s="46"/>
      <c r="UZR159" s="46"/>
      <c r="UZS159" s="46"/>
      <c r="UZT159" s="46"/>
      <c r="UZU159" s="46"/>
      <c r="UZV159" s="46"/>
      <c r="UZW159" s="46"/>
      <c r="UZX159" s="46"/>
      <c r="UZY159" s="46"/>
      <c r="UZZ159" s="46"/>
      <c r="VAA159" s="46"/>
      <c r="VAB159" s="46"/>
      <c r="VAC159" s="46"/>
      <c r="VAD159" s="46"/>
      <c r="VAE159" s="46"/>
      <c r="VAF159" s="46"/>
      <c r="VAG159" s="46"/>
      <c r="VAH159" s="46"/>
      <c r="VAI159" s="46"/>
      <c r="VAJ159" s="46"/>
      <c r="VAK159" s="46"/>
      <c r="VAL159" s="46"/>
      <c r="VAM159" s="46"/>
      <c r="VAN159" s="46"/>
      <c r="VAO159" s="46"/>
      <c r="VAP159" s="46"/>
      <c r="VAQ159" s="46"/>
      <c r="VAR159" s="46"/>
      <c r="VAS159" s="46"/>
      <c r="VAT159" s="46"/>
      <c r="VAU159" s="46"/>
      <c r="VAV159" s="46"/>
      <c r="VAW159" s="46"/>
      <c r="VAX159" s="46"/>
      <c r="VAY159" s="46"/>
      <c r="VAZ159" s="46"/>
      <c r="VBA159" s="46"/>
      <c r="VBB159" s="46"/>
      <c r="VBC159" s="46"/>
      <c r="VBD159" s="46"/>
      <c r="VBE159" s="46"/>
      <c r="VBF159" s="46"/>
      <c r="VBG159" s="46"/>
      <c r="VBH159" s="46"/>
      <c r="VBI159" s="46"/>
      <c r="VBJ159" s="46"/>
      <c r="VBK159" s="46"/>
      <c r="VBL159" s="46"/>
      <c r="VBM159" s="46"/>
      <c r="VBN159" s="46"/>
      <c r="VBO159" s="46"/>
      <c r="VBP159" s="46"/>
      <c r="VBQ159" s="46"/>
      <c r="VBR159" s="46"/>
      <c r="VBS159" s="46"/>
      <c r="VBT159" s="46"/>
      <c r="VBU159" s="46"/>
      <c r="VBV159" s="46"/>
      <c r="VBW159" s="46"/>
      <c r="VBX159" s="46"/>
      <c r="VBY159" s="46"/>
      <c r="VBZ159" s="46"/>
      <c r="VCA159" s="46"/>
      <c r="VCB159" s="46"/>
      <c r="VCC159" s="46"/>
      <c r="VCD159" s="46"/>
      <c r="VCE159" s="46"/>
      <c r="VCF159" s="46"/>
      <c r="VCG159" s="46"/>
      <c r="VCH159" s="46"/>
      <c r="VCI159" s="46"/>
      <c r="VCJ159" s="46"/>
      <c r="VCK159" s="46"/>
      <c r="VCL159" s="46"/>
      <c r="VCM159" s="46"/>
      <c r="VCN159" s="46"/>
      <c r="VCO159" s="46"/>
      <c r="VCP159" s="46"/>
      <c r="VCQ159" s="46"/>
      <c r="VCR159" s="46"/>
      <c r="VCS159" s="46"/>
      <c r="VCT159" s="46"/>
      <c r="VCU159" s="46"/>
      <c r="VCV159" s="46"/>
      <c r="VCW159" s="46"/>
      <c r="VCX159" s="46"/>
      <c r="VCY159" s="46"/>
      <c r="VCZ159" s="46"/>
      <c r="VDA159" s="46"/>
      <c r="VDB159" s="46"/>
      <c r="VDC159" s="46"/>
      <c r="VDD159" s="46"/>
      <c r="VDE159" s="46"/>
      <c r="VDF159" s="46"/>
      <c r="VDG159" s="46"/>
      <c r="VDH159" s="46"/>
      <c r="VDI159" s="46"/>
      <c r="VDJ159" s="46"/>
      <c r="VDK159" s="46"/>
      <c r="VDL159" s="46"/>
      <c r="VDM159" s="46"/>
      <c r="VDN159" s="46"/>
      <c r="VDO159" s="46"/>
      <c r="VDP159" s="46"/>
      <c r="VDQ159" s="46"/>
      <c r="VDR159" s="46"/>
      <c r="VDS159" s="46"/>
      <c r="VDT159" s="46"/>
      <c r="VDU159" s="46"/>
      <c r="VDV159" s="46"/>
      <c r="VDW159" s="46"/>
      <c r="VDX159" s="46"/>
      <c r="VDY159" s="46"/>
      <c r="VDZ159" s="46"/>
      <c r="VEA159" s="46"/>
      <c r="VEB159" s="46"/>
      <c r="VEC159" s="46"/>
      <c r="VED159" s="46"/>
      <c r="VEE159" s="46"/>
      <c r="VEF159" s="46"/>
      <c r="VEG159" s="46"/>
      <c r="VEH159" s="46"/>
      <c r="VEI159" s="46"/>
      <c r="VEJ159" s="46"/>
      <c r="VEK159" s="46"/>
      <c r="VEL159" s="46"/>
      <c r="VEM159" s="46"/>
      <c r="VEN159" s="46"/>
      <c r="VEO159" s="46"/>
      <c r="VEP159" s="46"/>
      <c r="VEQ159" s="46"/>
      <c r="VER159" s="46"/>
      <c r="VES159" s="46"/>
      <c r="VET159" s="46"/>
      <c r="VEU159" s="46"/>
      <c r="VEV159" s="46"/>
      <c r="VEW159" s="46"/>
      <c r="VEX159" s="46"/>
      <c r="VEY159" s="46"/>
      <c r="VEZ159" s="46"/>
      <c r="VFA159" s="46"/>
      <c r="VFB159" s="46"/>
      <c r="VFC159" s="46"/>
      <c r="VFD159" s="46"/>
      <c r="VFE159" s="46"/>
      <c r="VFF159" s="46"/>
      <c r="VFG159" s="46"/>
      <c r="VFH159" s="46"/>
      <c r="VFI159" s="46"/>
      <c r="VFJ159" s="46"/>
      <c r="VFK159" s="46"/>
      <c r="VFL159" s="46"/>
      <c r="VFM159" s="46"/>
      <c r="VFN159" s="46"/>
      <c r="VFO159" s="46"/>
      <c r="VFP159" s="46"/>
      <c r="VFQ159" s="46"/>
      <c r="VFR159" s="46"/>
      <c r="VFS159" s="46"/>
      <c r="VFT159" s="46"/>
      <c r="VFU159" s="46"/>
      <c r="VFV159" s="46"/>
      <c r="VFW159" s="46"/>
      <c r="VFX159" s="46"/>
      <c r="VFY159" s="46"/>
      <c r="VFZ159" s="46"/>
      <c r="VGA159" s="46"/>
      <c r="VGB159" s="46"/>
      <c r="VGC159" s="46"/>
      <c r="VGD159" s="46"/>
      <c r="VGE159" s="46"/>
      <c r="VGF159" s="46"/>
      <c r="VGG159" s="46"/>
      <c r="VGH159" s="46"/>
      <c r="VGI159" s="46"/>
      <c r="VGJ159" s="46"/>
      <c r="VGK159" s="46"/>
      <c r="VGL159" s="46"/>
      <c r="VGM159" s="46"/>
      <c r="VGN159" s="46"/>
      <c r="VGO159" s="46"/>
      <c r="VGP159" s="46"/>
      <c r="VGQ159" s="46"/>
      <c r="VGR159" s="46"/>
      <c r="VGS159" s="46"/>
      <c r="VGT159" s="46"/>
      <c r="VGU159" s="46"/>
      <c r="VGV159" s="46"/>
      <c r="VGW159" s="46"/>
      <c r="VGX159" s="46"/>
      <c r="VGY159" s="46"/>
      <c r="VGZ159" s="46"/>
      <c r="VHA159" s="46"/>
      <c r="VHB159" s="46"/>
      <c r="VHC159" s="46"/>
      <c r="VHD159" s="46"/>
      <c r="VHE159" s="46"/>
      <c r="VHF159" s="46"/>
      <c r="VHG159" s="46"/>
      <c r="VHH159" s="46"/>
      <c r="VHI159" s="46"/>
      <c r="VHJ159" s="46"/>
      <c r="VHK159" s="46"/>
      <c r="VHL159" s="46"/>
      <c r="VHM159" s="46"/>
      <c r="VHN159" s="46"/>
      <c r="VHO159" s="46"/>
      <c r="VHP159" s="46"/>
      <c r="VHQ159" s="46"/>
      <c r="VHR159" s="46"/>
      <c r="VHS159" s="46"/>
      <c r="VHT159" s="46"/>
      <c r="VHU159" s="46"/>
      <c r="VHV159" s="46"/>
      <c r="VHW159" s="46"/>
      <c r="VHX159" s="46"/>
      <c r="VHY159" s="46"/>
      <c r="VHZ159" s="46"/>
      <c r="VIA159" s="46"/>
      <c r="VIB159" s="46"/>
      <c r="VIC159" s="46"/>
      <c r="VID159" s="46"/>
      <c r="VIE159" s="46"/>
      <c r="VIF159" s="46"/>
      <c r="VIG159" s="46"/>
      <c r="VIH159" s="46"/>
      <c r="VII159" s="46"/>
      <c r="VIJ159" s="46"/>
      <c r="VIK159" s="46"/>
      <c r="VIL159" s="46"/>
      <c r="VIM159" s="46"/>
      <c r="VIN159" s="46"/>
      <c r="VIO159" s="46"/>
      <c r="VIP159" s="46"/>
      <c r="VIQ159" s="46"/>
      <c r="VIR159" s="46"/>
      <c r="VIS159" s="46"/>
      <c r="VIT159" s="46"/>
      <c r="VIU159" s="46"/>
      <c r="VIV159" s="46"/>
      <c r="VIW159" s="46"/>
      <c r="VIX159" s="46"/>
      <c r="VIY159" s="46"/>
      <c r="VIZ159" s="46"/>
      <c r="VJA159" s="46"/>
      <c r="VJB159" s="46"/>
      <c r="VJC159" s="46"/>
      <c r="VJD159" s="46"/>
      <c r="VJE159" s="46"/>
      <c r="VJF159" s="46"/>
      <c r="VJG159" s="46"/>
      <c r="VJH159" s="46"/>
      <c r="VJI159" s="46"/>
      <c r="VJJ159" s="46"/>
      <c r="VJK159" s="46"/>
      <c r="VJL159" s="46"/>
      <c r="VJM159" s="46"/>
      <c r="VJN159" s="46"/>
      <c r="VJO159" s="46"/>
      <c r="VJP159" s="46"/>
      <c r="VJQ159" s="46"/>
      <c r="VJR159" s="46"/>
      <c r="VJS159" s="46"/>
      <c r="VJT159" s="46"/>
      <c r="VJU159" s="46"/>
      <c r="VJV159" s="46"/>
      <c r="VJW159" s="46"/>
      <c r="VJX159" s="46"/>
      <c r="VJY159" s="46"/>
      <c r="VJZ159" s="46"/>
      <c r="VKA159" s="46"/>
      <c r="VKB159" s="46"/>
      <c r="VKC159" s="46"/>
      <c r="VKD159" s="46"/>
      <c r="VKE159" s="46"/>
      <c r="VKF159" s="46"/>
      <c r="VKG159" s="46"/>
      <c r="VKH159" s="46"/>
      <c r="VKI159" s="46"/>
      <c r="VKJ159" s="46"/>
      <c r="VKK159" s="46"/>
      <c r="VKL159" s="46"/>
      <c r="VKM159" s="46"/>
      <c r="VKN159" s="46"/>
      <c r="VKO159" s="46"/>
      <c r="VKP159" s="46"/>
      <c r="VKQ159" s="46"/>
      <c r="VKR159" s="46"/>
      <c r="VKS159" s="46"/>
      <c r="VKT159" s="46"/>
      <c r="VKU159" s="46"/>
      <c r="VKV159" s="46"/>
      <c r="VKW159" s="46"/>
      <c r="VKX159" s="46"/>
      <c r="VKY159" s="46"/>
      <c r="VKZ159" s="46"/>
      <c r="VLA159" s="46"/>
      <c r="VLB159" s="46"/>
      <c r="VLC159" s="46"/>
      <c r="VLD159" s="46"/>
      <c r="VLE159" s="46"/>
      <c r="VLF159" s="46"/>
      <c r="VLG159" s="46"/>
      <c r="VLH159" s="46"/>
      <c r="VLI159" s="46"/>
      <c r="VLJ159" s="46"/>
      <c r="VLK159" s="46"/>
      <c r="VLL159" s="46"/>
      <c r="VLM159" s="46"/>
      <c r="VLN159" s="46"/>
      <c r="VLO159" s="46"/>
      <c r="VLP159" s="46"/>
      <c r="VLQ159" s="46"/>
      <c r="VLR159" s="46"/>
      <c r="VLS159" s="46"/>
      <c r="VLT159" s="46"/>
      <c r="VLU159" s="46"/>
      <c r="VLV159" s="46"/>
      <c r="VLW159" s="46"/>
      <c r="VLX159" s="46"/>
      <c r="VLY159" s="46"/>
      <c r="VLZ159" s="46"/>
      <c r="VMA159" s="46"/>
      <c r="VMB159" s="46"/>
      <c r="VMC159" s="46"/>
      <c r="VMD159" s="46"/>
      <c r="VME159" s="46"/>
      <c r="VMF159" s="46"/>
      <c r="VMG159" s="46"/>
      <c r="VMH159" s="46"/>
      <c r="VMI159" s="46"/>
      <c r="VMJ159" s="46"/>
      <c r="VMK159" s="46"/>
      <c r="VML159" s="46"/>
      <c r="VMM159" s="46"/>
      <c r="VMN159" s="46"/>
      <c r="VMO159" s="46"/>
      <c r="VMP159" s="46"/>
      <c r="VMQ159" s="46"/>
      <c r="VMR159" s="46"/>
      <c r="VMS159" s="46"/>
      <c r="VMT159" s="46"/>
      <c r="VMU159" s="46"/>
      <c r="VMV159" s="46"/>
      <c r="VMW159" s="46"/>
      <c r="VMX159" s="46"/>
      <c r="VMY159" s="46"/>
      <c r="VMZ159" s="46"/>
      <c r="VNA159" s="46"/>
      <c r="VNB159" s="46"/>
      <c r="VNC159" s="46"/>
      <c r="VND159" s="46"/>
      <c r="VNE159" s="46"/>
      <c r="VNF159" s="46"/>
      <c r="VNG159" s="46"/>
      <c r="VNH159" s="46"/>
      <c r="VNI159" s="46"/>
      <c r="VNJ159" s="46"/>
      <c r="VNK159" s="46"/>
      <c r="VNL159" s="46"/>
      <c r="VNM159" s="46"/>
      <c r="VNN159" s="46"/>
      <c r="VNO159" s="46"/>
      <c r="VNP159" s="46"/>
      <c r="VNQ159" s="46"/>
      <c r="VNR159" s="46"/>
      <c r="VNS159" s="46"/>
      <c r="VNT159" s="46"/>
      <c r="VNU159" s="46"/>
      <c r="VNV159" s="46"/>
      <c r="VNW159" s="46"/>
      <c r="VNX159" s="46"/>
      <c r="VNY159" s="46"/>
      <c r="VNZ159" s="46"/>
      <c r="VOA159" s="46"/>
      <c r="VOB159" s="46"/>
      <c r="VOC159" s="46"/>
      <c r="VOD159" s="46"/>
      <c r="VOE159" s="46"/>
      <c r="VOF159" s="46"/>
      <c r="VOG159" s="46"/>
      <c r="VOH159" s="46"/>
      <c r="VOI159" s="46"/>
      <c r="VOJ159" s="46"/>
      <c r="VOK159" s="46"/>
      <c r="VOL159" s="46"/>
      <c r="VOM159" s="46"/>
      <c r="VON159" s="46"/>
      <c r="VOO159" s="46"/>
      <c r="VOP159" s="46"/>
      <c r="VOQ159" s="46"/>
      <c r="VOR159" s="46"/>
      <c r="VOS159" s="46"/>
      <c r="VOT159" s="46"/>
      <c r="VOU159" s="46"/>
      <c r="VOV159" s="46"/>
      <c r="VOW159" s="46"/>
      <c r="VOX159" s="46"/>
      <c r="VOY159" s="46"/>
      <c r="VOZ159" s="46"/>
      <c r="VPA159" s="46"/>
      <c r="VPB159" s="46"/>
      <c r="VPC159" s="46"/>
      <c r="VPD159" s="46"/>
      <c r="VPE159" s="46"/>
      <c r="VPF159" s="46"/>
      <c r="VPG159" s="46"/>
      <c r="VPH159" s="46"/>
      <c r="VPI159" s="46"/>
      <c r="VPJ159" s="46"/>
      <c r="VPK159" s="46"/>
      <c r="VPL159" s="46"/>
      <c r="VPM159" s="46"/>
      <c r="VPN159" s="46"/>
      <c r="VPO159" s="46"/>
      <c r="VPP159" s="46"/>
      <c r="VPQ159" s="46"/>
      <c r="VPR159" s="46"/>
      <c r="VPS159" s="46"/>
      <c r="VPT159" s="46"/>
      <c r="VPU159" s="46"/>
      <c r="VPV159" s="46"/>
      <c r="VPW159" s="46"/>
      <c r="VPX159" s="46"/>
      <c r="VPY159" s="46"/>
      <c r="VPZ159" s="46"/>
      <c r="VQA159" s="46"/>
      <c r="VQB159" s="46"/>
      <c r="VQC159" s="46"/>
      <c r="VQD159" s="46"/>
      <c r="VQE159" s="46"/>
      <c r="VQF159" s="46"/>
      <c r="VQG159" s="46"/>
      <c r="VQH159" s="46"/>
      <c r="VQI159" s="46"/>
      <c r="VQJ159" s="46"/>
      <c r="VQK159" s="46"/>
      <c r="VQL159" s="46"/>
      <c r="VQM159" s="46"/>
      <c r="VQN159" s="46"/>
      <c r="VQO159" s="46"/>
      <c r="VQP159" s="46"/>
      <c r="VQQ159" s="46"/>
      <c r="VQR159" s="46"/>
      <c r="VQS159" s="46"/>
      <c r="VQT159" s="46"/>
      <c r="VQU159" s="46"/>
      <c r="VQV159" s="46"/>
      <c r="VQW159" s="46"/>
      <c r="VQX159" s="46"/>
      <c r="VQY159" s="46"/>
      <c r="VQZ159" s="46"/>
      <c r="VRA159" s="46"/>
      <c r="VRB159" s="46"/>
      <c r="VRC159" s="46"/>
      <c r="VRD159" s="46"/>
      <c r="VRE159" s="46"/>
      <c r="VRF159" s="46"/>
      <c r="VRG159" s="46"/>
      <c r="VRH159" s="46"/>
      <c r="VRI159" s="46"/>
      <c r="VRJ159" s="46"/>
      <c r="VRK159" s="46"/>
      <c r="VRL159" s="46"/>
      <c r="VRM159" s="46"/>
      <c r="VRN159" s="46"/>
      <c r="VRO159" s="46"/>
      <c r="VRP159" s="46"/>
      <c r="VRQ159" s="46"/>
      <c r="VRR159" s="46"/>
      <c r="VRS159" s="46"/>
      <c r="VRT159" s="46"/>
      <c r="VRU159" s="46"/>
      <c r="VRV159" s="46"/>
      <c r="VRW159" s="46"/>
      <c r="VRX159" s="46"/>
      <c r="VRY159" s="46"/>
      <c r="VRZ159" s="46"/>
      <c r="VSA159" s="46"/>
      <c r="VSB159" s="46"/>
      <c r="VSC159" s="46"/>
      <c r="VSD159" s="46"/>
      <c r="VSE159" s="46"/>
      <c r="VSF159" s="46"/>
      <c r="VSG159" s="46"/>
      <c r="VSH159" s="46"/>
      <c r="VSI159" s="46"/>
      <c r="VSJ159" s="46"/>
      <c r="VSK159" s="46"/>
      <c r="VSL159" s="46"/>
      <c r="VSM159" s="46"/>
      <c r="VSN159" s="46"/>
      <c r="VSO159" s="46"/>
      <c r="VSP159" s="46"/>
      <c r="VSQ159" s="46"/>
      <c r="VSR159" s="46"/>
      <c r="VSS159" s="46"/>
      <c r="VST159" s="46"/>
      <c r="VSU159" s="46"/>
      <c r="VSV159" s="46"/>
      <c r="VSW159" s="46"/>
      <c r="VSX159" s="46"/>
      <c r="VSY159" s="46"/>
      <c r="VSZ159" s="46"/>
      <c r="VTA159" s="46"/>
      <c r="VTB159" s="46"/>
      <c r="VTC159" s="46"/>
      <c r="VTD159" s="46"/>
      <c r="VTE159" s="46"/>
      <c r="VTF159" s="46"/>
      <c r="VTG159" s="46"/>
      <c r="VTH159" s="46"/>
      <c r="VTI159" s="46"/>
      <c r="VTJ159" s="46"/>
      <c r="VTK159" s="46"/>
      <c r="VTL159" s="46"/>
      <c r="VTM159" s="46"/>
      <c r="VTN159" s="46"/>
      <c r="VTO159" s="46"/>
      <c r="VTP159" s="46"/>
      <c r="VTQ159" s="46"/>
      <c r="VTR159" s="46"/>
      <c r="VTS159" s="46"/>
      <c r="VTT159" s="46"/>
      <c r="VTU159" s="46"/>
      <c r="VTV159" s="46"/>
      <c r="VTW159" s="46"/>
      <c r="VTX159" s="46"/>
      <c r="VTY159" s="46"/>
      <c r="VTZ159" s="46"/>
      <c r="VUA159" s="46"/>
      <c r="VUB159" s="46"/>
      <c r="VUC159" s="46"/>
      <c r="VUD159" s="46"/>
      <c r="VUE159" s="46"/>
      <c r="VUF159" s="46"/>
      <c r="VUG159" s="46"/>
      <c r="VUH159" s="46"/>
      <c r="VUI159" s="46"/>
      <c r="VUJ159" s="46"/>
      <c r="VUK159" s="46"/>
      <c r="VUL159" s="46"/>
      <c r="VUM159" s="46"/>
      <c r="VUN159" s="46"/>
      <c r="VUO159" s="46"/>
      <c r="VUP159" s="46"/>
      <c r="VUQ159" s="46"/>
      <c r="VUR159" s="46"/>
      <c r="VUS159" s="46"/>
      <c r="VUT159" s="46"/>
      <c r="VUU159" s="46"/>
      <c r="VUV159" s="46"/>
      <c r="VUW159" s="46"/>
      <c r="VUX159" s="46"/>
      <c r="VUY159" s="46"/>
      <c r="VUZ159" s="46"/>
      <c r="VVA159" s="46"/>
      <c r="VVB159" s="46"/>
      <c r="VVC159" s="46"/>
      <c r="VVD159" s="46"/>
      <c r="VVE159" s="46"/>
      <c r="VVF159" s="46"/>
      <c r="VVG159" s="46"/>
      <c r="VVH159" s="46"/>
      <c r="VVI159" s="46"/>
      <c r="VVJ159" s="46"/>
      <c r="VVK159" s="46"/>
      <c r="VVL159" s="46"/>
      <c r="VVM159" s="46"/>
      <c r="VVN159" s="46"/>
      <c r="VVO159" s="46"/>
      <c r="VVP159" s="46"/>
      <c r="VVQ159" s="46"/>
      <c r="VVR159" s="46"/>
      <c r="VVS159" s="46"/>
      <c r="VVT159" s="46"/>
      <c r="VVU159" s="46"/>
      <c r="VVV159" s="46"/>
      <c r="VVW159" s="46"/>
      <c r="VVX159" s="46"/>
      <c r="VVY159" s="46"/>
      <c r="VVZ159" s="46"/>
      <c r="VWA159" s="46"/>
      <c r="VWB159" s="46"/>
      <c r="VWC159" s="46"/>
      <c r="VWD159" s="46"/>
      <c r="VWE159" s="46"/>
      <c r="VWF159" s="46"/>
      <c r="VWG159" s="46"/>
      <c r="VWH159" s="46"/>
      <c r="VWI159" s="46"/>
      <c r="VWJ159" s="46"/>
      <c r="VWK159" s="46"/>
      <c r="VWL159" s="46"/>
      <c r="VWM159" s="46"/>
      <c r="VWN159" s="46"/>
      <c r="VWO159" s="46"/>
      <c r="VWP159" s="46"/>
      <c r="VWQ159" s="46"/>
      <c r="VWR159" s="46"/>
      <c r="VWS159" s="46"/>
      <c r="VWT159" s="46"/>
      <c r="VWU159" s="46"/>
      <c r="VWV159" s="46"/>
      <c r="VWW159" s="46"/>
      <c r="VWX159" s="46"/>
      <c r="VWY159" s="46"/>
      <c r="VWZ159" s="46"/>
      <c r="VXA159" s="46"/>
      <c r="VXB159" s="46"/>
      <c r="VXC159" s="46"/>
      <c r="VXD159" s="46"/>
      <c r="VXE159" s="46"/>
      <c r="VXF159" s="46"/>
      <c r="VXG159" s="46"/>
      <c r="VXH159" s="46"/>
      <c r="VXI159" s="46"/>
      <c r="VXJ159" s="46"/>
      <c r="VXK159" s="46"/>
      <c r="VXL159" s="46"/>
      <c r="VXM159" s="46"/>
      <c r="VXN159" s="46"/>
      <c r="VXO159" s="46"/>
      <c r="VXP159" s="46"/>
      <c r="VXQ159" s="46"/>
      <c r="VXR159" s="46"/>
      <c r="VXS159" s="46"/>
      <c r="VXT159" s="46"/>
      <c r="VXU159" s="46"/>
      <c r="VXV159" s="46"/>
      <c r="VXW159" s="46"/>
      <c r="VXX159" s="46"/>
      <c r="VXY159" s="46"/>
      <c r="VXZ159" s="46"/>
      <c r="VYA159" s="46"/>
      <c r="VYB159" s="46"/>
      <c r="VYC159" s="46"/>
      <c r="VYD159" s="46"/>
      <c r="VYE159" s="46"/>
      <c r="VYF159" s="46"/>
      <c r="VYG159" s="46"/>
      <c r="VYH159" s="46"/>
      <c r="VYI159" s="46"/>
      <c r="VYJ159" s="46"/>
      <c r="VYK159" s="46"/>
      <c r="VYL159" s="46"/>
      <c r="VYM159" s="46"/>
      <c r="VYN159" s="46"/>
      <c r="VYO159" s="46"/>
      <c r="VYP159" s="46"/>
      <c r="VYQ159" s="46"/>
      <c r="VYR159" s="46"/>
      <c r="VYS159" s="46"/>
      <c r="VYT159" s="46"/>
      <c r="VYU159" s="46"/>
      <c r="VYV159" s="46"/>
      <c r="VYW159" s="46"/>
      <c r="VYX159" s="46"/>
      <c r="VYY159" s="46"/>
      <c r="VYZ159" s="46"/>
      <c r="VZA159" s="46"/>
      <c r="VZB159" s="46"/>
      <c r="VZC159" s="46"/>
      <c r="VZD159" s="46"/>
      <c r="VZE159" s="46"/>
      <c r="VZF159" s="46"/>
      <c r="VZG159" s="46"/>
      <c r="VZH159" s="46"/>
      <c r="VZI159" s="46"/>
      <c r="VZJ159" s="46"/>
      <c r="VZK159" s="46"/>
      <c r="VZL159" s="46"/>
      <c r="VZM159" s="46"/>
      <c r="VZN159" s="46"/>
      <c r="VZO159" s="46"/>
      <c r="VZP159" s="46"/>
      <c r="VZQ159" s="46"/>
      <c r="VZR159" s="46"/>
      <c r="VZS159" s="46"/>
      <c r="VZT159" s="46"/>
      <c r="VZU159" s="46"/>
      <c r="VZV159" s="46"/>
      <c r="VZW159" s="46"/>
      <c r="VZX159" s="46"/>
      <c r="VZY159" s="46"/>
      <c r="VZZ159" s="46"/>
      <c r="WAA159" s="46"/>
      <c r="WAB159" s="46"/>
      <c r="WAC159" s="46"/>
      <c r="WAD159" s="46"/>
      <c r="WAE159" s="46"/>
      <c r="WAF159" s="46"/>
      <c r="WAG159" s="46"/>
      <c r="WAH159" s="46"/>
      <c r="WAI159" s="46"/>
      <c r="WAJ159" s="46"/>
      <c r="WAK159" s="46"/>
      <c r="WAL159" s="46"/>
      <c r="WAM159" s="46"/>
      <c r="WAN159" s="46"/>
      <c r="WAO159" s="46"/>
      <c r="WAP159" s="46"/>
      <c r="WAQ159" s="46"/>
      <c r="WAR159" s="46"/>
      <c r="WAS159" s="46"/>
      <c r="WAT159" s="46"/>
      <c r="WAU159" s="46"/>
      <c r="WAV159" s="46"/>
      <c r="WAW159" s="46"/>
      <c r="WAX159" s="46"/>
      <c r="WAY159" s="46"/>
      <c r="WAZ159" s="46"/>
      <c r="WBA159" s="46"/>
      <c r="WBB159" s="46"/>
      <c r="WBC159" s="46"/>
      <c r="WBD159" s="46"/>
      <c r="WBE159" s="46"/>
      <c r="WBF159" s="46"/>
      <c r="WBG159" s="46"/>
      <c r="WBH159" s="46"/>
      <c r="WBI159" s="46"/>
      <c r="WBJ159" s="46"/>
      <c r="WBK159" s="46"/>
      <c r="WBL159" s="46"/>
      <c r="WBM159" s="46"/>
      <c r="WBN159" s="46"/>
      <c r="WBO159" s="46"/>
      <c r="WBP159" s="46"/>
      <c r="WBQ159" s="46"/>
      <c r="WBR159" s="46"/>
      <c r="WBS159" s="46"/>
      <c r="WBT159" s="46"/>
      <c r="WBU159" s="46"/>
      <c r="WBV159" s="46"/>
      <c r="WBW159" s="46"/>
      <c r="WBX159" s="46"/>
      <c r="WBY159" s="46"/>
      <c r="WBZ159" s="46"/>
      <c r="WCA159" s="46"/>
      <c r="WCB159" s="46"/>
      <c r="WCC159" s="46"/>
      <c r="WCD159" s="46"/>
      <c r="WCE159" s="46"/>
      <c r="WCF159" s="46"/>
      <c r="WCG159" s="46"/>
      <c r="WCH159" s="46"/>
      <c r="WCI159" s="46"/>
      <c r="WCJ159" s="46"/>
      <c r="WCK159" s="46"/>
      <c r="WCL159" s="46"/>
      <c r="WCM159" s="46"/>
      <c r="WCN159" s="46"/>
      <c r="WCO159" s="46"/>
      <c r="WCP159" s="46"/>
      <c r="WCQ159" s="46"/>
      <c r="WCR159" s="46"/>
      <c r="WCS159" s="46"/>
      <c r="WCT159" s="46"/>
      <c r="WCU159" s="46"/>
      <c r="WCV159" s="46"/>
      <c r="WCW159" s="46"/>
      <c r="WCX159" s="46"/>
      <c r="WCY159" s="46"/>
      <c r="WCZ159" s="46"/>
      <c r="WDA159" s="46"/>
      <c r="WDB159" s="46"/>
      <c r="WDC159" s="46"/>
      <c r="WDD159" s="46"/>
      <c r="WDE159" s="46"/>
      <c r="WDF159" s="46"/>
      <c r="WDG159" s="46"/>
      <c r="WDH159" s="46"/>
      <c r="WDI159" s="46"/>
      <c r="WDJ159" s="46"/>
      <c r="WDK159" s="46"/>
      <c r="WDL159" s="46"/>
      <c r="WDM159" s="46"/>
      <c r="WDN159" s="46"/>
      <c r="WDO159" s="46"/>
      <c r="WDP159" s="46"/>
      <c r="WDQ159" s="46"/>
      <c r="WDR159" s="46"/>
      <c r="WDS159" s="46"/>
      <c r="WDT159" s="46"/>
      <c r="WDU159" s="46"/>
      <c r="WDV159" s="46"/>
      <c r="WDW159" s="46"/>
      <c r="WDX159" s="46"/>
      <c r="WDY159" s="46"/>
      <c r="WDZ159" s="46"/>
      <c r="WEA159" s="46"/>
      <c r="WEB159" s="46"/>
      <c r="WEC159" s="46"/>
      <c r="WED159" s="46"/>
      <c r="WEE159" s="46"/>
      <c r="WEF159" s="46"/>
      <c r="WEG159" s="46"/>
      <c r="WEH159" s="46"/>
      <c r="WEI159" s="46"/>
      <c r="WEJ159" s="46"/>
      <c r="WEK159" s="46"/>
      <c r="WEL159" s="46"/>
      <c r="WEM159" s="46"/>
      <c r="WEN159" s="46"/>
      <c r="WEO159" s="46"/>
      <c r="WEP159" s="46"/>
      <c r="WEQ159" s="46"/>
      <c r="WER159" s="46"/>
      <c r="WES159" s="46"/>
      <c r="WET159" s="46"/>
      <c r="WEU159" s="46"/>
      <c r="WEV159" s="46"/>
      <c r="WEW159" s="46"/>
      <c r="WEX159" s="46"/>
      <c r="WEY159" s="46"/>
      <c r="WEZ159" s="46"/>
      <c r="WFA159" s="46"/>
      <c r="WFB159" s="46"/>
      <c r="WFC159" s="46"/>
      <c r="WFD159" s="46"/>
      <c r="WFE159" s="46"/>
      <c r="WFF159" s="46"/>
      <c r="WFG159" s="46"/>
      <c r="WFH159" s="46"/>
      <c r="WFI159" s="46"/>
      <c r="WFJ159" s="46"/>
      <c r="WFK159" s="46"/>
      <c r="WFL159" s="46"/>
      <c r="WFM159" s="46"/>
      <c r="WFN159" s="46"/>
      <c r="WFO159" s="46"/>
      <c r="WFP159" s="46"/>
      <c r="WFQ159" s="46"/>
      <c r="WFR159" s="46"/>
      <c r="WFS159" s="46"/>
      <c r="WFT159" s="46"/>
      <c r="WFU159" s="46"/>
      <c r="WFV159" s="46"/>
      <c r="WFW159" s="46"/>
      <c r="WFX159" s="46"/>
      <c r="WFY159" s="46"/>
      <c r="WFZ159" s="46"/>
      <c r="WGA159" s="46"/>
      <c r="WGB159" s="46"/>
      <c r="WGC159" s="46"/>
      <c r="WGD159" s="46"/>
      <c r="WGE159" s="46"/>
      <c r="WGF159" s="46"/>
      <c r="WGG159" s="46"/>
      <c r="WGH159" s="46"/>
      <c r="WGI159" s="46"/>
      <c r="WGJ159" s="46"/>
      <c r="WGK159" s="46"/>
      <c r="WGL159" s="46"/>
      <c r="WGM159" s="46"/>
      <c r="WGN159" s="46"/>
      <c r="WGO159" s="46"/>
      <c r="WGP159" s="46"/>
      <c r="WGQ159" s="46"/>
      <c r="WGR159" s="46"/>
      <c r="WGS159" s="46"/>
      <c r="WGT159" s="46"/>
      <c r="WGU159" s="46"/>
      <c r="WGV159" s="46"/>
      <c r="WGW159" s="46"/>
      <c r="WGX159" s="46"/>
      <c r="WGY159" s="46"/>
      <c r="WGZ159" s="46"/>
      <c r="WHA159" s="46"/>
      <c r="WHB159" s="46"/>
      <c r="WHC159" s="46"/>
      <c r="WHD159" s="46"/>
      <c r="WHE159" s="46"/>
      <c r="WHF159" s="46"/>
      <c r="WHG159" s="46"/>
      <c r="WHH159" s="46"/>
      <c r="WHI159" s="46"/>
      <c r="WHJ159" s="46"/>
      <c r="WHK159" s="46"/>
      <c r="WHL159" s="46"/>
      <c r="WHM159" s="46"/>
      <c r="WHN159" s="46"/>
      <c r="WHO159" s="46"/>
      <c r="WHP159" s="46"/>
      <c r="WHQ159" s="46"/>
      <c r="WHR159" s="46"/>
      <c r="WHS159" s="46"/>
      <c r="WHT159" s="46"/>
      <c r="WHU159" s="46"/>
      <c r="WHV159" s="46"/>
      <c r="WHW159" s="46"/>
      <c r="WHX159" s="46"/>
      <c r="WHY159" s="46"/>
      <c r="WHZ159" s="46"/>
      <c r="WIA159" s="46"/>
      <c r="WIB159" s="46"/>
      <c r="WIC159" s="46"/>
      <c r="WID159" s="46"/>
      <c r="WIE159" s="46"/>
      <c r="WIF159" s="46"/>
      <c r="WIG159" s="46"/>
      <c r="WIH159" s="46"/>
      <c r="WII159" s="46"/>
      <c r="WIJ159" s="46"/>
      <c r="WIK159" s="46"/>
      <c r="WIL159" s="46"/>
      <c r="WIM159" s="46"/>
      <c r="WIN159" s="46"/>
      <c r="WIO159" s="46"/>
      <c r="WIP159" s="46"/>
      <c r="WIQ159" s="46"/>
      <c r="WIR159" s="46"/>
      <c r="WIS159" s="46"/>
      <c r="WIT159" s="46"/>
      <c r="WIU159" s="46"/>
      <c r="WIV159" s="46"/>
      <c r="WIW159" s="46"/>
      <c r="WIX159" s="46"/>
      <c r="WIY159" s="46"/>
      <c r="WIZ159" s="46"/>
      <c r="WJA159" s="46"/>
      <c r="WJB159" s="46"/>
      <c r="WJC159" s="46"/>
      <c r="WJD159" s="46"/>
      <c r="WJE159" s="46"/>
      <c r="WJF159" s="46"/>
      <c r="WJG159" s="46"/>
      <c r="WJH159" s="46"/>
      <c r="WJI159" s="46"/>
      <c r="WJJ159" s="46"/>
      <c r="WJK159" s="46"/>
      <c r="WJL159" s="46"/>
      <c r="WJM159" s="46"/>
      <c r="WJN159" s="46"/>
      <c r="WJO159" s="46"/>
      <c r="WJP159" s="46"/>
      <c r="WJQ159" s="46"/>
      <c r="WJR159" s="46"/>
      <c r="WJS159" s="46"/>
      <c r="WJT159" s="46"/>
      <c r="WJU159" s="46"/>
      <c r="WJV159" s="46"/>
      <c r="WJW159" s="46"/>
      <c r="WJX159" s="46"/>
      <c r="WJY159" s="46"/>
      <c r="WJZ159" s="46"/>
      <c r="WKA159" s="46"/>
      <c r="WKB159" s="46"/>
      <c r="WKC159" s="46"/>
      <c r="WKD159" s="46"/>
      <c r="WKE159" s="46"/>
      <c r="WKF159" s="46"/>
      <c r="WKG159" s="46"/>
      <c r="WKH159" s="46"/>
      <c r="WKI159" s="46"/>
      <c r="WKJ159" s="46"/>
      <c r="WKK159" s="46"/>
      <c r="WKL159" s="46"/>
      <c r="WKM159" s="46"/>
      <c r="WKN159" s="46"/>
      <c r="WKO159" s="46"/>
      <c r="WKP159" s="46"/>
      <c r="WKQ159" s="46"/>
      <c r="WKR159" s="46"/>
      <c r="WKS159" s="46"/>
      <c r="WKT159" s="46"/>
      <c r="WKU159" s="46"/>
      <c r="WKV159" s="46"/>
      <c r="WKW159" s="46"/>
      <c r="WKX159" s="46"/>
      <c r="WKY159" s="46"/>
      <c r="WKZ159" s="46"/>
      <c r="WLA159" s="46"/>
      <c r="WLB159" s="46"/>
      <c r="WLC159" s="46"/>
      <c r="WLD159" s="46"/>
      <c r="WLE159" s="46"/>
      <c r="WLF159" s="46"/>
      <c r="WLG159" s="46"/>
      <c r="WLH159" s="46"/>
      <c r="WLI159" s="46"/>
      <c r="WLJ159" s="46"/>
      <c r="WLK159" s="46"/>
      <c r="WLL159" s="46"/>
      <c r="WLM159" s="46"/>
      <c r="WLN159" s="46"/>
      <c r="WLO159" s="46"/>
      <c r="WLP159" s="46"/>
      <c r="WLQ159" s="46"/>
      <c r="WLR159" s="46"/>
      <c r="WLS159" s="46"/>
      <c r="WLT159" s="46"/>
      <c r="WLU159" s="46"/>
      <c r="WLV159" s="46"/>
      <c r="WLW159" s="46"/>
      <c r="WLX159" s="46"/>
      <c r="WLY159" s="46"/>
      <c r="WLZ159" s="46"/>
      <c r="WMA159" s="46"/>
      <c r="WMB159" s="46"/>
      <c r="WMC159" s="46"/>
      <c r="WMD159" s="46"/>
      <c r="WME159" s="46"/>
      <c r="WMF159" s="46"/>
      <c r="WMG159" s="46"/>
      <c r="WMH159" s="46"/>
      <c r="WMI159" s="46"/>
      <c r="WMJ159" s="46"/>
      <c r="WMK159" s="46"/>
      <c r="WML159" s="46"/>
      <c r="WMM159" s="46"/>
      <c r="WMN159" s="46"/>
      <c r="WMO159" s="46"/>
      <c r="WMP159" s="46"/>
      <c r="WMQ159" s="46"/>
      <c r="WMR159" s="46"/>
      <c r="WMS159" s="46"/>
      <c r="WMT159" s="46"/>
      <c r="WMU159" s="46"/>
      <c r="WMV159" s="46"/>
      <c r="WMW159" s="46"/>
      <c r="WMX159" s="46"/>
      <c r="WMY159" s="46"/>
      <c r="WMZ159" s="46"/>
      <c r="WNA159" s="46"/>
      <c r="WNB159" s="46"/>
      <c r="WNC159" s="46"/>
      <c r="WND159" s="46"/>
      <c r="WNE159" s="46"/>
      <c r="WNF159" s="46"/>
      <c r="WNG159" s="46"/>
      <c r="WNH159" s="46"/>
      <c r="WNI159" s="46"/>
      <c r="WNJ159" s="46"/>
      <c r="WNK159" s="46"/>
      <c r="WNL159" s="46"/>
      <c r="WNM159" s="46"/>
      <c r="WNN159" s="46"/>
      <c r="WNO159" s="46"/>
      <c r="WNP159" s="46"/>
      <c r="WNQ159" s="46"/>
      <c r="WNR159" s="46"/>
      <c r="WNS159" s="46"/>
      <c r="WNT159" s="46"/>
      <c r="WNU159" s="46"/>
      <c r="WNV159" s="46"/>
      <c r="WNW159" s="46"/>
      <c r="WNX159" s="46"/>
      <c r="WNY159" s="46"/>
      <c r="WNZ159" s="46"/>
      <c r="WOA159" s="46"/>
      <c r="WOB159" s="46"/>
      <c r="WOC159" s="46"/>
      <c r="WOD159" s="46"/>
      <c r="WOE159" s="46"/>
      <c r="WOF159" s="46"/>
      <c r="WOG159" s="46"/>
      <c r="WOH159" s="46"/>
      <c r="WOI159" s="46"/>
      <c r="WOJ159" s="46"/>
      <c r="WOK159" s="46"/>
      <c r="WOL159" s="46"/>
      <c r="WOM159" s="46"/>
      <c r="WON159" s="46"/>
      <c r="WOO159" s="46"/>
      <c r="WOP159" s="46"/>
      <c r="WOQ159" s="46"/>
      <c r="WOR159" s="46"/>
      <c r="WOS159" s="46"/>
      <c r="WOT159" s="46"/>
      <c r="WOU159" s="46"/>
      <c r="WOV159" s="46"/>
      <c r="WOW159" s="46"/>
      <c r="WOX159" s="46"/>
      <c r="WOY159" s="46"/>
      <c r="WOZ159" s="46"/>
      <c r="WPA159" s="46"/>
      <c r="WPB159" s="46"/>
      <c r="WPC159" s="46"/>
      <c r="WPD159" s="46"/>
      <c r="WPE159" s="46"/>
      <c r="WPF159" s="46"/>
      <c r="WPG159" s="46"/>
      <c r="WPH159" s="46"/>
      <c r="WPI159" s="46"/>
      <c r="WPJ159" s="46"/>
      <c r="WPK159" s="46"/>
      <c r="WPL159" s="46"/>
      <c r="WPM159" s="46"/>
      <c r="WPN159" s="46"/>
      <c r="WPO159" s="46"/>
      <c r="WPP159" s="46"/>
      <c r="WPQ159" s="46"/>
      <c r="WPR159" s="46"/>
      <c r="WPS159" s="46"/>
      <c r="WPT159" s="46"/>
      <c r="WPU159" s="46"/>
      <c r="WPV159" s="46"/>
      <c r="WPW159" s="46"/>
      <c r="WPX159" s="46"/>
      <c r="WPY159" s="46"/>
      <c r="WPZ159" s="46"/>
      <c r="WQA159" s="46"/>
      <c r="WQB159" s="46"/>
      <c r="WQC159" s="46"/>
      <c r="WQD159" s="46"/>
      <c r="WQE159" s="46"/>
      <c r="WQF159" s="46"/>
      <c r="WQG159" s="46"/>
      <c r="WQH159" s="46"/>
      <c r="WQI159" s="46"/>
      <c r="WQJ159" s="46"/>
      <c r="WQK159" s="46"/>
      <c r="WQL159" s="46"/>
      <c r="WQM159" s="46"/>
      <c r="WQN159" s="46"/>
      <c r="WQO159" s="46"/>
      <c r="WQP159" s="46"/>
      <c r="WQQ159" s="46"/>
      <c r="WQR159" s="46"/>
      <c r="WQS159" s="46"/>
      <c r="WQT159" s="46"/>
      <c r="WQU159" s="46"/>
      <c r="WQV159" s="46"/>
      <c r="WQW159" s="46"/>
      <c r="WQX159" s="46"/>
      <c r="WQY159" s="46"/>
      <c r="WQZ159" s="46"/>
      <c r="WRA159" s="46"/>
      <c r="WRB159" s="46"/>
      <c r="WRC159" s="46"/>
      <c r="WRD159" s="46"/>
      <c r="WRE159" s="46"/>
      <c r="WRF159" s="46"/>
      <c r="WRG159" s="46"/>
      <c r="WRH159" s="46"/>
      <c r="WRI159" s="46"/>
      <c r="WRJ159" s="46"/>
      <c r="WRK159" s="46"/>
      <c r="WRL159" s="46"/>
      <c r="WRM159" s="46"/>
      <c r="WRN159" s="46"/>
      <c r="WRO159" s="46"/>
      <c r="WRP159" s="46"/>
      <c r="WRQ159" s="46"/>
      <c r="WRR159" s="46"/>
      <c r="WRS159" s="46"/>
      <c r="WRT159" s="46"/>
      <c r="WRU159" s="46"/>
      <c r="WRV159" s="46"/>
      <c r="WRW159" s="46"/>
      <c r="WRX159" s="46"/>
      <c r="WRY159" s="46"/>
      <c r="WRZ159" s="46"/>
      <c r="WSA159" s="46"/>
      <c r="WSB159" s="46"/>
      <c r="WSC159" s="46"/>
      <c r="WSD159" s="46"/>
      <c r="WSE159" s="46"/>
      <c r="WSF159" s="46"/>
      <c r="WSG159" s="46"/>
      <c r="WSH159" s="46"/>
      <c r="WSI159" s="46"/>
      <c r="WSJ159" s="46"/>
      <c r="WSK159" s="46"/>
      <c r="WSL159" s="46"/>
      <c r="WSM159" s="46"/>
      <c r="WSN159" s="46"/>
      <c r="WSO159" s="46"/>
      <c r="WSP159" s="46"/>
      <c r="WSQ159" s="46"/>
      <c r="WSR159" s="46"/>
      <c r="WSS159" s="46"/>
      <c r="WST159" s="46"/>
      <c r="WSU159" s="46"/>
      <c r="WSV159" s="46"/>
      <c r="WSW159" s="46"/>
      <c r="WSX159" s="46"/>
      <c r="WSY159" s="46"/>
      <c r="WSZ159" s="46"/>
      <c r="WTA159" s="46"/>
      <c r="WTB159" s="46"/>
      <c r="WTC159" s="46"/>
      <c r="WTD159" s="46"/>
      <c r="WTE159" s="46"/>
      <c r="WTF159" s="46"/>
      <c r="WTG159" s="46"/>
      <c r="WTH159" s="46"/>
      <c r="WTI159" s="46"/>
      <c r="WTJ159" s="46"/>
      <c r="WTK159" s="46"/>
      <c r="WTL159" s="46"/>
      <c r="WTM159" s="46"/>
      <c r="WTN159" s="46"/>
      <c r="WTO159" s="46"/>
      <c r="WTP159" s="46"/>
      <c r="WTQ159" s="46"/>
      <c r="WTR159" s="46"/>
      <c r="WTS159" s="46"/>
      <c r="WTT159" s="46"/>
      <c r="WTU159" s="46"/>
      <c r="WTV159" s="46"/>
      <c r="WTW159" s="46"/>
      <c r="WTX159" s="46"/>
      <c r="WTY159" s="46"/>
      <c r="WTZ159" s="46"/>
      <c r="WUA159" s="46"/>
      <c r="WUB159" s="46"/>
      <c r="WUC159" s="46"/>
      <c r="WUD159" s="46"/>
      <c r="WUE159" s="46"/>
      <c r="WUF159" s="46"/>
      <c r="WUG159" s="46"/>
      <c r="WUH159" s="46"/>
      <c r="WUI159" s="46"/>
      <c r="WUJ159" s="46"/>
      <c r="WUK159" s="46"/>
      <c r="WUL159" s="46"/>
      <c r="WUM159" s="46"/>
      <c r="WUN159" s="46"/>
      <c r="WUO159" s="46"/>
      <c r="WUP159" s="46"/>
      <c r="WUQ159" s="46"/>
      <c r="WUR159" s="46"/>
      <c r="WUS159" s="46"/>
      <c r="WUT159" s="46"/>
      <c r="WUU159" s="46"/>
      <c r="WUV159" s="46"/>
      <c r="WUW159" s="46"/>
      <c r="WUX159" s="46"/>
      <c r="WUY159" s="46"/>
      <c r="WUZ159" s="46"/>
      <c r="WVA159" s="46"/>
      <c r="WVB159" s="46"/>
      <c r="WVC159" s="46"/>
      <c r="WVD159" s="46"/>
      <c r="WVE159" s="46"/>
      <c r="WVF159" s="46"/>
      <c r="WVG159" s="46"/>
      <c r="WVH159" s="46"/>
      <c r="WVI159" s="46"/>
      <c r="WVJ159" s="46"/>
      <c r="WVK159" s="46"/>
      <c r="WVL159" s="46"/>
      <c r="WVM159" s="46"/>
      <c r="WVN159" s="46"/>
      <c r="WVO159" s="46"/>
      <c r="WVP159" s="46"/>
      <c r="WVQ159" s="46"/>
      <c r="WVR159" s="46"/>
      <c r="WVS159" s="46"/>
      <c r="WVT159" s="46"/>
      <c r="WVU159" s="46"/>
      <c r="WVV159" s="46"/>
      <c r="WVW159" s="46"/>
      <c r="WVX159" s="46"/>
      <c r="WVY159" s="46"/>
      <c r="WVZ159" s="46"/>
      <c r="WWA159" s="46"/>
      <c r="WWB159" s="46"/>
      <c r="WWC159" s="46"/>
      <c r="WWD159" s="46"/>
      <c r="WWE159" s="46"/>
      <c r="WWF159" s="46"/>
      <c r="WWG159" s="46"/>
      <c r="WWH159" s="46"/>
      <c r="WWI159" s="46"/>
      <c r="WWJ159" s="46"/>
      <c r="WWK159" s="46"/>
      <c r="WWL159" s="46"/>
      <c r="WWM159" s="46"/>
      <c r="WWN159" s="46"/>
      <c r="WWO159" s="46"/>
      <c r="WWP159" s="46"/>
      <c r="WWQ159" s="46"/>
      <c r="WWR159" s="46"/>
      <c r="WWS159" s="46"/>
      <c r="WWT159" s="46"/>
      <c r="WWU159" s="46"/>
      <c r="WWV159" s="46"/>
      <c r="WWW159" s="46"/>
      <c r="WWX159" s="46"/>
      <c r="WWY159" s="46"/>
      <c r="WWZ159" s="46"/>
      <c r="WXA159" s="46"/>
      <c r="WXB159" s="46"/>
      <c r="WXC159" s="46"/>
      <c r="WXD159" s="46"/>
      <c r="WXE159" s="46"/>
      <c r="WXF159" s="46"/>
      <c r="WXG159" s="46"/>
      <c r="WXH159" s="46"/>
      <c r="WXI159" s="46"/>
      <c r="WXJ159" s="46"/>
      <c r="WXK159" s="46"/>
      <c r="WXL159" s="46"/>
      <c r="WXM159" s="46"/>
      <c r="WXN159" s="46"/>
      <c r="WXO159" s="46"/>
      <c r="WXP159" s="46"/>
      <c r="WXQ159" s="46"/>
      <c r="WXR159" s="46"/>
      <c r="WXS159" s="46"/>
      <c r="WXT159" s="46"/>
      <c r="WXU159" s="46"/>
      <c r="WXV159" s="46"/>
      <c r="WXW159" s="46"/>
      <c r="WXX159" s="46"/>
      <c r="WXY159" s="46"/>
      <c r="WXZ159" s="46"/>
      <c r="WYA159" s="46"/>
      <c r="WYB159" s="46"/>
      <c r="WYC159" s="46"/>
      <c r="WYD159" s="46"/>
      <c r="WYE159" s="46"/>
      <c r="WYF159" s="46"/>
      <c r="WYG159" s="46"/>
      <c r="WYH159" s="46"/>
      <c r="WYI159" s="46"/>
      <c r="WYJ159" s="46"/>
      <c r="WYK159" s="46"/>
      <c r="WYL159" s="46"/>
      <c r="WYM159" s="46"/>
      <c r="WYN159" s="46"/>
      <c r="WYO159" s="46"/>
      <c r="WYP159" s="46"/>
      <c r="WYQ159" s="46"/>
      <c r="WYR159" s="46"/>
      <c r="WYS159" s="46"/>
      <c r="WYT159" s="46"/>
      <c r="WYU159" s="46"/>
      <c r="WYV159" s="46"/>
      <c r="WYW159" s="46"/>
      <c r="WYX159" s="46"/>
      <c r="WYY159" s="46"/>
      <c r="WYZ159" s="46"/>
      <c r="WZA159" s="46"/>
      <c r="WZB159" s="46"/>
      <c r="WZC159" s="46"/>
      <c r="WZD159" s="46"/>
      <c r="WZE159" s="46"/>
      <c r="WZF159" s="46"/>
      <c r="WZG159" s="46"/>
      <c r="WZH159" s="46"/>
      <c r="WZI159" s="46"/>
      <c r="WZJ159" s="46"/>
      <c r="WZK159" s="46"/>
      <c r="WZL159" s="46"/>
      <c r="WZM159" s="46"/>
      <c r="WZN159" s="46"/>
      <c r="WZO159" s="46"/>
      <c r="WZP159" s="46"/>
      <c r="WZQ159" s="46"/>
      <c r="WZR159" s="46"/>
      <c r="WZS159" s="46"/>
      <c r="WZT159" s="46"/>
      <c r="WZU159" s="46"/>
      <c r="WZV159" s="46"/>
      <c r="WZW159" s="46"/>
      <c r="WZX159" s="46"/>
      <c r="WZY159" s="46"/>
      <c r="WZZ159" s="46"/>
      <c r="XAA159" s="46"/>
      <c r="XAB159" s="46"/>
      <c r="XAC159" s="46"/>
      <c r="XAD159" s="46"/>
      <c r="XAE159" s="46"/>
      <c r="XAF159" s="46"/>
      <c r="XAG159" s="46"/>
      <c r="XAH159" s="46"/>
      <c r="XAI159" s="46"/>
      <c r="XAJ159" s="46"/>
      <c r="XAK159" s="46"/>
      <c r="XAL159" s="46"/>
      <c r="XAM159" s="46"/>
      <c r="XAN159" s="46"/>
      <c r="XAO159" s="46"/>
      <c r="XAP159" s="46"/>
      <c r="XAQ159" s="46"/>
      <c r="XAR159" s="46"/>
      <c r="XAS159" s="46"/>
      <c r="XAT159" s="46"/>
      <c r="XAU159" s="46"/>
      <c r="XAV159" s="46"/>
      <c r="XAW159" s="46"/>
      <c r="XAX159" s="46"/>
      <c r="XAY159" s="46"/>
      <c r="XAZ159" s="46"/>
      <c r="XBA159" s="46"/>
      <c r="XBB159" s="46"/>
      <c r="XBC159" s="46"/>
      <c r="XBD159" s="46"/>
      <c r="XBE159" s="46"/>
      <c r="XBF159" s="46"/>
      <c r="XBG159" s="46"/>
      <c r="XBH159" s="46"/>
      <c r="XBI159" s="46"/>
      <c r="XBJ159" s="46"/>
      <c r="XBK159" s="46"/>
      <c r="XBL159" s="46"/>
      <c r="XBM159" s="46"/>
      <c r="XBN159" s="46"/>
      <c r="XBO159" s="46"/>
      <c r="XBP159" s="46"/>
      <c r="XBQ159" s="46"/>
      <c r="XBR159" s="46"/>
      <c r="XBS159" s="46"/>
      <c r="XBT159" s="46"/>
      <c r="XBU159" s="46"/>
      <c r="XBV159" s="46"/>
      <c r="XBW159" s="46"/>
      <c r="XBX159" s="46"/>
      <c r="XBY159" s="46"/>
      <c r="XBZ159" s="46"/>
      <c r="XCA159" s="46"/>
      <c r="XCB159" s="46"/>
      <c r="XCC159" s="46"/>
      <c r="XCD159" s="46"/>
      <c r="XCE159" s="46"/>
      <c r="XCF159" s="46"/>
      <c r="XCG159" s="46"/>
      <c r="XCH159" s="46"/>
      <c r="XCI159" s="46"/>
      <c r="XCJ159" s="46"/>
      <c r="XCK159" s="46"/>
      <c r="XCL159" s="46"/>
      <c r="XCM159" s="46"/>
      <c r="XCN159" s="46"/>
      <c r="XCO159" s="46"/>
      <c r="XCP159" s="46"/>
      <c r="XCQ159" s="46"/>
      <c r="XCR159" s="46"/>
      <c r="XCS159" s="46"/>
      <c r="XCT159" s="46"/>
      <c r="XCU159" s="46"/>
      <c r="XCV159" s="46"/>
      <c r="XCW159" s="46"/>
      <c r="XCX159" s="46"/>
      <c r="XCY159" s="46"/>
      <c r="XCZ159" s="46"/>
      <c r="XDA159" s="46"/>
      <c r="XDB159" s="46"/>
      <c r="XDC159" s="46"/>
      <c r="XDD159" s="46"/>
      <c r="XDE159" s="46"/>
      <c r="XDF159" s="46"/>
      <c r="XDG159" s="46"/>
      <c r="XDH159" s="46"/>
      <c r="XDI159" s="46"/>
      <c r="XDJ159" s="46"/>
      <c r="XDK159" s="46"/>
      <c r="XDL159" s="46"/>
      <c r="XDM159" s="46"/>
      <c r="XDN159" s="46"/>
      <c r="XDO159" s="46"/>
      <c r="XDP159" s="46"/>
      <c r="XDQ159" s="46"/>
      <c r="XDR159" s="46"/>
      <c r="XDS159" s="46"/>
      <c r="XDT159" s="46"/>
      <c r="XDU159" s="46"/>
      <c r="XDV159" s="46"/>
      <c r="XDW159" s="46"/>
      <c r="XDX159" s="46"/>
      <c r="XDY159" s="46"/>
      <c r="XDZ159" s="46"/>
      <c r="XEA159" s="46"/>
      <c r="XEB159" s="46"/>
      <c r="XEC159" s="46"/>
      <c r="XED159" s="46"/>
      <c r="XEE159" s="46"/>
      <c r="XEF159" s="46"/>
      <c r="XEG159" s="46"/>
      <c r="XEH159" s="46"/>
      <c r="XEI159" s="46"/>
      <c r="XEJ159" s="46"/>
      <c r="XEK159" s="46"/>
      <c r="XEL159" s="46"/>
      <c r="XEM159" s="46"/>
      <c r="XEN159" s="46"/>
      <c r="XEO159" s="46"/>
      <c r="XEP159" s="46"/>
      <c r="XEQ159" s="46"/>
      <c r="XER159" s="46"/>
      <c r="XES159" s="46"/>
      <c r="XET159" s="46"/>
      <c r="XEU159" s="46"/>
      <c r="XEV159" s="46"/>
      <c r="XEW159" s="46"/>
      <c r="XEX159" s="46"/>
      <c r="XEY159" s="46"/>
      <c r="XEZ159" s="46"/>
      <c r="XFA159" s="46"/>
      <c r="XFB159" s="46"/>
    </row>
    <row r="160" spans="1:16382" s="237" customFormat="1">
      <c r="A160" s="301">
        <f>A159+1</f>
        <v>134</v>
      </c>
      <c r="B160" s="313" t="s">
        <v>609</v>
      </c>
      <c r="C160" s="302"/>
      <c r="D160" s="449"/>
      <c r="E160" s="449"/>
      <c r="F160" s="449"/>
      <c r="G160" s="449"/>
      <c r="H160" s="449"/>
      <c r="I160" s="449"/>
      <c r="J160" s="449"/>
      <c r="K160" s="449"/>
      <c r="L160" s="449"/>
      <c r="M160" s="450"/>
      <c r="N160" s="450"/>
      <c r="O160" s="450"/>
      <c r="P160" s="450"/>
      <c r="Q160" s="450"/>
      <c r="R160" s="450"/>
      <c r="S160" s="450"/>
      <c r="T160" s="450"/>
      <c r="U160" s="450"/>
      <c r="V160" s="450"/>
      <c r="W160" s="450"/>
      <c r="X160" s="450"/>
      <c r="Y160" s="450"/>
      <c r="Z160" s="450"/>
      <c r="AA160" s="450"/>
      <c r="AB160" s="450"/>
      <c r="AC160" s="450"/>
      <c r="AD160" s="450"/>
      <c r="AE160" s="450"/>
      <c r="AF160" s="450"/>
      <c r="AG160" s="450"/>
      <c r="AH160" s="450"/>
      <c r="AI160" s="450"/>
      <c r="AJ160" s="450"/>
      <c r="AK160" s="450"/>
      <c r="AL160" s="450"/>
      <c r="AM160" s="450"/>
      <c r="AN160" s="450"/>
      <c r="AO160" s="450"/>
      <c r="AP160" s="450"/>
      <c r="AQ160" s="450"/>
      <c r="AR160" s="450"/>
      <c r="AS160" s="450"/>
      <c r="AT160" s="450"/>
      <c r="AU160" s="450"/>
      <c r="AV160" s="450"/>
      <c r="AW160" s="450"/>
      <c r="AX160" s="450"/>
      <c r="AY160" s="450"/>
      <c r="AZ160" s="450"/>
      <c r="BA160" s="450"/>
      <c r="BB160" s="450"/>
      <c r="BC160" s="450"/>
      <c r="BD160" s="450"/>
      <c r="BE160" s="450"/>
      <c r="BF160" s="450"/>
      <c r="BG160" s="450"/>
      <c r="BH160" s="450"/>
      <c r="BI160" s="450"/>
      <c r="BJ160" s="450"/>
      <c r="BK160" s="450"/>
      <c r="BL160" s="450"/>
      <c r="BM160" s="450"/>
      <c r="BN160" s="450"/>
      <c r="BO160" s="450"/>
      <c r="BP160" s="450"/>
      <c r="BQ160" s="450"/>
      <c r="BR160" s="450"/>
      <c r="BS160" s="450"/>
      <c r="BT160" s="450"/>
      <c r="BU160" s="450"/>
      <c r="BV160" s="450"/>
      <c r="BW160" s="450"/>
      <c r="BX160" s="450"/>
      <c r="BY160" s="450"/>
    </row>
    <row r="161" spans="1:77">
      <c r="A161" s="198">
        <f t="shared" ref="A161:A169" si="4">A160+1</f>
        <v>135</v>
      </c>
      <c r="B161" s="136" t="s">
        <v>30</v>
      </c>
      <c r="C161" s="82"/>
      <c r="D161" s="236"/>
      <c r="E161" s="236"/>
      <c r="F161" s="236"/>
      <c r="G161" s="236"/>
      <c r="H161" s="236"/>
      <c r="I161" s="236"/>
      <c r="J161" s="236"/>
      <c r="K161" s="236"/>
      <c r="L161" s="236"/>
    </row>
    <row r="162" spans="1:77">
      <c r="A162" s="198">
        <f t="shared" si="4"/>
        <v>136</v>
      </c>
      <c r="B162" s="141" t="s">
        <v>723</v>
      </c>
      <c r="C162" s="234"/>
      <c r="D162" s="63"/>
      <c r="E162" s="63"/>
      <c r="F162" s="63"/>
      <c r="G162" s="63"/>
      <c r="H162" s="63"/>
      <c r="I162" s="63"/>
      <c r="J162" s="63"/>
      <c r="K162" s="63"/>
      <c r="L162" s="63"/>
    </row>
    <row r="163" spans="1:77">
      <c r="A163" s="198">
        <f t="shared" si="4"/>
        <v>137</v>
      </c>
      <c r="B163" s="136" t="s">
        <v>54</v>
      </c>
      <c r="C163" s="82"/>
      <c r="D163" s="447"/>
      <c r="E163" s="447"/>
      <c r="F163" s="447"/>
      <c r="G163" s="447"/>
      <c r="H163" s="447"/>
      <c r="I163" s="447"/>
      <c r="J163" s="447"/>
      <c r="K163" s="447"/>
      <c r="L163" s="447"/>
    </row>
    <row r="164" spans="1:77" s="46" customFormat="1" ht="25.5" customHeight="1">
      <c r="A164" s="198">
        <f t="shared" si="4"/>
        <v>138</v>
      </c>
      <c r="B164" s="136" t="s">
        <v>779</v>
      </c>
      <c r="C164" s="82"/>
      <c r="D164" s="447"/>
      <c r="E164" s="447"/>
      <c r="F164" s="447"/>
      <c r="G164" s="447"/>
      <c r="H164" s="447"/>
      <c r="I164" s="447"/>
      <c r="J164" s="447"/>
      <c r="K164" s="447"/>
      <c r="L164" s="447"/>
      <c r="M164" s="448"/>
      <c r="N164" s="448"/>
      <c r="O164" s="448"/>
      <c r="P164" s="448"/>
      <c r="Q164" s="448"/>
      <c r="R164" s="448"/>
      <c r="S164" s="448"/>
      <c r="T164" s="448"/>
      <c r="U164" s="448"/>
      <c r="V164" s="448"/>
      <c r="W164" s="448"/>
      <c r="X164" s="448"/>
      <c r="Y164" s="448"/>
      <c r="Z164" s="448"/>
      <c r="AA164" s="448"/>
      <c r="AB164" s="448"/>
      <c r="AC164" s="448"/>
      <c r="AD164" s="448"/>
      <c r="AE164" s="448"/>
      <c r="AF164" s="448"/>
      <c r="AG164" s="448"/>
      <c r="AH164" s="448"/>
      <c r="AI164" s="448"/>
      <c r="AJ164" s="448"/>
      <c r="AK164" s="448"/>
      <c r="AL164" s="448"/>
      <c r="AM164" s="448"/>
      <c r="AN164" s="448"/>
      <c r="AO164" s="448"/>
      <c r="AP164" s="448"/>
      <c r="AQ164" s="448"/>
      <c r="AR164" s="448"/>
      <c r="AS164" s="448"/>
      <c r="AT164" s="448"/>
      <c r="AU164" s="448"/>
      <c r="AV164" s="448"/>
      <c r="AW164" s="448"/>
      <c r="AX164" s="448"/>
      <c r="AY164" s="448"/>
      <c r="AZ164" s="448"/>
      <c r="BA164" s="448"/>
      <c r="BB164" s="448"/>
      <c r="BC164" s="448"/>
      <c r="BD164" s="448"/>
      <c r="BE164" s="448"/>
      <c r="BF164" s="448"/>
      <c r="BG164" s="448"/>
      <c r="BH164" s="448"/>
      <c r="BI164" s="448"/>
      <c r="BJ164" s="448"/>
      <c r="BK164" s="448"/>
      <c r="BL164" s="448"/>
      <c r="BM164" s="448"/>
      <c r="BN164" s="448"/>
      <c r="BO164" s="448"/>
      <c r="BP164" s="448"/>
      <c r="BQ164" s="448"/>
      <c r="BR164" s="448"/>
      <c r="BS164" s="448"/>
      <c r="BT164" s="448"/>
      <c r="BU164" s="448"/>
      <c r="BV164" s="448"/>
      <c r="BW164" s="448"/>
      <c r="BX164" s="448"/>
      <c r="BY164" s="448"/>
    </row>
    <row r="165" spans="1:77" s="46" customFormat="1">
      <c r="A165" s="198">
        <f t="shared" si="4"/>
        <v>139</v>
      </c>
      <c r="B165" s="136" t="s">
        <v>607</v>
      </c>
      <c r="C165" s="82"/>
      <c r="D165" s="447"/>
      <c r="E165" s="447"/>
      <c r="F165" s="447"/>
      <c r="G165" s="447"/>
      <c r="H165" s="447"/>
      <c r="I165" s="447"/>
      <c r="J165" s="447"/>
      <c r="K165" s="447"/>
      <c r="L165" s="447"/>
      <c r="M165" s="448"/>
      <c r="N165" s="448"/>
      <c r="O165" s="448"/>
      <c r="P165" s="448"/>
      <c r="Q165" s="448"/>
      <c r="R165" s="448"/>
      <c r="S165" s="448"/>
      <c r="T165" s="448"/>
      <c r="U165" s="448"/>
      <c r="V165" s="448"/>
      <c r="W165" s="448"/>
      <c r="X165" s="448"/>
      <c r="Y165" s="448"/>
      <c r="Z165" s="448"/>
      <c r="AA165" s="448"/>
      <c r="AB165" s="448"/>
      <c r="AC165" s="448"/>
      <c r="AD165" s="448"/>
      <c r="AE165" s="448"/>
      <c r="AF165" s="448"/>
      <c r="AG165" s="448"/>
      <c r="AH165" s="448"/>
      <c r="AI165" s="448"/>
      <c r="AJ165" s="448"/>
      <c r="AK165" s="448"/>
      <c r="AL165" s="448"/>
      <c r="AM165" s="448"/>
      <c r="AN165" s="448"/>
      <c r="AO165" s="448"/>
      <c r="AP165" s="448"/>
      <c r="AQ165" s="448"/>
      <c r="AR165" s="448"/>
      <c r="AS165" s="448"/>
      <c r="AT165" s="448"/>
      <c r="AU165" s="448"/>
      <c r="AV165" s="448"/>
      <c r="AW165" s="448"/>
      <c r="AX165" s="448"/>
      <c r="AY165" s="448"/>
      <c r="AZ165" s="448"/>
      <c r="BA165" s="448"/>
      <c r="BB165" s="448"/>
      <c r="BC165" s="448"/>
      <c r="BD165" s="448"/>
      <c r="BE165" s="448"/>
      <c r="BF165" s="448"/>
      <c r="BG165" s="448"/>
      <c r="BH165" s="448"/>
      <c r="BI165" s="448"/>
      <c r="BJ165" s="448"/>
      <c r="BK165" s="448"/>
      <c r="BL165" s="448"/>
      <c r="BM165" s="448"/>
      <c r="BN165" s="448"/>
      <c r="BO165" s="448"/>
      <c r="BP165" s="448"/>
      <c r="BQ165" s="448"/>
      <c r="BR165" s="448"/>
      <c r="BS165" s="448"/>
      <c r="BT165" s="448"/>
      <c r="BU165" s="448"/>
      <c r="BV165" s="448"/>
      <c r="BW165" s="448"/>
      <c r="BX165" s="448"/>
      <c r="BY165" s="448"/>
    </row>
    <row r="166" spans="1:77" ht="30">
      <c r="A166" s="69">
        <f t="shared" si="4"/>
        <v>140</v>
      </c>
      <c r="B166" s="859" t="s">
        <v>55</v>
      </c>
      <c r="C166" s="851"/>
      <c r="D166" s="63"/>
      <c r="E166" s="63"/>
      <c r="F166" s="63"/>
      <c r="G166" s="63"/>
      <c r="H166" s="63"/>
      <c r="I166" s="63"/>
      <c r="J166" s="63"/>
      <c r="K166" s="63"/>
      <c r="L166" s="63"/>
    </row>
    <row r="167" spans="1:77" s="47" customFormat="1">
      <c r="A167" s="78">
        <f t="shared" si="4"/>
        <v>141</v>
      </c>
      <c r="B167" s="37" t="s">
        <v>56</v>
      </c>
      <c r="C167" s="39"/>
      <c r="D167" s="63"/>
      <c r="E167" s="63"/>
      <c r="F167" s="63"/>
      <c r="G167" s="63"/>
      <c r="H167" s="63"/>
      <c r="I167" s="63"/>
      <c r="J167" s="63"/>
      <c r="K167" s="63"/>
      <c r="L167" s="63"/>
      <c r="M167" s="404"/>
      <c r="N167" s="404"/>
      <c r="O167" s="404"/>
      <c r="P167" s="404"/>
      <c r="Q167" s="404"/>
      <c r="R167" s="404"/>
      <c r="S167" s="404"/>
      <c r="T167" s="404"/>
      <c r="U167" s="404"/>
      <c r="V167" s="404"/>
      <c r="W167" s="404"/>
      <c r="X167" s="404"/>
      <c r="Y167" s="404"/>
      <c r="Z167" s="404"/>
      <c r="AA167" s="404"/>
      <c r="AB167" s="404"/>
      <c r="AC167" s="404"/>
      <c r="AD167" s="404"/>
      <c r="AE167" s="404"/>
      <c r="AF167" s="404"/>
      <c r="AG167" s="404"/>
      <c r="AH167" s="404"/>
      <c r="AI167" s="404"/>
      <c r="AJ167" s="404"/>
      <c r="AK167" s="404"/>
      <c r="AL167" s="404"/>
      <c r="AM167" s="404"/>
      <c r="AN167" s="404"/>
      <c r="AO167" s="404"/>
      <c r="AP167" s="404"/>
      <c r="AQ167" s="404"/>
      <c r="AR167" s="404"/>
      <c r="AS167" s="404"/>
      <c r="AT167" s="404"/>
      <c r="AU167" s="404"/>
      <c r="AV167" s="404"/>
      <c r="AW167" s="404"/>
      <c r="AX167" s="404"/>
      <c r="AY167" s="404"/>
      <c r="AZ167" s="404"/>
      <c r="BA167" s="404"/>
      <c r="BB167" s="404"/>
      <c r="BC167" s="404"/>
      <c r="BD167" s="404"/>
      <c r="BE167" s="404"/>
      <c r="BF167" s="404"/>
      <c r="BG167" s="404"/>
      <c r="BH167" s="404"/>
      <c r="BI167" s="404"/>
      <c r="BJ167" s="404"/>
      <c r="BK167" s="404"/>
      <c r="BL167" s="404"/>
      <c r="BM167" s="404"/>
      <c r="BN167" s="404"/>
      <c r="BO167" s="404"/>
      <c r="BP167" s="404"/>
      <c r="BQ167" s="404"/>
      <c r="BR167" s="404"/>
      <c r="BS167" s="404"/>
      <c r="BT167" s="404"/>
      <c r="BU167" s="404"/>
      <c r="BV167" s="404"/>
      <c r="BW167" s="404"/>
      <c r="BX167" s="404"/>
      <c r="BY167" s="404"/>
    </row>
    <row r="168" spans="1:77" s="64" customFormat="1">
      <c r="A168" s="84">
        <f t="shared" si="4"/>
        <v>142</v>
      </c>
      <c r="B168" s="85" t="s">
        <v>215</v>
      </c>
      <c r="C168" s="29"/>
      <c r="D168" s="216"/>
      <c r="E168" s="216"/>
      <c r="F168" s="216"/>
      <c r="G168" s="216"/>
      <c r="H168" s="216"/>
      <c r="I168" s="216"/>
      <c r="J168" s="216"/>
      <c r="K168" s="216"/>
      <c r="L168" s="216"/>
      <c r="M168" s="381"/>
      <c r="N168" s="381"/>
      <c r="O168" s="381"/>
      <c r="P168" s="381"/>
      <c r="Q168" s="381"/>
      <c r="R168" s="381"/>
      <c r="S168" s="381"/>
      <c r="T168" s="381"/>
      <c r="U168" s="381"/>
      <c r="V168" s="381"/>
      <c r="W168" s="381"/>
      <c r="X168" s="381"/>
      <c r="Y168" s="381"/>
      <c r="Z168" s="381"/>
      <c r="AA168" s="381"/>
      <c r="AB168" s="381"/>
      <c r="AC168" s="381"/>
      <c r="AD168" s="381"/>
      <c r="AE168" s="381"/>
      <c r="AF168" s="381"/>
      <c r="AG168" s="381"/>
      <c r="AH168" s="381"/>
      <c r="AI168" s="381"/>
      <c r="AJ168" s="381"/>
      <c r="AK168" s="381"/>
      <c r="AL168" s="381"/>
      <c r="AM168" s="381"/>
      <c r="AN168" s="381"/>
      <c r="AO168" s="381"/>
      <c r="AP168" s="381"/>
      <c r="AQ168" s="381"/>
      <c r="AR168" s="381"/>
      <c r="AS168" s="381"/>
      <c r="AT168" s="381"/>
      <c r="AU168" s="381"/>
      <c r="AV168" s="381"/>
      <c r="AW168" s="381"/>
      <c r="AX168" s="381"/>
      <c r="AY168" s="381"/>
      <c r="AZ168" s="381"/>
      <c r="BA168" s="381"/>
      <c r="BB168" s="381"/>
      <c r="BC168" s="381"/>
      <c r="BD168" s="381"/>
      <c r="BE168" s="381"/>
      <c r="BF168" s="381"/>
      <c r="BG168" s="381"/>
      <c r="BH168" s="381"/>
      <c r="BI168" s="381"/>
      <c r="BJ168" s="381"/>
      <c r="BK168" s="381"/>
      <c r="BL168" s="381"/>
      <c r="BM168" s="381"/>
      <c r="BN168" s="381"/>
      <c r="BO168" s="381"/>
      <c r="BP168" s="381"/>
      <c r="BQ168" s="381"/>
      <c r="BR168" s="381"/>
      <c r="BS168" s="381"/>
      <c r="BT168" s="381"/>
      <c r="BU168" s="381"/>
      <c r="BV168" s="381"/>
      <c r="BW168" s="381"/>
      <c r="BX168" s="381"/>
      <c r="BY168" s="381"/>
    </row>
    <row r="169" spans="1:77">
      <c r="A169" s="67">
        <f t="shared" si="4"/>
        <v>143</v>
      </c>
      <c r="B169" s="30" t="s">
        <v>32</v>
      </c>
      <c r="C169" s="49"/>
      <c r="D169" s="66"/>
      <c r="E169" s="66"/>
      <c r="F169" s="66"/>
      <c r="G169" s="66"/>
      <c r="H169" s="66"/>
      <c r="I169" s="66"/>
      <c r="J169" s="66"/>
      <c r="K169" s="66"/>
      <c r="L169" s="66"/>
    </row>
    <row r="170" spans="1:77">
      <c r="A170" s="383"/>
      <c r="B170" s="383"/>
      <c r="C170" s="435"/>
      <c r="D170" s="411"/>
      <c r="E170" s="411"/>
      <c r="F170" s="411"/>
      <c r="G170" s="411"/>
      <c r="H170" s="411"/>
      <c r="I170" s="411"/>
      <c r="J170" s="411"/>
      <c r="K170" s="411"/>
      <c r="L170" s="411"/>
    </row>
    <row r="171" spans="1:77" s="47" customFormat="1">
      <c r="A171" s="1097" t="s">
        <v>25</v>
      </c>
      <c r="B171" s="1097"/>
      <c r="C171" s="1097"/>
      <c r="D171" s="1097"/>
      <c r="E171" s="1097"/>
      <c r="F171" s="1097"/>
      <c r="G171" s="1097"/>
      <c r="H171" s="1097"/>
      <c r="I171" s="1097"/>
      <c r="J171" s="1097"/>
      <c r="K171" s="1097"/>
      <c r="L171" s="1097"/>
      <c r="M171" s="404"/>
      <c r="N171" s="404"/>
      <c r="O171" s="404"/>
      <c r="P171" s="404"/>
      <c r="Q171" s="404"/>
      <c r="R171" s="404"/>
      <c r="S171" s="404"/>
      <c r="T171" s="404"/>
      <c r="U171" s="404"/>
      <c r="V171" s="404"/>
      <c r="W171" s="404"/>
      <c r="X171" s="404"/>
      <c r="Y171" s="404"/>
      <c r="Z171" s="404"/>
      <c r="AA171" s="404"/>
      <c r="AB171" s="404"/>
      <c r="AC171" s="404"/>
      <c r="AD171" s="404"/>
      <c r="AE171" s="404"/>
      <c r="AF171" s="404"/>
      <c r="AG171" s="404"/>
      <c r="AH171" s="404"/>
      <c r="AI171" s="404"/>
      <c r="AJ171" s="404"/>
      <c r="AK171" s="404"/>
      <c r="AL171" s="404"/>
      <c r="AM171" s="404"/>
      <c r="AN171" s="404"/>
      <c r="AO171" s="404"/>
      <c r="AP171" s="404"/>
      <c r="AQ171" s="404"/>
      <c r="AR171" s="404"/>
      <c r="AS171" s="404"/>
      <c r="AT171" s="404"/>
      <c r="AU171" s="404"/>
      <c r="AV171" s="404"/>
      <c r="AW171" s="404"/>
      <c r="AX171" s="404"/>
      <c r="AY171" s="404"/>
      <c r="AZ171" s="404"/>
      <c r="BA171" s="404"/>
      <c r="BB171" s="404"/>
      <c r="BC171" s="404"/>
      <c r="BD171" s="404"/>
      <c r="BE171" s="404"/>
      <c r="BF171" s="404"/>
      <c r="BG171" s="404"/>
      <c r="BH171" s="404"/>
      <c r="BI171" s="404"/>
      <c r="BJ171" s="404"/>
      <c r="BK171" s="404"/>
      <c r="BL171" s="404"/>
      <c r="BM171" s="404"/>
      <c r="BN171" s="404"/>
      <c r="BO171" s="404"/>
      <c r="BP171" s="404"/>
      <c r="BQ171" s="404"/>
      <c r="BR171" s="404"/>
      <c r="BS171" s="404"/>
      <c r="BT171" s="404"/>
      <c r="BU171" s="404"/>
      <c r="BV171" s="404"/>
      <c r="BW171" s="404"/>
      <c r="BX171" s="404"/>
      <c r="BY171" s="404"/>
    </row>
    <row r="172" spans="1:77">
      <c r="A172" s="383"/>
      <c r="B172" s="383"/>
      <c r="C172" s="435"/>
      <c r="D172" s="411"/>
      <c r="E172" s="411"/>
      <c r="F172" s="411"/>
      <c r="G172" s="411"/>
      <c r="H172" s="411"/>
      <c r="I172" s="411"/>
      <c r="J172" s="411"/>
      <c r="K172" s="411"/>
      <c r="L172" s="411"/>
    </row>
    <row r="173" spans="1:77">
      <c r="A173" s="78">
        <f>A169+1</f>
        <v>144</v>
      </c>
      <c r="B173" s="26" t="s">
        <v>70</v>
      </c>
      <c r="C173" s="23"/>
      <c r="D173" s="63"/>
      <c r="E173" s="63"/>
      <c r="F173" s="63"/>
      <c r="G173" s="63"/>
      <c r="H173" s="63"/>
      <c r="I173" s="63"/>
      <c r="J173" s="63"/>
      <c r="K173" s="63"/>
      <c r="L173" s="63"/>
    </row>
    <row r="174" spans="1:77">
      <c r="A174" s="78">
        <f t="shared" ref="A174:A179" si="5">A173+1</f>
        <v>145</v>
      </c>
      <c r="B174" s="26" t="s">
        <v>71</v>
      </c>
      <c r="C174" s="23"/>
      <c r="D174" s="63"/>
      <c r="E174" s="63"/>
      <c r="F174" s="63"/>
      <c r="G174" s="63"/>
      <c r="H174" s="63"/>
      <c r="I174" s="63"/>
      <c r="J174" s="63"/>
      <c r="K174" s="63"/>
      <c r="L174" s="63"/>
    </row>
    <row r="175" spans="1:77">
      <c r="A175" s="78">
        <f t="shared" si="5"/>
        <v>146</v>
      </c>
      <c r="B175" s="26" t="s">
        <v>72</v>
      </c>
      <c r="C175" s="23"/>
      <c r="D175" s="63"/>
      <c r="E175" s="63"/>
      <c r="F175" s="63"/>
      <c r="G175" s="63"/>
      <c r="H175" s="63"/>
      <c r="I175" s="63"/>
      <c r="J175" s="63"/>
      <c r="K175" s="63"/>
      <c r="L175" s="63"/>
    </row>
    <row r="176" spans="1:77">
      <c r="A176" s="78">
        <f t="shared" si="5"/>
        <v>147</v>
      </c>
      <c r="B176" s="26" t="s">
        <v>73</v>
      </c>
      <c r="C176" s="23"/>
      <c r="D176" s="63"/>
      <c r="E176" s="63"/>
      <c r="F176" s="63"/>
      <c r="G176" s="63"/>
      <c r="H176" s="63"/>
      <c r="I176" s="63"/>
      <c r="J176" s="63"/>
      <c r="K176" s="63"/>
      <c r="L176" s="63"/>
    </row>
    <row r="177" spans="1:77">
      <c r="A177" s="78">
        <f t="shared" si="5"/>
        <v>148</v>
      </c>
      <c r="B177" s="26" t="s">
        <v>74</v>
      </c>
      <c r="C177" s="23"/>
      <c r="D177" s="63"/>
      <c r="E177" s="63"/>
      <c r="F177" s="63"/>
      <c r="G177" s="63"/>
      <c r="H177" s="63"/>
      <c r="I177" s="63"/>
      <c r="J177" s="63"/>
      <c r="K177" s="63"/>
      <c r="L177" s="63"/>
    </row>
    <row r="178" spans="1:77" s="47" customFormat="1">
      <c r="A178" s="84">
        <f t="shared" si="5"/>
        <v>149</v>
      </c>
      <c r="B178" s="31" t="s">
        <v>66</v>
      </c>
      <c r="C178" s="33"/>
      <c r="D178" s="63"/>
      <c r="E178" s="63"/>
      <c r="F178" s="63"/>
      <c r="G178" s="63"/>
      <c r="H178" s="63"/>
      <c r="I178" s="63"/>
      <c r="J178" s="63"/>
      <c r="K178" s="63"/>
      <c r="L178" s="63"/>
      <c r="M178" s="404"/>
      <c r="N178" s="404"/>
      <c r="O178" s="404"/>
      <c r="P178" s="404"/>
      <c r="Q178" s="404"/>
      <c r="R178" s="404"/>
      <c r="S178" s="404"/>
      <c r="T178" s="404"/>
      <c r="U178" s="404"/>
      <c r="V178" s="404"/>
      <c r="W178" s="404"/>
      <c r="X178" s="404"/>
      <c r="Y178" s="404"/>
      <c r="Z178" s="404"/>
      <c r="AA178" s="404"/>
      <c r="AB178" s="404"/>
      <c r="AC178" s="404"/>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4"/>
      <c r="AY178" s="404"/>
      <c r="AZ178" s="404"/>
      <c r="BA178" s="404"/>
      <c r="BB178" s="404"/>
      <c r="BC178" s="404"/>
      <c r="BD178" s="404"/>
      <c r="BE178" s="404"/>
      <c r="BF178" s="404"/>
      <c r="BG178" s="404"/>
      <c r="BH178" s="404"/>
      <c r="BI178" s="404"/>
      <c r="BJ178" s="404"/>
      <c r="BK178" s="404"/>
      <c r="BL178" s="404"/>
      <c r="BM178" s="404"/>
      <c r="BN178" s="404"/>
      <c r="BO178" s="404"/>
      <c r="BP178" s="404"/>
      <c r="BQ178" s="404"/>
      <c r="BR178" s="404"/>
      <c r="BS178" s="404"/>
      <c r="BT178" s="404"/>
      <c r="BU178" s="404"/>
      <c r="BV178" s="404"/>
      <c r="BW178" s="404"/>
      <c r="BX178" s="404"/>
      <c r="BY178" s="404"/>
    </row>
    <row r="179" spans="1:77" ht="44.25" customHeight="1">
      <c r="A179" s="78">
        <f t="shared" si="5"/>
        <v>150</v>
      </c>
      <c r="B179" s="30" t="s">
        <v>735</v>
      </c>
      <c r="C179" s="234"/>
      <c r="D179" s="91"/>
      <c r="E179" s="91"/>
      <c r="F179" s="91"/>
      <c r="G179" s="91"/>
      <c r="H179" s="91"/>
      <c r="I179" s="91"/>
      <c r="J179" s="91"/>
      <c r="K179" s="91"/>
      <c r="L179" s="91"/>
    </row>
    <row r="180" spans="1:77">
      <c r="B180" s="395"/>
      <c r="C180" s="451"/>
      <c r="D180" s="411"/>
      <c r="E180" s="411"/>
      <c r="F180" s="411"/>
      <c r="G180" s="411"/>
      <c r="H180" s="411"/>
      <c r="I180" s="411"/>
      <c r="J180" s="411"/>
      <c r="K180" s="411"/>
      <c r="L180" s="411"/>
    </row>
    <row r="181" spans="1:77" s="47" customFormat="1">
      <c r="A181" s="84">
        <f>A179+1</f>
        <v>151</v>
      </c>
      <c r="B181" s="31" t="s">
        <v>75</v>
      </c>
      <c r="C181" s="33"/>
      <c r="D181" s="63"/>
      <c r="E181" s="63"/>
      <c r="F181" s="63"/>
      <c r="G181" s="63"/>
      <c r="H181" s="63"/>
      <c r="I181" s="63"/>
      <c r="J181" s="63"/>
      <c r="K181" s="63"/>
      <c r="L181" s="63"/>
      <c r="M181" s="404"/>
      <c r="N181" s="404"/>
      <c r="O181" s="404"/>
      <c r="P181" s="404"/>
      <c r="Q181" s="404"/>
      <c r="R181" s="404"/>
      <c r="S181" s="404"/>
      <c r="T181" s="404"/>
      <c r="U181" s="404"/>
      <c r="V181" s="404"/>
      <c r="W181" s="404"/>
      <c r="X181" s="404"/>
      <c r="Y181" s="404"/>
      <c r="Z181" s="404"/>
      <c r="AA181" s="404"/>
      <c r="AB181" s="404"/>
      <c r="AC181" s="404"/>
      <c r="AD181" s="404"/>
      <c r="AE181" s="404"/>
      <c r="AF181" s="404"/>
      <c r="AG181" s="404"/>
      <c r="AH181" s="404"/>
      <c r="AI181" s="404"/>
      <c r="AJ181" s="404"/>
      <c r="AK181" s="404"/>
      <c r="AL181" s="404"/>
      <c r="AM181" s="404"/>
      <c r="AN181" s="404"/>
      <c r="AO181" s="404"/>
      <c r="AP181" s="404"/>
      <c r="AQ181" s="404"/>
      <c r="AR181" s="404"/>
      <c r="AS181" s="404"/>
      <c r="AT181" s="404"/>
      <c r="AU181" s="404"/>
      <c r="AV181" s="404"/>
      <c r="AW181" s="404"/>
      <c r="AX181" s="404"/>
      <c r="AY181" s="404"/>
      <c r="AZ181" s="404"/>
      <c r="BA181" s="404"/>
      <c r="BB181" s="404"/>
      <c r="BC181" s="404"/>
      <c r="BD181" s="404"/>
      <c r="BE181" s="404"/>
      <c r="BF181" s="404"/>
      <c r="BG181" s="404"/>
      <c r="BH181" s="404"/>
      <c r="BI181" s="404"/>
      <c r="BJ181" s="404"/>
      <c r="BK181" s="404"/>
      <c r="BL181" s="404"/>
      <c r="BM181" s="404"/>
      <c r="BN181" s="404"/>
      <c r="BO181" s="404"/>
      <c r="BP181" s="404"/>
      <c r="BQ181" s="404"/>
      <c r="BR181" s="404"/>
      <c r="BS181" s="404"/>
      <c r="BT181" s="404"/>
      <c r="BU181" s="404"/>
      <c r="BV181" s="404"/>
      <c r="BW181" s="404"/>
      <c r="BX181" s="404"/>
      <c r="BY181" s="404"/>
    </row>
    <row r="182" spans="1:77" ht="20.25" customHeight="1">
      <c r="A182" s="67">
        <f>A181+1</f>
        <v>152</v>
      </c>
      <c r="B182" s="30" t="s">
        <v>33</v>
      </c>
      <c r="C182" s="49"/>
      <c r="D182" s="91"/>
      <c r="E182" s="91"/>
      <c r="F182" s="91"/>
      <c r="G182" s="91"/>
      <c r="H182" s="91"/>
      <c r="I182" s="91"/>
      <c r="J182" s="91"/>
      <c r="K182" s="91"/>
      <c r="L182" s="91"/>
    </row>
    <row r="183" spans="1:77">
      <c r="B183" s="395"/>
      <c r="C183" s="451"/>
      <c r="D183" s="411"/>
      <c r="E183" s="411"/>
      <c r="F183" s="411"/>
      <c r="G183" s="411"/>
      <c r="H183" s="411"/>
      <c r="I183" s="411"/>
      <c r="J183" s="411"/>
      <c r="K183" s="411"/>
      <c r="L183" s="411"/>
    </row>
    <row r="184" spans="1:77" s="47" customFormat="1">
      <c r="A184" s="1097" t="s">
        <v>69</v>
      </c>
      <c r="B184" s="1097"/>
      <c r="C184" s="1097"/>
      <c r="D184" s="1097"/>
      <c r="E184" s="1097"/>
      <c r="F184" s="1097"/>
      <c r="G184" s="1097"/>
      <c r="H184" s="1097"/>
      <c r="I184" s="1097"/>
      <c r="J184" s="1097"/>
      <c r="K184" s="1097"/>
      <c r="L184" s="1097"/>
      <c r="M184" s="404"/>
      <c r="N184" s="404"/>
      <c r="O184" s="404"/>
      <c r="P184" s="404"/>
      <c r="Q184" s="404"/>
      <c r="R184" s="404"/>
      <c r="S184" s="404"/>
      <c r="T184" s="404"/>
      <c r="U184" s="404"/>
      <c r="V184" s="404"/>
      <c r="W184" s="404"/>
      <c r="X184" s="404"/>
      <c r="Y184" s="404"/>
      <c r="Z184" s="404"/>
      <c r="AA184" s="404"/>
      <c r="AB184" s="404"/>
      <c r="AC184" s="404"/>
      <c r="AD184" s="404"/>
      <c r="AE184" s="404"/>
      <c r="AF184" s="404"/>
      <c r="AG184" s="404"/>
      <c r="AH184" s="404"/>
      <c r="AI184" s="404"/>
      <c r="AJ184" s="404"/>
      <c r="AK184" s="404"/>
      <c r="AL184" s="404"/>
      <c r="AM184" s="404"/>
      <c r="AN184" s="404"/>
      <c r="AO184" s="404"/>
      <c r="AP184" s="404"/>
      <c r="AQ184" s="404"/>
      <c r="AR184" s="404"/>
      <c r="AS184" s="404"/>
      <c r="AT184" s="404"/>
      <c r="AU184" s="404"/>
      <c r="AV184" s="404"/>
      <c r="AW184" s="404"/>
      <c r="AX184" s="404"/>
      <c r="AY184" s="404"/>
      <c r="AZ184" s="404"/>
      <c r="BA184" s="404"/>
      <c r="BB184" s="404"/>
      <c r="BC184" s="404"/>
      <c r="BD184" s="404"/>
      <c r="BE184" s="404"/>
      <c r="BF184" s="404"/>
      <c r="BG184" s="404"/>
      <c r="BH184" s="404"/>
      <c r="BI184" s="404"/>
      <c r="BJ184" s="404"/>
      <c r="BK184" s="404"/>
      <c r="BL184" s="404"/>
      <c r="BM184" s="404"/>
      <c r="BN184" s="404"/>
      <c r="BO184" s="404"/>
      <c r="BP184" s="404"/>
      <c r="BQ184" s="404"/>
      <c r="BR184" s="404"/>
      <c r="BS184" s="404"/>
      <c r="BT184" s="404"/>
      <c r="BU184" s="404"/>
      <c r="BV184" s="404"/>
      <c r="BW184" s="404"/>
      <c r="BX184" s="404"/>
      <c r="BY184" s="404"/>
    </row>
    <row r="185" spans="1:77">
      <c r="B185" s="395"/>
      <c r="C185" s="451"/>
      <c r="D185" s="411"/>
      <c r="E185" s="411"/>
      <c r="F185" s="411"/>
      <c r="G185" s="411"/>
      <c r="H185" s="411"/>
      <c r="I185" s="411"/>
      <c r="J185" s="411"/>
      <c r="K185" s="411"/>
      <c r="L185" s="411"/>
    </row>
    <row r="186" spans="1:77" ht="45.75" customHeight="1">
      <c r="A186" s="78">
        <f>A182+1</f>
        <v>153</v>
      </c>
      <c r="B186" s="26" t="s">
        <v>171</v>
      </c>
      <c r="C186" s="693"/>
      <c r="D186" s="63"/>
      <c r="E186" s="63"/>
      <c r="F186" s="63"/>
      <c r="G186" s="63"/>
      <c r="H186" s="63"/>
      <c r="I186" s="63"/>
      <c r="J186" s="63"/>
      <c r="K186" s="63"/>
      <c r="L186" s="63"/>
    </row>
    <row r="187" spans="1:77">
      <c r="A187" s="383"/>
      <c r="B187" s="394"/>
      <c r="C187" s="435"/>
      <c r="D187" s="411"/>
      <c r="E187" s="411"/>
      <c r="F187" s="411"/>
      <c r="G187" s="411"/>
      <c r="H187" s="411"/>
      <c r="I187" s="411"/>
      <c r="J187" s="411"/>
      <c r="K187" s="411"/>
      <c r="L187" s="411"/>
    </row>
    <row r="188" spans="1:77" s="47" customFormat="1">
      <c r="A188" s="413"/>
      <c r="B188" s="452"/>
      <c r="C188" s="440"/>
      <c r="D188" s="404"/>
      <c r="E188" s="404"/>
      <c r="F188" s="404"/>
      <c r="G188" s="404"/>
      <c r="H188" s="404"/>
      <c r="I188" s="404"/>
      <c r="J188" s="404"/>
      <c r="K188" s="404"/>
      <c r="L188" s="404"/>
      <c r="M188" s="404"/>
      <c r="N188" s="404"/>
      <c r="O188" s="404"/>
      <c r="P188" s="404"/>
      <c r="Q188" s="404"/>
      <c r="R188" s="404"/>
      <c r="S188" s="404"/>
      <c r="T188" s="404"/>
      <c r="U188" s="404"/>
      <c r="V188" s="404"/>
      <c r="W188" s="404"/>
      <c r="X188" s="404"/>
      <c r="Y188" s="404"/>
      <c r="Z188" s="404"/>
      <c r="AA188" s="404"/>
      <c r="AB188" s="404"/>
      <c r="AC188" s="404"/>
      <c r="AD188" s="404"/>
      <c r="AE188" s="404"/>
      <c r="AF188" s="404"/>
      <c r="AG188" s="404"/>
      <c r="AH188" s="404"/>
      <c r="AI188" s="404"/>
      <c r="AJ188" s="404"/>
      <c r="AK188" s="404"/>
      <c r="AL188" s="404"/>
      <c r="AM188" s="404"/>
      <c r="AN188" s="404"/>
      <c r="AO188" s="404"/>
      <c r="AP188" s="404"/>
      <c r="AQ188" s="404"/>
      <c r="AR188" s="404"/>
      <c r="AS188" s="404"/>
      <c r="AT188" s="404"/>
      <c r="AU188" s="404"/>
      <c r="AV188" s="404"/>
      <c r="AW188" s="404"/>
      <c r="AX188" s="404"/>
      <c r="AY188" s="404"/>
      <c r="AZ188" s="404"/>
      <c r="BA188" s="404"/>
      <c r="BB188" s="404"/>
      <c r="BC188" s="404"/>
      <c r="BD188" s="404"/>
      <c r="BE188" s="404"/>
      <c r="BF188" s="404"/>
      <c r="BG188" s="404"/>
      <c r="BH188" s="404"/>
      <c r="BI188" s="404"/>
      <c r="BJ188" s="404"/>
      <c r="BK188" s="404"/>
      <c r="BL188" s="404"/>
      <c r="BM188" s="404"/>
      <c r="BN188" s="404"/>
      <c r="BO188" s="404"/>
      <c r="BP188" s="404"/>
      <c r="BQ188" s="404"/>
      <c r="BR188" s="404"/>
      <c r="BS188" s="404"/>
      <c r="BT188" s="404"/>
      <c r="BU188" s="404"/>
      <c r="BV188" s="404"/>
      <c r="BW188" s="404"/>
      <c r="BX188" s="404"/>
      <c r="BY188" s="404"/>
    </row>
    <row r="189" spans="1:77">
      <c r="B189" s="395"/>
      <c r="C189" s="396"/>
    </row>
    <row r="190" spans="1:77" s="59" customFormat="1">
      <c r="A190" s="418"/>
      <c r="B190" s="215" t="s">
        <v>172</v>
      </c>
      <c r="C190" s="453"/>
      <c r="D190" s="412"/>
      <c r="E190" s="412"/>
      <c r="F190" s="412"/>
      <c r="G190" s="412"/>
      <c r="H190" s="412"/>
      <c r="I190" s="412"/>
      <c r="J190" s="412"/>
      <c r="K190" s="412"/>
      <c r="L190" s="412"/>
      <c r="M190" s="454"/>
      <c r="N190" s="454"/>
      <c r="O190" s="454"/>
      <c r="P190" s="454"/>
      <c r="Q190" s="454"/>
      <c r="R190" s="454"/>
      <c r="S190" s="454"/>
      <c r="T190" s="454"/>
      <c r="U190" s="454"/>
      <c r="V190" s="454"/>
      <c r="W190" s="454"/>
      <c r="X190" s="454"/>
      <c r="Y190" s="454"/>
      <c r="Z190" s="454"/>
      <c r="AA190" s="454"/>
      <c r="AB190" s="454"/>
      <c r="AC190" s="454"/>
      <c r="AD190" s="454"/>
      <c r="AE190" s="454"/>
      <c r="AF190" s="454"/>
      <c r="AG190" s="454"/>
      <c r="AH190" s="454"/>
      <c r="AI190" s="454"/>
      <c r="AJ190" s="454"/>
      <c r="AK190" s="454"/>
      <c r="AL190" s="454"/>
      <c r="AM190" s="454"/>
      <c r="AN190" s="454"/>
      <c r="AO190" s="454"/>
      <c r="AP190" s="454"/>
      <c r="AQ190" s="454"/>
      <c r="AR190" s="454"/>
      <c r="AS190" s="454"/>
      <c r="AT190" s="454"/>
      <c r="AU190" s="454"/>
      <c r="AV190" s="454"/>
      <c r="AW190" s="454"/>
      <c r="AX190" s="454"/>
      <c r="AY190" s="454"/>
      <c r="AZ190" s="454"/>
      <c r="BA190" s="454"/>
      <c r="BB190" s="454"/>
      <c r="BC190" s="454"/>
      <c r="BD190" s="454"/>
      <c r="BE190" s="454"/>
      <c r="BF190" s="454"/>
      <c r="BG190" s="454"/>
      <c r="BH190" s="454"/>
      <c r="BI190" s="454"/>
      <c r="BJ190" s="454"/>
      <c r="BK190" s="454"/>
      <c r="BL190" s="454"/>
      <c r="BM190" s="454"/>
      <c r="BN190" s="454"/>
      <c r="BO190" s="454"/>
      <c r="BP190" s="454"/>
      <c r="BQ190" s="454"/>
      <c r="BR190" s="454"/>
      <c r="BS190" s="454"/>
      <c r="BT190" s="454"/>
      <c r="BU190" s="454"/>
      <c r="BV190" s="454"/>
      <c r="BW190" s="454"/>
      <c r="BX190" s="454"/>
      <c r="BY190" s="454"/>
    </row>
    <row r="191" spans="1:77" s="71" customFormat="1">
      <c r="A191" s="418"/>
      <c r="B191" s="77" t="s">
        <v>31</v>
      </c>
      <c r="C191" s="456"/>
      <c r="D191" s="88" t="b">
        <f t="shared" ref="D191:L191" si="6">D155=D169+D182</f>
        <v>1</v>
      </c>
      <c r="E191" s="88" t="b">
        <f t="shared" si="6"/>
        <v>1</v>
      </c>
      <c r="F191" s="88" t="b">
        <f t="shared" si="6"/>
        <v>1</v>
      </c>
      <c r="G191" s="88" t="b">
        <f t="shared" si="6"/>
        <v>1</v>
      </c>
      <c r="H191" s="88" t="b">
        <f t="shared" si="6"/>
        <v>1</v>
      </c>
      <c r="I191" s="88" t="b">
        <f t="shared" si="6"/>
        <v>1</v>
      </c>
      <c r="J191" s="88" t="b">
        <f t="shared" si="6"/>
        <v>1</v>
      </c>
      <c r="K191" s="88" t="b">
        <f t="shared" si="6"/>
        <v>1</v>
      </c>
      <c r="L191" s="88" t="b">
        <f t="shared" si="6"/>
        <v>1</v>
      </c>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29"/>
      <c r="BW191" s="229"/>
      <c r="BX191" s="229"/>
      <c r="BY191" s="229"/>
    </row>
    <row r="193" spans="1:14">
      <c r="B193" s="457"/>
      <c r="C193" s="438"/>
      <c r="D193" s="404"/>
      <c r="E193" s="404"/>
      <c r="F193" s="404"/>
      <c r="G193" s="404"/>
      <c r="H193" s="404"/>
      <c r="I193" s="404"/>
      <c r="J193" s="404"/>
      <c r="K193" s="404"/>
      <c r="L193" s="404"/>
      <c r="M193" s="404"/>
      <c r="N193" s="404"/>
    </row>
    <row r="195" spans="1:14">
      <c r="B195" s="19" t="s">
        <v>516</v>
      </c>
      <c r="C195" s="438"/>
      <c r="D195" s="404"/>
    </row>
    <row r="196" spans="1:14" ht="60.75" customHeight="1">
      <c r="A196" s="1082">
        <v>-1</v>
      </c>
      <c r="B196" s="1096" t="s">
        <v>736</v>
      </c>
      <c r="C196" s="1096"/>
    </row>
  </sheetData>
  <mergeCells count="8">
    <mergeCell ref="B196:C196"/>
    <mergeCell ref="A184:L184"/>
    <mergeCell ref="A1:L1"/>
    <mergeCell ref="A2:L2"/>
    <mergeCell ref="D3:L3"/>
    <mergeCell ref="A6:L6"/>
    <mergeCell ref="A157:L157"/>
    <mergeCell ref="A171:L171"/>
  </mergeCells>
  <conditionalFormatting sqref="D191:L191">
    <cfRule type="cellIs" dxfId="3" priority="2" operator="equal">
      <formula>FALSE</formula>
    </cfRule>
  </conditionalFormatting>
  <printOptions horizontalCentered="1"/>
  <pageMargins left="0.25" right="0.25" top="0.5" bottom="0.5" header="0.3" footer="0.3"/>
  <pageSetup paperSize="5"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IU210"/>
  <sheetViews>
    <sheetView showGridLines="0" zoomScaleNormal="100" zoomScaleSheetLayoutView="55" workbookViewId="0">
      <selection activeCell="B16" sqref="B16"/>
    </sheetView>
  </sheetViews>
  <sheetFormatPr defaultRowHeight="15"/>
  <cols>
    <col min="1" max="1" width="8.28515625" style="461" customWidth="1"/>
    <col min="2" max="2" width="87" style="677" customWidth="1"/>
    <col min="3" max="3" width="19.42578125" style="453" customWidth="1"/>
    <col min="4" max="5" width="11.28515625" style="431" customWidth="1"/>
    <col min="6" max="6" width="14.5703125" style="376" customWidth="1"/>
    <col min="7" max="7" width="12.7109375" style="376" customWidth="1"/>
    <col min="8" max="9" width="11.28515625" style="376" customWidth="1"/>
    <col min="10" max="10" width="12" style="376" customWidth="1"/>
    <col min="11" max="11" width="12.28515625" style="376" customWidth="1"/>
    <col min="12" max="12" width="11.5703125" style="376" customWidth="1"/>
    <col min="13" max="13" width="13.85546875" style="376" customWidth="1"/>
    <col min="14" max="14" width="11.5703125" style="376" customWidth="1"/>
    <col min="15" max="15" width="2.5703125" style="376" customWidth="1"/>
    <col min="16" max="18" width="14" style="376" customWidth="1"/>
    <col min="19" max="78" width="9.140625" style="376"/>
    <col min="79" max="16384" width="9.140625" style="58"/>
  </cols>
  <sheetData>
    <row r="1" spans="1:78" s="8" customFormat="1" ht="15.75">
      <c r="A1" s="1101" t="str">
        <f>'Summary Submission Cover Sheet'!D15&amp;" Capital Worksheet (DFAST): "&amp;'Summary Submission Cover Sheet'!D12&amp;" in "&amp;'Summary Submission Cover Sheet'!B23</f>
        <v xml:space="preserve"> Capital Worksheet (DFAST): XYZ in Baseline</v>
      </c>
      <c r="B1" s="1101"/>
      <c r="C1" s="1101"/>
      <c r="D1" s="1101"/>
      <c r="E1" s="1101"/>
      <c r="F1" s="1101"/>
      <c r="G1" s="1101"/>
      <c r="H1" s="1101"/>
      <c r="I1" s="1101"/>
      <c r="J1" s="1101"/>
      <c r="K1" s="1101"/>
      <c r="L1" s="1101"/>
      <c r="M1" s="1101"/>
      <c r="N1" s="1101"/>
      <c r="O1" s="1101"/>
      <c r="P1" s="1101"/>
      <c r="Q1" s="1101"/>
      <c r="R1" s="1101"/>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c r="BZ1" s="460"/>
    </row>
    <row r="2" spans="1:78" s="47" customFormat="1">
      <c r="A2" s="1102"/>
      <c r="B2" s="1102"/>
      <c r="C2" s="1102"/>
      <c r="D2" s="1102"/>
      <c r="E2" s="1102"/>
      <c r="F2" s="1102"/>
      <c r="G2" s="1102"/>
      <c r="H2" s="1102"/>
      <c r="I2" s="1102"/>
      <c r="J2" s="1102"/>
      <c r="K2" s="1102"/>
      <c r="L2" s="1102"/>
      <c r="M2" s="1102"/>
      <c r="N2" s="1102"/>
      <c r="O2" s="1102"/>
      <c r="P2" s="1102"/>
      <c r="Q2" s="1102"/>
      <c r="R2" s="1102"/>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c r="BV2" s="404"/>
      <c r="BW2" s="404"/>
      <c r="BX2" s="404"/>
      <c r="BY2" s="404"/>
      <c r="BZ2" s="404"/>
    </row>
    <row r="3" spans="1:78" ht="45" customHeight="1">
      <c r="D3" s="52" t="s">
        <v>26</v>
      </c>
      <c r="E3" s="52"/>
      <c r="F3" s="1103" t="s">
        <v>27</v>
      </c>
      <c r="G3" s="1103"/>
      <c r="H3" s="1103"/>
      <c r="I3" s="1103"/>
      <c r="J3" s="1103"/>
      <c r="K3" s="1103"/>
      <c r="L3" s="1103"/>
      <c r="M3" s="1103"/>
      <c r="N3" s="1103"/>
      <c r="O3" s="386"/>
      <c r="P3" s="1094" t="s">
        <v>80</v>
      </c>
      <c r="Q3" s="1094"/>
      <c r="R3" s="1094"/>
    </row>
    <row r="4" spans="1:78" s="42" customFormat="1" ht="45.75" thickBot="1">
      <c r="A4" s="50" t="s">
        <v>82</v>
      </c>
      <c r="B4" s="678"/>
      <c r="C4" s="752"/>
      <c r="D4" s="83" t="s">
        <v>617</v>
      </c>
      <c r="E4" s="1052" t="s">
        <v>1118</v>
      </c>
      <c r="F4" s="43" t="s">
        <v>547</v>
      </c>
      <c r="G4" s="43" t="s">
        <v>548</v>
      </c>
      <c r="H4" s="43" t="s">
        <v>549</v>
      </c>
      <c r="I4" s="43" t="s">
        <v>550</v>
      </c>
      <c r="J4" s="43" t="s">
        <v>551</v>
      </c>
      <c r="K4" s="43" t="s">
        <v>552</v>
      </c>
      <c r="L4" s="43" t="s">
        <v>553</v>
      </c>
      <c r="M4" s="43" t="s">
        <v>554</v>
      </c>
      <c r="N4" s="43" t="s">
        <v>555</v>
      </c>
      <c r="O4" s="389"/>
      <c r="P4" s="43" t="s">
        <v>899</v>
      </c>
      <c r="Q4" s="43" t="s">
        <v>900</v>
      </c>
      <c r="R4" s="43" t="s">
        <v>79</v>
      </c>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6"/>
    </row>
    <row r="5" spans="1:78" ht="15.75" thickTop="1">
      <c r="D5" s="385"/>
      <c r="E5" s="973"/>
      <c r="F5" s="391"/>
      <c r="G5" s="391"/>
      <c r="H5" s="391"/>
      <c r="I5" s="391"/>
      <c r="J5" s="391"/>
      <c r="K5" s="391"/>
      <c r="L5" s="391"/>
      <c r="M5" s="391"/>
      <c r="N5" s="391"/>
    </row>
    <row r="6" spans="1:78">
      <c r="B6" s="679" t="s">
        <v>737</v>
      </c>
      <c r="C6" s="753"/>
    </row>
    <row r="7" spans="1:78">
      <c r="A7" s="51">
        <v>1</v>
      </c>
      <c r="B7" s="299" t="s">
        <v>738</v>
      </c>
      <c r="C7" s="754"/>
      <c r="D7" s="63"/>
      <c r="E7" s="718"/>
      <c r="F7" s="91"/>
      <c r="G7" s="91"/>
      <c r="H7" s="91"/>
      <c r="I7" s="91"/>
      <c r="J7" s="91"/>
      <c r="K7" s="91"/>
      <c r="L7" s="91"/>
      <c r="M7" s="91"/>
      <c r="N7" s="91"/>
      <c r="O7" s="375"/>
      <c r="P7" s="91"/>
      <c r="Q7" s="91"/>
      <c r="R7" s="91"/>
    </row>
    <row r="8" spans="1:78">
      <c r="A8" s="51">
        <v>2</v>
      </c>
      <c r="B8" s="299" t="s">
        <v>83</v>
      </c>
      <c r="C8" s="754"/>
      <c r="D8" s="63"/>
      <c r="E8" s="718"/>
      <c r="F8" s="63"/>
      <c r="G8" s="63"/>
      <c r="H8" s="63"/>
      <c r="I8" s="63"/>
      <c r="J8" s="63"/>
      <c r="K8" s="63"/>
      <c r="L8" s="63"/>
      <c r="M8" s="63"/>
      <c r="N8" s="63"/>
      <c r="O8" s="375"/>
      <c r="P8" s="91"/>
      <c r="Q8" s="91"/>
      <c r="R8" s="91"/>
    </row>
    <row r="9" spans="1:78" ht="17.100000000000001" customHeight="1">
      <c r="A9" s="51">
        <v>3</v>
      </c>
      <c r="B9" s="299" t="s">
        <v>106</v>
      </c>
      <c r="C9" s="754"/>
      <c r="D9" s="718"/>
      <c r="E9" s="718"/>
      <c r="F9" s="91"/>
      <c r="G9" s="91"/>
      <c r="H9" s="91"/>
      <c r="I9" s="91"/>
      <c r="J9" s="91"/>
      <c r="K9" s="91"/>
      <c r="L9" s="91"/>
      <c r="M9" s="91"/>
      <c r="N9" s="91"/>
      <c r="O9" s="375"/>
      <c r="P9" s="91"/>
      <c r="Q9" s="91"/>
      <c r="R9" s="91"/>
    </row>
    <row r="10" spans="1:78" ht="48.75" customHeight="1">
      <c r="A10" s="51">
        <v>4</v>
      </c>
      <c r="B10" s="299" t="s">
        <v>739</v>
      </c>
      <c r="C10" s="755"/>
      <c r="D10" s="63"/>
      <c r="E10" s="718"/>
      <c r="F10" s="63"/>
      <c r="G10" s="63"/>
      <c r="H10" s="63"/>
      <c r="I10" s="63"/>
      <c r="J10" s="63"/>
      <c r="K10" s="63"/>
      <c r="L10" s="63"/>
      <c r="M10" s="63"/>
      <c r="N10" s="63"/>
      <c r="O10" s="375"/>
      <c r="P10" s="91"/>
      <c r="Q10" s="91"/>
      <c r="R10" s="91"/>
    </row>
    <row r="11" spans="1:78" ht="17.100000000000001" customHeight="1">
      <c r="A11" s="463"/>
      <c r="B11" s="299" t="s">
        <v>84</v>
      </c>
      <c r="C11" s="756"/>
      <c r="D11" s="385"/>
      <c r="E11" s="973"/>
      <c r="F11" s="391"/>
      <c r="G11" s="391"/>
      <c r="H11" s="391"/>
      <c r="I11" s="391"/>
      <c r="J11" s="391"/>
      <c r="K11" s="391"/>
      <c r="L11" s="391"/>
      <c r="M11" s="391"/>
      <c r="N11" s="391"/>
      <c r="O11" s="375"/>
    </row>
    <row r="12" spans="1:78" ht="17.100000000000001" customHeight="1">
      <c r="A12" s="51">
        <v>5</v>
      </c>
      <c r="B12" s="687" t="s">
        <v>85</v>
      </c>
      <c r="C12" s="754"/>
      <c r="D12" s="63"/>
      <c r="E12" s="718"/>
      <c r="F12" s="63"/>
      <c r="G12" s="63"/>
      <c r="H12" s="63"/>
      <c r="I12" s="63"/>
      <c r="J12" s="63"/>
      <c r="K12" s="63"/>
      <c r="L12" s="63"/>
      <c r="M12" s="63"/>
      <c r="N12" s="63"/>
      <c r="O12" s="375"/>
      <c r="P12" s="91"/>
      <c r="Q12" s="91"/>
      <c r="R12" s="91"/>
    </row>
    <row r="13" spans="1:78">
      <c r="A13" s="51">
        <v>6</v>
      </c>
      <c r="B13" s="687" t="s">
        <v>86</v>
      </c>
      <c r="C13" s="754"/>
      <c r="D13" s="63"/>
      <c r="E13" s="718"/>
      <c r="F13" s="63"/>
      <c r="G13" s="63"/>
      <c r="H13" s="63"/>
      <c r="I13" s="63"/>
      <c r="J13" s="63"/>
      <c r="K13" s="63"/>
      <c r="L13" s="63"/>
      <c r="M13" s="63"/>
      <c r="N13" s="63"/>
      <c r="O13" s="375"/>
      <c r="P13" s="91"/>
      <c r="Q13" s="91"/>
      <c r="R13" s="91"/>
    </row>
    <row r="14" spans="1:78">
      <c r="A14" s="463"/>
      <c r="B14" s="299" t="s">
        <v>87</v>
      </c>
      <c r="C14" s="756"/>
      <c r="O14" s="375"/>
    </row>
    <row r="15" spans="1:78">
      <c r="A15" s="51">
        <v>7</v>
      </c>
      <c r="B15" s="687" t="s">
        <v>88</v>
      </c>
      <c r="C15" s="715"/>
      <c r="D15" s="63"/>
      <c r="E15" s="718"/>
      <c r="F15" s="63"/>
      <c r="G15" s="63"/>
      <c r="H15" s="63"/>
      <c r="I15" s="63"/>
      <c r="J15" s="63"/>
      <c r="K15" s="63"/>
      <c r="L15" s="63"/>
      <c r="M15" s="63"/>
      <c r="N15" s="63"/>
      <c r="O15" s="375"/>
      <c r="P15" s="91"/>
      <c r="Q15" s="91"/>
      <c r="R15" s="91"/>
    </row>
    <row r="16" spans="1:78">
      <c r="A16" s="51">
        <v>8</v>
      </c>
      <c r="B16" s="687" t="s">
        <v>89</v>
      </c>
      <c r="C16" s="715"/>
      <c r="D16" s="63"/>
      <c r="E16" s="718"/>
      <c r="F16" s="63"/>
      <c r="G16" s="63"/>
      <c r="H16" s="63"/>
      <c r="I16" s="63"/>
      <c r="J16" s="63"/>
      <c r="K16" s="63"/>
      <c r="L16" s="63"/>
      <c r="M16" s="63"/>
      <c r="N16" s="63"/>
      <c r="O16" s="375"/>
      <c r="P16" s="91"/>
      <c r="Q16" s="91"/>
      <c r="R16" s="91"/>
    </row>
    <row r="17" spans="1:255">
      <c r="A17" s="860">
        <v>9</v>
      </c>
      <c r="B17" s="861" t="s">
        <v>90</v>
      </c>
      <c r="C17" s="757"/>
      <c r="D17" s="849"/>
      <c r="E17" s="718"/>
      <c r="F17" s="849"/>
      <c r="G17" s="849"/>
      <c r="H17" s="849"/>
      <c r="I17" s="849"/>
      <c r="J17" s="849"/>
      <c r="K17" s="849"/>
      <c r="L17" s="849"/>
      <c r="M17" s="849"/>
      <c r="N17" s="849"/>
      <c r="O17" s="375"/>
      <c r="P17" s="91"/>
      <c r="Q17" s="91"/>
      <c r="R17" s="91"/>
    </row>
    <row r="18" spans="1:255">
      <c r="A18" s="860">
        <v>10</v>
      </c>
      <c r="B18" s="861" t="s">
        <v>94</v>
      </c>
      <c r="C18" s="757"/>
      <c r="D18" s="849"/>
      <c r="E18" s="718"/>
      <c r="F18" s="849"/>
      <c r="G18" s="849"/>
      <c r="H18" s="849"/>
      <c r="I18" s="849"/>
      <c r="J18" s="849"/>
      <c r="K18" s="849"/>
      <c r="L18" s="849"/>
      <c r="M18" s="849"/>
      <c r="N18" s="849"/>
      <c r="O18" s="375"/>
      <c r="P18" s="91"/>
      <c r="Q18" s="91"/>
      <c r="R18" s="91"/>
    </row>
    <row r="19" spans="1:255">
      <c r="A19" s="51">
        <v>11</v>
      </c>
      <c r="B19" s="299" t="s">
        <v>91</v>
      </c>
      <c r="C19" s="754"/>
      <c r="D19" s="63"/>
      <c r="E19" s="718"/>
      <c r="F19" s="63"/>
      <c r="G19" s="63"/>
      <c r="H19" s="63"/>
      <c r="I19" s="63"/>
      <c r="J19" s="63"/>
      <c r="K19" s="63"/>
      <c r="L19" s="63"/>
      <c r="M19" s="63"/>
      <c r="N19" s="63"/>
      <c r="O19" s="375"/>
      <c r="P19" s="91"/>
      <c r="Q19" s="91"/>
      <c r="R19" s="91"/>
    </row>
    <row r="20" spans="1:255">
      <c r="A20" s="51">
        <v>12</v>
      </c>
      <c r="B20" s="299" t="s">
        <v>95</v>
      </c>
      <c r="C20" s="754"/>
      <c r="D20" s="63"/>
      <c r="E20" s="718"/>
      <c r="F20" s="63"/>
      <c r="G20" s="63"/>
      <c r="H20" s="63"/>
      <c r="I20" s="63"/>
      <c r="J20" s="63"/>
      <c r="K20" s="63"/>
      <c r="L20" s="63"/>
      <c r="M20" s="63"/>
      <c r="N20" s="63"/>
      <c r="O20" s="375"/>
      <c r="P20" s="91"/>
      <c r="Q20" s="91"/>
      <c r="R20" s="91"/>
    </row>
    <row r="21" spans="1:255" ht="17.100000000000001" customHeight="1">
      <c r="A21" s="51">
        <v>13</v>
      </c>
      <c r="B21" s="299" t="s">
        <v>96</v>
      </c>
      <c r="C21" s="754"/>
      <c r="D21" s="63"/>
      <c r="E21" s="718"/>
      <c r="F21" s="63"/>
      <c r="G21" s="63"/>
      <c r="H21" s="63"/>
      <c r="I21" s="63"/>
      <c r="J21" s="63"/>
      <c r="K21" s="63"/>
      <c r="L21" s="63"/>
      <c r="M21" s="63"/>
      <c r="N21" s="63"/>
      <c r="O21" s="375"/>
      <c r="P21" s="91"/>
      <c r="Q21" s="91"/>
      <c r="R21" s="91"/>
    </row>
    <row r="22" spans="1:255" ht="17.100000000000001" customHeight="1">
      <c r="A22" s="51">
        <v>14</v>
      </c>
      <c r="B22" s="299" t="s">
        <v>92</v>
      </c>
      <c r="C22" s="754"/>
      <c r="D22" s="63"/>
      <c r="E22" s="718"/>
      <c r="F22" s="63"/>
      <c r="G22" s="63"/>
      <c r="H22" s="63"/>
      <c r="I22" s="63"/>
      <c r="J22" s="63"/>
      <c r="K22" s="63"/>
      <c r="L22" s="63"/>
      <c r="M22" s="63"/>
      <c r="N22" s="63"/>
      <c r="O22" s="375"/>
      <c r="P22" s="91"/>
      <c r="Q22" s="91"/>
      <c r="R22" s="91"/>
    </row>
    <row r="23" spans="1:255" ht="30" customHeight="1">
      <c r="A23" s="860">
        <v>15</v>
      </c>
      <c r="B23" s="861" t="s">
        <v>891</v>
      </c>
      <c r="C23" s="757"/>
      <c r="D23" s="849"/>
      <c r="E23" s="718"/>
      <c r="F23" s="849"/>
      <c r="G23" s="849"/>
      <c r="H23" s="849"/>
      <c r="I23" s="849"/>
      <c r="J23" s="849"/>
      <c r="K23" s="849"/>
      <c r="L23" s="849"/>
      <c r="M23" s="849"/>
      <c r="N23" s="849"/>
      <c r="O23" s="375"/>
      <c r="P23" s="91"/>
      <c r="Q23" s="91"/>
      <c r="R23" s="91"/>
    </row>
    <row r="24" spans="1:255" s="47" customFormat="1" ht="17.100000000000001" customHeight="1">
      <c r="A24" s="51">
        <v>16</v>
      </c>
      <c r="B24" s="680" t="s">
        <v>93</v>
      </c>
      <c r="C24" s="758"/>
      <c r="D24" s="414"/>
      <c r="E24" s="718"/>
      <c r="F24" s="63"/>
      <c r="G24" s="63"/>
      <c r="H24" s="63"/>
      <c r="I24" s="63"/>
      <c r="J24" s="63"/>
      <c r="K24" s="63"/>
      <c r="L24" s="63"/>
      <c r="M24" s="63"/>
      <c r="N24" s="63"/>
      <c r="O24" s="375"/>
      <c r="P24" s="66"/>
      <c r="Q24" s="66"/>
      <c r="R24" s="66"/>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row>
    <row r="25" spans="1:255" s="44" customFormat="1" ht="46.5" customHeight="1">
      <c r="A25" s="51">
        <v>17</v>
      </c>
      <c r="B25" s="716" t="str">
        <f>"Total bank equity capital end of current period (sum of items "&amp;A9&amp;", "&amp;A10&amp;", "&amp;A12&amp;", "&amp;A13&amp;", "&amp;A15&amp;", "&amp;A16&amp;", "&amp;A17&amp;", "&amp;A19&amp;", "&amp;A22&amp;", "&amp;A23&amp;", "&amp;A24&amp;", less items "&amp;A18&amp;", "&amp;A20&amp;", "&amp;A21&amp;")"</f>
        <v>Total bank equity capital end of current period (sum of items 3, 4, 5, 6, 7, 8, 9, 11, 14, 15, 16, less items 10, 12, 13)</v>
      </c>
      <c r="C25" s="759"/>
      <c r="D25" s="717"/>
      <c r="E25" s="718"/>
      <c r="F25" s="717"/>
      <c r="G25" s="717"/>
      <c r="H25" s="717"/>
      <c r="I25" s="717"/>
      <c r="J25" s="717"/>
      <c r="K25" s="717"/>
      <c r="L25" s="717"/>
      <c r="M25" s="717"/>
      <c r="N25" s="717"/>
      <c r="O25" s="380"/>
      <c r="P25" s="91"/>
      <c r="Q25" s="91"/>
      <c r="R25" s="91"/>
      <c r="S25" s="41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BU25" s="375"/>
      <c r="BV25" s="375"/>
      <c r="BW25" s="375"/>
      <c r="BX25" s="375"/>
      <c r="BY25" s="375"/>
      <c r="BZ25" s="375"/>
    </row>
    <row r="26" spans="1:255" s="293" customFormat="1">
      <c r="A26" s="465"/>
      <c r="B26" s="668"/>
      <c r="C26" s="760"/>
      <c r="D26" s="471"/>
      <c r="E26" s="471"/>
      <c r="F26" s="466"/>
      <c r="G26" s="466"/>
      <c r="H26" s="466"/>
      <c r="I26" s="466"/>
      <c r="J26" s="466"/>
      <c r="K26" s="466"/>
      <c r="L26" s="466"/>
      <c r="M26" s="466"/>
      <c r="N26" s="466"/>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row>
    <row r="27" spans="1:255" s="293" customFormat="1">
      <c r="A27" s="465"/>
      <c r="B27" s="669" t="s">
        <v>711</v>
      </c>
      <c r="C27" s="762"/>
      <c r="D27" s="472"/>
      <c r="E27" s="472"/>
      <c r="F27" s="466"/>
      <c r="G27" s="466"/>
      <c r="H27" s="466"/>
      <c r="I27" s="466"/>
      <c r="J27" s="466"/>
      <c r="K27" s="473"/>
      <c r="L27" s="466"/>
      <c r="M27" s="466"/>
      <c r="N27" s="466"/>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X27" s="469"/>
      <c r="AY27" s="469"/>
      <c r="AZ27" s="469"/>
      <c r="BA27" s="469"/>
      <c r="BB27" s="469"/>
      <c r="BC27" s="469"/>
      <c r="BD27" s="469"/>
      <c r="BE27" s="469"/>
      <c r="BF27" s="469"/>
      <c r="BG27" s="469"/>
      <c r="BH27" s="469"/>
      <c r="BI27" s="469"/>
      <c r="BJ27" s="469"/>
      <c r="BK27" s="469"/>
      <c r="BL27" s="469"/>
      <c r="BM27" s="469"/>
      <c r="BN27" s="469"/>
      <c r="BO27" s="469"/>
      <c r="BP27" s="469"/>
      <c r="BQ27" s="469"/>
      <c r="BR27" s="469"/>
      <c r="BS27" s="469"/>
      <c r="BT27" s="469"/>
      <c r="BU27" s="469"/>
      <c r="BV27" s="469"/>
      <c r="BW27" s="469"/>
      <c r="BX27" s="469"/>
      <c r="BY27" s="469"/>
      <c r="BZ27" s="469"/>
    </row>
    <row r="28" spans="1:255" s="293" customFormat="1">
      <c r="A28" s="1019">
        <v>18</v>
      </c>
      <c r="B28" s="661" t="s">
        <v>710</v>
      </c>
      <c r="C28" s="761"/>
      <c r="D28" s="290"/>
      <c r="E28" s="292"/>
      <c r="F28" s="466"/>
      <c r="G28" s="466"/>
      <c r="H28" s="466"/>
      <c r="I28" s="466"/>
      <c r="J28" s="466"/>
      <c r="K28" s="473"/>
      <c r="L28" s="466"/>
      <c r="M28" s="466"/>
      <c r="N28" s="466"/>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69"/>
      <c r="BB28" s="469"/>
      <c r="BC28" s="469"/>
      <c r="BD28" s="469"/>
      <c r="BE28" s="469"/>
      <c r="BF28" s="469"/>
      <c r="BG28" s="469"/>
      <c r="BH28" s="469"/>
      <c r="BI28" s="469"/>
      <c r="BJ28" s="469"/>
      <c r="BK28" s="469"/>
      <c r="BL28" s="469"/>
      <c r="BM28" s="469"/>
      <c r="BN28" s="469"/>
      <c r="BO28" s="469"/>
      <c r="BP28" s="469"/>
      <c r="BQ28" s="469"/>
      <c r="BR28" s="469"/>
      <c r="BS28" s="469"/>
      <c r="BT28" s="469"/>
      <c r="BU28" s="469"/>
      <c r="BV28" s="469"/>
      <c r="BW28" s="469"/>
      <c r="BX28" s="469"/>
      <c r="BY28" s="469"/>
      <c r="BZ28" s="469"/>
    </row>
    <row r="29" spans="1:255" s="293" customFormat="1">
      <c r="A29" s="620"/>
      <c r="B29" s="668"/>
      <c r="C29" s="760"/>
      <c r="D29" s="471"/>
      <c r="E29" s="471"/>
      <c r="F29" s="466"/>
      <c r="G29" s="466"/>
      <c r="H29" s="466"/>
      <c r="I29" s="466"/>
      <c r="J29" s="466"/>
      <c r="K29" s="466"/>
      <c r="L29" s="466"/>
      <c r="M29" s="466"/>
      <c r="N29" s="466"/>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row>
    <row r="30" spans="1:255" s="286" customFormat="1" ht="15.75" thickBot="1">
      <c r="A30" s="480"/>
      <c r="B30" s="663" t="s">
        <v>709</v>
      </c>
      <c r="C30" s="763"/>
      <c r="D30" s="83" t="s">
        <v>617</v>
      </c>
      <c r="E30" s="83"/>
      <c r="F30" s="43" t="s">
        <v>547</v>
      </c>
      <c r="G30" s="43" t="s">
        <v>548</v>
      </c>
      <c r="H30" s="43" t="s">
        <v>549</v>
      </c>
      <c r="I30" s="43" t="s">
        <v>550</v>
      </c>
      <c r="J30" s="43" t="s">
        <v>551</v>
      </c>
      <c r="K30" s="43" t="s">
        <v>552</v>
      </c>
      <c r="L30" s="43" t="s">
        <v>553</v>
      </c>
      <c r="M30" s="43" t="s">
        <v>554</v>
      </c>
      <c r="N30" s="43" t="s">
        <v>555</v>
      </c>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74"/>
      <c r="BU30" s="474"/>
      <c r="BV30" s="474"/>
      <c r="BW30" s="474"/>
      <c r="BX30" s="474"/>
      <c r="BY30" s="474"/>
      <c r="BZ30" s="474"/>
    </row>
    <row r="31" spans="1:255" s="286" customFormat="1" ht="30.75" thickTop="1">
      <c r="A31" s="1019">
        <v>19</v>
      </c>
      <c r="B31" s="664" t="s">
        <v>708</v>
      </c>
      <c r="C31" s="761"/>
      <c r="D31" s="290"/>
      <c r="E31" s="289"/>
      <c r="F31" s="290"/>
      <c r="G31" s="290"/>
      <c r="H31" s="290"/>
      <c r="I31" s="290"/>
      <c r="J31" s="290"/>
      <c r="K31" s="290"/>
      <c r="L31" s="290"/>
      <c r="M31" s="290"/>
      <c r="N31" s="290"/>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c r="BX31" s="474"/>
      <c r="BY31" s="474"/>
      <c r="BZ31" s="474"/>
    </row>
    <row r="32" spans="1:255" s="286" customFormat="1">
      <c r="A32" s="1019">
        <v>20</v>
      </c>
      <c r="B32" s="665" t="s">
        <v>707</v>
      </c>
      <c r="C32" s="761"/>
      <c r="D32" s="290"/>
      <c r="E32" s="289"/>
      <c r="F32" s="290"/>
      <c r="G32" s="290"/>
      <c r="H32" s="290"/>
      <c r="I32" s="290"/>
      <c r="J32" s="290"/>
      <c r="K32" s="290"/>
      <c r="L32" s="290"/>
      <c r="M32" s="290"/>
      <c r="N32" s="290"/>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row>
    <row r="33" spans="1:78" s="286" customFormat="1">
      <c r="A33" s="1019">
        <v>21</v>
      </c>
      <c r="B33" s="665" t="s">
        <v>706</v>
      </c>
      <c r="C33" s="761"/>
      <c r="D33" s="290"/>
      <c r="E33" s="289"/>
      <c r="F33" s="290"/>
      <c r="G33" s="290"/>
      <c r="H33" s="290"/>
      <c r="I33" s="290"/>
      <c r="J33" s="290"/>
      <c r="K33" s="290"/>
      <c r="L33" s="290"/>
      <c r="M33" s="290"/>
      <c r="N33" s="290"/>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c r="BY33" s="474"/>
      <c r="BZ33" s="474"/>
    </row>
    <row r="34" spans="1:78" s="286" customFormat="1">
      <c r="A34" s="1019">
        <v>22</v>
      </c>
      <c r="B34" s="665" t="s">
        <v>705</v>
      </c>
      <c r="C34" s="761"/>
      <c r="D34" s="290"/>
      <c r="E34" s="289"/>
      <c r="F34" s="290"/>
      <c r="G34" s="290"/>
      <c r="H34" s="290"/>
      <c r="I34" s="290"/>
      <c r="J34" s="290"/>
      <c r="K34" s="290"/>
      <c r="L34" s="290"/>
      <c r="M34" s="290"/>
      <c r="N34" s="290"/>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row>
    <row r="35" spans="1:78" s="286" customFormat="1">
      <c r="A35" s="1019">
        <v>23</v>
      </c>
      <c r="B35" s="291" t="str">
        <f>"Common equity tier 1 before adjustments and deductions (sum of items "&amp;A31&amp;" through "&amp;A34&amp;")"</f>
        <v>Common equity tier 1 before adjustments and deductions (sum of items 19 through 22)</v>
      </c>
      <c r="C35" s="761"/>
      <c r="D35" s="289"/>
      <c r="E35" s="289"/>
      <c r="F35" s="289"/>
      <c r="G35" s="289"/>
      <c r="H35" s="289"/>
      <c r="I35" s="289"/>
      <c r="J35" s="289"/>
      <c r="K35" s="289"/>
      <c r="L35" s="289"/>
      <c r="M35" s="289"/>
      <c r="N35" s="289"/>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row>
    <row r="36" spans="1:78" s="293" customFormat="1">
      <c r="A36" s="465"/>
      <c r="B36" s="670"/>
      <c r="C36" s="761"/>
      <c r="D36" s="292"/>
      <c r="E36" s="292"/>
      <c r="F36" s="292"/>
      <c r="G36" s="292"/>
      <c r="H36" s="292"/>
      <c r="I36" s="292"/>
      <c r="J36" s="292"/>
      <c r="K36" s="292"/>
      <c r="L36" s="292"/>
      <c r="M36" s="292"/>
      <c r="N36" s="292"/>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69"/>
      <c r="AS36" s="469"/>
      <c r="AT36" s="469"/>
      <c r="AU36" s="469"/>
      <c r="AV36" s="469"/>
      <c r="AW36" s="469"/>
      <c r="AX36" s="469"/>
      <c r="AY36" s="469"/>
      <c r="AZ36" s="469"/>
      <c r="BA36" s="469"/>
      <c r="BB36" s="469"/>
      <c r="BC36" s="469"/>
      <c r="BD36" s="469"/>
      <c r="BE36" s="469"/>
      <c r="BF36" s="469"/>
      <c r="BG36" s="469"/>
      <c r="BH36" s="469"/>
      <c r="BI36" s="469"/>
      <c r="BJ36" s="469"/>
      <c r="BK36" s="469"/>
      <c r="BL36" s="469"/>
      <c r="BM36" s="469"/>
      <c r="BN36" s="469"/>
      <c r="BO36" s="469"/>
      <c r="BP36" s="469"/>
      <c r="BQ36" s="469"/>
      <c r="BR36" s="469"/>
      <c r="BS36" s="469"/>
      <c r="BT36" s="469"/>
      <c r="BU36" s="469"/>
      <c r="BV36" s="469"/>
      <c r="BW36" s="469"/>
      <c r="BX36" s="469"/>
      <c r="BY36" s="469"/>
      <c r="BZ36" s="469"/>
    </row>
    <row r="37" spans="1:78" s="293" customFormat="1" ht="30">
      <c r="A37" s="465"/>
      <c r="B37" s="663" t="s">
        <v>1087</v>
      </c>
      <c r="C37" s="761"/>
      <c r="D37" s="292"/>
      <c r="E37" s="292"/>
      <c r="F37" s="292"/>
      <c r="G37" s="292"/>
      <c r="H37" s="292"/>
      <c r="I37" s="292"/>
      <c r="J37" s="292"/>
      <c r="K37" s="292"/>
      <c r="L37" s="292"/>
      <c r="M37" s="292"/>
      <c r="N37" s="292"/>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69"/>
      <c r="BI37" s="469"/>
      <c r="BJ37" s="469"/>
      <c r="BK37" s="469"/>
      <c r="BL37" s="469"/>
      <c r="BM37" s="469"/>
      <c r="BN37" s="469"/>
      <c r="BO37" s="469"/>
      <c r="BP37" s="469"/>
      <c r="BQ37" s="469"/>
      <c r="BR37" s="469"/>
      <c r="BS37" s="469"/>
      <c r="BT37" s="469"/>
      <c r="BU37" s="469"/>
      <c r="BV37" s="469"/>
      <c r="BW37" s="469"/>
      <c r="BX37" s="469"/>
      <c r="BY37" s="469"/>
      <c r="BZ37" s="469"/>
    </row>
    <row r="38" spans="1:78" s="293" customFormat="1">
      <c r="A38" s="465"/>
      <c r="B38" s="663"/>
      <c r="C38" s="761"/>
      <c r="D38" s="292"/>
      <c r="E38" s="292"/>
      <c r="F38" s="292"/>
      <c r="G38" s="292"/>
      <c r="H38" s="292"/>
      <c r="I38" s="292"/>
      <c r="J38" s="292"/>
      <c r="K38" s="292"/>
      <c r="L38" s="292"/>
      <c r="M38" s="292"/>
      <c r="N38" s="292"/>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69"/>
      <c r="AY38" s="469"/>
      <c r="AZ38" s="469"/>
      <c r="BA38" s="469"/>
      <c r="BB38" s="469"/>
      <c r="BC38" s="469"/>
      <c r="BD38" s="469"/>
      <c r="BE38" s="469"/>
      <c r="BF38" s="469"/>
      <c r="BG38" s="469"/>
      <c r="BH38" s="469"/>
      <c r="BI38" s="469"/>
      <c r="BJ38" s="469"/>
      <c r="BK38" s="469"/>
      <c r="BL38" s="469"/>
      <c r="BM38" s="469"/>
      <c r="BN38" s="469"/>
      <c r="BO38" s="469"/>
      <c r="BP38" s="469"/>
      <c r="BQ38" s="469"/>
      <c r="BR38" s="469"/>
      <c r="BS38" s="469"/>
      <c r="BT38" s="469"/>
      <c r="BU38" s="469"/>
      <c r="BV38" s="469"/>
      <c r="BW38" s="469"/>
      <c r="BX38" s="469"/>
      <c r="BY38" s="469"/>
      <c r="BZ38" s="469"/>
    </row>
    <row r="39" spans="1:78" s="286" customFormat="1">
      <c r="A39" s="1019">
        <v>24</v>
      </c>
      <c r="B39" s="291" t="s">
        <v>704</v>
      </c>
      <c r="C39" s="761"/>
      <c r="D39" s="1053"/>
      <c r="E39" s="1055"/>
      <c r="F39" s="1054"/>
      <c r="G39" s="290"/>
      <c r="H39" s="290"/>
      <c r="I39" s="290"/>
      <c r="J39" s="290"/>
      <c r="K39" s="290"/>
      <c r="L39" s="290"/>
      <c r="M39" s="290"/>
      <c r="N39" s="290"/>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c r="BZ39" s="474"/>
    </row>
    <row r="40" spans="1:78" s="286" customFormat="1" ht="30">
      <c r="A40" s="1019">
        <v>25</v>
      </c>
      <c r="B40" s="291" t="s">
        <v>703</v>
      </c>
      <c r="C40" s="761"/>
      <c r="D40" s="290"/>
      <c r="E40" s="1056"/>
      <c r="F40" s="290"/>
      <c r="G40" s="290"/>
      <c r="H40" s="290"/>
      <c r="I40" s="290"/>
      <c r="J40" s="290"/>
      <c r="K40" s="290"/>
      <c r="L40" s="290"/>
      <c r="M40" s="290"/>
      <c r="N40" s="290"/>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c r="BR40" s="474"/>
      <c r="BS40" s="474"/>
      <c r="BT40" s="474"/>
      <c r="BU40" s="474"/>
      <c r="BV40" s="474"/>
      <c r="BW40" s="474"/>
      <c r="BX40" s="474"/>
      <c r="BY40" s="474"/>
      <c r="BZ40" s="474"/>
    </row>
    <row r="41" spans="1:78" s="286" customFormat="1" ht="30">
      <c r="A41" s="1019">
        <v>26</v>
      </c>
      <c r="B41" s="291" t="s">
        <v>702</v>
      </c>
      <c r="C41" s="761"/>
      <c r="D41" s="290"/>
      <c r="E41" s="836"/>
      <c r="F41" s="290"/>
      <c r="G41" s="290"/>
      <c r="H41" s="290"/>
      <c r="I41" s="290"/>
      <c r="J41" s="290"/>
      <c r="K41" s="290"/>
      <c r="L41" s="290"/>
      <c r="M41" s="290"/>
      <c r="N41" s="290"/>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c r="BZ41" s="474"/>
    </row>
    <row r="42" spans="1:78" s="286" customFormat="1">
      <c r="A42" s="480"/>
      <c r="B42" s="1020" t="s">
        <v>1071</v>
      </c>
      <c r="C42" s="761"/>
      <c r="D42" s="292"/>
      <c r="E42" s="292"/>
      <c r="F42" s="292"/>
      <c r="G42" s="292"/>
      <c r="H42" s="292"/>
      <c r="I42" s="292"/>
      <c r="J42" s="292"/>
      <c r="K42" s="292"/>
      <c r="L42" s="292"/>
      <c r="M42" s="292"/>
      <c r="N42" s="292"/>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4"/>
      <c r="BA42" s="474"/>
      <c r="BB42" s="474"/>
      <c r="BC42" s="474"/>
      <c r="BD42" s="474"/>
      <c r="BE42" s="474"/>
      <c r="BF42" s="474"/>
      <c r="BG42" s="474"/>
      <c r="BH42" s="474"/>
      <c r="BI42" s="474"/>
      <c r="BJ42" s="474"/>
      <c r="BK42" s="474"/>
      <c r="BL42" s="474"/>
      <c r="BM42" s="474"/>
      <c r="BN42" s="474"/>
      <c r="BO42" s="474"/>
      <c r="BP42" s="474"/>
      <c r="BQ42" s="474"/>
      <c r="BR42" s="474"/>
      <c r="BS42" s="474"/>
      <c r="BT42" s="474"/>
      <c r="BU42" s="474"/>
      <c r="BV42" s="474"/>
      <c r="BW42" s="474"/>
      <c r="BX42" s="474"/>
      <c r="BY42" s="474"/>
      <c r="BZ42" s="474"/>
    </row>
    <row r="43" spans="1:78" s="288" customFormat="1" ht="30">
      <c r="A43" s="1019">
        <v>27</v>
      </c>
      <c r="B43" s="291" t="s">
        <v>701</v>
      </c>
      <c r="C43" s="761"/>
      <c r="D43" s="290"/>
      <c r="E43" s="836"/>
      <c r="F43" s="290"/>
      <c r="G43" s="290"/>
      <c r="H43" s="290"/>
      <c r="I43" s="290"/>
      <c r="J43" s="290"/>
      <c r="K43" s="290"/>
      <c r="L43" s="290"/>
      <c r="M43" s="290"/>
      <c r="N43" s="290"/>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472"/>
      <c r="BQ43" s="472"/>
      <c r="BR43" s="472"/>
      <c r="BS43" s="472"/>
      <c r="BT43" s="472"/>
      <c r="BU43" s="472"/>
      <c r="BV43" s="472"/>
      <c r="BW43" s="472"/>
      <c r="BX43" s="472"/>
      <c r="BY43" s="472"/>
      <c r="BZ43" s="472"/>
    </row>
    <row r="44" spans="1:78" s="286" customFormat="1" ht="45">
      <c r="A44" s="1019">
        <v>28</v>
      </c>
      <c r="B44" s="291" t="s">
        <v>700</v>
      </c>
      <c r="C44" s="761"/>
      <c r="D44" s="290"/>
      <c r="E44" s="836"/>
      <c r="F44" s="290"/>
      <c r="G44" s="290"/>
      <c r="H44" s="290"/>
      <c r="I44" s="290"/>
      <c r="J44" s="290"/>
      <c r="K44" s="290"/>
      <c r="L44" s="290"/>
      <c r="M44" s="290"/>
      <c r="N44" s="290"/>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c r="BR44" s="474"/>
      <c r="BS44" s="474"/>
      <c r="BT44" s="474"/>
      <c r="BU44" s="474"/>
      <c r="BV44" s="474"/>
      <c r="BW44" s="474"/>
      <c r="BX44" s="474"/>
      <c r="BY44" s="474"/>
      <c r="BZ44" s="474"/>
    </row>
    <row r="45" spans="1:78" s="286" customFormat="1" ht="30">
      <c r="A45" s="1019">
        <v>29</v>
      </c>
      <c r="B45" s="291" t="s">
        <v>699</v>
      </c>
      <c r="C45" s="761"/>
      <c r="D45" s="290"/>
      <c r="E45" s="836"/>
      <c r="F45" s="290"/>
      <c r="G45" s="290"/>
      <c r="H45" s="290"/>
      <c r="I45" s="290"/>
      <c r="J45" s="290"/>
      <c r="K45" s="290"/>
      <c r="L45" s="290"/>
      <c r="M45" s="290"/>
      <c r="N45" s="290"/>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4"/>
      <c r="BL45" s="474"/>
      <c r="BM45" s="474"/>
      <c r="BN45" s="474"/>
      <c r="BO45" s="474"/>
      <c r="BP45" s="474"/>
      <c r="BQ45" s="474"/>
      <c r="BR45" s="474"/>
      <c r="BS45" s="474"/>
      <c r="BT45" s="474"/>
      <c r="BU45" s="474"/>
      <c r="BV45" s="474"/>
      <c r="BW45" s="474"/>
      <c r="BX45" s="474"/>
      <c r="BY45" s="474"/>
      <c r="BZ45" s="474"/>
    </row>
    <row r="46" spans="1:78" s="286" customFormat="1" ht="60">
      <c r="A46" s="1019">
        <v>30</v>
      </c>
      <c r="B46" s="291" t="s">
        <v>698</v>
      </c>
      <c r="C46" s="761"/>
      <c r="D46" s="290"/>
      <c r="E46" s="836"/>
      <c r="F46" s="290"/>
      <c r="G46" s="290"/>
      <c r="H46" s="290"/>
      <c r="I46" s="290"/>
      <c r="J46" s="290"/>
      <c r="K46" s="290"/>
      <c r="L46" s="290"/>
      <c r="M46" s="290"/>
      <c r="N46" s="290"/>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c r="BT46" s="474"/>
      <c r="BU46" s="474"/>
      <c r="BV46" s="474"/>
      <c r="BW46" s="474"/>
      <c r="BX46" s="474"/>
      <c r="BY46" s="474"/>
      <c r="BZ46" s="474"/>
    </row>
    <row r="47" spans="1:78" s="286" customFormat="1" ht="30">
      <c r="A47" s="1019">
        <v>31</v>
      </c>
      <c r="B47" s="291" t="s">
        <v>697</v>
      </c>
      <c r="C47" s="761"/>
      <c r="D47" s="290"/>
      <c r="E47" s="836"/>
      <c r="F47" s="290"/>
      <c r="G47" s="290"/>
      <c r="H47" s="290"/>
      <c r="I47" s="290"/>
      <c r="J47" s="290"/>
      <c r="K47" s="290"/>
      <c r="L47" s="290"/>
      <c r="M47" s="290"/>
      <c r="N47" s="290"/>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74"/>
      <c r="BG47" s="474"/>
      <c r="BH47" s="474"/>
      <c r="BI47" s="474"/>
      <c r="BJ47" s="474"/>
      <c r="BK47" s="474"/>
      <c r="BL47" s="474"/>
      <c r="BM47" s="474"/>
      <c r="BN47" s="474"/>
      <c r="BO47" s="474"/>
      <c r="BP47" s="474"/>
      <c r="BQ47" s="474"/>
      <c r="BR47" s="474"/>
      <c r="BS47" s="474"/>
      <c r="BT47" s="474"/>
      <c r="BU47" s="474"/>
      <c r="BV47" s="474"/>
      <c r="BW47" s="474"/>
      <c r="BX47" s="474"/>
      <c r="BY47" s="474"/>
      <c r="BZ47" s="474"/>
    </row>
    <row r="48" spans="1:78" s="286" customFormat="1">
      <c r="A48" s="468"/>
      <c r="B48" s="1020" t="s">
        <v>1072</v>
      </c>
      <c r="C48" s="761"/>
      <c r="D48" s="292"/>
      <c r="E48" s="292"/>
      <c r="F48" s="292"/>
      <c r="G48" s="292"/>
      <c r="H48" s="292"/>
      <c r="I48" s="292"/>
      <c r="J48" s="292"/>
      <c r="K48" s="292"/>
      <c r="L48" s="292"/>
      <c r="M48" s="292"/>
      <c r="N48" s="292"/>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c r="BV48" s="474"/>
      <c r="BW48" s="474"/>
      <c r="BX48" s="474"/>
      <c r="BY48" s="474"/>
      <c r="BZ48" s="474"/>
    </row>
    <row r="49" spans="1:78" s="286" customFormat="1" ht="60">
      <c r="A49" s="1019">
        <v>32</v>
      </c>
      <c r="B49" s="291" t="s">
        <v>696</v>
      </c>
      <c r="C49" s="761"/>
      <c r="D49" s="290"/>
      <c r="E49" s="836"/>
      <c r="F49" s="290"/>
      <c r="G49" s="290"/>
      <c r="H49" s="290"/>
      <c r="I49" s="290"/>
      <c r="J49" s="290"/>
      <c r="K49" s="290"/>
      <c r="L49" s="290"/>
      <c r="M49" s="290"/>
      <c r="N49" s="290"/>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c r="BP49" s="474"/>
      <c r="BQ49" s="474"/>
      <c r="BR49" s="474"/>
      <c r="BS49" s="474"/>
      <c r="BT49" s="474"/>
      <c r="BU49" s="474"/>
      <c r="BV49" s="474"/>
      <c r="BW49" s="474"/>
      <c r="BX49" s="474"/>
      <c r="BY49" s="474"/>
      <c r="BZ49" s="474"/>
    </row>
    <row r="50" spans="1:78" s="286" customFormat="1" ht="60">
      <c r="A50" s="1019">
        <v>33</v>
      </c>
      <c r="B50" s="291" t="s">
        <v>695</v>
      </c>
      <c r="C50" s="761"/>
      <c r="D50" s="290"/>
      <c r="E50" s="836"/>
      <c r="F50" s="290"/>
      <c r="G50" s="290"/>
      <c r="H50" s="290"/>
      <c r="I50" s="290"/>
      <c r="J50" s="290"/>
      <c r="K50" s="290"/>
      <c r="L50" s="290"/>
      <c r="M50" s="290"/>
      <c r="N50" s="290"/>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c r="BR50" s="474"/>
      <c r="BS50" s="474"/>
      <c r="BT50" s="474"/>
      <c r="BU50" s="474"/>
      <c r="BV50" s="474"/>
      <c r="BW50" s="474"/>
      <c r="BX50" s="474"/>
      <c r="BY50" s="474"/>
      <c r="BZ50" s="474"/>
    </row>
    <row r="51" spans="1:78" s="286" customFormat="1" ht="30" customHeight="1">
      <c r="A51" s="1019">
        <v>34</v>
      </c>
      <c r="B51" s="291" t="s">
        <v>839</v>
      </c>
      <c r="C51" s="761"/>
      <c r="D51" s="414"/>
      <c r="E51" s="1055"/>
      <c r="F51" s="414"/>
      <c r="G51" s="414"/>
      <c r="H51" s="414"/>
      <c r="I51" s="414"/>
      <c r="J51" s="414"/>
      <c r="K51" s="414"/>
      <c r="L51" s="414"/>
      <c r="M51" s="414"/>
      <c r="N51" s="41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c r="BR51" s="474"/>
      <c r="BS51" s="474"/>
      <c r="BT51" s="474"/>
      <c r="BU51" s="474"/>
      <c r="BV51" s="474"/>
      <c r="BW51" s="474"/>
      <c r="BX51" s="474"/>
      <c r="BY51" s="474"/>
      <c r="BZ51" s="474"/>
    </row>
    <row r="52" spans="1:78" s="286" customFormat="1" ht="30">
      <c r="A52" s="1019">
        <v>35</v>
      </c>
      <c r="B52" s="291" t="s">
        <v>694</v>
      </c>
      <c r="C52" s="761"/>
      <c r="D52" s="290"/>
      <c r="E52" s="1055"/>
      <c r="F52" s="290"/>
      <c r="G52" s="290"/>
      <c r="H52" s="290"/>
      <c r="I52" s="290"/>
      <c r="J52" s="290"/>
      <c r="K52" s="290"/>
      <c r="L52" s="290"/>
      <c r="M52" s="290"/>
      <c r="N52" s="290"/>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4"/>
      <c r="BC52" s="474"/>
      <c r="BD52" s="474"/>
      <c r="BE52" s="474"/>
      <c r="BF52" s="474"/>
      <c r="BG52" s="474"/>
      <c r="BH52" s="474"/>
      <c r="BI52" s="474"/>
      <c r="BJ52" s="474"/>
      <c r="BK52" s="474"/>
      <c r="BL52" s="474"/>
      <c r="BM52" s="474"/>
      <c r="BN52" s="474"/>
      <c r="BO52" s="474"/>
      <c r="BP52" s="474"/>
      <c r="BQ52" s="474"/>
      <c r="BR52" s="474"/>
      <c r="BS52" s="474"/>
      <c r="BT52" s="474"/>
      <c r="BU52" s="474"/>
      <c r="BV52" s="474"/>
      <c r="BW52" s="474"/>
      <c r="BX52" s="474"/>
      <c r="BY52" s="474"/>
      <c r="BZ52" s="474"/>
    </row>
    <row r="53" spans="1:78" s="286" customFormat="1">
      <c r="A53" s="1019">
        <v>36</v>
      </c>
      <c r="B53" s="778" t="str">
        <f>"Subtotal (item "&amp;A35&amp;" minus items "&amp;A39&amp;" through "&amp;A52&amp;")"</f>
        <v>Subtotal (item 23 minus items 24 through 35)</v>
      </c>
      <c r="C53" s="761"/>
      <c r="D53" s="834"/>
      <c r="E53" s="834"/>
      <c r="F53" s="834"/>
      <c r="G53" s="834"/>
      <c r="H53" s="834"/>
      <c r="I53" s="834"/>
      <c r="J53" s="834"/>
      <c r="K53" s="834"/>
      <c r="L53" s="834"/>
      <c r="M53" s="834"/>
      <c r="N53" s="83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c r="AN53" s="474"/>
      <c r="AO53" s="474"/>
      <c r="AP53" s="474"/>
      <c r="AQ53" s="474"/>
      <c r="AR53" s="474"/>
      <c r="AS53" s="474"/>
      <c r="AT53" s="474"/>
      <c r="AU53" s="474"/>
      <c r="AV53" s="474"/>
      <c r="AW53" s="474"/>
      <c r="AX53" s="474"/>
      <c r="AY53" s="474"/>
      <c r="AZ53" s="474"/>
      <c r="BA53" s="474"/>
      <c r="BB53" s="474"/>
      <c r="BC53" s="474"/>
      <c r="BD53" s="474"/>
      <c r="BE53" s="474"/>
      <c r="BF53" s="474"/>
      <c r="BG53" s="474"/>
      <c r="BH53" s="474"/>
      <c r="BI53" s="474"/>
      <c r="BJ53" s="474"/>
      <c r="BK53" s="474"/>
      <c r="BL53" s="474"/>
      <c r="BM53" s="474"/>
      <c r="BN53" s="474"/>
      <c r="BO53" s="474"/>
      <c r="BP53" s="474"/>
      <c r="BQ53" s="474"/>
      <c r="BR53" s="474"/>
      <c r="BS53" s="474"/>
      <c r="BT53" s="474"/>
      <c r="BU53" s="474"/>
      <c r="BV53" s="474"/>
      <c r="BW53" s="474"/>
      <c r="BX53" s="474"/>
      <c r="BY53" s="474"/>
      <c r="BZ53" s="474"/>
    </row>
    <row r="54" spans="1:78" s="286" customFormat="1" ht="45">
      <c r="A54" s="1019">
        <v>37</v>
      </c>
      <c r="B54" s="778" t="str">
        <f>"Significant investments in the capital of unconsolidated financial institutions in the form of common stock, net of associated DTLs, that exceed the 10 percent common equity tier 1 capital deduction threshold (item "&amp;A102&amp;")"</f>
        <v>Significant investments in the capital of unconsolidated financial institutions in the form of common stock, net of associated DTLs, that exceed the 10 percent common equity tier 1 capital deduction threshold (item 71)</v>
      </c>
      <c r="C54" s="761"/>
      <c r="D54" s="717"/>
      <c r="E54" s="1055"/>
      <c r="F54" s="717"/>
      <c r="G54" s="717"/>
      <c r="H54" s="717"/>
      <c r="I54" s="717"/>
      <c r="J54" s="717"/>
      <c r="K54" s="717"/>
      <c r="L54" s="717"/>
      <c r="M54" s="717"/>
      <c r="N54" s="717"/>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4"/>
      <c r="AZ54" s="474"/>
      <c r="BA54" s="474"/>
      <c r="BB54" s="474"/>
      <c r="BC54" s="474"/>
      <c r="BD54" s="474"/>
      <c r="BE54" s="474"/>
      <c r="BF54" s="474"/>
      <c r="BG54" s="474"/>
      <c r="BH54" s="474"/>
      <c r="BI54" s="474"/>
      <c r="BJ54" s="474"/>
      <c r="BK54" s="474"/>
      <c r="BL54" s="474"/>
      <c r="BM54" s="474"/>
      <c r="BN54" s="474"/>
      <c r="BO54" s="474"/>
      <c r="BP54" s="474"/>
      <c r="BQ54" s="474"/>
      <c r="BR54" s="474"/>
      <c r="BS54" s="474"/>
      <c r="BT54" s="474"/>
      <c r="BU54" s="474"/>
      <c r="BV54" s="474"/>
      <c r="BW54" s="474"/>
      <c r="BX54" s="474"/>
      <c r="BY54" s="474"/>
      <c r="BZ54" s="474"/>
    </row>
    <row r="55" spans="1:78" s="286" customFormat="1" ht="30">
      <c r="A55" s="1019">
        <v>38</v>
      </c>
      <c r="B55" s="778" t="str">
        <f>"MSAs, net of associated DTLs, that exceed the 10 percent common equity tier 1 capital deduction threshold (item "&amp;A109&amp;")"</f>
        <v>MSAs, net of associated DTLs, that exceed the 10 percent common equity tier 1 capital deduction threshold (item 76)</v>
      </c>
      <c r="C55" s="761"/>
      <c r="D55" s="717"/>
      <c r="E55" s="1007"/>
      <c r="F55" s="717"/>
      <c r="G55" s="717"/>
      <c r="H55" s="717"/>
      <c r="I55" s="717"/>
      <c r="J55" s="717"/>
      <c r="K55" s="717"/>
      <c r="L55" s="717"/>
      <c r="M55" s="717"/>
      <c r="N55" s="717"/>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4"/>
      <c r="BR55" s="474"/>
      <c r="BS55" s="474"/>
      <c r="BT55" s="474"/>
      <c r="BU55" s="474"/>
      <c r="BV55" s="474"/>
      <c r="BW55" s="474"/>
      <c r="BX55" s="474"/>
      <c r="BY55" s="474"/>
      <c r="BZ55" s="474"/>
    </row>
    <row r="56" spans="1:78" s="286" customFormat="1" ht="45">
      <c r="A56" s="1019">
        <v>39</v>
      </c>
      <c r="B56" s="778" t="str">
        <f>"DTAs arising from temporary differences that could not be realized through net operating loss carrybacks, net of related valuation allowances and net of DTLs, that exceed the 10 percent common equity tier 1 capital deduction threshold (item "&amp;A114&amp;")"</f>
        <v>DTAs arising from temporary differences that could not be realized through net operating loss carrybacks, net of related valuation allowances and net of DTLs, that exceed the 10 percent common equity tier 1 capital deduction threshold (item 79)</v>
      </c>
      <c r="C56" s="761"/>
      <c r="D56" s="717"/>
      <c r="E56" s="1007"/>
      <c r="F56" s="717"/>
      <c r="G56" s="717"/>
      <c r="H56" s="717"/>
      <c r="I56" s="717"/>
      <c r="J56" s="717"/>
      <c r="K56" s="717"/>
      <c r="L56" s="717"/>
      <c r="M56" s="717"/>
      <c r="N56" s="717"/>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4"/>
      <c r="BM56" s="474"/>
      <c r="BN56" s="474"/>
      <c r="BO56" s="474"/>
      <c r="BP56" s="474"/>
      <c r="BQ56" s="474"/>
      <c r="BR56" s="474"/>
      <c r="BS56" s="474"/>
      <c r="BT56" s="474"/>
      <c r="BU56" s="474"/>
      <c r="BV56" s="474"/>
      <c r="BW56" s="474"/>
      <c r="BX56" s="474"/>
      <c r="BY56" s="474"/>
      <c r="BZ56" s="474"/>
    </row>
    <row r="57" spans="1:78" s="286" customFormat="1" ht="75">
      <c r="A57" s="1019">
        <v>40</v>
      </c>
      <c r="B57" s="778" t="s">
        <v>1084</v>
      </c>
      <c r="C57" s="761"/>
      <c r="D57" s="717"/>
      <c r="E57" s="1007"/>
      <c r="F57" s="717"/>
      <c r="G57" s="717"/>
      <c r="H57" s="717"/>
      <c r="I57" s="717"/>
      <c r="J57" s="717"/>
      <c r="K57" s="717"/>
      <c r="L57" s="717"/>
      <c r="M57" s="717"/>
      <c r="N57" s="717"/>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4"/>
      <c r="BR57" s="474"/>
      <c r="BS57" s="474"/>
      <c r="BT57" s="474"/>
      <c r="BU57" s="474"/>
      <c r="BV57" s="474"/>
      <c r="BW57" s="474"/>
      <c r="BX57" s="474"/>
      <c r="BY57" s="474"/>
      <c r="BZ57" s="474"/>
    </row>
    <row r="58" spans="1:78" s="286" customFormat="1" ht="30">
      <c r="A58" s="1019">
        <v>41</v>
      </c>
      <c r="B58" s="291"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58" s="761"/>
      <c r="D58" s="290"/>
      <c r="E58" s="836"/>
      <c r="F58" s="290"/>
      <c r="G58" s="290"/>
      <c r="H58" s="290"/>
      <c r="I58" s="290"/>
      <c r="J58" s="290"/>
      <c r="K58" s="290"/>
      <c r="L58" s="290"/>
      <c r="M58" s="290"/>
      <c r="N58" s="290"/>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4"/>
      <c r="AZ58" s="474"/>
      <c r="BA58" s="474"/>
      <c r="BB58" s="474"/>
      <c r="BC58" s="474"/>
      <c r="BD58" s="474"/>
      <c r="BE58" s="474"/>
      <c r="BF58" s="474"/>
      <c r="BG58" s="474"/>
      <c r="BH58" s="474"/>
      <c r="BI58" s="474"/>
      <c r="BJ58" s="474"/>
      <c r="BK58" s="474"/>
      <c r="BL58" s="474"/>
      <c r="BM58" s="474"/>
      <c r="BN58" s="474"/>
      <c r="BO58" s="474"/>
      <c r="BP58" s="474"/>
      <c r="BQ58" s="474"/>
      <c r="BR58" s="474"/>
      <c r="BS58" s="474"/>
      <c r="BT58" s="474"/>
      <c r="BU58" s="474"/>
      <c r="BV58" s="474"/>
      <c r="BW58" s="474"/>
      <c r="BX58" s="474"/>
      <c r="BY58" s="474"/>
      <c r="BZ58" s="474"/>
    </row>
    <row r="59" spans="1:78" s="286" customFormat="1" ht="30">
      <c r="A59" s="1019">
        <v>42</v>
      </c>
      <c r="B59" s="778" t="str">
        <f>"Total adjustments and deductions for common equity tier 1 capital (sum of items "&amp;A54&amp;" through "&amp;A58&amp;")"</f>
        <v>Total adjustments and deductions for common equity tier 1 capital (sum of items 37 through 41)</v>
      </c>
      <c r="C59" s="761"/>
      <c r="D59" s="836"/>
      <c r="E59" s="836"/>
      <c r="F59" s="836"/>
      <c r="G59" s="836"/>
      <c r="H59" s="836"/>
      <c r="I59" s="836"/>
      <c r="J59" s="836"/>
      <c r="K59" s="836"/>
      <c r="L59" s="836"/>
      <c r="M59" s="836"/>
      <c r="N59" s="836"/>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4"/>
      <c r="AY59" s="474"/>
      <c r="AZ59" s="474"/>
      <c r="BA59" s="474"/>
      <c r="BB59" s="474"/>
      <c r="BC59" s="474"/>
      <c r="BD59" s="474"/>
      <c r="BE59" s="474"/>
      <c r="BF59" s="474"/>
      <c r="BG59" s="474"/>
      <c r="BH59" s="474"/>
      <c r="BI59" s="474"/>
      <c r="BJ59" s="474"/>
      <c r="BK59" s="474"/>
      <c r="BL59" s="474"/>
      <c r="BM59" s="474"/>
      <c r="BN59" s="474"/>
      <c r="BO59" s="474"/>
      <c r="BP59" s="474"/>
      <c r="BQ59" s="474"/>
      <c r="BR59" s="474"/>
      <c r="BS59" s="474"/>
      <c r="BT59" s="474"/>
      <c r="BU59" s="474"/>
      <c r="BV59" s="474"/>
      <c r="BW59" s="474"/>
      <c r="BX59" s="474"/>
      <c r="BY59" s="474"/>
      <c r="BZ59" s="474"/>
    </row>
    <row r="60" spans="1:78" s="286" customFormat="1">
      <c r="A60" s="1019">
        <v>43</v>
      </c>
      <c r="B60" s="291" t="str">
        <f>"Common equity tier 1 capital"</f>
        <v>Common equity tier 1 capital</v>
      </c>
      <c r="C60" s="761"/>
      <c r="D60" s="66"/>
      <c r="E60" s="1007"/>
      <c r="F60" s="66"/>
      <c r="G60" s="66"/>
      <c r="H60" s="66"/>
      <c r="I60" s="66"/>
      <c r="J60" s="66"/>
      <c r="K60" s="66"/>
      <c r="L60" s="66"/>
      <c r="M60" s="66"/>
      <c r="N60" s="66"/>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4"/>
      <c r="BR60" s="474"/>
      <c r="BS60" s="474"/>
      <c r="BT60" s="474"/>
      <c r="BU60" s="474"/>
      <c r="BV60" s="474"/>
      <c r="BW60" s="474"/>
      <c r="BX60" s="474"/>
      <c r="BY60" s="474"/>
      <c r="BZ60" s="474"/>
    </row>
    <row r="61" spans="1:78" s="286" customFormat="1">
      <c r="A61" s="468"/>
      <c r="B61" s="671"/>
      <c r="C61" s="763"/>
      <c r="D61" s="475"/>
      <c r="E61" s="475"/>
      <c r="F61" s="475"/>
      <c r="G61" s="475"/>
      <c r="H61" s="475"/>
      <c r="I61" s="475"/>
      <c r="J61" s="475"/>
      <c r="K61" s="475"/>
      <c r="L61" s="475"/>
      <c r="M61" s="475"/>
      <c r="N61" s="475"/>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c r="BN61" s="474"/>
      <c r="BO61" s="474"/>
      <c r="BP61" s="474"/>
      <c r="BQ61" s="474"/>
      <c r="BR61" s="474"/>
      <c r="BS61" s="474"/>
      <c r="BT61" s="474"/>
      <c r="BU61" s="474"/>
      <c r="BV61" s="474"/>
      <c r="BW61" s="474"/>
      <c r="BX61" s="474"/>
      <c r="BY61" s="474"/>
      <c r="BZ61" s="474"/>
    </row>
    <row r="62" spans="1:78" s="286" customFormat="1">
      <c r="A62" s="468"/>
      <c r="B62" s="667" t="s">
        <v>693</v>
      </c>
      <c r="C62" s="763"/>
      <c r="D62" s="475"/>
      <c r="E62" s="475"/>
      <c r="F62" s="475"/>
      <c r="G62" s="475"/>
      <c r="H62" s="475"/>
      <c r="I62" s="475"/>
      <c r="J62" s="475"/>
      <c r="K62" s="475"/>
      <c r="L62" s="475"/>
      <c r="M62" s="475"/>
      <c r="N62" s="475"/>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474"/>
      <c r="BN62" s="474"/>
      <c r="BO62" s="474"/>
      <c r="BP62" s="474"/>
      <c r="BQ62" s="474"/>
      <c r="BR62" s="474"/>
      <c r="BS62" s="474"/>
      <c r="BT62" s="474"/>
      <c r="BU62" s="474"/>
      <c r="BV62" s="474"/>
      <c r="BW62" s="474"/>
      <c r="BX62" s="474"/>
      <c r="BY62" s="474"/>
      <c r="BZ62" s="474"/>
    </row>
    <row r="63" spans="1:78" s="286" customFormat="1">
      <c r="A63" s="1019">
        <v>44</v>
      </c>
      <c r="B63" s="665" t="s">
        <v>692</v>
      </c>
      <c r="C63" s="761"/>
      <c r="D63" s="290"/>
      <c r="E63" s="836"/>
      <c r="F63" s="290"/>
      <c r="G63" s="290"/>
      <c r="H63" s="290"/>
      <c r="I63" s="290"/>
      <c r="J63" s="290"/>
      <c r="K63" s="290"/>
      <c r="L63" s="290"/>
      <c r="M63" s="290"/>
      <c r="N63" s="290"/>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c r="BR63" s="474"/>
      <c r="BS63" s="474"/>
      <c r="BT63" s="474"/>
      <c r="BU63" s="474"/>
      <c r="BV63" s="474"/>
      <c r="BW63" s="474"/>
      <c r="BX63" s="474"/>
      <c r="BY63" s="474"/>
      <c r="BZ63" s="474"/>
    </row>
    <row r="64" spans="1:78" s="286" customFormat="1">
      <c r="A64" s="1019">
        <v>45</v>
      </c>
      <c r="B64" s="665" t="s">
        <v>691</v>
      </c>
      <c r="C64" s="761"/>
      <c r="D64" s="290"/>
      <c r="E64" s="836"/>
      <c r="F64" s="290"/>
      <c r="G64" s="290"/>
      <c r="H64" s="290"/>
      <c r="I64" s="290"/>
      <c r="J64" s="290"/>
      <c r="K64" s="290"/>
      <c r="L64" s="290"/>
      <c r="M64" s="290"/>
      <c r="N64" s="290"/>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4"/>
      <c r="AY64" s="474"/>
      <c r="AZ64" s="474"/>
      <c r="BA64" s="474"/>
      <c r="BB64" s="474"/>
      <c r="BC64" s="474"/>
      <c r="BD64" s="474"/>
      <c r="BE64" s="474"/>
      <c r="BF64" s="474"/>
      <c r="BG64" s="474"/>
      <c r="BH64" s="474"/>
      <c r="BI64" s="474"/>
      <c r="BJ64" s="474"/>
      <c r="BK64" s="474"/>
      <c r="BL64" s="474"/>
      <c r="BM64" s="474"/>
      <c r="BN64" s="474"/>
      <c r="BO64" s="474"/>
      <c r="BP64" s="474"/>
      <c r="BQ64" s="474"/>
      <c r="BR64" s="474"/>
      <c r="BS64" s="474"/>
      <c r="BT64" s="474"/>
      <c r="BU64" s="474"/>
      <c r="BV64" s="474"/>
      <c r="BW64" s="474"/>
      <c r="BX64" s="474"/>
      <c r="BY64" s="474"/>
      <c r="BZ64" s="474"/>
    </row>
    <row r="65" spans="1:78" s="286" customFormat="1">
      <c r="A65" s="1019">
        <v>46</v>
      </c>
      <c r="B65" s="665" t="s">
        <v>690</v>
      </c>
      <c r="C65" s="761"/>
      <c r="D65" s="290"/>
      <c r="E65" s="836"/>
      <c r="F65" s="290"/>
      <c r="G65" s="290"/>
      <c r="H65" s="290"/>
      <c r="I65" s="290"/>
      <c r="J65" s="290"/>
      <c r="K65" s="290"/>
      <c r="L65" s="290"/>
      <c r="M65" s="290"/>
      <c r="N65" s="290"/>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c r="BR65" s="474"/>
      <c r="BS65" s="474"/>
      <c r="BT65" s="474"/>
      <c r="BU65" s="474"/>
      <c r="BV65" s="474"/>
      <c r="BW65" s="474"/>
      <c r="BX65" s="474"/>
      <c r="BY65" s="474"/>
      <c r="BZ65" s="474"/>
    </row>
    <row r="66" spans="1:78" s="286" customFormat="1">
      <c r="A66" s="1019">
        <v>47</v>
      </c>
      <c r="B66" s="776" t="str">
        <f>"Additional tier 1 capital before deductions"</f>
        <v>Additional tier 1 capital before deductions</v>
      </c>
      <c r="C66" s="761"/>
      <c r="D66" s="66"/>
      <c r="E66" s="1007"/>
      <c r="F66" s="66"/>
      <c r="G66" s="66"/>
      <c r="H66" s="66"/>
      <c r="I66" s="66"/>
      <c r="J66" s="66"/>
      <c r="K66" s="66"/>
      <c r="L66" s="66"/>
      <c r="M66" s="66"/>
      <c r="N66" s="66"/>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4"/>
      <c r="BR66" s="474"/>
      <c r="BS66" s="474"/>
      <c r="BT66" s="474"/>
      <c r="BU66" s="474"/>
      <c r="BV66" s="474"/>
      <c r="BW66" s="474"/>
      <c r="BX66" s="474"/>
      <c r="BY66" s="474"/>
      <c r="BZ66" s="474"/>
    </row>
    <row r="67" spans="1:78" s="286" customFormat="1">
      <c r="A67" s="1019">
        <v>48</v>
      </c>
      <c r="B67" s="665" t="s">
        <v>689</v>
      </c>
      <c r="C67" s="761"/>
      <c r="D67" s="414"/>
      <c r="E67" s="834"/>
      <c r="F67" s="414"/>
      <c r="G67" s="414"/>
      <c r="H67" s="414"/>
      <c r="I67" s="414"/>
      <c r="J67" s="414"/>
      <c r="K67" s="414"/>
      <c r="L67" s="414"/>
      <c r="M67" s="414"/>
      <c r="N67" s="41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row>
    <row r="68" spans="1:78" s="286" customFormat="1">
      <c r="A68" s="1019">
        <v>49</v>
      </c>
      <c r="B68" s="776" t="str">
        <f>"Additional tier 1 capital"</f>
        <v>Additional tier 1 capital</v>
      </c>
      <c r="C68" s="761"/>
      <c r="D68" s="777"/>
      <c r="E68" s="834"/>
      <c r="F68" s="777"/>
      <c r="G68" s="777"/>
      <c r="H68" s="777"/>
      <c r="I68" s="777"/>
      <c r="J68" s="777"/>
      <c r="K68" s="777"/>
      <c r="L68" s="777"/>
      <c r="M68" s="777"/>
      <c r="N68" s="777"/>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4"/>
      <c r="BR68" s="474"/>
      <c r="BS68" s="474"/>
      <c r="BT68" s="474"/>
      <c r="BU68" s="474"/>
      <c r="BV68" s="474"/>
      <c r="BW68" s="474"/>
      <c r="BX68" s="474"/>
      <c r="BY68" s="474"/>
      <c r="BZ68" s="474"/>
    </row>
    <row r="69" spans="1:78" s="286" customFormat="1">
      <c r="A69" s="468"/>
      <c r="B69" s="671"/>
      <c r="C69" s="763"/>
      <c r="D69" s="475"/>
      <c r="E69" s="475"/>
      <c r="F69" s="475"/>
      <c r="G69" s="475"/>
      <c r="H69" s="475"/>
      <c r="I69" s="475"/>
      <c r="J69" s="475"/>
      <c r="K69" s="475"/>
      <c r="L69" s="475"/>
      <c r="M69" s="475"/>
      <c r="N69" s="475"/>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c r="BR69" s="474"/>
      <c r="BS69" s="474"/>
      <c r="BT69" s="474"/>
      <c r="BU69" s="474"/>
      <c r="BV69" s="474"/>
      <c r="BW69" s="474"/>
      <c r="BX69" s="474"/>
      <c r="BY69" s="474"/>
      <c r="BZ69" s="474"/>
    </row>
    <row r="70" spans="1:78" s="286" customFormat="1">
      <c r="A70" s="468"/>
      <c r="B70" s="672" t="s">
        <v>41</v>
      </c>
      <c r="C70" s="763"/>
      <c r="D70" s="475"/>
      <c r="E70" s="475"/>
      <c r="F70" s="475"/>
      <c r="G70" s="475"/>
      <c r="H70" s="475"/>
      <c r="I70" s="475"/>
      <c r="J70" s="475"/>
      <c r="K70" s="475"/>
      <c r="L70" s="475"/>
      <c r="M70" s="475"/>
      <c r="N70" s="475"/>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4"/>
      <c r="AL70" s="474"/>
      <c r="AM70" s="474"/>
      <c r="AN70" s="474"/>
      <c r="AO70" s="474"/>
      <c r="AP70" s="474"/>
      <c r="AQ70" s="474"/>
      <c r="AR70" s="474"/>
      <c r="AS70" s="474"/>
      <c r="AT70" s="474"/>
      <c r="AU70" s="474"/>
      <c r="AV70" s="474"/>
      <c r="AW70" s="474"/>
      <c r="AX70" s="474"/>
      <c r="AY70" s="474"/>
      <c r="AZ70" s="474"/>
      <c r="BA70" s="474"/>
      <c r="BB70" s="474"/>
      <c r="BC70" s="474"/>
      <c r="BD70" s="474"/>
      <c r="BE70" s="474"/>
      <c r="BF70" s="474"/>
      <c r="BG70" s="474"/>
      <c r="BH70" s="474"/>
      <c r="BI70" s="474"/>
      <c r="BJ70" s="474"/>
      <c r="BK70" s="474"/>
      <c r="BL70" s="474"/>
      <c r="BM70" s="474"/>
      <c r="BN70" s="474"/>
      <c r="BO70" s="474"/>
      <c r="BP70" s="474"/>
      <c r="BQ70" s="474"/>
      <c r="BR70" s="474"/>
      <c r="BS70" s="474"/>
      <c r="BT70" s="474"/>
      <c r="BU70" s="474"/>
      <c r="BV70" s="474"/>
      <c r="BW70" s="474"/>
      <c r="BX70" s="474"/>
      <c r="BY70" s="474"/>
      <c r="BZ70" s="474"/>
    </row>
    <row r="71" spans="1:78" s="286" customFormat="1">
      <c r="A71" s="1019">
        <v>50</v>
      </c>
      <c r="B71" s="779" t="str">
        <f>"Tier 1 capital (sum of items "&amp;A60&amp;" and "&amp;A68&amp;")"</f>
        <v>Tier 1 capital (sum of items 43 and 49)</v>
      </c>
      <c r="C71" s="761"/>
      <c r="D71" s="66"/>
      <c r="E71" s="1007"/>
      <c r="F71" s="66"/>
      <c r="G71" s="66"/>
      <c r="H71" s="66"/>
      <c r="I71" s="66"/>
      <c r="J71" s="66"/>
      <c r="K71" s="66"/>
      <c r="L71" s="66"/>
      <c r="M71" s="66"/>
      <c r="N71" s="66"/>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474"/>
      <c r="BC71" s="474"/>
      <c r="BD71" s="474"/>
      <c r="BE71" s="474"/>
      <c r="BF71" s="474"/>
      <c r="BG71" s="474"/>
      <c r="BH71" s="474"/>
      <c r="BI71" s="474"/>
      <c r="BJ71" s="474"/>
      <c r="BK71" s="474"/>
      <c r="BL71" s="474"/>
      <c r="BM71" s="474"/>
      <c r="BN71" s="474"/>
      <c r="BO71" s="474"/>
      <c r="BP71" s="474"/>
      <c r="BQ71" s="474"/>
      <c r="BR71" s="474"/>
      <c r="BS71" s="474"/>
      <c r="BT71" s="474"/>
      <c r="BU71" s="474"/>
      <c r="BV71" s="474"/>
      <c r="BW71" s="474"/>
      <c r="BX71" s="474"/>
      <c r="BY71" s="474"/>
      <c r="BZ71" s="474"/>
    </row>
    <row r="72" spans="1:78" s="286" customFormat="1">
      <c r="A72" s="468"/>
      <c r="B72" s="671"/>
      <c r="C72" s="763"/>
      <c r="D72" s="475"/>
      <c r="E72" s="475"/>
      <c r="F72" s="475"/>
      <c r="G72" s="475"/>
      <c r="H72" s="475"/>
      <c r="I72" s="475"/>
      <c r="J72" s="475"/>
      <c r="K72" s="475"/>
      <c r="L72" s="475"/>
      <c r="M72" s="475"/>
      <c r="N72" s="475"/>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4"/>
      <c r="BR72" s="474"/>
      <c r="BS72" s="474"/>
      <c r="BT72" s="474"/>
      <c r="BU72" s="474"/>
      <c r="BV72" s="474"/>
      <c r="BW72" s="474"/>
      <c r="BX72" s="474"/>
      <c r="BY72" s="474"/>
      <c r="BZ72" s="474"/>
    </row>
    <row r="73" spans="1:78" s="286" customFormat="1">
      <c r="A73" s="468"/>
      <c r="B73" s="672" t="s">
        <v>688</v>
      </c>
      <c r="C73" s="763"/>
      <c r="D73" s="475"/>
      <c r="E73" s="475"/>
      <c r="F73" s="475"/>
      <c r="G73" s="475"/>
      <c r="H73" s="475"/>
      <c r="I73" s="475"/>
      <c r="J73" s="475"/>
      <c r="K73" s="475"/>
      <c r="L73" s="475"/>
      <c r="M73" s="475"/>
      <c r="N73" s="475"/>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4"/>
      <c r="BR73" s="474"/>
      <c r="BS73" s="474"/>
      <c r="BT73" s="474"/>
      <c r="BU73" s="474"/>
      <c r="BV73" s="474"/>
      <c r="BW73" s="474"/>
      <c r="BX73" s="474"/>
      <c r="BY73" s="474"/>
      <c r="BZ73" s="474"/>
    </row>
    <row r="74" spans="1:78" s="286" customFormat="1">
      <c r="A74" s="1019">
        <v>51</v>
      </c>
      <c r="B74" s="665" t="s">
        <v>687</v>
      </c>
      <c r="C74" s="761"/>
      <c r="D74" s="470"/>
      <c r="E74" s="837"/>
      <c r="F74" s="470"/>
      <c r="G74" s="470"/>
      <c r="H74" s="470"/>
      <c r="I74" s="470"/>
      <c r="J74" s="470"/>
      <c r="K74" s="470"/>
      <c r="L74" s="470"/>
      <c r="M74" s="470"/>
      <c r="N74" s="470"/>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4"/>
      <c r="AN74" s="474"/>
      <c r="AO74" s="474"/>
      <c r="AP74" s="474"/>
      <c r="AQ74" s="474"/>
      <c r="AR74" s="474"/>
      <c r="AS74" s="474"/>
      <c r="AT74" s="474"/>
      <c r="AU74" s="474"/>
      <c r="AV74" s="474"/>
      <c r="AW74" s="474"/>
      <c r="AX74" s="474"/>
      <c r="AY74" s="474"/>
      <c r="AZ74" s="474"/>
      <c r="BA74" s="474"/>
      <c r="BB74" s="474"/>
      <c r="BC74" s="474"/>
      <c r="BD74" s="474"/>
      <c r="BE74" s="474"/>
      <c r="BF74" s="474"/>
      <c r="BG74" s="474"/>
      <c r="BH74" s="474"/>
      <c r="BI74" s="474"/>
      <c r="BJ74" s="474"/>
      <c r="BK74" s="474"/>
      <c r="BL74" s="474"/>
      <c r="BM74" s="474"/>
      <c r="BN74" s="474"/>
      <c r="BO74" s="474"/>
      <c r="BP74" s="474"/>
      <c r="BQ74" s="474"/>
      <c r="BR74" s="474"/>
      <c r="BS74" s="474"/>
      <c r="BT74" s="474"/>
      <c r="BU74" s="474"/>
      <c r="BV74" s="474"/>
      <c r="BW74" s="474"/>
      <c r="BX74" s="474"/>
      <c r="BY74" s="474"/>
      <c r="BZ74" s="474"/>
    </row>
    <row r="75" spans="1:78" s="286" customFormat="1">
      <c r="A75" s="1019">
        <v>52</v>
      </c>
      <c r="B75" s="665" t="s">
        <v>686</v>
      </c>
      <c r="C75" s="761"/>
      <c r="D75" s="470"/>
      <c r="E75" s="837"/>
      <c r="F75" s="470"/>
      <c r="G75" s="470"/>
      <c r="H75" s="470"/>
      <c r="I75" s="470"/>
      <c r="J75" s="470"/>
      <c r="K75" s="470"/>
      <c r="L75" s="470"/>
      <c r="M75" s="470"/>
      <c r="N75" s="470"/>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c r="BR75" s="474"/>
      <c r="BS75" s="474"/>
      <c r="BT75" s="474"/>
      <c r="BU75" s="474"/>
      <c r="BV75" s="474"/>
      <c r="BW75" s="474"/>
      <c r="BX75" s="474"/>
      <c r="BY75" s="474"/>
      <c r="BZ75" s="474"/>
    </row>
    <row r="76" spans="1:78" s="286" customFormat="1">
      <c r="A76" s="1019">
        <v>53</v>
      </c>
      <c r="B76" s="665" t="s">
        <v>545</v>
      </c>
      <c r="C76" s="761"/>
      <c r="D76" s="470"/>
      <c r="E76" s="837"/>
      <c r="F76" s="470"/>
      <c r="G76" s="470"/>
      <c r="H76" s="470"/>
      <c r="I76" s="470"/>
      <c r="J76" s="470"/>
      <c r="K76" s="470"/>
      <c r="L76" s="470"/>
      <c r="M76" s="470"/>
      <c r="N76" s="470"/>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c r="BN76" s="474"/>
      <c r="BO76" s="474"/>
      <c r="BP76" s="474"/>
      <c r="BQ76" s="474"/>
      <c r="BR76" s="474"/>
      <c r="BS76" s="474"/>
      <c r="BT76" s="474"/>
      <c r="BU76" s="474"/>
      <c r="BV76" s="474"/>
      <c r="BW76" s="474"/>
      <c r="BX76" s="474"/>
      <c r="BY76" s="474"/>
      <c r="BZ76" s="474"/>
    </row>
    <row r="77" spans="1:78" s="286" customFormat="1">
      <c r="A77" s="1019">
        <v>54</v>
      </c>
      <c r="B77" s="665" t="s">
        <v>1293</v>
      </c>
      <c r="C77" s="761"/>
      <c r="D77" s="470"/>
      <c r="E77" s="837"/>
      <c r="F77" s="470"/>
      <c r="G77" s="470"/>
      <c r="H77" s="470"/>
      <c r="I77" s="470"/>
      <c r="J77" s="470"/>
      <c r="K77" s="470"/>
      <c r="L77" s="470"/>
      <c r="M77" s="470"/>
      <c r="N77" s="470"/>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c r="BN77" s="474"/>
      <c r="BO77" s="474"/>
      <c r="BP77" s="474"/>
      <c r="BQ77" s="474"/>
      <c r="BR77" s="474"/>
      <c r="BS77" s="474"/>
      <c r="BT77" s="474"/>
      <c r="BU77" s="474"/>
      <c r="BV77" s="474"/>
      <c r="BW77" s="474"/>
      <c r="BX77" s="474"/>
      <c r="BY77" s="474"/>
      <c r="BZ77" s="474"/>
    </row>
    <row r="78" spans="1:78" s="286" customFormat="1" ht="30">
      <c r="A78" s="1019">
        <v>55</v>
      </c>
      <c r="B78" s="665" t="s">
        <v>1088</v>
      </c>
      <c r="C78" s="761"/>
      <c r="D78" s="470"/>
      <c r="E78" s="837"/>
      <c r="F78" s="470"/>
      <c r="G78" s="470"/>
      <c r="H78" s="470"/>
      <c r="I78" s="470"/>
      <c r="J78" s="470"/>
      <c r="K78" s="470"/>
      <c r="L78" s="470"/>
      <c r="M78" s="470"/>
      <c r="N78" s="470"/>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4"/>
      <c r="BL78" s="474"/>
      <c r="BM78" s="474"/>
      <c r="BN78" s="474"/>
      <c r="BO78" s="474"/>
      <c r="BP78" s="474"/>
      <c r="BQ78" s="474"/>
      <c r="BR78" s="474"/>
      <c r="BS78" s="474"/>
      <c r="BT78" s="474"/>
      <c r="BU78" s="474"/>
      <c r="BV78" s="474"/>
      <c r="BW78" s="474"/>
      <c r="BX78" s="474"/>
      <c r="BY78" s="474"/>
      <c r="BZ78" s="474"/>
    </row>
    <row r="79" spans="1:78" s="286" customFormat="1" ht="30">
      <c r="A79" s="1019">
        <v>56</v>
      </c>
      <c r="B79" s="665" t="s">
        <v>685</v>
      </c>
      <c r="C79" s="761"/>
      <c r="D79" s="470"/>
      <c r="E79" s="837"/>
      <c r="F79" s="470"/>
      <c r="G79" s="470"/>
      <c r="H79" s="470"/>
      <c r="I79" s="470"/>
      <c r="J79" s="470"/>
      <c r="K79" s="470"/>
      <c r="L79" s="470"/>
      <c r="M79" s="470"/>
      <c r="N79" s="470"/>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4"/>
      <c r="AT79" s="474"/>
      <c r="AU79" s="474"/>
      <c r="AV79" s="474"/>
      <c r="AW79" s="474"/>
      <c r="AX79" s="474"/>
      <c r="AY79" s="474"/>
      <c r="AZ79" s="474"/>
      <c r="BA79" s="474"/>
      <c r="BB79" s="474"/>
      <c r="BC79" s="474"/>
      <c r="BD79" s="474"/>
      <c r="BE79" s="474"/>
      <c r="BF79" s="474"/>
      <c r="BG79" s="474"/>
      <c r="BH79" s="474"/>
      <c r="BI79" s="474"/>
      <c r="BJ79" s="474"/>
      <c r="BK79" s="474"/>
      <c r="BL79" s="474"/>
      <c r="BM79" s="474"/>
      <c r="BN79" s="474"/>
      <c r="BO79" s="474"/>
      <c r="BP79" s="474"/>
      <c r="BQ79" s="474"/>
      <c r="BR79" s="474"/>
      <c r="BS79" s="474"/>
      <c r="BT79" s="474"/>
      <c r="BU79" s="474"/>
      <c r="BV79" s="474"/>
      <c r="BW79" s="474"/>
      <c r="BX79" s="474"/>
      <c r="BY79" s="474"/>
      <c r="BZ79" s="474"/>
    </row>
    <row r="80" spans="1:78" s="286" customFormat="1">
      <c r="A80" s="1019">
        <v>57</v>
      </c>
      <c r="B80" s="776" t="str">
        <f>"Tier 2 capital before deductions"</f>
        <v>Tier 2 capital before deductions</v>
      </c>
      <c r="C80" s="761"/>
      <c r="D80" s="66"/>
      <c r="E80" s="1007"/>
      <c r="F80" s="66"/>
      <c r="G80" s="66"/>
      <c r="H80" s="66"/>
      <c r="I80" s="66"/>
      <c r="J80" s="66"/>
      <c r="K80" s="66"/>
      <c r="L80" s="66"/>
      <c r="M80" s="66"/>
      <c r="N80" s="66"/>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4"/>
      <c r="BC80" s="474"/>
      <c r="BD80" s="474"/>
      <c r="BE80" s="474"/>
      <c r="BF80" s="474"/>
      <c r="BG80" s="474"/>
      <c r="BH80" s="474"/>
      <c r="BI80" s="474"/>
      <c r="BJ80" s="474"/>
      <c r="BK80" s="474"/>
      <c r="BL80" s="474"/>
      <c r="BM80" s="474"/>
      <c r="BN80" s="474"/>
      <c r="BO80" s="474"/>
      <c r="BP80" s="474"/>
      <c r="BQ80" s="474"/>
      <c r="BR80" s="474"/>
      <c r="BS80" s="474"/>
      <c r="BT80" s="474"/>
      <c r="BU80" s="474"/>
      <c r="BV80" s="474"/>
      <c r="BW80" s="474"/>
      <c r="BX80" s="474"/>
      <c r="BY80" s="474"/>
      <c r="BZ80" s="474"/>
    </row>
    <row r="81" spans="1:78" s="286" customFormat="1" ht="30">
      <c r="A81" s="1019">
        <v>58</v>
      </c>
      <c r="B81" s="665" t="str">
        <f>"(Advanced approaches banks that exit parallel run only): Tier 2 capital before deductions, reflective of transition procedures"</f>
        <v>(Advanced approaches banks that exit parallel run only): Tier 2 capital before deductions, reflective of transition procedures</v>
      </c>
      <c r="C81" s="761"/>
      <c r="D81" s="414"/>
      <c r="E81" s="834"/>
      <c r="F81" s="414"/>
      <c r="G81" s="414"/>
      <c r="H81" s="414"/>
      <c r="I81" s="414"/>
      <c r="J81" s="414"/>
      <c r="K81" s="414"/>
      <c r="L81" s="414"/>
      <c r="M81" s="414"/>
      <c r="N81" s="414"/>
      <c r="O81" s="474"/>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474"/>
      <c r="AN81" s="474"/>
      <c r="AO81" s="474"/>
      <c r="AP81" s="474"/>
      <c r="AQ81" s="474"/>
      <c r="AR81" s="474"/>
      <c r="AS81" s="474"/>
      <c r="AT81" s="474"/>
      <c r="AU81" s="474"/>
      <c r="AV81" s="474"/>
      <c r="AW81" s="474"/>
      <c r="AX81" s="474"/>
      <c r="AY81" s="474"/>
      <c r="AZ81" s="474"/>
      <c r="BA81" s="474"/>
      <c r="BB81" s="474"/>
      <c r="BC81" s="474"/>
      <c r="BD81" s="474"/>
      <c r="BE81" s="474"/>
      <c r="BF81" s="474"/>
      <c r="BG81" s="474"/>
      <c r="BH81" s="474"/>
      <c r="BI81" s="474"/>
      <c r="BJ81" s="474"/>
      <c r="BK81" s="474"/>
      <c r="BL81" s="474"/>
      <c r="BM81" s="474"/>
      <c r="BN81" s="474"/>
      <c r="BO81" s="474"/>
      <c r="BP81" s="474"/>
      <c r="BQ81" s="474"/>
      <c r="BR81" s="474"/>
      <c r="BS81" s="474"/>
      <c r="BT81" s="474"/>
      <c r="BU81" s="474"/>
      <c r="BV81" s="474"/>
      <c r="BW81" s="474"/>
      <c r="BX81" s="474"/>
      <c r="BY81" s="474"/>
      <c r="BZ81" s="474"/>
    </row>
    <row r="82" spans="1:78" s="286" customFormat="1">
      <c r="A82" s="1019">
        <v>59</v>
      </c>
      <c r="B82" s="665" t="s">
        <v>684</v>
      </c>
      <c r="C82" s="761"/>
      <c r="D82" s="476"/>
      <c r="E82" s="1057"/>
      <c r="F82" s="414"/>
      <c r="G82" s="414"/>
      <c r="H82" s="414"/>
      <c r="I82" s="414"/>
      <c r="J82" s="414"/>
      <c r="K82" s="414"/>
      <c r="L82" s="414"/>
      <c r="M82" s="414"/>
      <c r="N82" s="476"/>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4"/>
      <c r="AY82" s="474"/>
      <c r="AZ82" s="474"/>
      <c r="BA82" s="474"/>
      <c r="BB82" s="474"/>
      <c r="BC82" s="474"/>
      <c r="BD82" s="474"/>
      <c r="BE82" s="474"/>
      <c r="BF82" s="474"/>
      <c r="BG82" s="474"/>
      <c r="BH82" s="474"/>
      <c r="BI82" s="474"/>
      <c r="BJ82" s="474"/>
      <c r="BK82" s="474"/>
      <c r="BL82" s="474"/>
      <c r="BM82" s="474"/>
      <c r="BN82" s="474"/>
      <c r="BO82" s="474"/>
      <c r="BP82" s="474"/>
      <c r="BQ82" s="474"/>
      <c r="BR82" s="474"/>
      <c r="BS82" s="474"/>
      <c r="BT82" s="474"/>
      <c r="BU82" s="474"/>
      <c r="BV82" s="474"/>
      <c r="BW82" s="474"/>
      <c r="BX82" s="474"/>
      <c r="BY82" s="474"/>
      <c r="BZ82" s="474"/>
    </row>
    <row r="83" spans="1:78" s="286" customFormat="1">
      <c r="A83" s="1019">
        <v>60</v>
      </c>
      <c r="B83" s="776" t="str">
        <f>"Tier 2 capital"</f>
        <v>Tier 2 capital</v>
      </c>
      <c r="C83" s="761"/>
      <c r="D83" s="66"/>
      <c r="E83" s="1007"/>
      <c r="F83" s="66"/>
      <c r="G83" s="66"/>
      <c r="H83" s="66"/>
      <c r="I83" s="66"/>
      <c r="J83" s="66"/>
      <c r="K83" s="66"/>
      <c r="L83" s="66"/>
      <c r="M83" s="66"/>
      <c r="N83" s="66"/>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4"/>
      <c r="AY83" s="474"/>
      <c r="AZ83" s="474"/>
      <c r="BA83" s="474"/>
      <c r="BB83" s="474"/>
      <c r="BC83" s="474"/>
      <c r="BD83" s="474"/>
      <c r="BE83" s="474"/>
      <c r="BF83" s="474"/>
      <c r="BG83" s="474"/>
      <c r="BH83" s="474"/>
      <c r="BI83" s="474"/>
      <c r="BJ83" s="474"/>
      <c r="BK83" s="474"/>
      <c r="BL83" s="474"/>
      <c r="BM83" s="474"/>
      <c r="BN83" s="474"/>
      <c r="BO83" s="474"/>
      <c r="BP83" s="474"/>
      <c r="BQ83" s="474"/>
      <c r="BR83" s="474"/>
      <c r="BS83" s="474"/>
      <c r="BT83" s="474"/>
      <c r="BU83" s="474"/>
      <c r="BV83" s="474"/>
      <c r="BW83" s="474"/>
      <c r="BX83" s="474"/>
      <c r="BY83" s="474"/>
      <c r="BZ83" s="474"/>
    </row>
    <row r="84" spans="1:78" s="286" customFormat="1" ht="30">
      <c r="A84" s="1019">
        <v>61</v>
      </c>
      <c r="B84" s="665" t="str">
        <f>"(Advanced approaches banks that exit parallel run only): Tier 2 capital, reflective of transition procedures"</f>
        <v>(Advanced approaches banks that exit parallel run only): Tier 2 capital, reflective of transition procedures</v>
      </c>
      <c r="C84" s="761"/>
      <c r="D84" s="414"/>
      <c r="E84" s="834"/>
      <c r="F84" s="414"/>
      <c r="G84" s="414"/>
      <c r="H84" s="414"/>
      <c r="I84" s="414"/>
      <c r="J84" s="414"/>
      <c r="K84" s="414"/>
      <c r="L84" s="414"/>
      <c r="M84" s="414"/>
      <c r="N84" s="41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474"/>
      <c r="AU84" s="474"/>
      <c r="AV84" s="474"/>
      <c r="AW84" s="474"/>
      <c r="AX84" s="474"/>
      <c r="AY84" s="474"/>
      <c r="AZ84" s="474"/>
      <c r="BA84" s="474"/>
      <c r="BB84" s="474"/>
      <c r="BC84" s="474"/>
      <c r="BD84" s="474"/>
      <c r="BE84" s="474"/>
      <c r="BF84" s="474"/>
      <c r="BG84" s="474"/>
      <c r="BH84" s="474"/>
      <c r="BI84" s="474"/>
      <c r="BJ84" s="474"/>
      <c r="BK84" s="474"/>
      <c r="BL84" s="474"/>
      <c r="BM84" s="474"/>
      <c r="BN84" s="474"/>
      <c r="BO84" s="474"/>
      <c r="BP84" s="474"/>
      <c r="BQ84" s="474"/>
      <c r="BR84" s="474"/>
      <c r="BS84" s="474"/>
      <c r="BT84" s="474"/>
      <c r="BU84" s="474"/>
      <c r="BV84" s="474"/>
      <c r="BW84" s="474"/>
      <c r="BX84" s="474"/>
      <c r="BY84" s="474"/>
      <c r="BZ84" s="474"/>
    </row>
    <row r="85" spans="1:78" s="286" customFormat="1">
      <c r="A85" s="468"/>
      <c r="B85" s="671"/>
      <c r="C85" s="763"/>
      <c r="D85" s="475"/>
      <c r="E85" s="475"/>
      <c r="F85" s="475"/>
      <c r="G85" s="475"/>
      <c r="H85" s="475"/>
      <c r="I85" s="475"/>
      <c r="J85" s="475"/>
      <c r="K85" s="475"/>
      <c r="L85" s="475"/>
      <c r="M85" s="475"/>
      <c r="N85" s="475"/>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474"/>
      <c r="AV85" s="474"/>
      <c r="AW85" s="474"/>
      <c r="AX85" s="474"/>
      <c r="AY85" s="474"/>
      <c r="AZ85" s="474"/>
      <c r="BA85" s="474"/>
      <c r="BB85" s="474"/>
      <c r="BC85" s="474"/>
      <c r="BD85" s="474"/>
      <c r="BE85" s="474"/>
      <c r="BF85" s="474"/>
      <c r="BG85" s="474"/>
      <c r="BH85" s="474"/>
      <c r="BI85" s="474"/>
      <c r="BJ85" s="474"/>
      <c r="BK85" s="474"/>
      <c r="BL85" s="474"/>
      <c r="BM85" s="474"/>
      <c r="BN85" s="474"/>
      <c r="BO85" s="474"/>
      <c r="BP85" s="474"/>
      <c r="BQ85" s="474"/>
      <c r="BR85" s="474"/>
      <c r="BS85" s="474"/>
      <c r="BT85" s="474"/>
      <c r="BU85" s="474"/>
      <c r="BV85" s="474"/>
      <c r="BW85" s="474"/>
      <c r="BX85" s="474"/>
      <c r="BY85" s="474"/>
      <c r="BZ85" s="474"/>
    </row>
    <row r="86" spans="1:78" s="286" customFormat="1">
      <c r="A86" s="468"/>
      <c r="B86" s="672" t="s">
        <v>683</v>
      </c>
      <c r="C86" s="763"/>
      <c r="D86" s="475"/>
      <c r="E86" s="475"/>
      <c r="F86" s="475"/>
      <c r="G86" s="475"/>
      <c r="H86" s="475"/>
      <c r="I86" s="475"/>
      <c r="J86" s="475"/>
      <c r="K86" s="475"/>
      <c r="L86" s="475"/>
      <c r="M86" s="475"/>
      <c r="N86" s="475"/>
      <c r="O86" s="474"/>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474"/>
      <c r="AN86" s="474"/>
      <c r="AO86" s="474"/>
      <c r="AP86" s="474"/>
      <c r="AQ86" s="474"/>
      <c r="AR86" s="474"/>
      <c r="AS86" s="474"/>
      <c r="AT86" s="474"/>
      <c r="AU86" s="474"/>
      <c r="AV86" s="474"/>
      <c r="AW86" s="474"/>
      <c r="AX86" s="474"/>
      <c r="AY86" s="474"/>
      <c r="AZ86" s="474"/>
      <c r="BA86" s="474"/>
      <c r="BB86" s="474"/>
      <c r="BC86" s="474"/>
      <c r="BD86" s="474"/>
      <c r="BE86" s="474"/>
      <c r="BF86" s="474"/>
      <c r="BG86" s="474"/>
      <c r="BH86" s="474"/>
      <c r="BI86" s="474"/>
      <c r="BJ86" s="474"/>
      <c r="BK86" s="474"/>
      <c r="BL86" s="474"/>
      <c r="BM86" s="474"/>
      <c r="BN86" s="474"/>
      <c r="BO86" s="474"/>
      <c r="BP86" s="474"/>
      <c r="BQ86" s="474"/>
      <c r="BR86" s="474"/>
      <c r="BS86" s="474"/>
      <c r="BT86" s="474"/>
      <c r="BU86" s="474"/>
      <c r="BV86" s="474"/>
      <c r="BW86" s="474"/>
      <c r="BX86" s="474"/>
      <c r="BY86" s="474"/>
      <c r="BZ86" s="474"/>
    </row>
    <row r="87" spans="1:78" s="286" customFormat="1">
      <c r="A87" s="1019">
        <v>62</v>
      </c>
      <c r="B87" s="779" t="str">
        <f>"Total capital (sum of items "&amp;A71&amp;" and "&amp;A83&amp;")"</f>
        <v>Total capital (sum of items 50 and 60)</v>
      </c>
      <c r="C87" s="761"/>
      <c r="D87" s="66"/>
      <c r="E87" s="1007"/>
      <c r="F87" s="66"/>
      <c r="G87" s="66"/>
      <c r="H87" s="66"/>
      <c r="I87" s="66"/>
      <c r="J87" s="66"/>
      <c r="K87" s="66"/>
      <c r="L87" s="66"/>
      <c r="M87" s="66"/>
      <c r="N87" s="66"/>
      <c r="O87" s="474"/>
      <c r="P87" s="474"/>
      <c r="Q87" s="474"/>
      <c r="R87" s="474"/>
      <c r="S87" s="474"/>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4"/>
      <c r="AS87" s="474"/>
      <c r="AT87" s="474"/>
      <c r="AU87" s="474"/>
      <c r="AV87" s="474"/>
      <c r="AW87" s="474"/>
      <c r="AX87" s="474"/>
      <c r="AY87" s="474"/>
      <c r="AZ87" s="474"/>
      <c r="BA87" s="474"/>
      <c r="BB87" s="474"/>
      <c r="BC87" s="474"/>
      <c r="BD87" s="474"/>
      <c r="BE87" s="474"/>
      <c r="BF87" s="474"/>
      <c r="BG87" s="474"/>
      <c r="BH87" s="474"/>
      <c r="BI87" s="474"/>
      <c r="BJ87" s="474"/>
      <c r="BK87" s="474"/>
      <c r="BL87" s="474"/>
      <c r="BM87" s="474"/>
      <c r="BN87" s="474"/>
      <c r="BO87" s="474"/>
      <c r="BP87" s="474"/>
      <c r="BQ87" s="474"/>
      <c r="BR87" s="474"/>
      <c r="BS87" s="474"/>
      <c r="BT87" s="474"/>
      <c r="BU87" s="474"/>
      <c r="BV87" s="474"/>
      <c r="BW87" s="474"/>
      <c r="BX87" s="474"/>
      <c r="BY87" s="474"/>
      <c r="BZ87" s="474"/>
    </row>
    <row r="88" spans="1:78" s="286" customFormat="1">
      <c r="A88" s="1019">
        <v>63</v>
      </c>
      <c r="B88" s="779" t="str">
        <f>"(Advanced approaches banks that exit parallel run only): Total capital(sum of items "&amp;A71&amp;" and "&amp;A84&amp;")"</f>
        <v>(Advanced approaches banks that exit parallel run only): Total capital(sum of items 50 and 61)</v>
      </c>
      <c r="C88" s="761"/>
      <c r="D88" s="1007"/>
      <c r="E88" s="1007"/>
      <c r="F88" s="1007"/>
      <c r="G88" s="1007"/>
      <c r="H88" s="1007"/>
      <c r="I88" s="1007"/>
      <c r="J88" s="1007"/>
      <c r="K88" s="1007"/>
      <c r="L88" s="1007"/>
      <c r="M88" s="1007"/>
      <c r="N88" s="1007"/>
      <c r="O88" s="474"/>
      <c r="P88" s="474"/>
      <c r="Q88" s="474"/>
      <c r="R88" s="474"/>
      <c r="S88" s="474"/>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4"/>
      <c r="AY88" s="474"/>
      <c r="AZ88" s="474"/>
      <c r="BA88" s="474"/>
      <c r="BB88" s="474"/>
      <c r="BC88" s="474"/>
      <c r="BD88" s="474"/>
      <c r="BE88" s="474"/>
      <c r="BF88" s="474"/>
      <c r="BG88" s="474"/>
      <c r="BH88" s="474"/>
      <c r="BI88" s="474"/>
      <c r="BJ88" s="474"/>
      <c r="BK88" s="474"/>
      <c r="BL88" s="474"/>
      <c r="BM88" s="474"/>
      <c r="BN88" s="474"/>
      <c r="BO88" s="474"/>
      <c r="BP88" s="474"/>
      <c r="BQ88" s="474"/>
      <c r="BR88" s="474"/>
      <c r="BS88" s="474"/>
      <c r="BT88" s="474"/>
      <c r="BU88" s="474"/>
      <c r="BV88" s="474"/>
      <c r="BW88" s="474"/>
      <c r="BX88" s="474"/>
      <c r="BY88" s="474"/>
      <c r="BZ88" s="474"/>
    </row>
    <row r="89" spans="1:78" s="950" customFormat="1">
      <c r="A89" s="949"/>
      <c r="B89" s="953"/>
      <c r="C89" s="952"/>
      <c r="D89" s="948"/>
      <c r="E89" s="948"/>
      <c r="F89" s="948"/>
      <c r="G89" s="948"/>
      <c r="H89" s="948"/>
      <c r="I89" s="948"/>
      <c r="J89" s="948"/>
      <c r="K89" s="948"/>
      <c r="L89" s="948"/>
      <c r="M89" s="948"/>
      <c r="N89" s="948"/>
      <c r="O89" s="951"/>
      <c r="P89" s="951"/>
      <c r="Q89" s="951"/>
      <c r="R89" s="951"/>
      <c r="S89" s="951"/>
      <c r="T89" s="951"/>
      <c r="U89" s="951"/>
      <c r="V89" s="951"/>
      <c r="W89" s="951"/>
      <c r="X89" s="951"/>
      <c r="Y89" s="951"/>
      <c r="Z89" s="951"/>
      <c r="AA89" s="951"/>
      <c r="AB89" s="951"/>
      <c r="AC89" s="951"/>
      <c r="AD89" s="951"/>
      <c r="AE89" s="951"/>
      <c r="AF89" s="951"/>
      <c r="AG89" s="951"/>
      <c r="AH89" s="951"/>
      <c r="AI89" s="951"/>
      <c r="AJ89" s="951"/>
      <c r="AK89" s="951"/>
      <c r="AL89" s="951"/>
      <c r="AM89" s="951"/>
      <c r="AN89" s="951"/>
      <c r="AO89" s="951"/>
      <c r="AP89" s="951"/>
      <c r="AQ89" s="951"/>
      <c r="AR89" s="951"/>
      <c r="AS89" s="951"/>
      <c r="AT89" s="951"/>
      <c r="AU89" s="951"/>
      <c r="AV89" s="951"/>
      <c r="AW89" s="951"/>
      <c r="AX89" s="951"/>
      <c r="AY89" s="951"/>
      <c r="AZ89" s="951"/>
      <c r="BA89" s="951"/>
      <c r="BB89" s="951"/>
      <c r="BC89" s="951"/>
      <c r="BD89" s="951"/>
      <c r="BE89" s="951"/>
      <c r="BF89" s="951"/>
      <c r="BG89" s="951"/>
      <c r="BH89" s="951"/>
      <c r="BI89" s="951"/>
      <c r="BJ89" s="951"/>
      <c r="BK89" s="951"/>
      <c r="BL89" s="951"/>
      <c r="BM89" s="951"/>
      <c r="BN89" s="951"/>
      <c r="BO89" s="951"/>
      <c r="BP89" s="951"/>
      <c r="BQ89" s="951"/>
      <c r="BR89" s="951"/>
      <c r="BS89" s="951"/>
      <c r="BT89" s="951"/>
      <c r="BU89" s="951"/>
      <c r="BV89" s="951"/>
      <c r="BW89" s="951"/>
      <c r="BX89" s="951"/>
      <c r="BY89" s="951"/>
      <c r="BZ89" s="951"/>
    </row>
    <row r="90" spans="1:78" s="950" customFormat="1">
      <c r="A90" s="949"/>
      <c r="B90" s="956" t="s">
        <v>1001</v>
      </c>
      <c r="C90" s="952"/>
      <c r="D90" s="948"/>
      <c r="E90" s="948"/>
      <c r="F90" s="948"/>
      <c r="G90" s="948"/>
      <c r="H90" s="948"/>
      <c r="I90" s="948"/>
      <c r="J90" s="948"/>
      <c r="K90" s="948"/>
      <c r="L90" s="948"/>
      <c r="M90" s="948"/>
      <c r="N90" s="948"/>
      <c r="O90" s="951"/>
      <c r="P90" s="951"/>
      <c r="Q90" s="951"/>
      <c r="R90" s="951"/>
      <c r="S90" s="951"/>
      <c r="T90" s="951"/>
      <c r="U90" s="951"/>
      <c r="V90" s="951"/>
      <c r="W90" s="951"/>
      <c r="X90" s="951"/>
      <c r="Y90" s="951"/>
      <c r="Z90" s="951"/>
      <c r="AA90" s="951"/>
      <c r="AB90" s="951"/>
      <c r="AC90" s="951"/>
      <c r="AD90" s="951"/>
      <c r="AE90" s="951"/>
      <c r="AF90" s="951"/>
      <c r="AG90" s="951"/>
      <c r="AH90" s="951"/>
      <c r="AI90" s="951"/>
      <c r="AJ90" s="951"/>
      <c r="AK90" s="951"/>
      <c r="AL90" s="951"/>
      <c r="AM90" s="951"/>
      <c r="AN90" s="951"/>
      <c r="AO90" s="951"/>
      <c r="AP90" s="951"/>
      <c r="AQ90" s="951"/>
      <c r="AR90" s="951"/>
      <c r="AS90" s="951"/>
      <c r="AT90" s="951"/>
      <c r="AU90" s="951"/>
      <c r="AV90" s="951"/>
      <c r="AW90" s="951"/>
      <c r="AX90" s="951"/>
      <c r="AY90" s="951"/>
      <c r="AZ90" s="951"/>
      <c r="BA90" s="951"/>
      <c r="BB90" s="951"/>
      <c r="BC90" s="951"/>
      <c r="BD90" s="951"/>
      <c r="BE90" s="951"/>
      <c r="BF90" s="951"/>
      <c r="BG90" s="951"/>
      <c r="BH90" s="951"/>
      <c r="BI90" s="951"/>
      <c r="BJ90" s="951"/>
      <c r="BK90" s="951"/>
      <c r="BL90" s="951"/>
      <c r="BM90" s="951"/>
      <c r="BN90" s="951"/>
      <c r="BO90" s="951"/>
      <c r="BP90" s="951"/>
      <c r="BQ90" s="951"/>
      <c r="BR90" s="951"/>
      <c r="BS90" s="951"/>
      <c r="BT90" s="951"/>
      <c r="BU90" s="951"/>
      <c r="BV90" s="951"/>
      <c r="BW90" s="951"/>
      <c r="BX90" s="951"/>
      <c r="BY90" s="951"/>
      <c r="BZ90" s="951"/>
    </row>
    <row r="91" spans="1:78" s="950" customFormat="1" ht="30">
      <c r="A91" s="949"/>
      <c r="B91" s="957" t="s">
        <v>1002</v>
      </c>
      <c r="C91" s="952"/>
      <c r="D91" s="948"/>
      <c r="E91" s="948"/>
      <c r="F91" s="948"/>
      <c r="G91" s="948"/>
      <c r="H91" s="948"/>
      <c r="I91" s="948"/>
      <c r="J91" s="948"/>
      <c r="K91" s="948"/>
      <c r="L91" s="948"/>
      <c r="M91" s="948"/>
      <c r="N91" s="948"/>
      <c r="O91" s="951"/>
      <c r="P91" s="951"/>
      <c r="Q91" s="951"/>
      <c r="R91" s="951"/>
      <c r="S91" s="951"/>
      <c r="T91" s="951"/>
      <c r="U91" s="951"/>
      <c r="V91" s="951"/>
      <c r="W91" s="951"/>
      <c r="X91" s="951"/>
      <c r="Y91" s="951"/>
      <c r="Z91" s="951"/>
      <c r="AA91" s="951"/>
      <c r="AB91" s="951"/>
      <c r="AC91" s="951"/>
      <c r="AD91" s="951"/>
      <c r="AE91" s="951"/>
      <c r="AF91" s="951"/>
      <c r="AG91" s="951"/>
      <c r="AH91" s="951"/>
      <c r="AI91" s="951"/>
      <c r="AJ91" s="951"/>
      <c r="AK91" s="951"/>
      <c r="AL91" s="951"/>
      <c r="AM91" s="951"/>
      <c r="AN91" s="951"/>
      <c r="AO91" s="951"/>
      <c r="AP91" s="951"/>
      <c r="AQ91" s="951"/>
      <c r="AR91" s="951"/>
      <c r="AS91" s="951"/>
      <c r="AT91" s="951"/>
      <c r="AU91" s="951"/>
      <c r="AV91" s="951"/>
      <c r="AW91" s="951"/>
      <c r="AX91" s="951"/>
      <c r="AY91" s="951"/>
      <c r="AZ91" s="951"/>
      <c r="BA91" s="951"/>
      <c r="BB91" s="951"/>
      <c r="BC91" s="951"/>
      <c r="BD91" s="951"/>
      <c r="BE91" s="951"/>
      <c r="BF91" s="951"/>
      <c r="BG91" s="951"/>
      <c r="BH91" s="951"/>
      <c r="BI91" s="951"/>
      <c r="BJ91" s="951"/>
      <c r="BK91" s="951"/>
      <c r="BL91" s="951"/>
      <c r="BM91" s="951"/>
      <c r="BN91" s="951"/>
      <c r="BO91" s="951"/>
      <c r="BP91" s="951"/>
      <c r="BQ91" s="951"/>
      <c r="BR91" s="951"/>
      <c r="BS91" s="951"/>
      <c r="BT91" s="951"/>
      <c r="BU91" s="951"/>
      <c r="BV91" s="951"/>
      <c r="BW91" s="951"/>
      <c r="BX91" s="951"/>
      <c r="BY91" s="951"/>
      <c r="BZ91" s="951"/>
    </row>
    <row r="92" spans="1:78" s="959" customFormat="1" ht="30">
      <c r="A92" s="480">
        <v>64</v>
      </c>
      <c r="B92" s="956" t="s">
        <v>1003</v>
      </c>
      <c r="C92" s="961"/>
      <c r="D92" s="1058"/>
      <c r="E92" s="1060"/>
      <c r="F92" s="1059"/>
      <c r="G92" s="962"/>
      <c r="H92" s="962"/>
      <c r="I92" s="962"/>
      <c r="J92" s="962"/>
      <c r="K92" s="962"/>
      <c r="L92" s="962"/>
      <c r="M92" s="962"/>
      <c r="N92" s="962"/>
      <c r="O92" s="960"/>
      <c r="P92" s="960"/>
      <c r="Q92" s="960"/>
      <c r="R92" s="960"/>
      <c r="S92" s="960"/>
      <c r="T92" s="960"/>
      <c r="U92" s="960"/>
      <c r="V92" s="960"/>
      <c r="W92" s="960"/>
      <c r="X92" s="960"/>
      <c r="Y92" s="960"/>
      <c r="Z92" s="960"/>
      <c r="AA92" s="960"/>
      <c r="AB92" s="960"/>
      <c r="AC92" s="960"/>
      <c r="AD92" s="960"/>
      <c r="AE92" s="960"/>
      <c r="AF92" s="960"/>
      <c r="AG92" s="960"/>
      <c r="AH92" s="960"/>
      <c r="AI92" s="960"/>
      <c r="AJ92" s="960"/>
      <c r="AK92" s="960"/>
      <c r="AL92" s="960"/>
      <c r="AM92" s="960"/>
      <c r="AN92" s="960"/>
      <c r="AO92" s="960"/>
      <c r="AP92" s="960"/>
      <c r="AQ92" s="960"/>
      <c r="AR92" s="960"/>
      <c r="AS92" s="960"/>
      <c r="AT92" s="960"/>
      <c r="AU92" s="960"/>
      <c r="AV92" s="960"/>
      <c r="AW92" s="960"/>
      <c r="AX92" s="960"/>
      <c r="AY92" s="960"/>
      <c r="AZ92" s="960"/>
      <c r="BA92" s="960"/>
      <c r="BB92" s="960"/>
      <c r="BC92" s="960"/>
      <c r="BD92" s="960"/>
      <c r="BE92" s="960"/>
      <c r="BF92" s="960"/>
      <c r="BG92" s="960"/>
      <c r="BH92" s="960"/>
      <c r="BI92" s="960"/>
      <c r="BJ92" s="960"/>
      <c r="BK92" s="960"/>
      <c r="BL92" s="960"/>
      <c r="BM92" s="960"/>
      <c r="BN92" s="960"/>
      <c r="BO92" s="960"/>
      <c r="BP92" s="960"/>
      <c r="BQ92" s="960"/>
      <c r="BR92" s="960"/>
      <c r="BS92" s="960"/>
      <c r="BT92" s="960"/>
      <c r="BU92" s="960"/>
      <c r="BV92" s="960"/>
      <c r="BW92" s="960"/>
      <c r="BX92" s="960"/>
      <c r="BY92" s="960"/>
      <c r="BZ92" s="960"/>
    </row>
    <row r="93" spans="1:78" s="959" customFormat="1" ht="30">
      <c r="A93" s="480">
        <v>65</v>
      </c>
      <c r="B93" s="956" t="s">
        <v>1004</v>
      </c>
      <c r="C93" s="961"/>
      <c r="D93" s="962"/>
      <c r="E93" s="1007"/>
      <c r="F93" s="962"/>
      <c r="G93" s="962"/>
      <c r="H93" s="962"/>
      <c r="I93" s="962"/>
      <c r="J93" s="962"/>
      <c r="K93" s="962"/>
      <c r="L93" s="962"/>
      <c r="M93" s="962"/>
      <c r="N93" s="962"/>
      <c r="O93" s="960"/>
      <c r="P93" s="960"/>
      <c r="Q93" s="960"/>
      <c r="R93" s="960"/>
      <c r="S93" s="960"/>
      <c r="T93" s="960"/>
      <c r="U93" s="960"/>
      <c r="V93" s="960"/>
      <c r="W93" s="960"/>
      <c r="X93" s="960"/>
      <c r="Y93" s="960"/>
      <c r="Z93" s="960"/>
      <c r="AA93" s="960"/>
      <c r="AB93" s="960"/>
      <c r="AC93" s="960"/>
      <c r="AD93" s="960"/>
      <c r="AE93" s="960"/>
      <c r="AF93" s="960"/>
      <c r="AG93" s="960"/>
      <c r="AH93" s="960"/>
      <c r="AI93" s="960"/>
      <c r="AJ93" s="960"/>
      <c r="AK93" s="960"/>
      <c r="AL93" s="960"/>
      <c r="AM93" s="960"/>
      <c r="AN93" s="960"/>
      <c r="AO93" s="960"/>
      <c r="AP93" s="960"/>
      <c r="AQ93" s="960"/>
      <c r="AR93" s="960"/>
      <c r="AS93" s="960"/>
      <c r="AT93" s="960"/>
      <c r="AU93" s="960"/>
      <c r="AV93" s="960"/>
      <c r="AW93" s="960"/>
      <c r="AX93" s="960"/>
      <c r="AY93" s="960"/>
      <c r="AZ93" s="960"/>
      <c r="BA93" s="960"/>
      <c r="BB93" s="960"/>
      <c r="BC93" s="960"/>
      <c r="BD93" s="960"/>
      <c r="BE93" s="960"/>
      <c r="BF93" s="960"/>
      <c r="BG93" s="960"/>
      <c r="BH93" s="960"/>
      <c r="BI93" s="960"/>
      <c r="BJ93" s="960"/>
      <c r="BK93" s="960"/>
      <c r="BL93" s="960"/>
      <c r="BM93" s="960"/>
      <c r="BN93" s="960"/>
      <c r="BO93" s="960"/>
      <c r="BP93" s="960"/>
      <c r="BQ93" s="960"/>
      <c r="BR93" s="960"/>
      <c r="BS93" s="960"/>
      <c r="BT93" s="960"/>
      <c r="BU93" s="960"/>
      <c r="BV93" s="960"/>
      <c r="BW93" s="960"/>
      <c r="BX93" s="960"/>
      <c r="BY93" s="960"/>
      <c r="BZ93" s="960"/>
    </row>
    <row r="94" spans="1:78" s="954" customFormat="1" ht="30">
      <c r="A94" s="480">
        <v>66</v>
      </c>
      <c r="B94" s="956" t="s">
        <v>1005</v>
      </c>
      <c r="C94" s="958"/>
      <c r="D94" s="962"/>
      <c r="E94" s="1007"/>
      <c r="F94" s="962"/>
      <c r="G94" s="962"/>
      <c r="H94" s="962"/>
      <c r="I94" s="962"/>
      <c r="J94" s="962"/>
      <c r="K94" s="962"/>
      <c r="L94" s="962"/>
      <c r="M94" s="962"/>
      <c r="N94" s="962"/>
      <c r="O94" s="955"/>
      <c r="P94" s="955"/>
      <c r="Q94" s="955"/>
      <c r="R94" s="955"/>
      <c r="S94" s="955"/>
      <c r="T94" s="955"/>
      <c r="U94" s="955"/>
      <c r="V94" s="955"/>
      <c r="W94" s="955"/>
      <c r="X94" s="955"/>
      <c r="Y94" s="955"/>
      <c r="Z94" s="955"/>
      <c r="AA94" s="955"/>
      <c r="AB94" s="955"/>
      <c r="AC94" s="955"/>
      <c r="AD94" s="955"/>
      <c r="AE94" s="955"/>
      <c r="AF94" s="955"/>
      <c r="AG94" s="955"/>
      <c r="AH94" s="955"/>
      <c r="AI94" s="955"/>
      <c r="AJ94" s="955"/>
      <c r="AK94" s="955"/>
      <c r="AL94" s="955"/>
      <c r="AM94" s="955"/>
      <c r="AN94" s="955"/>
      <c r="AO94" s="955"/>
      <c r="AP94" s="955"/>
      <c r="AQ94" s="955"/>
      <c r="AR94" s="955"/>
      <c r="AS94" s="955"/>
      <c r="AT94" s="955"/>
      <c r="AU94" s="955"/>
      <c r="AV94" s="955"/>
      <c r="AW94" s="955"/>
      <c r="AX94" s="955"/>
      <c r="AY94" s="955"/>
      <c r="AZ94" s="955"/>
      <c r="BA94" s="955"/>
      <c r="BB94" s="955"/>
      <c r="BC94" s="955"/>
      <c r="BD94" s="955"/>
      <c r="BE94" s="955"/>
      <c r="BF94" s="955"/>
      <c r="BG94" s="955"/>
      <c r="BH94" s="955"/>
      <c r="BI94" s="955"/>
      <c r="BJ94" s="955"/>
      <c r="BK94" s="955"/>
      <c r="BL94" s="955"/>
      <c r="BM94" s="955"/>
      <c r="BN94" s="955"/>
      <c r="BO94" s="955"/>
      <c r="BP94" s="955"/>
      <c r="BQ94" s="955"/>
      <c r="BR94" s="955"/>
      <c r="BS94" s="955"/>
      <c r="BT94" s="955"/>
      <c r="BU94" s="955"/>
      <c r="BV94" s="955"/>
      <c r="BW94" s="955"/>
      <c r="BX94" s="955"/>
      <c r="BY94" s="955"/>
      <c r="BZ94" s="955"/>
    </row>
    <row r="95" spans="1:78" s="954" customFormat="1" ht="15.75" customHeight="1">
      <c r="A95" s="949"/>
      <c r="B95" s="957"/>
      <c r="C95" s="958"/>
      <c r="D95" s="948"/>
      <c r="E95" s="948"/>
      <c r="F95" s="948"/>
      <c r="G95" s="948"/>
      <c r="H95" s="948"/>
      <c r="I95" s="948"/>
      <c r="J95" s="948"/>
      <c r="K95" s="948"/>
      <c r="L95" s="948"/>
      <c r="M95" s="948"/>
      <c r="N95" s="948"/>
      <c r="O95" s="955"/>
      <c r="P95" s="955"/>
      <c r="Q95" s="955"/>
      <c r="R95" s="955"/>
      <c r="S95" s="955"/>
      <c r="T95" s="955"/>
      <c r="U95" s="955"/>
      <c r="V95" s="955"/>
      <c r="W95" s="955"/>
      <c r="X95" s="955"/>
      <c r="Y95" s="955"/>
      <c r="Z95" s="955"/>
      <c r="AA95" s="955"/>
      <c r="AB95" s="955"/>
      <c r="AC95" s="955"/>
      <c r="AD95" s="955"/>
      <c r="AE95" s="955"/>
      <c r="AF95" s="955"/>
      <c r="AG95" s="955"/>
      <c r="AH95" s="955"/>
      <c r="AI95" s="955"/>
      <c r="AJ95" s="955"/>
      <c r="AK95" s="955"/>
      <c r="AL95" s="955"/>
      <c r="AM95" s="955"/>
      <c r="AN95" s="955"/>
      <c r="AO95" s="955"/>
      <c r="AP95" s="955"/>
      <c r="AQ95" s="955"/>
      <c r="AR95" s="955"/>
      <c r="AS95" s="955"/>
      <c r="AT95" s="955"/>
      <c r="AU95" s="955"/>
      <c r="AV95" s="955"/>
      <c r="AW95" s="955"/>
      <c r="AX95" s="955"/>
      <c r="AY95" s="955"/>
      <c r="AZ95" s="955"/>
      <c r="BA95" s="955"/>
      <c r="BB95" s="955"/>
      <c r="BC95" s="955"/>
      <c r="BD95" s="955"/>
      <c r="BE95" s="955"/>
      <c r="BF95" s="955"/>
      <c r="BG95" s="955"/>
      <c r="BH95" s="955"/>
      <c r="BI95" s="955"/>
      <c r="BJ95" s="955"/>
      <c r="BK95" s="955"/>
      <c r="BL95" s="955"/>
      <c r="BM95" s="955"/>
      <c r="BN95" s="955"/>
      <c r="BO95" s="955"/>
      <c r="BP95" s="955"/>
      <c r="BQ95" s="955"/>
      <c r="BR95" s="955"/>
      <c r="BS95" s="955"/>
      <c r="BT95" s="955"/>
      <c r="BU95" s="955"/>
      <c r="BV95" s="955"/>
      <c r="BW95" s="955"/>
      <c r="BX95" s="955"/>
      <c r="BY95" s="955"/>
      <c r="BZ95" s="955"/>
    </row>
    <row r="96" spans="1:78" s="286" customFormat="1">
      <c r="A96" s="468"/>
      <c r="B96" s="664" t="s">
        <v>682</v>
      </c>
      <c r="C96" s="764"/>
      <c r="D96" s="475"/>
      <c r="E96" s="475"/>
      <c r="F96" s="475"/>
      <c r="G96" s="475"/>
      <c r="H96" s="475"/>
      <c r="I96" s="475"/>
      <c r="J96" s="475"/>
      <c r="K96" s="475"/>
      <c r="L96" s="475"/>
      <c r="M96" s="475"/>
      <c r="N96" s="475"/>
      <c r="O96" s="474"/>
      <c r="P96" s="474"/>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4"/>
      <c r="AW96" s="474"/>
      <c r="AX96" s="474"/>
      <c r="AY96" s="474"/>
      <c r="AZ96" s="474"/>
      <c r="BA96" s="474"/>
      <c r="BB96" s="474"/>
      <c r="BC96" s="474"/>
      <c r="BD96" s="474"/>
      <c r="BE96" s="474"/>
      <c r="BF96" s="474"/>
      <c r="BG96" s="474"/>
      <c r="BH96" s="474"/>
      <c r="BI96" s="474"/>
      <c r="BJ96" s="474"/>
      <c r="BK96" s="474"/>
      <c r="BL96" s="474"/>
      <c r="BM96" s="474"/>
      <c r="BN96" s="474"/>
      <c r="BO96" s="474"/>
      <c r="BP96" s="474"/>
      <c r="BQ96" s="474"/>
      <c r="BR96" s="474"/>
      <c r="BS96" s="474"/>
      <c r="BT96" s="474"/>
      <c r="BU96" s="474"/>
      <c r="BV96" s="474"/>
      <c r="BW96" s="474"/>
      <c r="BX96" s="474"/>
      <c r="BY96" s="474"/>
      <c r="BZ96" s="474"/>
    </row>
    <row r="97" spans="1:78" s="286" customFormat="1" ht="30">
      <c r="A97" s="468"/>
      <c r="B97" s="672" t="s">
        <v>681</v>
      </c>
      <c r="C97" s="764"/>
      <c r="D97" s="475"/>
      <c r="E97" s="475"/>
      <c r="F97" s="475"/>
      <c r="G97" s="475"/>
      <c r="H97" s="475"/>
      <c r="I97" s="475"/>
      <c r="J97" s="475"/>
      <c r="K97" s="475"/>
      <c r="L97" s="475"/>
      <c r="M97" s="475"/>
      <c r="N97" s="475"/>
      <c r="O97" s="474"/>
      <c r="P97" s="474"/>
      <c r="Q97" s="474"/>
      <c r="R97" s="474"/>
      <c r="S97" s="474"/>
      <c r="T97" s="474"/>
      <c r="U97" s="474"/>
      <c r="V97" s="474"/>
      <c r="W97" s="474"/>
      <c r="X97" s="474"/>
      <c r="Y97" s="474"/>
      <c r="Z97" s="474"/>
      <c r="AA97" s="474"/>
      <c r="AB97" s="474"/>
      <c r="AC97" s="474"/>
      <c r="AD97" s="474"/>
      <c r="AE97" s="474"/>
      <c r="AF97" s="474"/>
      <c r="AG97" s="474"/>
      <c r="AH97" s="474"/>
      <c r="AI97" s="474"/>
      <c r="AJ97" s="474"/>
      <c r="AK97" s="474"/>
      <c r="AL97" s="474"/>
      <c r="AM97" s="474"/>
      <c r="AN97" s="474"/>
      <c r="AO97" s="474"/>
      <c r="AP97" s="474"/>
      <c r="AQ97" s="474"/>
      <c r="AR97" s="474"/>
      <c r="AS97" s="474"/>
      <c r="AT97" s="474"/>
      <c r="AU97" s="474"/>
      <c r="AV97" s="474"/>
      <c r="AW97" s="474"/>
      <c r="AX97" s="474"/>
      <c r="AY97" s="474"/>
      <c r="AZ97" s="474"/>
      <c r="BA97" s="474"/>
      <c r="BB97" s="474"/>
      <c r="BC97" s="474"/>
      <c r="BD97" s="474"/>
      <c r="BE97" s="474"/>
      <c r="BF97" s="474"/>
      <c r="BG97" s="474"/>
      <c r="BH97" s="474"/>
      <c r="BI97" s="474"/>
      <c r="BJ97" s="474"/>
      <c r="BK97" s="474"/>
      <c r="BL97" s="474"/>
      <c r="BM97" s="474"/>
      <c r="BN97" s="474"/>
      <c r="BO97" s="474"/>
      <c r="BP97" s="474"/>
      <c r="BQ97" s="474"/>
      <c r="BR97" s="474"/>
      <c r="BS97" s="474"/>
      <c r="BT97" s="474"/>
      <c r="BU97" s="474"/>
      <c r="BV97" s="474"/>
      <c r="BW97" s="474"/>
      <c r="BX97" s="474"/>
      <c r="BY97" s="474"/>
      <c r="BZ97" s="474"/>
    </row>
    <row r="98" spans="1:78" s="286" customFormat="1" ht="30">
      <c r="A98" s="1019">
        <v>67</v>
      </c>
      <c r="B98" s="664" t="s">
        <v>680</v>
      </c>
      <c r="C98" s="764"/>
      <c r="D98" s="290"/>
      <c r="E98" s="1060"/>
      <c r="F98" s="290"/>
      <c r="G98" s="290"/>
      <c r="H98" s="290"/>
      <c r="I98" s="290"/>
      <c r="J98" s="290"/>
      <c r="K98" s="290"/>
      <c r="L98" s="290"/>
      <c r="M98" s="290"/>
      <c r="N98" s="290"/>
      <c r="O98" s="474"/>
      <c r="P98" s="474"/>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4"/>
      <c r="AZ98" s="474"/>
      <c r="BA98" s="474"/>
      <c r="BB98" s="474"/>
      <c r="BC98" s="474"/>
      <c r="BD98" s="474"/>
      <c r="BE98" s="474"/>
      <c r="BF98" s="474"/>
      <c r="BG98" s="474"/>
      <c r="BH98" s="474"/>
      <c r="BI98" s="474"/>
      <c r="BJ98" s="474"/>
      <c r="BK98" s="474"/>
      <c r="BL98" s="474"/>
      <c r="BM98" s="474"/>
      <c r="BN98" s="474"/>
      <c r="BO98" s="474"/>
      <c r="BP98" s="474"/>
      <c r="BQ98" s="474"/>
      <c r="BR98" s="474"/>
      <c r="BS98" s="474"/>
      <c r="BT98" s="474"/>
      <c r="BU98" s="474"/>
      <c r="BV98" s="474"/>
      <c r="BW98" s="474"/>
      <c r="BX98" s="474"/>
      <c r="BY98" s="474"/>
      <c r="BZ98" s="474"/>
    </row>
    <row r="99" spans="1:78" s="286" customFormat="1">
      <c r="A99" s="1019">
        <v>68</v>
      </c>
      <c r="B99" s="664" t="s">
        <v>679</v>
      </c>
      <c r="C99" s="764"/>
      <c r="D99" s="290"/>
      <c r="E99" s="1007"/>
      <c r="F99" s="290"/>
      <c r="G99" s="290"/>
      <c r="H99" s="290"/>
      <c r="I99" s="290"/>
      <c r="J99" s="290"/>
      <c r="K99" s="290"/>
      <c r="L99" s="290"/>
      <c r="M99" s="290"/>
      <c r="N99" s="290"/>
      <c r="O99" s="474"/>
      <c r="P99" s="474"/>
      <c r="Q99" s="474"/>
      <c r="R99" s="474"/>
      <c r="S99" s="474"/>
      <c r="T99" s="474"/>
      <c r="U99" s="474"/>
      <c r="V99" s="474"/>
      <c r="W99" s="474"/>
      <c r="X99" s="474"/>
      <c r="Y99" s="474"/>
      <c r="Z99" s="474"/>
      <c r="AA99" s="474"/>
      <c r="AB99" s="474"/>
      <c r="AC99" s="474"/>
      <c r="AD99" s="474"/>
      <c r="AE99" s="474"/>
      <c r="AF99" s="474"/>
      <c r="AG99" s="474"/>
      <c r="AH99" s="474"/>
      <c r="AI99" s="474"/>
      <c r="AJ99" s="474"/>
      <c r="AK99" s="474"/>
      <c r="AL99" s="474"/>
      <c r="AM99" s="474"/>
      <c r="AN99" s="474"/>
      <c r="AO99" s="474"/>
      <c r="AP99" s="474"/>
      <c r="AQ99" s="474"/>
      <c r="AR99" s="474"/>
      <c r="AS99" s="474"/>
      <c r="AT99" s="474"/>
      <c r="AU99" s="474"/>
      <c r="AV99" s="474"/>
      <c r="AW99" s="474"/>
      <c r="AX99" s="474"/>
      <c r="AY99" s="474"/>
      <c r="AZ99" s="474"/>
      <c r="BA99" s="474"/>
      <c r="BB99" s="474"/>
      <c r="BC99" s="474"/>
      <c r="BD99" s="474"/>
      <c r="BE99" s="474"/>
      <c r="BF99" s="474"/>
      <c r="BG99" s="474"/>
      <c r="BH99" s="474"/>
      <c r="BI99" s="474"/>
      <c r="BJ99" s="474"/>
      <c r="BK99" s="474"/>
      <c r="BL99" s="474"/>
      <c r="BM99" s="474"/>
      <c r="BN99" s="474"/>
      <c r="BO99" s="474"/>
      <c r="BP99" s="474"/>
      <c r="BQ99" s="474"/>
      <c r="BR99" s="474"/>
      <c r="BS99" s="474"/>
      <c r="BT99" s="474"/>
      <c r="BU99" s="474"/>
      <c r="BV99" s="474"/>
      <c r="BW99" s="474"/>
      <c r="BX99" s="474"/>
      <c r="BY99" s="474"/>
      <c r="BZ99" s="474"/>
    </row>
    <row r="100" spans="1:78" s="286" customFormat="1" ht="30">
      <c r="A100" s="1019">
        <v>69</v>
      </c>
      <c r="B100" s="664" t="str">
        <f>"Significant investments in the capital of unconsolidated financial institutions in the form of common stock net of short positions  (greater of item "&amp;A98&amp;" minus "&amp;A99&amp;" or zero)"</f>
        <v>Significant investments in the capital of unconsolidated financial institutions in the form of common stock net of short positions  (greater of item 67 minus 68 or zero)</v>
      </c>
      <c r="C100" s="764"/>
      <c r="D100" s="66"/>
      <c r="E100" s="1007"/>
      <c r="F100" s="66"/>
      <c r="G100" s="66"/>
      <c r="H100" s="66"/>
      <c r="I100" s="66"/>
      <c r="J100" s="66"/>
      <c r="K100" s="66"/>
      <c r="L100" s="66"/>
      <c r="M100" s="66"/>
      <c r="N100" s="66"/>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4"/>
      <c r="BO100" s="474"/>
      <c r="BP100" s="474"/>
      <c r="BQ100" s="474"/>
      <c r="BR100" s="474"/>
      <c r="BS100" s="474"/>
      <c r="BT100" s="474"/>
      <c r="BU100" s="474"/>
      <c r="BV100" s="474"/>
      <c r="BW100" s="474"/>
      <c r="BX100" s="474"/>
      <c r="BY100" s="474"/>
      <c r="BZ100" s="474"/>
    </row>
    <row r="101" spans="1:78" s="286" customFormat="1">
      <c r="A101" s="1019">
        <v>70</v>
      </c>
      <c r="B101" s="779" t="str">
        <f>"10 percent common equity tier 1 deduction threshold (10 percent of item "&amp;A53&amp;")"</f>
        <v>10 percent common equity tier 1 deduction threshold (10 percent of item 36)</v>
      </c>
      <c r="C101" s="764"/>
      <c r="D101" s="66"/>
      <c r="E101" s="1007"/>
      <c r="F101" s="66"/>
      <c r="G101" s="66"/>
      <c r="H101" s="66"/>
      <c r="I101" s="66"/>
      <c r="J101" s="66"/>
      <c r="K101" s="66"/>
      <c r="L101" s="66"/>
      <c r="M101" s="66"/>
      <c r="N101" s="66"/>
      <c r="O101" s="474"/>
      <c r="P101" s="474"/>
      <c r="Q101" s="474"/>
      <c r="R101" s="474"/>
      <c r="S101" s="474"/>
      <c r="T101" s="474"/>
      <c r="U101" s="474"/>
      <c r="V101" s="474"/>
      <c r="W101" s="474"/>
      <c r="X101" s="474"/>
      <c r="Y101" s="474"/>
      <c r="Z101" s="474"/>
      <c r="AA101" s="474"/>
      <c r="AB101" s="474"/>
      <c r="AC101" s="474"/>
      <c r="AD101" s="474"/>
      <c r="AE101" s="474"/>
      <c r="AF101" s="474"/>
      <c r="AG101" s="474"/>
      <c r="AH101" s="474"/>
      <c r="AI101" s="474"/>
      <c r="AJ101" s="474"/>
      <c r="AK101" s="474"/>
      <c r="AL101" s="474"/>
      <c r="AM101" s="474"/>
      <c r="AN101" s="474"/>
      <c r="AO101" s="474"/>
      <c r="AP101" s="474"/>
      <c r="AQ101" s="474"/>
      <c r="AR101" s="474"/>
      <c r="AS101" s="474"/>
      <c r="AT101" s="474"/>
      <c r="AU101" s="474"/>
      <c r="AV101" s="474"/>
      <c r="AW101" s="474"/>
      <c r="AX101" s="474"/>
      <c r="AY101" s="474"/>
      <c r="AZ101" s="474"/>
      <c r="BA101" s="474"/>
      <c r="BB101" s="474"/>
      <c r="BC101" s="474"/>
      <c r="BD101" s="474"/>
      <c r="BE101" s="474"/>
      <c r="BF101" s="474"/>
      <c r="BG101" s="474"/>
      <c r="BH101" s="474"/>
      <c r="BI101" s="474"/>
      <c r="BJ101" s="474"/>
      <c r="BK101" s="474"/>
      <c r="BL101" s="474"/>
      <c r="BM101" s="474"/>
      <c r="BN101" s="474"/>
      <c r="BO101" s="474"/>
      <c r="BP101" s="474"/>
      <c r="BQ101" s="474"/>
      <c r="BR101" s="474"/>
      <c r="BS101" s="474"/>
      <c r="BT101" s="474"/>
      <c r="BU101" s="474"/>
      <c r="BV101" s="474"/>
      <c r="BW101" s="474"/>
      <c r="BX101" s="474"/>
      <c r="BY101" s="474"/>
      <c r="BZ101" s="474"/>
    </row>
    <row r="102" spans="1:78" s="286" customFormat="1" ht="30">
      <c r="A102" s="1019">
        <v>71</v>
      </c>
      <c r="B102" s="779" t="str">
        <f>"Amount to be deducted from common equity tier 1 due to 10 percent deduction threshold (greater of item "&amp;A100&amp;" minus item "&amp;A101&amp;" or zero)"</f>
        <v>Amount to be deducted from common equity tier 1 due to 10 percent deduction threshold (greater of item 69 minus item 70 or zero)</v>
      </c>
      <c r="C102" s="764"/>
      <c r="D102" s="66"/>
      <c r="E102" s="1007"/>
      <c r="F102" s="66"/>
      <c r="G102" s="66"/>
      <c r="H102" s="66"/>
      <c r="I102" s="66"/>
      <c r="J102" s="66"/>
      <c r="K102" s="66"/>
      <c r="L102" s="66"/>
      <c r="M102" s="66"/>
      <c r="N102" s="66"/>
      <c r="O102" s="474"/>
      <c r="P102" s="474"/>
      <c r="Q102" s="474"/>
      <c r="R102" s="474"/>
      <c r="S102" s="474"/>
      <c r="T102" s="474"/>
      <c r="U102" s="474"/>
      <c r="V102" s="474"/>
      <c r="W102" s="474"/>
      <c r="X102" s="474"/>
      <c r="Y102" s="474"/>
      <c r="Z102" s="474"/>
      <c r="AA102" s="474"/>
      <c r="AB102" s="474"/>
      <c r="AC102" s="474"/>
      <c r="AD102" s="474"/>
      <c r="AE102" s="474"/>
      <c r="AF102" s="474"/>
      <c r="AG102" s="474"/>
      <c r="AH102" s="474"/>
      <c r="AI102" s="474"/>
      <c r="AJ102" s="474"/>
      <c r="AK102" s="474"/>
      <c r="AL102" s="474"/>
      <c r="AM102" s="474"/>
      <c r="AN102" s="474"/>
      <c r="AO102" s="474"/>
      <c r="AP102" s="474"/>
      <c r="AQ102" s="474"/>
      <c r="AR102" s="474"/>
      <c r="AS102" s="474"/>
      <c r="AT102" s="474"/>
      <c r="AU102" s="474"/>
      <c r="AV102" s="474"/>
      <c r="AW102" s="474"/>
      <c r="AX102" s="474"/>
      <c r="AY102" s="474"/>
      <c r="AZ102" s="474"/>
      <c r="BA102" s="474"/>
      <c r="BB102" s="474"/>
      <c r="BC102" s="474"/>
      <c r="BD102" s="474"/>
      <c r="BE102" s="474"/>
      <c r="BF102" s="474"/>
      <c r="BG102" s="474"/>
      <c r="BH102" s="474"/>
      <c r="BI102" s="474"/>
      <c r="BJ102" s="474"/>
      <c r="BK102" s="474"/>
      <c r="BL102" s="474"/>
      <c r="BM102" s="474"/>
      <c r="BN102" s="474"/>
      <c r="BO102" s="474"/>
      <c r="BP102" s="474"/>
      <c r="BQ102" s="474"/>
      <c r="BR102" s="474"/>
      <c r="BS102" s="474"/>
      <c r="BT102" s="474"/>
      <c r="BU102" s="474"/>
      <c r="BV102" s="474"/>
      <c r="BW102" s="474"/>
      <c r="BX102" s="474"/>
      <c r="BY102" s="474"/>
      <c r="BZ102" s="474"/>
    </row>
    <row r="103" spans="1:78" s="286" customFormat="1">
      <c r="A103" s="468"/>
      <c r="B103" s="671"/>
      <c r="C103" s="764"/>
      <c r="D103" s="477"/>
      <c r="E103" s="477"/>
      <c r="F103" s="477"/>
      <c r="G103" s="477"/>
      <c r="H103" s="477"/>
      <c r="I103" s="477"/>
      <c r="J103" s="477"/>
      <c r="K103" s="477"/>
      <c r="L103" s="477"/>
      <c r="M103" s="477"/>
      <c r="N103" s="477"/>
      <c r="O103" s="474"/>
      <c r="P103" s="474"/>
      <c r="Q103" s="474"/>
      <c r="R103" s="474"/>
      <c r="S103" s="474"/>
      <c r="T103" s="474"/>
      <c r="U103" s="474"/>
      <c r="V103" s="474"/>
      <c r="W103" s="474"/>
      <c r="X103" s="474"/>
      <c r="Y103" s="474"/>
      <c r="Z103" s="474"/>
      <c r="AA103" s="474"/>
      <c r="AB103" s="474"/>
      <c r="AC103" s="474"/>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4"/>
      <c r="AY103" s="474"/>
      <c r="AZ103" s="474"/>
      <c r="BA103" s="474"/>
      <c r="BB103" s="474"/>
      <c r="BC103" s="474"/>
      <c r="BD103" s="474"/>
      <c r="BE103" s="474"/>
      <c r="BF103" s="474"/>
      <c r="BG103" s="474"/>
      <c r="BH103" s="474"/>
      <c r="BI103" s="474"/>
      <c r="BJ103" s="474"/>
      <c r="BK103" s="474"/>
      <c r="BL103" s="474"/>
      <c r="BM103" s="474"/>
      <c r="BN103" s="474"/>
      <c r="BO103" s="474"/>
      <c r="BP103" s="474"/>
      <c r="BQ103" s="474"/>
      <c r="BR103" s="474"/>
      <c r="BS103" s="474"/>
      <c r="BT103" s="474"/>
      <c r="BU103" s="474"/>
      <c r="BV103" s="474"/>
      <c r="BW103" s="474"/>
      <c r="BX103" s="474"/>
      <c r="BY103" s="474"/>
      <c r="BZ103" s="474"/>
    </row>
    <row r="104" spans="1:78" s="286" customFormat="1">
      <c r="A104" s="468"/>
      <c r="B104" s="672" t="s">
        <v>678</v>
      </c>
      <c r="C104" s="764"/>
      <c r="D104" s="477"/>
      <c r="E104" s="477"/>
      <c r="F104" s="477"/>
      <c r="G104" s="477"/>
      <c r="H104" s="477"/>
      <c r="I104" s="477"/>
      <c r="J104" s="477"/>
      <c r="K104" s="477"/>
      <c r="L104" s="477"/>
      <c r="M104" s="477"/>
      <c r="N104" s="477"/>
      <c r="O104" s="474"/>
      <c r="P104" s="474"/>
      <c r="Q104" s="474"/>
      <c r="R104" s="474"/>
      <c r="S104" s="474"/>
      <c r="T104" s="474"/>
      <c r="U104" s="474"/>
      <c r="V104" s="474"/>
      <c r="W104" s="474"/>
      <c r="X104" s="474"/>
      <c r="Y104" s="474"/>
      <c r="Z104" s="474"/>
      <c r="AA104" s="474"/>
      <c r="AB104" s="474"/>
      <c r="AC104" s="474"/>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4"/>
      <c r="AY104" s="474"/>
      <c r="AZ104" s="474"/>
      <c r="BA104" s="474"/>
      <c r="BB104" s="474"/>
      <c r="BC104" s="474"/>
      <c r="BD104" s="474"/>
      <c r="BE104" s="474"/>
      <c r="BF104" s="474"/>
      <c r="BG104" s="474"/>
      <c r="BH104" s="474"/>
      <c r="BI104" s="474"/>
      <c r="BJ104" s="474"/>
      <c r="BK104" s="474"/>
      <c r="BL104" s="474"/>
      <c r="BM104" s="474"/>
      <c r="BN104" s="474"/>
      <c r="BO104" s="474"/>
      <c r="BP104" s="474"/>
      <c r="BQ104" s="474"/>
      <c r="BR104" s="474"/>
      <c r="BS104" s="474"/>
      <c r="BT104" s="474"/>
      <c r="BU104" s="474"/>
      <c r="BV104" s="474"/>
      <c r="BW104" s="474"/>
      <c r="BX104" s="474"/>
      <c r="BY104" s="474"/>
      <c r="BZ104" s="474"/>
    </row>
    <row r="105" spans="1:78" s="286" customFormat="1">
      <c r="A105" s="1019">
        <v>72</v>
      </c>
      <c r="B105" s="664" t="s">
        <v>677</v>
      </c>
      <c r="C105" s="764"/>
      <c r="D105" s="290"/>
      <c r="E105" s="1007"/>
      <c r="F105" s="290"/>
      <c r="G105" s="290"/>
      <c r="H105" s="290"/>
      <c r="I105" s="290"/>
      <c r="J105" s="290"/>
      <c r="K105" s="290"/>
      <c r="L105" s="290"/>
      <c r="M105" s="290"/>
      <c r="N105" s="290"/>
      <c r="O105" s="474"/>
      <c r="P105" s="474"/>
      <c r="Q105" s="474"/>
      <c r="R105" s="474"/>
      <c r="S105" s="474"/>
      <c r="T105" s="474"/>
      <c r="U105" s="474"/>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4"/>
      <c r="AY105" s="474"/>
      <c r="AZ105" s="474"/>
      <c r="BA105" s="474"/>
      <c r="BB105" s="474"/>
      <c r="BC105" s="474"/>
      <c r="BD105" s="474"/>
      <c r="BE105" s="474"/>
      <c r="BF105" s="474"/>
      <c r="BG105" s="474"/>
      <c r="BH105" s="474"/>
      <c r="BI105" s="474"/>
      <c r="BJ105" s="474"/>
      <c r="BK105" s="474"/>
      <c r="BL105" s="474"/>
      <c r="BM105" s="474"/>
      <c r="BN105" s="474"/>
      <c r="BO105" s="474"/>
      <c r="BP105" s="474"/>
      <c r="BQ105" s="474"/>
      <c r="BR105" s="474"/>
      <c r="BS105" s="474"/>
      <c r="BT105" s="474"/>
      <c r="BU105" s="474"/>
      <c r="BV105" s="474"/>
      <c r="BW105" s="474"/>
      <c r="BX105" s="474"/>
      <c r="BY105" s="474"/>
      <c r="BZ105" s="474"/>
    </row>
    <row r="106" spans="1:78" s="286" customFormat="1" ht="30">
      <c r="A106" s="1019">
        <v>73</v>
      </c>
      <c r="B106" s="664" t="s">
        <v>676</v>
      </c>
      <c r="C106" s="764"/>
      <c r="D106" s="290"/>
      <c r="E106" s="1007"/>
      <c r="F106" s="290"/>
      <c r="G106" s="290"/>
      <c r="H106" s="290"/>
      <c r="I106" s="290"/>
      <c r="J106" s="290"/>
      <c r="K106" s="290"/>
      <c r="L106" s="290"/>
      <c r="M106" s="290"/>
      <c r="N106" s="290"/>
      <c r="O106" s="474"/>
      <c r="P106" s="474"/>
      <c r="Q106" s="474"/>
      <c r="R106" s="474"/>
      <c r="S106" s="474"/>
      <c r="T106" s="474"/>
      <c r="U106" s="474"/>
      <c r="V106" s="474"/>
      <c r="W106" s="474"/>
      <c r="X106" s="474"/>
      <c r="Y106" s="474"/>
      <c r="Z106" s="474"/>
      <c r="AA106" s="474"/>
      <c r="AB106" s="474"/>
      <c r="AC106" s="474"/>
      <c r="AD106" s="474"/>
      <c r="AE106" s="474"/>
      <c r="AF106" s="474"/>
      <c r="AG106" s="474"/>
      <c r="AH106" s="474"/>
      <c r="AI106" s="474"/>
      <c r="AJ106" s="474"/>
      <c r="AK106" s="474"/>
      <c r="AL106" s="474"/>
      <c r="AM106" s="474"/>
      <c r="AN106" s="474"/>
      <c r="AO106" s="474"/>
      <c r="AP106" s="474"/>
      <c r="AQ106" s="474"/>
      <c r="AR106" s="474"/>
      <c r="AS106" s="474"/>
      <c r="AT106" s="474"/>
      <c r="AU106" s="474"/>
      <c r="AV106" s="474"/>
      <c r="AW106" s="474"/>
      <c r="AX106" s="474"/>
      <c r="AY106" s="474"/>
      <c r="AZ106" s="474"/>
      <c r="BA106" s="474"/>
      <c r="BB106" s="474"/>
      <c r="BC106" s="474"/>
      <c r="BD106" s="474"/>
      <c r="BE106" s="474"/>
      <c r="BF106" s="474"/>
      <c r="BG106" s="474"/>
      <c r="BH106" s="474"/>
      <c r="BI106" s="474"/>
      <c r="BJ106" s="474"/>
      <c r="BK106" s="474"/>
      <c r="BL106" s="474"/>
      <c r="BM106" s="474"/>
      <c r="BN106" s="474"/>
      <c r="BO106" s="474"/>
      <c r="BP106" s="474"/>
      <c r="BQ106" s="474"/>
      <c r="BR106" s="474"/>
      <c r="BS106" s="474"/>
      <c r="BT106" s="474"/>
      <c r="BU106" s="474"/>
      <c r="BV106" s="474"/>
      <c r="BW106" s="474"/>
      <c r="BX106" s="474"/>
      <c r="BY106" s="474"/>
      <c r="BZ106" s="474"/>
    </row>
    <row r="107" spans="1:78" s="286" customFormat="1">
      <c r="A107" s="1019">
        <v>74</v>
      </c>
      <c r="B107" s="779" t="str">
        <f>"Mortgage servicing assets net of related deferred tax liabilities (item "&amp;A105&amp;" minus item "&amp;A106&amp;")"</f>
        <v>Mortgage servicing assets net of related deferred tax liabilities (item 72 minus item 73)</v>
      </c>
      <c r="C107" s="764"/>
      <c r="D107" s="66"/>
      <c r="E107" s="1007"/>
      <c r="F107" s="66"/>
      <c r="G107" s="66"/>
      <c r="H107" s="66"/>
      <c r="I107" s="66"/>
      <c r="J107" s="66"/>
      <c r="K107" s="66"/>
      <c r="L107" s="66"/>
      <c r="M107" s="66"/>
      <c r="N107" s="66"/>
      <c r="O107" s="474"/>
      <c r="P107" s="474"/>
      <c r="Q107" s="474"/>
      <c r="R107" s="474"/>
      <c r="S107" s="474"/>
      <c r="T107" s="474"/>
      <c r="U107" s="474"/>
      <c r="V107" s="474"/>
      <c r="W107" s="474"/>
      <c r="X107" s="474"/>
      <c r="Y107" s="474"/>
      <c r="Z107" s="474"/>
      <c r="AA107" s="474"/>
      <c r="AB107" s="474"/>
      <c r="AC107" s="474"/>
      <c r="AD107" s="474"/>
      <c r="AE107" s="474"/>
      <c r="AF107" s="474"/>
      <c r="AG107" s="474"/>
      <c r="AH107" s="474"/>
      <c r="AI107" s="474"/>
      <c r="AJ107" s="474"/>
      <c r="AK107" s="474"/>
      <c r="AL107" s="474"/>
      <c r="AM107" s="474"/>
      <c r="AN107" s="474"/>
      <c r="AO107" s="474"/>
      <c r="AP107" s="474"/>
      <c r="AQ107" s="474"/>
      <c r="AR107" s="474"/>
      <c r="AS107" s="474"/>
      <c r="AT107" s="474"/>
      <c r="AU107" s="474"/>
      <c r="AV107" s="474"/>
      <c r="AW107" s="474"/>
      <c r="AX107" s="474"/>
      <c r="AY107" s="474"/>
      <c r="AZ107" s="474"/>
      <c r="BA107" s="474"/>
      <c r="BB107" s="474"/>
      <c r="BC107" s="474"/>
      <c r="BD107" s="474"/>
      <c r="BE107" s="474"/>
      <c r="BF107" s="474"/>
      <c r="BG107" s="474"/>
      <c r="BH107" s="474"/>
      <c r="BI107" s="474"/>
      <c r="BJ107" s="474"/>
      <c r="BK107" s="474"/>
      <c r="BL107" s="474"/>
      <c r="BM107" s="474"/>
      <c r="BN107" s="474"/>
      <c r="BO107" s="474"/>
      <c r="BP107" s="474"/>
      <c r="BQ107" s="474"/>
      <c r="BR107" s="474"/>
      <c r="BS107" s="474"/>
      <c r="BT107" s="474"/>
      <c r="BU107" s="474"/>
      <c r="BV107" s="474"/>
      <c r="BW107" s="474"/>
      <c r="BX107" s="474"/>
      <c r="BY107" s="474"/>
      <c r="BZ107" s="474"/>
    </row>
    <row r="108" spans="1:78" s="286" customFormat="1">
      <c r="A108" s="1019">
        <v>75</v>
      </c>
      <c r="B108" s="779" t="str">
        <f>"10 percent common equity tier 1 deduction threshold (10 percent of item "&amp;A53&amp;")"</f>
        <v>10 percent common equity tier 1 deduction threshold (10 percent of item 36)</v>
      </c>
      <c r="C108" s="764"/>
      <c r="D108" s="66"/>
      <c r="E108" s="1007"/>
      <c r="F108" s="66"/>
      <c r="G108" s="66"/>
      <c r="H108" s="66"/>
      <c r="I108" s="66"/>
      <c r="J108" s="66"/>
      <c r="K108" s="66"/>
      <c r="L108" s="66"/>
      <c r="M108" s="66"/>
      <c r="N108" s="66"/>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4"/>
      <c r="AY108" s="474"/>
      <c r="AZ108" s="474"/>
      <c r="BA108" s="474"/>
      <c r="BB108" s="474"/>
      <c r="BC108" s="474"/>
      <c r="BD108" s="474"/>
      <c r="BE108" s="474"/>
      <c r="BF108" s="474"/>
      <c r="BG108" s="474"/>
      <c r="BH108" s="474"/>
      <c r="BI108" s="474"/>
      <c r="BJ108" s="474"/>
      <c r="BK108" s="474"/>
      <c r="BL108" s="474"/>
      <c r="BM108" s="474"/>
      <c r="BN108" s="474"/>
      <c r="BO108" s="474"/>
      <c r="BP108" s="474"/>
      <c r="BQ108" s="474"/>
      <c r="BR108" s="474"/>
      <c r="BS108" s="474"/>
      <c r="BT108" s="474"/>
      <c r="BU108" s="474"/>
      <c r="BV108" s="474"/>
      <c r="BW108" s="474"/>
      <c r="BX108" s="474"/>
      <c r="BY108" s="474"/>
      <c r="BZ108" s="474"/>
    </row>
    <row r="109" spans="1:78" s="286" customFormat="1" ht="30">
      <c r="A109" s="1019">
        <v>76</v>
      </c>
      <c r="B109" s="779" t="str">
        <f>"Amount to be deducted from common equity tier 1 due to 10 percent deduction threshold (greater of item "&amp;A107&amp;" minus item "&amp;A108&amp;" or zero)"</f>
        <v>Amount to be deducted from common equity tier 1 due to 10 percent deduction threshold (greater of item 74 minus item 75 or zero)</v>
      </c>
      <c r="C109" s="764"/>
      <c r="D109" s="66"/>
      <c r="E109" s="1007"/>
      <c r="F109" s="66"/>
      <c r="G109" s="66"/>
      <c r="H109" s="66"/>
      <c r="I109" s="66"/>
      <c r="J109" s="66"/>
      <c r="K109" s="66"/>
      <c r="L109" s="66"/>
      <c r="M109" s="66"/>
      <c r="N109" s="66"/>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J109" s="474"/>
      <c r="AK109" s="474"/>
      <c r="AL109" s="474"/>
      <c r="AM109" s="474"/>
      <c r="AN109" s="474"/>
      <c r="AO109" s="474"/>
      <c r="AP109" s="474"/>
      <c r="AQ109" s="474"/>
      <c r="AR109" s="474"/>
      <c r="AS109" s="474"/>
      <c r="AT109" s="474"/>
      <c r="AU109" s="474"/>
      <c r="AV109" s="474"/>
      <c r="AW109" s="474"/>
      <c r="AX109" s="474"/>
      <c r="AY109" s="474"/>
      <c r="AZ109" s="474"/>
      <c r="BA109" s="474"/>
      <c r="BB109" s="474"/>
      <c r="BC109" s="474"/>
      <c r="BD109" s="474"/>
      <c r="BE109" s="474"/>
      <c r="BF109" s="474"/>
      <c r="BG109" s="474"/>
      <c r="BH109" s="474"/>
      <c r="BI109" s="474"/>
      <c r="BJ109" s="474"/>
      <c r="BK109" s="474"/>
      <c r="BL109" s="474"/>
      <c r="BM109" s="474"/>
      <c r="BN109" s="474"/>
      <c r="BO109" s="474"/>
      <c r="BP109" s="474"/>
      <c r="BQ109" s="474"/>
      <c r="BR109" s="474"/>
      <c r="BS109" s="474"/>
      <c r="BT109" s="474"/>
      <c r="BU109" s="474"/>
      <c r="BV109" s="474"/>
      <c r="BW109" s="474"/>
      <c r="BX109" s="474"/>
      <c r="BY109" s="474"/>
      <c r="BZ109" s="474"/>
    </row>
    <row r="110" spans="1:78" s="286" customFormat="1">
      <c r="A110" s="472"/>
      <c r="B110" s="671"/>
      <c r="C110" s="764"/>
      <c r="D110" s="477"/>
      <c r="E110" s="477"/>
      <c r="F110" s="477"/>
      <c r="G110" s="477"/>
      <c r="H110" s="477"/>
      <c r="I110" s="477"/>
      <c r="J110" s="477"/>
      <c r="K110" s="477"/>
      <c r="L110" s="477"/>
      <c r="M110" s="477"/>
      <c r="N110" s="477"/>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474"/>
      <c r="AY110" s="474"/>
      <c r="AZ110" s="474"/>
      <c r="BA110" s="474"/>
      <c r="BB110" s="474"/>
      <c r="BC110" s="474"/>
      <c r="BD110" s="474"/>
      <c r="BE110" s="474"/>
      <c r="BF110" s="474"/>
      <c r="BG110" s="474"/>
      <c r="BH110" s="474"/>
      <c r="BI110" s="474"/>
      <c r="BJ110" s="474"/>
      <c r="BK110" s="474"/>
      <c r="BL110" s="474"/>
      <c r="BM110" s="474"/>
      <c r="BN110" s="474"/>
      <c r="BO110" s="474"/>
      <c r="BP110" s="474"/>
      <c r="BQ110" s="474"/>
      <c r="BR110" s="474"/>
      <c r="BS110" s="474"/>
      <c r="BT110" s="474"/>
      <c r="BU110" s="474"/>
      <c r="BV110" s="474"/>
      <c r="BW110" s="474"/>
      <c r="BX110" s="474"/>
      <c r="BY110" s="474"/>
      <c r="BZ110" s="474"/>
    </row>
    <row r="111" spans="1:78" s="286" customFormat="1" ht="30">
      <c r="A111" s="468"/>
      <c r="B111" s="672" t="s">
        <v>675</v>
      </c>
      <c r="C111" s="764"/>
      <c r="D111" s="477"/>
      <c r="E111" s="477"/>
      <c r="F111" s="477"/>
      <c r="G111" s="477"/>
      <c r="H111" s="477"/>
      <c r="I111" s="477"/>
      <c r="J111" s="477"/>
      <c r="K111" s="477"/>
      <c r="L111" s="477"/>
      <c r="M111" s="477"/>
      <c r="N111" s="477"/>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4"/>
      <c r="AJ111" s="474"/>
      <c r="AK111" s="474"/>
      <c r="AL111" s="474"/>
      <c r="AM111" s="474"/>
      <c r="AN111" s="474"/>
      <c r="AO111" s="474"/>
      <c r="AP111" s="474"/>
      <c r="AQ111" s="474"/>
      <c r="AR111" s="474"/>
      <c r="AS111" s="474"/>
      <c r="AT111" s="474"/>
      <c r="AU111" s="474"/>
      <c r="AV111" s="474"/>
      <c r="AW111" s="474"/>
      <c r="AX111" s="474"/>
      <c r="AY111" s="474"/>
      <c r="AZ111" s="474"/>
      <c r="BA111" s="474"/>
      <c r="BB111" s="474"/>
      <c r="BC111" s="474"/>
      <c r="BD111" s="474"/>
      <c r="BE111" s="474"/>
      <c r="BF111" s="474"/>
      <c r="BG111" s="474"/>
      <c r="BH111" s="474"/>
      <c r="BI111" s="474"/>
      <c r="BJ111" s="474"/>
      <c r="BK111" s="474"/>
      <c r="BL111" s="474"/>
      <c r="BM111" s="474"/>
      <c r="BN111" s="474"/>
      <c r="BO111" s="474"/>
      <c r="BP111" s="474"/>
      <c r="BQ111" s="474"/>
      <c r="BR111" s="474"/>
      <c r="BS111" s="474"/>
      <c r="BT111" s="474"/>
      <c r="BU111" s="474"/>
      <c r="BV111" s="474"/>
      <c r="BW111" s="474"/>
      <c r="BX111" s="474"/>
      <c r="BY111" s="474"/>
      <c r="BZ111" s="474"/>
    </row>
    <row r="112" spans="1:78" s="286" customFormat="1" ht="30">
      <c r="A112" s="1019">
        <v>77</v>
      </c>
      <c r="B112" s="664" t="s">
        <v>675</v>
      </c>
      <c r="C112" s="764"/>
      <c r="D112" s="290"/>
      <c r="E112" s="1007"/>
      <c r="F112" s="290"/>
      <c r="G112" s="290"/>
      <c r="H112" s="290"/>
      <c r="I112" s="290"/>
      <c r="J112" s="290"/>
      <c r="K112" s="290"/>
      <c r="L112" s="290"/>
      <c r="M112" s="290"/>
      <c r="N112" s="290"/>
      <c r="O112" s="474"/>
      <c r="P112" s="474"/>
      <c r="Q112" s="474"/>
      <c r="R112" s="474"/>
      <c r="S112" s="474"/>
      <c r="T112" s="474"/>
      <c r="U112" s="474"/>
      <c r="V112" s="474"/>
      <c r="W112" s="474"/>
      <c r="X112" s="474"/>
      <c r="Y112" s="474"/>
      <c r="Z112" s="474"/>
      <c r="AA112" s="474"/>
      <c r="AB112" s="474"/>
      <c r="AC112" s="474"/>
      <c r="AD112" s="474"/>
      <c r="AE112" s="474"/>
      <c r="AF112" s="474"/>
      <c r="AG112" s="474"/>
      <c r="AH112" s="474"/>
      <c r="AI112" s="474"/>
      <c r="AJ112" s="474"/>
      <c r="AK112" s="474"/>
      <c r="AL112" s="474"/>
      <c r="AM112" s="474"/>
      <c r="AN112" s="474"/>
      <c r="AO112" s="474"/>
      <c r="AP112" s="474"/>
      <c r="AQ112" s="474"/>
      <c r="AR112" s="474"/>
      <c r="AS112" s="474"/>
      <c r="AT112" s="474"/>
      <c r="AU112" s="474"/>
      <c r="AV112" s="474"/>
      <c r="AW112" s="474"/>
      <c r="AX112" s="474"/>
      <c r="AY112" s="474"/>
      <c r="AZ112" s="474"/>
      <c r="BA112" s="474"/>
      <c r="BB112" s="474"/>
      <c r="BC112" s="474"/>
      <c r="BD112" s="474"/>
      <c r="BE112" s="474"/>
      <c r="BF112" s="474"/>
      <c r="BG112" s="474"/>
      <c r="BH112" s="474"/>
      <c r="BI112" s="474"/>
      <c r="BJ112" s="474"/>
      <c r="BK112" s="474"/>
      <c r="BL112" s="474"/>
      <c r="BM112" s="474"/>
      <c r="BN112" s="474"/>
      <c r="BO112" s="474"/>
      <c r="BP112" s="474"/>
      <c r="BQ112" s="474"/>
      <c r="BR112" s="474"/>
      <c r="BS112" s="474"/>
      <c r="BT112" s="474"/>
      <c r="BU112" s="474"/>
      <c r="BV112" s="474"/>
      <c r="BW112" s="474"/>
      <c r="BX112" s="474"/>
      <c r="BY112" s="474"/>
      <c r="BZ112" s="474"/>
    </row>
    <row r="113" spans="1:78" s="286" customFormat="1">
      <c r="A113" s="1019">
        <v>78</v>
      </c>
      <c r="B113" s="779" t="str">
        <f>"10 percent common equity tier 1 deduction threshold (10 percent of item "&amp;A53&amp;")"</f>
        <v>10 percent common equity tier 1 deduction threshold (10 percent of item 36)</v>
      </c>
      <c r="C113" s="764"/>
      <c r="D113" s="66"/>
      <c r="E113" s="1007"/>
      <c r="F113" s="66"/>
      <c r="G113" s="66"/>
      <c r="H113" s="66"/>
      <c r="I113" s="66"/>
      <c r="J113" s="66"/>
      <c r="K113" s="66"/>
      <c r="L113" s="66"/>
      <c r="M113" s="66"/>
      <c r="N113" s="66"/>
      <c r="O113" s="474"/>
      <c r="P113" s="474"/>
      <c r="Q113" s="474"/>
      <c r="R113" s="474"/>
      <c r="S113" s="474"/>
      <c r="T113" s="474"/>
      <c r="U113" s="474"/>
      <c r="V113" s="474"/>
      <c r="W113" s="474"/>
      <c r="X113" s="474"/>
      <c r="Y113" s="474"/>
      <c r="Z113" s="474"/>
      <c r="AA113" s="474"/>
      <c r="AB113" s="474"/>
      <c r="AC113" s="474"/>
      <c r="AD113" s="474"/>
      <c r="AE113" s="474"/>
      <c r="AF113" s="474"/>
      <c r="AG113" s="474"/>
      <c r="AH113" s="474"/>
      <c r="AI113" s="474"/>
      <c r="AJ113" s="474"/>
      <c r="AK113" s="474"/>
      <c r="AL113" s="474"/>
      <c r="AM113" s="474"/>
      <c r="AN113" s="474"/>
      <c r="AO113" s="474"/>
      <c r="AP113" s="474"/>
      <c r="AQ113" s="474"/>
      <c r="AR113" s="474"/>
      <c r="AS113" s="474"/>
      <c r="AT113" s="474"/>
      <c r="AU113" s="474"/>
      <c r="AV113" s="474"/>
      <c r="AW113" s="474"/>
      <c r="AX113" s="474"/>
      <c r="AY113" s="474"/>
      <c r="AZ113" s="474"/>
      <c r="BA113" s="474"/>
      <c r="BB113" s="474"/>
      <c r="BC113" s="474"/>
      <c r="BD113" s="474"/>
      <c r="BE113" s="474"/>
      <c r="BF113" s="474"/>
      <c r="BG113" s="474"/>
      <c r="BH113" s="474"/>
      <c r="BI113" s="474"/>
      <c r="BJ113" s="474"/>
      <c r="BK113" s="474"/>
      <c r="BL113" s="474"/>
      <c r="BM113" s="474"/>
      <c r="BN113" s="474"/>
      <c r="BO113" s="474"/>
      <c r="BP113" s="474"/>
      <c r="BQ113" s="474"/>
      <c r="BR113" s="474"/>
      <c r="BS113" s="474"/>
      <c r="BT113" s="474"/>
      <c r="BU113" s="474"/>
      <c r="BV113" s="474"/>
      <c r="BW113" s="474"/>
      <c r="BX113" s="474"/>
      <c r="BY113" s="474"/>
      <c r="BZ113" s="474"/>
    </row>
    <row r="114" spans="1:78" s="286" customFormat="1" ht="30">
      <c r="A114" s="1019">
        <v>79</v>
      </c>
      <c r="B114" s="779" t="str">
        <f>"Amount to be deducted from common equity tier 1 due to 10 percent deduction threshold (greater of item "&amp;A112&amp;" minus item "&amp;A113&amp;" or zero)"</f>
        <v>Amount to be deducted from common equity tier 1 due to 10 percent deduction threshold (greater of item 77 minus item 78 or zero)</v>
      </c>
      <c r="C114" s="764"/>
      <c r="D114" s="66"/>
      <c r="E114" s="1007"/>
      <c r="F114" s="66"/>
      <c r="G114" s="66"/>
      <c r="H114" s="66"/>
      <c r="I114" s="66"/>
      <c r="J114" s="66"/>
      <c r="K114" s="66"/>
      <c r="L114" s="66"/>
      <c r="M114" s="66"/>
      <c r="N114" s="66"/>
      <c r="O114" s="474"/>
      <c r="P114" s="474"/>
      <c r="Q114" s="474"/>
      <c r="R114" s="474"/>
      <c r="S114" s="474"/>
      <c r="T114" s="474"/>
      <c r="U114" s="474"/>
      <c r="V114" s="474"/>
      <c r="W114" s="474"/>
      <c r="X114" s="474"/>
      <c r="Y114" s="474"/>
      <c r="Z114" s="474"/>
      <c r="AA114" s="474"/>
      <c r="AB114" s="474"/>
      <c r="AC114" s="474"/>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474"/>
      <c r="AY114" s="474"/>
      <c r="AZ114" s="474"/>
      <c r="BA114" s="474"/>
      <c r="BB114" s="474"/>
      <c r="BC114" s="474"/>
      <c r="BD114" s="474"/>
      <c r="BE114" s="474"/>
      <c r="BF114" s="474"/>
      <c r="BG114" s="474"/>
      <c r="BH114" s="474"/>
      <c r="BI114" s="474"/>
      <c r="BJ114" s="474"/>
      <c r="BK114" s="474"/>
      <c r="BL114" s="474"/>
      <c r="BM114" s="474"/>
      <c r="BN114" s="474"/>
      <c r="BO114" s="474"/>
      <c r="BP114" s="474"/>
      <c r="BQ114" s="474"/>
      <c r="BR114" s="474"/>
      <c r="BS114" s="474"/>
      <c r="BT114" s="474"/>
      <c r="BU114" s="474"/>
      <c r="BV114" s="474"/>
      <c r="BW114" s="474"/>
      <c r="BX114" s="474"/>
      <c r="BY114" s="474"/>
      <c r="BZ114" s="474"/>
    </row>
    <row r="115" spans="1:78" s="286" customFormat="1">
      <c r="A115" s="472"/>
      <c r="B115" s="671"/>
      <c r="C115" s="764"/>
      <c r="D115" s="478"/>
      <c r="E115" s="478"/>
      <c r="F115" s="478"/>
      <c r="G115" s="478"/>
      <c r="H115" s="478"/>
      <c r="I115" s="478"/>
      <c r="J115" s="478"/>
      <c r="K115" s="478"/>
      <c r="L115" s="478"/>
      <c r="M115" s="478"/>
      <c r="N115" s="478"/>
      <c r="O115" s="474"/>
      <c r="P115" s="474"/>
      <c r="Q115" s="474"/>
      <c r="R115" s="474"/>
      <c r="S115" s="474"/>
      <c r="T115" s="474"/>
      <c r="U115" s="474"/>
      <c r="V115" s="474"/>
      <c r="W115" s="474"/>
      <c r="X115" s="474"/>
      <c r="Y115" s="474"/>
      <c r="Z115" s="474"/>
      <c r="AA115" s="474"/>
      <c r="AB115" s="474"/>
      <c r="AC115" s="474"/>
      <c r="AD115" s="474"/>
      <c r="AE115" s="474"/>
      <c r="AF115" s="474"/>
      <c r="AG115" s="474"/>
      <c r="AH115" s="474"/>
      <c r="AI115" s="474"/>
      <c r="AJ115" s="474"/>
      <c r="AK115" s="474"/>
      <c r="AL115" s="474"/>
      <c r="AM115" s="474"/>
      <c r="AN115" s="474"/>
      <c r="AO115" s="474"/>
      <c r="AP115" s="474"/>
      <c r="AQ115" s="474"/>
      <c r="AR115" s="474"/>
      <c r="AS115" s="474"/>
      <c r="AT115" s="474"/>
      <c r="AU115" s="474"/>
      <c r="AV115" s="474"/>
      <c r="AW115" s="474"/>
      <c r="AX115" s="474"/>
      <c r="AY115" s="474"/>
      <c r="AZ115" s="474"/>
      <c r="BA115" s="474"/>
      <c r="BB115" s="474"/>
      <c r="BC115" s="474"/>
      <c r="BD115" s="474"/>
      <c r="BE115" s="474"/>
      <c r="BF115" s="474"/>
      <c r="BG115" s="474"/>
      <c r="BH115" s="474"/>
      <c r="BI115" s="474"/>
      <c r="BJ115" s="474"/>
      <c r="BK115" s="474"/>
      <c r="BL115" s="474"/>
      <c r="BM115" s="474"/>
      <c r="BN115" s="474"/>
      <c r="BO115" s="474"/>
      <c r="BP115" s="474"/>
      <c r="BQ115" s="474"/>
      <c r="BR115" s="474"/>
      <c r="BS115" s="474"/>
      <c r="BT115" s="474"/>
      <c r="BU115" s="474"/>
      <c r="BV115" s="474"/>
      <c r="BW115" s="474"/>
      <c r="BX115" s="474"/>
      <c r="BY115" s="474"/>
      <c r="BZ115" s="474"/>
    </row>
    <row r="116" spans="1:78" s="286" customFormat="1" ht="30">
      <c r="A116" s="468"/>
      <c r="B116" s="672" t="s">
        <v>674</v>
      </c>
      <c r="C116" s="764"/>
      <c r="D116" s="477"/>
      <c r="E116" s="477"/>
      <c r="F116" s="477"/>
      <c r="G116" s="477"/>
      <c r="H116" s="477"/>
      <c r="I116" s="477"/>
      <c r="J116" s="477"/>
      <c r="K116" s="477"/>
      <c r="L116" s="477"/>
      <c r="M116" s="477"/>
      <c r="N116" s="477"/>
      <c r="O116" s="474"/>
      <c r="P116" s="474"/>
      <c r="Q116" s="474"/>
      <c r="R116" s="474"/>
      <c r="S116" s="474"/>
      <c r="T116" s="474"/>
      <c r="U116" s="474"/>
      <c r="V116" s="474"/>
      <c r="W116" s="474"/>
      <c r="X116" s="474"/>
      <c r="Y116" s="474"/>
      <c r="Z116" s="474"/>
      <c r="AA116" s="474"/>
      <c r="AB116" s="474"/>
      <c r="AC116" s="474"/>
      <c r="AD116" s="474"/>
      <c r="AE116" s="474"/>
      <c r="AF116" s="474"/>
      <c r="AG116" s="474"/>
      <c r="AH116" s="474"/>
      <c r="AI116" s="474"/>
      <c r="AJ116" s="474"/>
      <c r="AK116" s="474"/>
      <c r="AL116" s="474"/>
      <c r="AM116" s="474"/>
      <c r="AN116" s="474"/>
      <c r="AO116" s="474"/>
      <c r="AP116" s="474"/>
      <c r="AQ116" s="474"/>
      <c r="AR116" s="474"/>
      <c r="AS116" s="474"/>
      <c r="AT116" s="474"/>
      <c r="AU116" s="474"/>
      <c r="AV116" s="474"/>
      <c r="AW116" s="474"/>
      <c r="AX116" s="474"/>
      <c r="AY116" s="474"/>
      <c r="AZ116" s="474"/>
      <c r="BA116" s="474"/>
      <c r="BB116" s="474"/>
      <c r="BC116" s="474"/>
      <c r="BD116" s="474"/>
      <c r="BE116" s="474"/>
      <c r="BF116" s="474"/>
      <c r="BG116" s="474"/>
      <c r="BH116" s="474"/>
      <c r="BI116" s="474"/>
      <c r="BJ116" s="474"/>
      <c r="BK116" s="474"/>
      <c r="BL116" s="474"/>
      <c r="BM116" s="474"/>
      <c r="BN116" s="474"/>
      <c r="BO116" s="474"/>
      <c r="BP116" s="474"/>
      <c r="BQ116" s="474"/>
      <c r="BR116" s="474"/>
      <c r="BS116" s="474"/>
      <c r="BT116" s="474"/>
      <c r="BU116" s="474"/>
      <c r="BV116" s="474"/>
      <c r="BW116" s="474"/>
      <c r="BX116" s="474"/>
      <c r="BY116" s="474"/>
      <c r="BZ116" s="474"/>
    </row>
    <row r="117" spans="1:78" s="286" customFormat="1">
      <c r="A117" s="1019">
        <v>80</v>
      </c>
      <c r="B117" s="779" t="str">
        <f>"Sum of items "&amp;A100&amp;", "&amp;A107&amp;", and "&amp;A112&amp;""</f>
        <v>Sum of items 69, 74, and 77</v>
      </c>
      <c r="C117" s="764"/>
      <c r="D117" s="66"/>
      <c r="E117" s="1007"/>
      <c r="F117" s="66"/>
      <c r="G117" s="66"/>
      <c r="H117" s="66"/>
      <c r="I117" s="66"/>
      <c r="J117" s="66"/>
      <c r="K117" s="66"/>
      <c r="L117" s="66"/>
      <c r="M117" s="66"/>
      <c r="N117" s="66"/>
      <c r="O117" s="474"/>
      <c r="P117" s="474"/>
      <c r="Q117" s="474"/>
      <c r="R117" s="474"/>
      <c r="S117" s="474"/>
      <c r="T117" s="474"/>
      <c r="U117" s="474"/>
      <c r="V117" s="474"/>
      <c r="W117" s="474"/>
      <c r="X117" s="474"/>
      <c r="Y117" s="474"/>
      <c r="Z117" s="474"/>
      <c r="AA117" s="474"/>
      <c r="AB117" s="474"/>
      <c r="AC117" s="474"/>
      <c r="AD117" s="474"/>
      <c r="AE117" s="474"/>
      <c r="AF117" s="474"/>
      <c r="AG117" s="474"/>
      <c r="AH117" s="474"/>
      <c r="AI117" s="474"/>
      <c r="AJ117" s="474"/>
      <c r="AK117" s="474"/>
      <c r="AL117" s="474"/>
      <c r="AM117" s="474"/>
      <c r="AN117" s="474"/>
      <c r="AO117" s="474"/>
      <c r="AP117" s="474"/>
      <c r="AQ117" s="474"/>
      <c r="AR117" s="474"/>
      <c r="AS117" s="474"/>
      <c r="AT117" s="474"/>
      <c r="AU117" s="474"/>
      <c r="AV117" s="474"/>
      <c r="AW117" s="474"/>
      <c r="AX117" s="474"/>
      <c r="AY117" s="474"/>
      <c r="AZ117" s="474"/>
      <c r="BA117" s="474"/>
      <c r="BB117" s="474"/>
      <c r="BC117" s="474"/>
      <c r="BD117" s="474"/>
      <c r="BE117" s="474"/>
      <c r="BF117" s="474"/>
      <c r="BG117" s="474"/>
      <c r="BH117" s="474"/>
      <c r="BI117" s="474"/>
      <c r="BJ117" s="474"/>
      <c r="BK117" s="474"/>
      <c r="BL117" s="474"/>
      <c r="BM117" s="474"/>
      <c r="BN117" s="474"/>
      <c r="BO117" s="474"/>
      <c r="BP117" s="474"/>
      <c r="BQ117" s="474"/>
      <c r="BR117" s="474"/>
      <c r="BS117" s="474"/>
      <c r="BT117" s="474"/>
      <c r="BU117" s="474"/>
      <c r="BV117" s="474"/>
      <c r="BW117" s="474"/>
      <c r="BX117" s="474"/>
      <c r="BY117" s="474"/>
      <c r="BZ117" s="474"/>
    </row>
    <row r="118" spans="1:78" s="286" customFormat="1" ht="33" customHeight="1">
      <c r="A118" s="1019">
        <v>81</v>
      </c>
      <c r="B118" s="665" t="s">
        <v>894</v>
      </c>
      <c r="C118" s="764"/>
      <c r="D118" s="835"/>
      <c r="E118" s="835"/>
      <c r="F118" s="835"/>
      <c r="G118" s="835"/>
      <c r="H118" s="835"/>
      <c r="I118" s="835"/>
      <c r="J118" s="835"/>
      <c r="K118" s="835"/>
      <c r="L118" s="835"/>
      <c r="M118" s="835"/>
      <c r="N118" s="835"/>
      <c r="O118" s="474"/>
      <c r="P118" s="474"/>
      <c r="Q118" s="474"/>
      <c r="R118" s="474"/>
      <c r="S118" s="474"/>
      <c r="T118" s="474"/>
      <c r="U118" s="474"/>
      <c r="V118" s="474"/>
      <c r="W118" s="474"/>
      <c r="X118" s="474"/>
      <c r="Y118" s="474"/>
      <c r="Z118" s="474"/>
      <c r="AA118" s="474"/>
      <c r="AB118" s="474"/>
      <c r="AC118" s="474"/>
      <c r="AD118" s="474"/>
      <c r="AE118" s="474"/>
      <c r="AF118" s="474"/>
      <c r="AG118" s="474"/>
      <c r="AH118" s="474"/>
      <c r="AI118" s="474"/>
      <c r="AJ118" s="474"/>
      <c r="AK118" s="474"/>
      <c r="AL118" s="474"/>
      <c r="AM118" s="474"/>
      <c r="AN118" s="474"/>
      <c r="AO118" s="474"/>
      <c r="AP118" s="474"/>
      <c r="AQ118" s="474"/>
      <c r="AR118" s="474"/>
      <c r="AS118" s="474"/>
      <c r="AT118" s="474"/>
      <c r="AU118" s="474"/>
      <c r="AV118" s="474"/>
      <c r="AW118" s="474"/>
      <c r="AX118" s="474"/>
      <c r="AY118" s="474"/>
      <c r="AZ118" s="474"/>
      <c r="BA118" s="474"/>
      <c r="BB118" s="474"/>
      <c r="BC118" s="474"/>
      <c r="BD118" s="474"/>
      <c r="BE118" s="474"/>
      <c r="BF118" s="474"/>
      <c r="BG118" s="474"/>
      <c r="BH118" s="474"/>
      <c r="BI118" s="474"/>
      <c r="BJ118" s="474"/>
      <c r="BK118" s="474"/>
      <c r="BL118" s="474"/>
      <c r="BM118" s="474"/>
      <c r="BN118" s="474"/>
      <c r="BO118" s="474"/>
      <c r="BP118" s="474"/>
      <c r="BQ118" s="474"/>
      <c r="BR118" s="474"/>
      <c r="BS118" s="474"/>
      <c r="BT118" s="474"/>
      <c r="BU118" s="474"/>
      <c r="BV118" s="474"/>
      <c r="BW118" s="474"/>
      <c r="BX118" s="474"/>
      <c r="BY118" s="474"/>
      <c r="BZ118" s="474"/>
    </row>
    <row r="119" spans="1:78" s="286" customFormat="1">
      <c r="A119" s="1019">
        <v>82</v>
      </c>
      <c r="B119" s="779" t="str">
        <f>"Sum of items "&amp;A102&amp;", "&amp;A109&amp;", and "&amp;A114&amp;""</f>
        <v>Sum of items 71, 76, and 79</v>
      </c>
      <c r="C119" s="764"/>
      <c r="D119" s="66"/>
      <c r="E119" s="1007"/>
      <c r="F119" s="66"/>
      <c r="G119" s="66"/>
      <c r="H119" s="66"/>
      <c r="I119" s="66"/>
      <c r="J119" s="66"/>
      <c r="K119" s="66"/>
      <c r="L119" s="66"/>
      <c r="M119" s="66"/>
      <c r="N119" s="66"/>
      <c r="O119" s="474"/>
      <c r="P119" s="474"/>
      <c r="Q119" s="474"/>
      <c r="R119" s="474"/>
      <c r="S119" s="474"/>
      <c r="T119" s="474"/>
      <c r="U119" s="474"/>
      <c r="V119" s="474"/>
      <c r="W119" s="474"/>
      <c r="X119" s="474"/>
      <c r="Y119" s="474"/>
      <c r="Z119" s="474"/>
      <c r="AA119" s="474"/>
      <c r="AB119" s="474"/>
      <c r="AC119" s="474"/>
      <c r="AD119" s="474"/>
      <c r="AE119" s="474"/>
      <c r="AF119" s="474"/>
      <c r="AG119" s="474"/>
      <c r="AH119" s="474"/>
      <c r="AI119" s="474"/>
      <c r="AJ119" s="474"/>
      <c r="AK119" s="474"/>
      <c r="AL119" s="474"/>
      <c r="AM119" s="474"/>
      <c r="AN119" s="474"/>
      <c r="AO119" s="474"/>
      <c r="AP119" s="474"/>
      <c r="AQ119" s="474"/>
      <c r="AR119" s="474"/>
      <c r="AS119" s="474"/>
      <c r="AT119" s="474"/>
      <c r="AU119" s="474"/>
      <c r="AV119" s="474"/>
      <c r="AW119" s="474"/>
      <c r="AX119" s="474"/>
      <c r="AY119" s="474"/>
      <c r="AZ119" s="474"/>
      <c r="BA119" s="474"/>
      <c r="BB119" s="474"/>
      <c r="BC119" s="474"/>
      <c r="BD119" s="474"/>
      <c r="BE119" s="474"/>
      <c r="BF119" s="474"/>
      <c r="BG119" s="474"/>
      <c r="BH119" s="474"/>
      <c r="BI119" s="474"/>
      <c r="BJ119" s="474"/>
      <c r="BK119" s="474"/>
      <c r="BL119" s="474"/>
      <c r="BM119" s="474"/>
      <c r="BN119" s="474"/>
      <c r="BO119" s="474"/>
      <c r="BP119" s="474"/>
      <c r="BQ119" s="474"/>
      <c r="BR119" s="474"/>
      <c r="BS119" s="474"/>
      <c r="BT119" s="474"/>
      <c r="BU119" s="474"/>
      <c r="BV119" s="474"/>
      <c r="BW119" s="474"/>
      <c r="BX119" s="474"/>
      <c r="BY119" s="474"/>
      <c r="BZ119" s="474"/>
    </row>
    <row r="120" spans="1:78" s="286" customFormat="1">
      <c r="A120" s="1019">
        <v>83</v>
      </c>
      <c r="B120" s="779" t="str">
        <f>"Item "&amp;A117&amp;" minus item "&amp;A119&amp;""</f>
        <v>Item 80 minus item 82</v>
      </c>
      <c r="C120" s="764"/>
      <c r="D120" s="66"/>
      <c r="E120" s="1007"/>
      <c r="F120" s="66"/>
      <c r="G120" s="66"/>
      <c r="H120" s="66"/>
      <c r="I120" s="66"/>
      <c r="J120" s="66"/>
      <c r="K120" s="66"/>
      <c r="L120" s="66"/>
      <c r="M120" s="66"/>
      <c r="N120" s="66"/>
      <c r="O120" s="474"/>
      <c r="P120" s="474"/>
      <c r="Q120" s="474"/>
      <c r="R120" s="474"/>
      <c r="S120" s="474"/>
      <c r="T120" s="474"/>
      <c r="U120" s="474"/>
      <c r="V120" s="474"/>
      <c r="W120" s="474"/>
      <c r="X120" s="474"/>
      <c r="Y120" s="474"/>
      <c r="Z120" s="474"/>
      <c r="AA120" s="474"/>
      <c r="AB120" s="474"/>
      <c r="AC120" s="474"/>
      <c r="AD120" s="474"/>
      <c r="AE120" s="474"/>
      <c r="AF120" s="474"/>
      <c r="AG120" s="474"/>
      <c r="AH120" s="474"/>
      <c r="AI120" s="474"/>
      <c r="AJ120" s="474"/>
      <c r="AK120" s="474"/>
      <c r="AL120" s="474"/>
      <c r="AM120" s="474"/>
      <c r="AN120" s="474"/>
      <c r="AO120" s="474"/>
      <c r="AP120" s="474"/>
      <c r="AQ120" s="474"/>
      <c r="AR120" s="474"/>
      <c r="AS120" s="474"/>
      <c r="AT120" s="474"/>
      <c r="AU120" s="474"/>
      <c r="AV120" s="474"/>
      <c r="AW120" s="474"/>
      <c r="AX120" s="474"/>
      <c r="AY120" s="474"/>
      <c r="AZ120" s="474"/>
      <c r="BA120" s="474"/>
      <c r="BB120" s="474"/>
      <c r="BC120" s="474"/>
      <c r="BD120" s="474"/>
      <c r="BE120" s="474"/>
      <c r="BF120" s="474"/>
      <c r="BG120" s="474"/>
      <c r="BH120" s="474"/>
      <c r="BI120" s="474"/>
      <c r="BJ120" s="474"/>
      <c r="BK120" s="474"/>
      <c r="BL120" s="474"/>
      <c r="BM120" s="474"/>
      <c r="BN120" s="474"/>
      <c r="BO120" s="474"/>
      <c r="BP120" s="474"/>
      <c r="BQ120" s="474"/>
      <c r="BR120" s="474"/>
      <c r="BS120" s="474"/>
      <c r="BT120" s="474"/>
      <c r="BU120" s="474"/>
      <c r="BV120" s="474"/>
      <c r="BW120" s="474"/>
      <c r="BX120" s="474"/>
      <c r="BY120" s="474"/>
      <c r="BZ120" s="474"/>
    </row>
    <row r="121" spans="1:78" s="286" customFormat="1" ht="30" customHeight="1">
      <c r="A121" s="1019">
        <v>84</v>
      </c>
      <c r="B121" s="779" t="str">
        <f>"Amount to be deducted from common equity tier 1 due to 15 percent deduction threshold, prior transition provision (greater of item "&amp;A120&amp;" minus item "&amp;A118&amp;" or zero)"</f>
        <v>Amount to be deducted from common equity tier 1 due to 15 percent deduction threshold, prior transition provision (greater of item 83 minus item 81 or zero)</v>
      </c>
      <c r="C121" s="764"/>
      <c r="D121" s="66"/>
      <c r="E121" s="1007"/>
      <c r="F121" s="66"/>
      <c r="G121" s="66"/>
      <c r="H121" s="66"/>
      <c r="I121" s="66"/>
      <c r="J121" s="66"/>
      <c r="K121" s="66"/>
      <c r="L121" s="66"/>
      <c r="M121" s="66"/>
      <c r="N121" s="66"/>
      <c r="O121" s="474"/>
      <c r="P121" s="474"/>
      <c r="Q121" s="474"/>
      <c r="R121" s="474"/>
      <c r="S121" s="474"/>
      <c r="T121" s="474"/>
      <c r="U121" s="474"/>
      <c r="V121" s="474"/>
      <c r="W121" s="474"/>
      <c r="X121" s="474"/>
      <c r="Y121" s="474"/>
      <c r="Z121" s="474"/>
      <c r="AA121" s="474"/>
      <c r="AB121" s="474"/>
      <c r="AC121" s="474"/>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474"/>
      <c r="AY121" s="474"/>
      <c r="AZ121" s="474"/>
      <c r="BA121" s="474"/>
      <c r="BB121" s="474"/>
      <c r="BC121" s="474"/>
      <c r="BD121" s="474"/>
      <c r="BE121" s="474"/>
      <c r="BF121" s="474"/>
      <c r="BG121" s="474"/>
      <c r="BH121" s="474"/>
      <c r="BI121" s="474"/>
      <c r="BJ121" s="474"/>
      <c r="BK121" s="474"/>
      <c r="BL121" s="474"/>
      <c r="BM121" s="474"/>
      <c r="BN121" s="474"/>
      <c r="BO121" s="474"/>
      <c r="BP121" s="474"/>
      <c r="BQ121" s="474"/>
      <c r="BR121" s="474"/>
      <c r="BS121" s="474"/>
      <c r="BT121" s="474"/>
      <c r="BU121" s="474"/>
      <c r="BV121" s="474"/>
      <c r="BW121" s="474"/>
      <c r="BX121" s="474"/>
      <c r="BY121" s="474"/>
      <c r="BZ121" s="474"/>
    </row>
    <row r="122" spans="1:78" s="286" customFormat="1">
      <c r="A122" s="472"/>
      <c r="B122" s="537"/>
      <c r="C122" s="763"/>
      <c r="D122" s="475"/>
      <c r="E122" s="475"/>
      <c r="F122" s="475"/>
      <c r="G122" s="475"/>
      <c r="H122" s="475"/>
      <c r="I122" s="475"/>
      <c r="J122" s="475"/>
      <c r="K122" s="475"/>
      <c r="L122" s="475"/>
      <c r="M122" s="475"/>
      <c r="N122" s="475"/>
      <c r="O122" s="474"/>
      <c r="P122" s="474"/>
      <c r="Q122" s="474"/>
      <c r="R122" s="474"/>
      <c r="S122" s="474"/>
      <c r="T122" s="474"/>
      <c r="U122" s="474"/>
      <c r="V122" s="474"/>
      <c r="W122" s="474"/>
      <c r="X122" s="474"/>
      <c r="Y122" s="474"/>
      <c r="Z122" s="474"/>
      <c r="AA122" s="474"/>
      <c r="AB122" s="474"/>
      <c r="AC122" s="474"/>
      <c r="AD122" s="474"/>
      <c r="AE122" s="474"/>
      <c r="AF122" s="474"/>
      <c r="AG122" s="474"/>
      <c r="AH122" s="474"/>
      <c r="AI122" s="474"/>
      <c r="AJ122" s="474"/>
      <c r="AK122" s="474"/>
      <c r="AL122" s="474"/>
      <c r="AM122" s="474"/>
      <c r="AN122" s="474"/>
      <c r="AO122" s="474"/>
      <c r="AP122" s="474"/>
      <c r="AQ122" s="474"/>
      <c r="AR122" s="474"/>
      <c r="AS122" s="474"/>
      <c r="AT122" s="474"/>
      <c r="AU122" s="474"/>
      <c r="AV122" s="474"/>
      <c r="AW122" s="474"/>
      <c r="AX122" s="474"/>
      <c r="AY122" s="474"/>
      <c r="AZ122" s="474"/>
      <c r="BA122" s="474"/>
      <c r="BB122" s="474"/>
      <c r="BC122" s="474"/>
      <c r="BD122" s="474"/>
      <c r="BE122" s="474"/>
      <c r="BF122" s="474"/>
      <c r="BG122" s="474"/>
      <c r="BH122" s="474"/>
      <c r="BI122" s="474"/>
      <c r="BJ122" s="474"/>
      <c r="BK122" s="474"/>
      <c r="BL122" s="474"/>
      <c r="BM122" s="474"/>
      <c r="BN122" s="474"/>
      <c r="BO122" s="474"/>
      <c r="BP122" s="474"/>
      <c r="BQ122" s="474"/>
      <c r="BR122" s="474"/>
      <c r="BS122" s="474"/>
      <c r="BT122" s="474"/>
      <c r="BU122" s="474"/>
      <c r="BV122" s="474"/>
      <c r="BW122" s="474"/>
      <c r="BX122" s="474"/>
      <c r="BY122" s="474"/>
      <c r="BZ122" s="474"/>
    </row>
    <row r="123" spans="1:78" s="286" customFormat="1">
      <c r="A123" s="468"/>
      <c r="B123" s="291" t="s">
        <v>784</v>
      </c>
      <c r="C123" s="763"/>
      <c r="D123" s="475"/>
      <c r="E123" s="475"/>
      <c r="F123" s="475"/>
      <c r="G123" s="475"/>
      <c r="H123" s="475"/>
      <c r="I123" s="475"/>
      <c r="J123" s="475"/>
      <c r="K123" s="475"/>
      <c r="L123" s="475"/>
      <c r="M123" s="475"/>
      <c r="N123" s="475"/>
      <c r="O123" s="474"/>
      <c r="P123" s="474"/>
      <c r="Q123" s="474"/>
      <c r="R123" s="474"/>
      <c r="S123" s="474"/>
      <c r="T123" s="474"/>
      <c r="U123" s="474"/>
      <c r="V123" s="474"/>
      <c r="W123" s="474"/>
      <c r="X123" s="474"/>
      <c r="Y123" s="474"/>
      <c r="Z123" s="474"/>
      <c r="AA123" s="474"/>
      <c r="AB123" s="474"/>
      <c r="AC123" s="474"/>
      <c r="AD123" s="474"/>
      <c r="AE123" s="474"/>
      <c r="AF123" s="474"/>
      <c r="AG123" s="474"/>
      <c r="AH123" s="474"/>
      <c r="AI123" s="474"/>
      <c r="AJ123" s="474"/>
      <c r="AK123" s="474"/>
      <c r="AL123" s="474"/>
      <c r="AM123" s="474"/>
      <c r="AN123" s="474"/>
      <c r="AO123" s="474"/>
      <c r="AP123" s="474"/>
      <c r="AQ123" s="474"/>
      <c r="AR123" s="474"/>
      <c r="AS123" s="474"/>
      <c r="AT123" s="474"/>
      <c r="AU123" s="474"/>
      <c r="AV123" s="474"/>
      <c r="AW123" s="474"/>
      <c r="AX123" s="474"/>
      <c r="AY123" s="474"/>
      <c r="AZ123" s="474"/>
      <c r="BA123" s="474"/>
      <c r="BB123" s="474"/>
      <c r="BC123" s="474"/>
      <c r="BD123" s="474"/>
      <c r="BE123" s="474"/>
      <c r="BF123" s="474"/>
      <c r="BG123" s="474"/>
      <c r="BH123" s="474"/>
      <c r="BI123" s="474"/>
      <c r="BJ123" s="474"/>
      <c r="BK123" s="474"/>
      <c r="BL123" s="474"/>
      <c r="BM123" s="474"/>
      <c r="BN123" s="474"/>
      <c r="BO123" s="474"/>
      <c r="BP123" s="474"/>
      <c r="BQ123" s="474"/>
      <c r="BR123" s="474"/>
      <c r="BS123" s="474"/>
      <c r="BT123" s="474"/>
      <c r="BU123" s="474"/>
      <c r="BV123" s="474"/>
      <c r="BW123" s="474"/>
      <c r="BX123" s="474"/>
      <c r="BY123" s="474"/>
      <c r="BZ123" s="474"/>
    </row>
    <row r="124" spans="1:78" s="286" customFormat="1">
      <c r="A124" s="1019">
        <v>85</v>
      </c>
      <c r="B124" s="291" t="s">
        <v>673</v>
      </c>
      <c r="C124" s="234"/>
      <c r="D124" s="470"/>
      <c r="E124" s="837"/>
      <c r="F124" s="470"/>
      <c r="G124" s="470"/>
      <c r="H124" s="470"/>
      <c r="I124" s="470"/>
      <c r="J124" s="470"/>
      <c r="K124" s="470"/>
      <c r="L124" s="470"/>
      <c r="M124" s="470"/>
      <c r="N124" s="470"/>
      <c r="O124" s="474"/>
      <c r="P124" s="474"/>
      <c r="Q124" s="474"/>
      <c r="R124" s="474"/>
      <c r="S124" s="474"/>
      <c r="T124" s="474"/>
      <c r="U124" s="474"/>
      <c r="V124" s="474"/>
      <c r="W124" s="474"/>
      <c r="X124" s="474"/>
      <c r="Y124" s="474"/>
      <c r="Z124" s="474"/>
      <c r="AA124" s="474"/>
      <c r="AB124" s="474"/>
      <c r="AC124" s="474"/>
      <c r="AD124" s="474"/>
      <c r="AE124" s="474"/>
      <c r="AF124" s="474"/>
      <c r="AG124" s="474"/>
      <c r="AH124" s="474"/>
      <c r="AI124" s="474"/>
      <c r="AJ124" s="474"/>
      <c r="AK124" s="474"/>
      <c r="AL124" s="474"/>
      <c r="AM124" s="474"/>
      <c r="AN124" s="474"/>
      <c r="AO124" s="474"/>
      <c r="AP124" s="474"/>
      <c r="AQ124" s="474"/>
      <c r="AR124" s="474"/>
      <c r="AS124" s="474"/>
      <c r="AT124" s="474"/>
      <c r="AU124" s="474"/>
      <c r="AV124" s="474"/>
      <c r="AW124" s="474"/>
      <c r="AX124" s="474"/>
      <c r="AY124" s="474"/>
      <c r="AZ124" s="474"/>
      <c r="BA124" s="474"/>
      <c r="BB124" s="474"/>
      <c r="BC124" s="474"/>
      <c r="BD124" s="474"/>
      <c r="BE124" s="474"/>
      <c r="BF124" s="474"/>
      <c r="BG124" s="474"/>
      <c r="BH124" s="474"/>
      <c r="BI124" s="474"/>
      <c r="BJ124" s="474"/>
      <c r="BK124" s="474"/>
      <c r="BL124" s="474"/>
      <c r="BM124" s="474"/>
      <c r="BN124" s="474"/>
      <c r="BO124" s="474"/>
      <c r="BP124" s="474"/>
      <c r="BQ124" s="474"/>
      <c r="BR124" s="474"/>
      <c r="BS124" s="474"/>
      <c r="BT124" s="474"/>
      <c r="BU124" s="474"/>
      <c r="BV124" s="474"/>
      <c r="BW124" s="474"/>
      <c r="BX124" s="474"/>
      <c r="BY124" s="474"/>
      <c r="BZ124" s="474"/>
    </row>
    <row r="125" spans="1:78" s="286" customFormat="1">
      <c r="A125" s="1019">
        <v>86</v>
      </c>
      <c r="B125" s="778" t="str">
        <f>"Deductions from common equity tier 1 capital and additional tier 1 capital"</f>
        <v>Deductions from common equity tier 1 capital and additional tier 1 capital</v>
      </c>
      <c r="C125" s="761"/>
      <c r="D125" s="870"/>
      <c r="E125" s="289"/>
      <c r="F125" s="870"/>
      <c r="G125" s="870"/>
      <c r="H125" s="870"/>
      <c r="I125" s="870"/>
      <c r="J125" s="870"/>
      <c r="K125" s="870"/>
      <c r="L125" s="870"/>
      <c r="M125" s="870"/>
      <c r="N125" s="870"/>
      <c r="O125" s="474"/>
      <c r="P125" s="474"/>
      <c r="Q125" s="474"/>
      <c r="R125" s="474"/>
      <c r="S125" s="474"/>
      <c r="T125" s="474"/>
      <c r="U125" s="474"/>
      <c r="V125" s="474"/>
      <c r="W125" s="474"/>
      <c r="X125" s="474"/>
      <c r="Y125" s="474"/>
      <c r="Z125" s="474"/>
      <c r="AA125" s="474"/>
      <c r="AB125" s="474"/>
      <c r="AC125" s="474"/>
      <c r="AD125" s="474"/>
      <c r="AE125" s="474"/>
      <c r="AF125" s="474"/>
      <c r="AG125" s="474"/>
      <c r="AH125" s="474"/>
      <c r="AI125" s="474"/>
      <c r="AJ125" s="474"/>
      <c r="AK125" s="474"/>
      <c r="AL125" s="474"/>
      <c r="AM125" s="474"/>
      <c r="AN125" s="474"/>
      <c r="AO125" s="474"/>
      <c r="AP125" s="474"/>
      <c r="AQ125" s="474"/>
      <c r="AR125" s="474"/>
      <c r="AS125" s="474"/>
      <c r="AT125" s="474"/>
      <c r="AU125" s="474"/>
      <c r="AV125" s="474"/>
      <c r="AW125" s="474"/>
      <c r="AX125" s="474"/>
      <c r="AY125" s="474"/>
      <c r="AZ125" s="474"/>
      <c r="BA125" s="474"/>
      <c r="BB125" s="474"/>
      <c r="BC125" s="474"/>
      <c r="BD125" s="474"/>
      <c r="BE125" s="474"/>
      <c r="BF125" s="474"/>
      <c r="BG125" s="474"/>
      <c r="BH125" s="474"/>
      <c r="BI125" s="474"/>
      <c r="BJ125" s="474"/>
      <c r="BK125" s="474"/>
      <c r="BL125" s="474"/>
      <c r="BM125" s="474"/>
      <c r="BN125" s="474"/>
      <c r="BO125" s="474"/>
      <c r="BP125" s="474"/>
      <c r="BQ125" s="474"/>
      <c r="BR125" s="474"/>
      <c r="BS125" s="474"/>
      <c r="BT125" s="474"/>
      <c r="BU125" s="474"/>
      <c r="BV125" s="474"/>
      <c r="BW125" s="474"/>
      <c r="BX125" s="474"/>
      <c r="BY125" s="474"/>
      <c r="BZ125" s="474"/>
    </row>
    <row r="126" spans="1:78" s="286" customFormat="1">
      <c r="A126" s="1019">
        <v>87</v>
      </c>
      <c r="B126" s="291" t="s">
        <v>672</v>
      </c>
      <c r="C126" s="234"/>
      <c r="D126" s="470"/>
      <c r="E126" s="837"/>
      <c r="F126" s="470"/>
      <c r="G126" s="470"/>
      <c r="H126" s="470"/>
      <c r="I126" s="470"/>
      <c r="J126" s="470"/>
      <c r="K126" s="470"/>
      <c r="L126" s="470"/>
      <c r="M126" s="470"/>
      <c r="N126" s="470"/>
      <c r="O126" s="474"/>
      <c r="P126" s="474"/>
      <c r="Q126" s="474"/>
      <c r="R126" s="474"/>
      <c r="S126" s="474"/>
      <c r="T126" s="474"/>
      <c r="U126" s="474"/>
      <c r="V126" s="474"/>
      <c r="W126" s="474"/>
      <c r="X126" s="474"/>
      <c r="Y126" s="474"/>
      <c r="Z126" s="474"/>
      <c r="AA126" s="474"/>
      <c r="AB126" s="474"/>
      <c r="AC126" s="474"/>
      <c r="AD126" s="474"/>
      <c r="AE126" s="474"/>
      <c r="AF126" s="474"/>
      <c r="AG126" s="474"/>
      <c r="AH126" s="474"/>
      <c r="AI126" s="474"/>
      <c r="AJ126" s="474"/>
      <c r="AK126" s="474"/>
      <c r="AL126" s="474"/>
      <c r="AM126" s="474"/>
      <c r="AN126" s="474"/>
      <c r="AO126" s="474"/>
      <c r="AP126" s="474"/>
      <c r="AQ126" s="474"/>
      <c r="AR126" s="474"/>
      <c r="AS126" s="474"/>
      <c r="AT126" s="474"/>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row>
    <row r="127" spans="1:78" s="286" customFormat="1">
      <c r="A127" s="1019">
        <v>88</v>
      </c>
      <c r="B127" s="778" t="str">
        <f>"Total assets for the leverage ratio (item "&amp;A124&amp;" minus items "&amp;A125&amp;" and "&amp;A126&amp;")"</f>
        <v>Total assets for the leverage ratio (item 85 minus items 86 and 87)</v>
      </c>
      <c r="C127" s="761"/>
      <c r="D127" s="837"/>
      <c r="E127" s="837"/>
      <c r="F127" s="837"/>
      <c r="G127" s="837"/>
      <c r="H127" s="837"/>
      <c r="I127" s="837"/>
      <c r="J127" s="837"/>
      <c r="K127" s="837"/>
      <c r="L127" s="837"/>
      <c r="M127" s="837"/>
      <c r="N127" s="837"/>
      <c r="O127" s="474"/>
      <c r="P127" s="474"/>
      <c r="Q127" s="474"/>
      <c r="R127" s="474"/>
      <c r="S127" s="474"/>
      <c r="T127" s="474"/>
      <c r="U127" s="474"/>
      <c r="V127" s="474"/>
      <c r="W127" s="474"/>
      <c r="X127" s="474"/>
      <c r="Y127" s="474"/>
      <c r="Z127" s="474"/>
      <c r="AA127" s="474"/>
      <c r="AB127" s="474"/>
      <c r="AC127" s="474"/>
      <c r="AD127" s="474"/>
      <c r="AE127" s="474"/>
      <c r="AF127" s="474"/>
      <c r="AG127" s="474"/>
      <c r="AH127" s="474"/>
      <c r="AI127" s="474"/>
      <c r="AJ127" s="474"/>
      <c r="AK127" s="474"/>
      <c r="AL127" s="474"/>
      <c r="AM127" s="474"/>
      <c r="AN127" s="474"/>
      <c r="AO127" s="474"/>
      <c r="AP127" s="474"/>
      <c r="AQ127" s="474"/>
      <c r="AR127" s="474"/>
      <c r="AS127" s="474"/>
      <c r="AT127" s="474"/>
      <c r="AU127" s="474"/>
      <c r="AV127" s="474"/>
      <c r="AW127" s="474"/>
      <c r="AX127" s="474"/>
      <c r="AY127" s="474"/>
      <c r="AZ127" s="474"/>
      <c r="BA127" s="474"/>
      <c r="BB127" s="474"/>
      <c r="BC127" s="474"/>
      <c r="BD127" s="474"/>
      <c r="BE127" s="474"/>
      <c r="BF127" s="474"/>
      <c r="BG127" s="474"/>
      <c r="BH127" s="474"/>
      <c r="BI127" s="474"/>
      <c r="BJ127" s="474"/>
      <c r="BK127" s="474"/>
      <c r="BL127" s="474"/>
      <c r="BM127" s="474"/>
      <c r="BN127" s="474"/>
      <c r="BO127" s="474"/>
      <c r="BP127" s="474"/>
      <c r="BQ127" s="474"/>
      <c r="BR127" s="474"/>
      <c r="BS127" s="474"/>
      <c r="BT127" s="474"/>
      <c r="BU127" s="474"/>
      <c r="BV127" s="474"/>
      <c r="BW127" s="474"/>
      <c r="BX127" s="474"/>
      <c r="BY127" s="474"/>
      <c r="BZ127" s="474"/>
    </row>
    <row r="128" spans="1:78" s="286" customFormat="1">
      <c r="A128" s="472"/>
      <c r="B128" s="537"/>
      <c r="C128" s="763"/>
      <c r="D128" s="479"/>
      <c r="E128" s="479"/>
      <c r="F128" s="479"/>
      <c r="G128" s="479"/>
      <c r="H128" s="479"/>
      <c r="I128" s="479"/>
      <c r="J128" s="479"/>
      <c r="K128" s="479"/>
      <c r="L128" s="479"/>
      <c r="M128" s="479"/>
      <c r="N128" s="479"/>
      <c r="O128" s="474"/>
      <c r="P128" s="474"/>
      <c r="Q128" s="474"/>
      <c r="R128" s="474"/>
      <c r="S128" s="474"/>
      <c r="T128" s="474"/>
      <c r="U128" s="474"/>
      <c r="V128" s="474"/>
      <c r="W128" s="474"/>
      <c r="X128" s="474"/>
      <c r="Y128" s="474"/>
      <c r="Z128" s="474"/>
      <c r="AA128" s="474"/>
      <c r="AB128" s="474"/>
      <c r="AC128" s="474"/>
      <c r="AD128" s="474"/>
      <c r="AE128" s="474"/>
      <c r="AF128" s="474"/>
      <c r="AG128" s="474"/>
      <c r="AH128" s="474"/>
      <c r="AI128" s="474"/>
      <c r="AJ128" s="474"/>
      <c r="AK128" s="474"/>
      <c r="AL128" s="474"/>
      <c r="AM128" s="474"/>
      <c r="AN128" s="474"/>
      <c r="AO128" s="474"/>
      <c r="AP128" s="474"/>
      <c r="AQ128" s="474"/>
      <c r="AR128" s="474"/>
      <c r="AS128" s="474"/>
      <c r="AT128" s="474"/>
      <c r="AU128" s="474"/>
      <c r="AV128" s="474"/>
      <c r="AW128" s="474"/>
      <c r="AX128" s="474"/>
      <c r="AY128" s="474"/>
      <c r="AZ128" s="474"/>
      <c r="BA128" s="474"/>
      <c r="BB128" s="474"/>
      <c r="BC128" s="474"/>
      <c r="BD128" s="474"/>
      <c r="BE128" s="474"/>
      <c r="BF128" s="474"/>
      <c r="BG128" s="474"/>
      <c r="BH128" s="474"/>
      <c r="BI128" s="474"/>
      <c r="BJ128" s="474"/>
      <c r="BK128" s="474"/>
      <c r="BL128" s="474"/>
      <c r="BM128" s="474"/>
      <c r="BN128" s="474"/>
      <c r="BO128" s="474"/>
      <c r="BP128" s="474"/>
      <c r="BQ128" s="474"/>
      <c r="BR128" s="474"/>
      <c r="BS128" s="474"/>
      <c r="BT128" s="474"/>
      <c r="BU128" s="474"/>
      <c r="BV128" s="474"/>
      <c r="BW128" s="474"/>
      <c r="BX128" s="474"/>
      <c r="BY128" s="474"/>
      <c r="BZ128" s="474"/>
    </row>
    <row r="129" spans="1:78" s="286" customFormat="1">
      <c r="A129" s="480"/>
      <c r="B129" s="673" t="s">
        <v>780</v>
      </c>
      <c r="C129" s="763"/>
      <c r="D129" s="479"/>
      <c r="E129" s="479"/>
      <c r="F129" s="479"/>
      <c r="G129" s="479"/>
      <c r="H129" s="479"/>
      <c r="I129" s="479"/>
      <c r="J129" s="479"/>
      <c r="K129" s="479"/>
      <c r="L129" s="479"/>
      <c r="M129" s="479"/>
      <c r="N129" s="479"/>
      <c r="O129" s="474"/>
      <c r="P129" s="474"/>
      <c r="Q129" s="474"/>
      <c r="R129" s="474"/>
      <c r="S129" s="474"/>
      <c r="T129" s="474"/>
      <c r="U129" s="474"/>
      <c r="V129" s="474"/>
      <c r="W129" s="474"/>
      <c r="X129" s="474"/>
      <c r="Y129" s="474"/>
      <c r="Z129" s="474"/>
      <c r="AA129" s="474"/>
      <c r="AB129" s="474"/>
      <c r="AC129" s="474"/>
      <c r="AD129" s="474"/>
      <c r="AE129" s="474"/>
      <c r="AF129" s="474"/>
      <c r="AG129" s="474"/>
      <c r="AH129" s="474"/>
      <c r="AI129" s="474"/>
      <c r="AJ129" s="474"/>
      <c r="AK129" s="474"/>
      <c r="AL129" s="474"/>
      <c r="AM129" s="474"/>
      <c r="AN129" s="474"/>
      <c r="AO129" s="474"/>
      <c r="AP129" s="474"/>
      <c r="AQ129" s="474"/>
      <c r="AR129" s="474"/>
      <c r="AS129" s="474"/>
      <c r="AT129" s="474"/>
      <c r="AU129" s="474"/>
      <c r="AV129" s="474"/>
      <c r="AW129" s="474"/>
      <c r="AX129" s="474"/>
      <c r="AY129" s="474"/>
      <c r="AZ129" s="474"/>
      <c r="BA129" s="474"/>
      <c r="BB129" s="474"/>
      <c r="BC129" s="474"/>
      <c r="BD129" s="474"/>
      <c r="BE129" s="474"/>
      <c r="BF129" s="474"/>
      <c r="BG129" s="474"/>
      <c r="BH129" s="474"/>
      <c r="BI129" s="474"/>
      <c r="BJ129" s="474"/>
      <c r="BK129" s="474"/>
      <c r="BL129" s="474"/>
      <c r="BM129" s="474"/>
      <c r="BN129" s="474"/>
      <c r="BO129" s="474"/>
      <c r="BP129" s="474"/>
      <c r="BQ129" s="474"/>
      <c r="BR129" s="474"/>
      <c r="BS129" s="474"/>
      <c r="BT129" s="474"/>
      <c r="BU129" s="474"/>
      <c r="BV129" s="474"/>
      <c r="BW129" s="474"/>
      <c r="BX129" s="474"/>
      <c r="BY129" s="474"/>
      <c r="BZ129" s="474"/>
    </row>
    <row r="130" spans="1:78" s="286" customFormat="1">
      <c r="A130" s="1019">
        <v>89</v>
      </c>
      <c r="B130" s="778" t="str">
        <f>"Common equity tier 1 (item "&amp;A60&amp;")"</f>
        <v>Common equity tier 1 (item 43)</v>
      </c>
      <c r="C130" s="761"/>
      <c r="D130" s="287"/>
      <c r="E130" s="287"/>
      <c r="F130" s="287"/>
      <c r="G130" s="287"/>
      <c r="H130" s="287"/>
      <c r="I130" s="287"/>
      <c r="J130" s="287"/>
      <c r="K130" s="287"/>
      <c r="L130" s="287"/>
      <c r="M130" s="287"/>
      <c r="N130" s="287"/>
      <c r="O130" s="474"/>
      <c r="P130" s="474"/>
      <c r="Q130" s="474"/>
      <c r="R130" s="474"/>
      <c r="S130" s="474"/>
      <c r="T130" s="474"/>
      <c r="U130" s="474"/>
      <c r="V130" s="474"/>
      <c r="W130" s="474"/>
      <c r="X130" s="474"/>
      <c r="Y130" s="474"/>
      <c r="Z130" s="474"/>
      <c r="AA130" s="474"/>
      <c r="AB130" s="474"/>
      <c r="AC130" s="474"/>
      <c r="AD130" s="474"/>
      <c r="AE130" s="474"/>
      <c r="AF130" s="474"/>
      <c r="AG130" s="474"/>
      <c r="AH130" s="474"/>
      <c r="AI130" s="474"/>
      <c r="AJ130" s="474"/>
      <c r="AK130" s="474"/>
      <c r="AL130" s="474"/>
      <c r="AM130" s="474"/>
      <c r="AN130" s="474"/>
      <c r="AO130" s="474"/>
      <c r="AP130" s="474"/>
      <c r="AQ130" s="474"/>
      <c r="AR130" s="474"/>
      <c r="AS130" s="474"/>
      <c r="AT130" s="474"/>
      <c r="AU130" s="474"/>
      <c r="AV130" s="474"/>
      <c r="AW130" s="474"/>
      <c r="AX130" s="474"/>
      <c r="AY130" s="474"/>
      <c r="AZ130" s="474"/>
      <c r="BA130" s="474"/>
      <c r="BB130" s="474"/>
      <c r="BC130" s="474"/>
      <c r="BD130" s="474"/>
      <c r="BE130" s="474"/>
      <c r="BF130" s="474"/>
      <c r="BG130" s="474"/>
      <c r="BH130" s="474"/>
      <c r="BI130" s="474"/>
      <c r="BJ130" s="474"/>
      <c r="BK130" s="474"/>
      <c r="BL130" s="474"/>
      <c r="BM130" s="474"/>
      <c r="BN130" s="474"/>
      <c r="BO130" s="474"/>
      <c r="BP130" s="474"/>
      <c r="BQ130" s="474"/>
      <c r="BR130" s="474"/>
      <c r="BS130" s="474"/>
      <c r="BT130" s="474"/>
      <c r="BU130" s="474"/>
      <c r="BV130" s="474"/>
      <c r="BW130" s="474"/>
      <c r="BX130" s="474"/>
      <c r="BY130" s="474"/>
      <c r="BZ130" s="474"/>
    </row>
    <row r="131" spans="1:78" s="286" customFormat="1">
      <c r="A131" s="1019">
        <v>90</v>
      </c>
      <c r="B131" s="778" t="str">
        <f>"Tier 1 capital per revised regulatory capital rule (item "&amp;A71&amp;")"</f>
        <v>Tier 1 capital per revised regulatory capital rule (item 50)</v>
      </c>
      <c r="D131" s="287"/>
      <c r="E131" s="287"/>
      <c r="F131" s="287"/>
      <c r="G131" s="287"/>
      <c r="H131" s="287"/>
      <c r="I131" s="287"/>
      <c r="J131" s="287"/>
      <c r="K131" s="287"/>
      <c r="L131" s="287"/>
      <c r="M131" s="287"/>
      <c r="N131" s="287"/>
      <c r="O131" s="474"/>
      <c r="P131" s="474"/>
      <c r="Q131" s="474"/>
      <c r="R131" s="474"/>
      <c r="S131" s="474"/>
      <c r="T131" s="474"/>
      <c r="U131" s="474"/>
      <c r="V131" s="474"/>
      <c r="W131" s="474"/>
      <c r="X131" s="474"/>
      <c r="Y131" s="474"/>
      <c r="Z131" s="474"/>
      <c r="AA131" s="474"/>
      <c r="AB131" s="474"/>
      <c r="AC131" s="474"/>
      <c r="AD131" s="474"/>
      <c r="AE131" s="474"/>
      <c r="AF131" s="474"/>
      <c r="AG131" s="474"/>
      <c r="AH131" s="474"/>
      <c r="AI131" s="474"/>
      <c r="AJ131" s="474"/>
      <c r="AK131" s="474"/>
      <c r="AL131" s="474"/>
      <c r="AM131" s="474"/>
      <c r="AN131" s="474"/>
      <c r="AO131" s="474"/>
      <c r="AP131" s="474"/>
      <c r="AQ131" s="474"/>
      <c r="AR131" s="474"/>
      <c r="AS131" s="474"/>
      <c r="AT131" s="474"/>
      <c r="AU131" s="474"/>
      <c r="AV131" s="474"/>
      <c r="AW131" s="474"/>
      <c r="AX131" s="474"/>
      <c r="AY131" s="474"/>
      <c r="AZ131" s="474"/>
      <c r="BA131" s="474"/>
      <c r="BB131" s="474"/>
      <c r="BC131" s="474"/>
      <c r="BD131" s="474"/>
      <c r="BE131" s="474"/>
      <c r="BF131" s="474"/>
      <c r="BG131" s="474"/>
      <c r="BH131" s="474"/>
      <c r="BI131" s="474"/>
      <c r="BJ131" s="474"/>
      <c r="BK131" s="474"/>
      <c r="BL131" s="474"/>
      <c r="BM131" s="474"/>
      <c r="BN131" s="474"/>
      <c r="BO131" s="474"/>
      <c r="BP131" s="474"/>
      <c r="BQ131" s="474"/>
      <c r="BR131" s="474"/>
      <c r="BS131" s="474"/>
      <c r="BT131" s="474"/>
      <c r="BU131" s="474"/>
      <c r="BV131" s="474"/>
      <c r="BW131" s="474"/>
      <c r="BX131" s="474"/>
      <c r="BY131" s="474"/>
      <c r="BZ131" s="474"/>
    </row>
    <row r="132" spans="1:78" s="286" customFormat="1">
      <c r="A132" s="1019">
        <v>91</v>
      </c>
      <c r="B132" s="778" t="str">
        <f>"Total capital per revised regulatory capital rule (item "&amp;A87&amp;")"</f>
        <v>Total capital per revised regulatory capital rule (item 62)</v>
      </c>
      <c r="D132" s="287"/>
      <c r="E132" s="287"/>
      <c r="F132" s="287"/>
      <c r="G132" s="287"/>
      <c r="H132" s="287"/>
      <c r="I132" s="287"/>
      <c r="J132" s="287"/>
      <c r="K132" s="287"/>
      <c r="L132" s="287"/>
      <c r="M132" s="287"/>
      <c r="N132" s="287"/>
      <c r="O132" s="474"/>
      <c r="P132" s="474"/>
      <c r="Q132" s="474"/>
      <c r="R132" s="474"/>
      <c r="S132" s="474"/>
      <c r="T132" s="474"/>
      <c r="U132" s="474"/>
      <c r="V132" s="474"/>
      <c r="W132" s="474"/>
      <c r="X132" s="474"/>
      <c r="Y132" s="474"/>
      <c r="Z132" s="474"/>
      <c r="AA132" s="474"/>
      <c r="AB132" s="474"/>
      <c r="AC132" s="474"/>
      <c r="AD132" s="474"/>
      <c r="AE132" s="474"/>
      <c r="AF132" s="474"/>
      <c r="AG132" s="474"/>
      <c r="AH132" s="474"/>
      <c r="AI132" s="474"/>
      <c r="AJ132" s="474"/>
      <c r="AK132" s="474"/>
      <c r="AL132" s="474"/>
      <c r="AM132" s="474"/>
      <c r="AN132" s="474"/>
      <c r="AO132" s="474"/>
      <c r="AP132" s="474"/>
      <c r="AQ132" s="474"/>
      <c r="AR132" s="474"/>
      <c r="AS132" s="474"/>
      <c r="AT132" s="474"/>
      <c r="AU132" s="474"/>
      <c r="AV132" s="474"/>
      <c r="AW132" s="474"/>
      <c r="AX132" s="474"/>
      <c r="AY132" s="474"/>
      <c r="AZ132" s="474"/>
      <c r="BA132" s="474"/>
      <c r="BB132" s="474"/>
      <c r="BC132" s="474"/>
      <c r="BD132" s="474"/>
      <c r="BE132" s="474"/>
      <c r="BF132" s="474"/>
      <c r="BG132" s="474"/>
      <c r="BH132" s="474"/>
      <c r="BI132" s="474"/>
      <c r="BJ132" s="474"/>
      <c r="BK132" s="474"/>
      <c r="BL132" s="474"/>
      <c r="BM132" s="474"/>
      <c r="BN132" s="474"/>
      <c r="BO132" s="474"/>
      <c r="BP132" s="474"/>
      <c r="BQ132" s="474"/>
      <c r="BR132" s="474"/>
      <c r="BS132" s="474"/>
      <c r="BT132" s="474"/>
      <c r="BU132" s="474"/>
      <c r="BV132" s="474"/>
      <c r="BW132" s="474"/>
      <c r="BX132" s="474"/>
      <c r="BY132" s="474"/>
      <c r="BZ132" s="474"/>
    </row>
    <row r="133" spans="1:78" s="286" customFormat="1" ht="35.25" customHeight="1">
      <c r="A133" s="1019">
        <v>92</v>
      </c>
      <c r="B133" s="778" t="str">
        <f>"(Advanced approaches banks that exit parallel run only): Total capital per revised regulatory capital rule (item "&amp;A88&amp;")"</f>
        <v>(Advanced approaches banks that exit parallel run only): Total capital per revised regulatory capital rule (item 63)</v>
      </c>
      <c r="C133" s="761"/>
      <c r="D133" s="287"/>
      <c r="E133" s="287"/>
      <c r="F133" s="287"/>
      <c r="G133" s="287"/>
      <c r="H133" s="287"/>
      <c r="I133" s="287"/>
      <c r="J133" s="287"/>
      <c r="K133" s="287"/>
      <c r="L133" s="287"/>
      <c r="M133" s="287"/>
      <c r="N133" s="287"/>
      <c r="O133" s="474"/>
      <c r="P133" s="474"/>
      <c r="Q133" s="474"/>
      <c r="R133" s="474"/>
      <c r="S133" s="474"/>
      <c r="T133" s="474"/>
      <c r="U133" s="474"/>
      <c r="V133" s="474"/>
      <c r="W133" s="474"/>
      <c r="X133" s="474"/>
      <c r="Y133" s="474"/>
      <c r="Z133" s="474"/>
      <c r="AA133" s="474"/>
      <c r="AB133" s="474"/>
      <c r="AC133" s="474"/>
      <c r="AD133" s="474"/>
      <c r="AE133" s="474"/>
      <c r="AF133" s="474"/>
      <c r="AG133" s="474"/>
      <c r="AH133" s="474"/>
      <c r="AI133" s="474"/>
      <c r="AJ133" s="474"/>
      <c r="AK133" s="474"/>
      <c r="AL133" s="474"/>
      <c r="AM133" s="474"/>
      <c r="AN133" s="474"/>
      <c r="AO133" s="474"/>
      <c r="AP133" s="474"/>
      <c r="AQ133" s="474"/>
      <c r="AR133" s="474"/>
      <c r="AS133" s="474"/>
      <c r="AT133" s="474"/>
      <c r="AU133" s="474"/>
      <c r="AV133" s="474"/>
      <c r="AW133" s="474"/>
      <c r="AX133" s="474"/>
      <c r="AY133" s="474"/>
      <c r="AZ133" s="474"/>
      <c r="BA133" s="474"/>
      <c r="BB133" s="474"/>
      <c r="BC133" s="474"/>
      <c r="BD133" s="474"/>
      <c r="BE133" s="474"/>
      <c r="BF133" s="474"/>
      <c r="BG133" s="474"/>
      <c r="BH133" s="474"/>
      <c r="BI133" s="474"/>
      <c r="BJ133" s="474"/>
      <c r="BK133" s="474"/>
      <c r="BL133" s="474"/>
      <c r="BM133" s="474"/>
      <c r="BN133" s="474"/>
      <c r="BO133" s="474"/>
      <c r="BP133" s="474"/>
      <c r="BQ133" s="474"/>
      <c r="BR133" s="474"/>
      <c r="BS133" s="474"/>
      <c r="BT133" s="474"/>
      <c r="BU133" s="474"/>
      <c r="BV133" s="474"/>
      <c r="BW133" s="474"/>
      <c r="BX133" s="474"/>
      <c r="BY133" s="474"/>
      <c r="BZ133" s="474"/>
    </row>
    <row r="134" spans="1:78" s="286" customFormat="1">
      <c r="A134" s="1019">
        <v>93</v>
      </c>
      <c r="B134" s="291" t="s">
        <v>830</v>
      </c>
      <c r="D134" s="871"/>
      <c r="E134" s="287"/>
      <c r="F134" s="871"/>
      <c r="G134" s="871"/>
      <c r="H134" s="871"/>
      <c r="I134" s="871"/>
      <c r="J134" s="871"/>
      <c r="K134" s="871"/>
      <c r="L134" s="871"/>
      <c r="M134" s="871"/>
      <c r="N134" s="871"/>
      <c r="O134" s="472"/>
      <c r="P134" s="472"/>
      <c r="Q134" s="472"/>
      <c r="R134" s="474"/>
      <c r="S134" s="474"/>
      <c r="T134" s="474"/>
      <c r="U134" s="474"/>
      <c r="V134" s="474"/>
      <c r="W134" s="474"/>
      <c r="X134" s="474"/>
      <c r="Y134" s="474"/>
      <c r="Z134" s="474"/>
      <c r="AA134" s="474"/>
      <c r="AB134" s="474"/>
      <c r="AC134" s="474"/>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474"/>
      <c r="AY134" s="474"/>
      <c r="AZ134" s="474"/>
      <c r="BA134" s="474"/>
      <c r="BB134" s="474"/>
      <c r="BC134" s="474"/>
      <c r="BD134" s="474"/>
      <c r="BE134" s="474"/>
      <c r="BF134" s="474"/>
      <c r="BG134" s="474"/>
      <c r="BH134" s="474"/>
      <c r="BI134" s="474"/>
      <c r="BJ134" s="474"/>
      <c r="BK134" s="474"/>
      <c r="BL134" s="474"/>
      <c r="BM134" s="474"/>
      <c r="BN134" s="474"/>
      <c r="BO134" s="474"/>
      <c r="BP134" s="474"/>
      <c r="BQ134" s="474"/>
      <c r="BR134" s="474"/>
      <c r="BS134" s="474"/>
      <c r="BT134" s="474"/>
      <c r="BU134" s="474"/>
      <c r="BV134" s="474"/>
      <c r="BW134" s="474"/>
      <c r="BX134" s="474"/>
      <c r="BY134" s="474"/>
      <c r="BZ134" s="474"/>
    </row>
    <row r="135" spans="1:78" s="286" customFormat="1" ht="30">
      <c r="A135" s="1019">
        <v>94</v>
      </c>
      <c r="B135" s="291" t="s">
        <v>1089</v>
      </c>
      <c r="D135" s="287"/>
      <c r="E135" s="287"/>
      <c r="F135" s="287"/>
      <c r="G135" s="287"/>
      <c r="H135" s="287"/>
      <c r="I135" s="287"/>
      <c r="J135" s="287"/>
      <c r="K135" s="287"/>
      <c r="L135" s="287"/>
      <c r="M135" s="287"/>
      <c r="N135" s="287"/>
      <c r="O135" s="472"/>
      <c r="P135" s="472"/>
      <c r="Q135" s="472"/>
      <c r="R135" s="474"/>
      <c r="S135" s="474"/>
      <c r="T135" s="474"/>
      <c r="U135" s="474"/>
      <c r="V135" s="474"/>
      <c r="W135" s="474"/>
      <c r="X135" s="474"/>
      <c r="Y135" s="474"/>
      <c r="Z135" s="474"/>
      <c r="AA135" s="474"/>
      <c r="AB135" s="474"/>
      <c r="AC135" s="474"/>
      <c r="AD135" s="474"/>
      <c r="AE135" s="474"/>
      <c r="AF135" s="474"/>
      <c r="AG135" s="474"/>
      <c r="AH135" s="474"/>
      <c r="AI135" s="474"/>
      <c r="AJ135" s="474"/>
      <c r="AK135" s="474"/>
      <c r="AL135" s="474"/>
      <c r="AM135" s="474"/>
      <c r="AN135" s="474"/>
      <c r="AO135" s="474"/>
      <c r="AP135" s="474"/>
      <c r="AQ135" s="474"/>
      <c r="AR135" s="474"/>
      <c r="AS135" s="474"/>
      <c r="AT135" s="474"/>
      <c r="AU135" s="474"/>
      <c r="AV135" s="474"/>
      <c r="AW135" s="474"/>
      <c r="AX135" s="474"/>
      <c r="AY135" s="474"/>
      <c r="AZ135" s="474"/>
      <c r="BA135" s="474"/>
      <c r="BB135" s="474"/>
      <c r="BC135" s="474"/>
      <c r="BD135" s="474"/>
      <c r="BE135" s="474"/>
      <c r="BF135" s="474"/>
      <c r="BG135" s="474"/>
      <c r="BH135" s="474"/>
      <c r="BI135" s="474"/>
      <c r="BJ135" s="474"/>
      <c r="BK135" s="474"/>
      <c r="BL135" s="474"/>
      <c r="BM135" s="474"/>
      <c r="BN135" s="474"/>
      <c r="BO135" s="474"/>
      <c r="BP135" s="474"/>
      <c r="BQ135" s="474"/>
      <c r="BR135" s="474"/>
      <c r="BS135" s="474"/>
      <c r="BT135" s="474"/>
      <c r="BU135" s="474"/>
      <c r="BV135" s="474"/>
      <c r="BW135" s="474"/>
      <c r="BX135" s="474"/>
      <c r="BY135" s="474"/>
      <c r="BZ135" s="474"/>
    </row>
    <row r="136" spans="1:78" s="286" customFormat="1">
      <c r="A136" s="1019">
        <v>95</v>
      </c>
      <c r="B136" s="778" t="str">
        <f>"Total assets for the leverage ratio per revised regulatory capital rule(item "&amp;A127&amp;")"</f>
        <v>Total assets for the leverage ratio per revised regulatory capital rule(item 88)</v>
      </c>
      <c r="D136" s="838"/>
      <c r="E136" s="838"/>
      <c r="F136" s="838"/>
      <c r="G136" s="838"/>
      <c r="H136" s="838"/>
      <c r="I136" s="838"/>
      <c r="J136" s="838"/>
      <c r="K136" s="838"/>
      <c r="L136" s="838"/>
      <c r="M136" s="838"/>
      <c r="N136" s="838"/>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4"/>
      <c r="AY136" s="474"/>
      <c r="AZ136" s="474"/>
      <c r="BA136" s="474"/>
      <c r="BB136" s="474"/>
      <c r="BC136" s="474"/>
      <c r="BD136" s="474"/>
      <c r="BE136" s="474"/>
      <c r="BF136" s="474"/>
      <c r="BG136" s="474"/>
      <c r="BH136" s="474"/>
      <c r="BI136" s="474"/>
      <c r="BJ136" s="474"/>
      <c r="BK136" s="474"/>
      <c r="BL136" s="474"/>
      <c r="BM136" s="474"/>
      <c r="BN136" s="474"/>
      <c r="BO136" s="474"/>
      <c r="BP136" s="474"/>
      <c r="BQ136" s="474"/>
      <c r="BR136" s="474"/>
      <c r="BS136" s="474"/>
      <c r="BT136" s="474"/>
      <c r="BU136" s="474"/>
      <c r="BV136" s="474"/>
      <c r="BW136" s="474"/>
      <c r="BX136" s="474"/>
      <c r="BY136" s="474"/>
      <c r="BZ136" s="474"/>
    </row>
    <row r="137" spans="1:78" s="286" customFormat="1">
      <c r="A137" s="480">
        <v>96</v>
      </c>
      <c r="B137" s="956" t="s">
        <v>1006</v>
      </c>
      <c r="D137" s="963"/>
      <c r="E137" s="837"/>
      <c r="F137" s="963"/>
      <c r="G137" s="963"/>
      <c r="H137" s="963"/>
      <c r="I137" s="963"/>
      <c r="J137" s="963"/>
      <c r="K137" s="963"/>
      <c r="L137" s="963"/>
      <c r="M137" s="963"/>
      <c r="N137" s="963"/>
      <c r="O137" s="474"/>
      <c r="P137" s="474"/>
      <c r="Q137" s="474"/>
      <c r="R137" s="474"/>
      <c r="S137" s="474"/>
      <c r="T137" s="474"/>
      <c r="U137" s="474"/>
      <c r="V137" s="474"/>
      <c r="W137" s="474"/>
      <c r="X137" s="474"/>
      <c r="Y137" s="474"/>
      <c r="Z137" s="474"/>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474"/>
      <c r="AV137" s="474"/>
      <c r="AW137" s="474"/>
      <c r="AX137" s="474"/>
      <c r="AY137" s="474"/>
      <c r="AZ137" s="474"/>
      <c r="BA137" s="474"/>
      <c r="BB137" s="474"/>
      <c r="BC137" s="474"/>
      <c r="BD137" s="474"/>
      <c r="BE137" s="474"/>
      <c r="BF137" s="474"/>
      <c r="BG137" s="474"/>
      <c r="BH137" s="474"/>
      <c r="BI137" s="474"/>
      <c r="BJ137" s="474"/>
      <c r="BK137" s="474"/>
      <c r="BL137" s="474"/>
      <c r="BM137" s="474"/>
      <c r="BN137" s="474"/>
      <c r="BO137" s="474"/>
      <c r="BP137" s="474"/>
      <c r="BQ137" s="474"/>
      <c r="BR137" s="474"/>
      <c r="BS137" s="474"/>
      <c r="BT137" s="474"/>
      <c r="BU137" s="474"/>
      <c r="BV137" s="474"/>
      <c r="BW137" s="474"/>
      <c r="BX137" s="474"/>
      <c r="BY137" s="474"/>
      <c r="BZ137" s="474"/>
    </row>
    <row r="138" spans="1:78" s="286" customFormat="1" ht="31.5" customHeight="1">
      <c r="A138" s="1019">
        <v>97</v>
      </c>
      <c r="B138" s="778" t="s">
        <v>831</v>
      </c>
      <c r="C138" s="789"/>
      <c r="D138" s="893"/>
      <c r="E138" s="893"/>
      <c r="F138" s="893"/>
      <c r="G138" s="893"/>
      <c r="H138" s="893"/>
      <c r="I138" s="893"/>
      <c r="J138" s="893"/>
      <c r="K138" s="893"/>
      <c r="L138" s="893"/>
      <c r="M138" s="893"/>
      <c r="N138" s="893"/>
      <c r="O138" s="474"/>
      <c r="P138" s="474"/>
      <c r="Q138" s="474"/>
      <c r="R138" s="474"/>
      <c r="S138" s="474"/>
      <c r="T138" s="474"/>
      <c r="U138" s="474"/>
      <c r="V138" s="474"/>
      <c r="W138" s="474"/>
      <c r="X138" s="474"/>
      <c r="Y138" s="474"/>
      <c r="Z138" s="474"/>
      <c r="AA138" s="474"/>
      <c r="AB138" s="474"/>
      <c r="AC138" s="474"/>
      <c r="AD138" s="474"/>
      <c r="AE138" s="474"/>
      <c r="AF138" s="474"/>
      <c r="AG138" s="474"/>
      <c r="AH138" s="474"/>
      <c r="AI138" s="474"/>
      <c r="AJ138" s="474"/>
      <c r="AK138" s="474"/>
      <c r="AL138" s="474"/>
      <c r="AM138" s="474"/>
      <c r="AN138" s="474"/>
      <c r="AO138" s="474"/>
      <c r="AP138" s="474"/>
      <c r="AQ138" s="474"/>
      <c r="AR138" s="474"/>
      <c r="AS138" s="474"/>
      <c r="AT138" s="474"/>
      <c r="AU138" s="474"/>
      <c r="AV138" s="474"/>
      <c r="AW138" s="474"/>
      <c r="AX138" s="474"/>
      <c r="AY138" s="474"/>
      <c r="AZ138" s="474"/>
      <c r="BA138" s="474"/>
      <c r="BB138" s="474"/>
      <c r="BC138" s="474"/>
      <c r="BD138" s="474"/>
      <c r="BE138" s="474"/>
      <c r="BF138" s="474"/>
      <c r="BG138" s="474"/>
      <c r="BH138" s="474"/>
      <c r="BI138" s="474"/>
      <c r="BJ138" s="474"/>
      <c r="BK138" s="474"/>
      <c r="BL138" s="474"/>
      <c r="BM138" s="474"/>
      <c r="BN138" s="474"/>
      <c r="BO138" s="474"/>
      <c r="BP138" s="474"/>
      <c r="BQ138" s="474"/>
      <c r="BR138" s="474"/>
      <c r="BS138" s="474"/>
      <c r="BT138" s="474"/>
      <c r="BU138" s="474"/>
      <c r="BV138" s="474"/>
      <c r="BW138" s="474"/>
      <c r="BX138" s="474"/>
      <c r="BY138" s="474"/>
      <c r="BZ138" s="474"/>
    </row>
    <row r="139" spans="1:78" s="286" customFormat="1" ht="30.75" customHeight="1">
      <c r="A139" s="1019">
        <v>98</v>
      </c>
      <c r="B139" s="778" t="s">
        <v>1090</v>
      </c>
      <c r="C139" s="789"/>
      <c r="D139" s="893"/>
      <c r="E139" s="893"/>
      <c r="F139" s="893"/>
      <c r="G139" s="893"/>
      <c r="H139" s="893"/>
      <c r="I139" s="893"/>
      <c r="J139" s="893"/>
      <c r="K139" s="893"/>
      <c r="L139" s="893"/>
      <c r="M139" s="893"/>
      <c r="N139" s="893"/>
      <c r="O139" s="474"/>
      <c r="P139" s="474"/>
      <c r="Q139" s="474"/>
      <c r="R139" s="474"/>
      <c r="S139" s="474"/>
      <c r="T139" s="474"/>
      <c r="U139" s="474"/>
      <c r="V139" s="474"/>
      <c r="W139" s="474"/>
      <c r="X139" s="474"/>
      <c r="Y139" s="474"/>
      <c r="Z139" s="474"/>
      <c r="AA139" s="474"/>
      <c r="AB139" s="474"/>
      <c r="AC139" s="474"/>
      <c r="AD139" s="474"/>
      <c r="AE139" s="474"/>
      <c r="AF139" s="474"/>
      <c r="AG139" s="474"/>
      <c r="AH139" s="474"/>
      <c r="AI139" s="474"/>
      <c r="AJ139" s="474"/>
      <c r="AK139" s="474"/>
      <c r="AL139" s="474"/>
      <c r="AM139" s="474"/>
      <c r="AN139" s="474"/>
      <c r="AO139" s="474"/>
      <c r="AP139" s="474"/>
      <c r="AQ139" s="474"/>
      <c r="AR139" s="474"/>
      <c r="AS139" s="474"/>
      <c r="AT139" s="474"/>
      <c r="AU139" s="474"/>
      <c r="AV139" s="474"/>
      <c r="AW139" s="474"/>
      <c r="AX139" s="474"/>
      <c r="AY139" s="474"/>
      <c r="AZ139" s="474"/>
      <c r="BA139" s="474"/>
      <c r="BB139" s="474"/>
      <c r="BC139" s="474"/>
      <c r="BD139" s="474"/>
      <c r="BE139" s="474"/>
      <c r="BF139" s="474"/>
      <c r="BG139" s="474"/>
      <c r="BH139" s="474"/>
      <c r="BI139" s="474"/>
      <c r="BJ139" s="474"/>
      <c r="BK139" s="474"/>
      <c r="BL139" s="474"/>
      <c r="BM139" s="474"/>
      <c r="BN139" s="474"/>
      <c r="BO139" s="474"/>
      <c r="BP139" s="474"/>
      <c r="BQ139" s="474"/>
      <c r="BR139" s="474"/>
      <c r="BS139" s="474"/>
      <c r="BT139" s="474"/>
      <c r="BU139" s="474"/>
      <c r="BV139" s="474"/>
      <c r="BW139" s="474"/>
      <c r="BX139" s="474"/>
      <c r="BY139" s="474"/>
      <c r="BZ139" s="474"/>
    </row>
    <row r="140" spans="1:78" s="286" customFormat="1" ht="20.25" customHeight="1">
      <c r="A140" s="1019">
        <v>99</v>
      </c>
      <c r="B140" s="778" t="s">
        <v>832</v>
      </c>
      <c r="C140" s="789"/>
      <c r="D140" s="893"/>
      <c r="E140" s="893"/>
      <c r="F140" s="893"/>
      <c r="G140" s="893"/>
      <c r="H140" s="893"/>
      <c r="I140" s="893"/>
      <c r="J140" s="893"/>
      <c r="K140" s="893"/>
      <c r="L140" s="893"/>
      <c r="M140" s="893"/>
      <c r="N140" s="893"/>
      <c r="O140" s="474"/>
      <c r="P140" s="474"/>
      <c r="Q140" s="474"/>
      <c r="R140" s="474"/>
      <c r="S140" s="474"/>
      <c r="T140" s="474"/>
      <c r="U140" s="474"/>
      <c r="V140" s="474"/>
      <c r="W140" s="474"/>
      <c r="X140" s="474"/>
      <c r="Y140" s="474"/>
      <c r="Z140" s="474"/>
      <c r="AA140" s="474"/>
      <c r="AB140" s="474"/>
      <c r="AC140" s="474"/>
      <c r="AD140" s="474"/>
      <c r="AE140" s="474"/>
      <c r="AF140" s="474"/>
      <c r="AG140" s="474"/>
      <c r="AH140" s="474"/>
      <c r="AI140" s="474"/>
      <c r="AJ140" s="474"/>
      <c r="AK140" s="474"/>
      <c r="AL140" s="474"/>
      <c r="AM140" s="474"/>
      <c r="AN140" s="474"/>
      <c r="AO140" s="474"/>
      <c r="AP140" s="474"/>
      <c r="AQ140" s="474"/>
      <c r="AR140" s="474"/>
      <c r="AS140" s="474"/>
      <c r="AT140" s="474"/>
      <c r="AU140" s="474"/>
      <c r="AV140" s="474"/>
      <c r="AW140" s="474"/>
      <c r="AX140" s="474"/>
      <c r="AY140" s="474"/>
      <c r="AZ140" s="474"/>
      <c r="BA140" s="474"/>
      <c r="BB140" s="474"/>
      <c r="BC140" s="474"/>
      <c r="BD140" s="474"/>
      <c r="BE140" s="474"/>
      <c r="BF140" s="474"/>
      <c r="BG140" s="474"/>
      <c r="BH140" s="474"/>
      <c r="BI140" s="474"/>
      <c r="BJ140" s="474"/>
      <c r="BK140" s="474"/>
      <c r="BL140" s="474"/>
      <c r="BM140" s="474"/>
      <c r="BN140" s="474"/>
      <c r="BO140" s="474"/>
      <c r="BP140" s="474"/>
      <c r="BQ140" s="474"/>
      <c r="BR140" s="474"/>
      <c r="BS140" s="474"/>
      <c r="BT140" s="474"/>
      <c r="BU140" s="474"/>
      <c r="BV140" s="474"/>
      <c r="BW140" s="474"/>
      <c r="BX140" s="474"/>
      <c r="BY140" s="474"/>
      <c r="BZ140" s="474"/>
    </row>
    <row r="141" spans="1:78" s="286" customFormat="1" ht="28.5" customHeight="1">
      <c r="A141" s="1019">
        <v>100</v>
      </c>
      <c r="B141" s="778" t="s">
        <v>1091</v>
      </c>
      <c r="C141" s="789"/>
      <c r="D141" s="893"/>
      <c r="E141" s="893"/>
      <c r="F141" s="893"/>
      <c r="G141" s="893"/>
      <c r="H141" s="893"/>
      <c r="I141" s="893"/>
      <c r="J141" s="893"/>
      <c r="K141" s="893"/>
      <c r="L141" s="893"/>
      <c r="M141" s="893"/>
      <c r="N141" s="893"/>
      <c r="O141" s="474"/>
      <c r="P141" s="474"/>
      <c r="Q141" s="474"/>
      <c r="R141" s="474"/>
      <c r="S141" s="474"/>
      <c r="T141" s="474"/>
      <c r="U141" s="474"/>
      <c r="V141" s="474"/>
      <c r="W141" s="474"/>
      <c r="X141" s="474"/>
      <c r="Y141" s="474"/>
      <c r="Z141" s="474"/>
      <c r="AA141" s="474"/>
      <c r="AB141" s="474"/>
      <c r="AC141" s="474"/>
      <c r="AD141" s="474"/>
      <c r="AE141" s="474"/>
      <c r="AF141" s="474"/>
      <c r="AG141" s="474"/>
      <c r="AH141" s="474"/>
      <c r="AI141" s="474"/>
      <c r="AJ141" s="474"/>
      <c r="AK141" s="474"/>
      <c r="AL141" s="474"/>
      <c r="AM141" s="474"/>
      <c r="AN141" s="474"/>
      <c r="AO141" s="474"/>
      <c r="AP141" s="474"/>
      <c r="AQ141" s="474"/>
      <c r="AR141" s="474"/>
      <c r="AS141" s="474"/>
      <c r="AT141" s="474"/>
      <c r="AU141" s="474"/>
      <c r="AV141" s="474"/>
      <c r="AW141" s="474"/>
      <c r="AX141" s="474"/>
      <c r="AY141" s="474"/>
      <c r="AZ141" s="474"/>
      <c r="BA141" s="474"/>
      <c r="BB141" s="474"/>
      <c r="BC141" s="474"/>
      <c r="BD141" s="474"/>
      <c r="BE141" s="474"/>
      <c r="BF141" s="474"/>
      <c r="BG141" s="474"/>
      <c r="BH141" s="474"/>
      <c r="BI141" s="474"/>
      <c r="BJ141" s="474"/>
      <c r="BK141" s="474"/>
      <c r="BL141" s="474"/>
      <c r="BM141" s="474"/>
      <c r="BN141" s="474"/>
      <c r="BO141" s="474"/>
      <c r="BP141" s="474"/>
      <c r="BQ141" s="474"/>
      <c r="BR141" s="474"/>
      <c r="BS141" s="474"/>
      <c r="BT141" s="474"/>
      <c r="BU141" s="474"/>
      <c r="BV141" s="474"/>
      <c r="BW141" s="474"/>
      <c r="BX141" s="474"/>
      <c r="BY141" s="474"/>
      <c r="BZ141" s="474"/>
    </row>
    <row r="142" spans="1:78" s="286" customFormat="1" ht="27" customHeight="1">
      <c r="A142" s="1019">
        <v>101</v>
      </c>
      <c r="B142" s="291" t="s">
        <v>898</v>
      </c>
      <c r="C142" s="789"/>
      <c r="D142" s="893"/>
      <c r="E142" s="893"/>
      <c r="F142" s="893"/>
      <c r="G142" s="893"/>
      <c r="H142" s="893"/>
      <c r="I142" s="893"/>
      <c r="J142" s="893"/>
      <c r="K142" s="893"/>
      <c r="L142" s="893"/>
      <c r="M142" s="893"/>
      <c r="N142" s="893"/>
      <c r="O142" s="474"/>
      <c r="P142" s="474"/>
      <c r="Q142" s="474"/>
      <c r="R142" s="474"/>
      <c r="S142" s="474"/>
      <c r="T142" s="474"/>
      <c r="U142" s="474"/>
      <c r="V142" s="474"/>
      <c r="W142" s="474"/>
      <c r="X142" s="474"/>
      <c r="Y142" s="474"/>
      <c r="Z142" s="474"/>
      <c r="AA142" s="474"/>
      <c r="AB142" s="474"/>
      <c r="AC142" s="474"/>
      <c r="AD142" s="474"/>
      <c r="AE142" s="474"/>
      <c r="AF142" s="474"/>
      <c r="AG142" s="474"/>
      <c r="AH142" s="474"/>
      <c r="AI142" s="474"/>
      <c r="AJ142" s="474"/>
      <c r="AK142" s="474"/>
      <c r="AL142" s="474"/>
      <c r="AM142" s="474"/>
      <c r="AN142" s="474"/>
      <c r="AO142" s="474"/>
      <c r="AP142" s="474"/>
      <c r="AQ142" s="474"/>
      <c r="AR142" s="474"/>
      <c r="AS142" s="474"/>
      <c r="AT142" s="474"/>
      <c r="AU142" s="474"/>
      <c r="AV142" s="474"/>
      <c r="AW142" s="474"/>
      <c r="AX142" s="474"/>
      <c r="AY142" s="474"/>
      <c r="AZ142" s="474"/>
      <c r="BA142" s="474"/>
      <c r="BB142" s="474"/>
      <c r="BC142" s="474"/>
      <c r="BD142" s="474"/>
      <c r="BE142" s="474"/>
      <c r="BF142" s="474"/>
      <c r="BG142" s="474"/>
      <c r="BH142" s="474"/>
      <c r="BI142" s="474"/>
      <c r="BJ142" s="474"/>
      <c r="BK142" s="474"/>
      <c r="BL142" s="474"/>
      <c r="BM142" s="474"/>
      <c r="BN142" s="474"/>
      <c r="BO142" s="474"/>
      <c r="BP142" s="474"/>
      <c r="BQ142" s="474"/>
      <c r="BR142" s="474"/>
      <c r="BS142" s="474"/>
      <c r="BT142" s="474"/>
      <c r="BU142" s="474"/>
      <c r="BV142" s="474"/>
      <c r="BW142" s="474"/>
      <c r="BX142" s="474"/>
      <c r="BY142" s="474"/>
      <c r="BZ142" s="474"/>
    </row>
    <row r="143" spans="1:78" s="286" customFormat="1" ht="27" customHeight="1">
      <c r="A143" s="1019">
        <v>102</v>
      </c>
      <c r="B143" s="778" t="s">
        <v>1092</v>
      </c>
      <c r="C143" s="789"/>
      <c r="D143" s="893"/>
      <c r="E143" s="893"/>
      <c r="F143" s="893"/>
      <c r="G143" s="893"/>
      <c r="H143" s="893"/>
      <c r="I143" s="893"/>
      <c r="J143" s="893"/>
      <c r="K143" s="893"/>
      <c r="L143" s="893"/>
      <c r="M143" s="893"/>
      <c r="N143" s="893"/>
      <c r="O143" s="474"/>
      <c r="P143" s="474"/>
      <c r="Q143" s="474"/>
      <c r="R143" s="474"/>
      <c r="S143" s="474"/>
      <c r="T143" s="474"/>
      <c r="U143" s="474"/>
      <c r="V143" s="474"/>
      <c r="W143" s="474"/>
      <c r="X143" s="474"/>
      <c r="Y143" s="474"/>
      <c r="Z143" s="474"/>
      <c r="AA143" s="474"/>
      <c r="AB143" s="474"/>
      <c r="AC143" s="474"/>
      <c r="AD143" s="474"/>
      <c r="AE143" s="474"/>
      <c r="AF143" s="474"/>
      <c r="AG143" s="474"/>
      <c r="AH143" s="474"/>
      <c r="AI143" s="474"/>
      <c r="AJ143" s="474"/>
      <c r="AK143" s="474"/>
      <c r="AL143" s="474"/>
      <c r="AM143" s="474"/>
      <c r="AN143" s="474"/>
      <c r="AO143" s="474"/>
      <c r="AP143" s="474"/>
      <c r="AQ143" s="474"/>
      <c r="AR143" s="474"/>
      <c r="AS143" s="474"/>
      <c r="AT143" s="474"/>
      <c r="AU143" s="474"/>
      <c r="AV143" s="474"/>
      <c r="AW143" s="474"/>
      <c r="AX143" s="474"/>
      <c r="AY143" s="474"/>
      <c r="AZ143" s="474"/>
      <c r="BA143" s="474"/>
      <c r="BB143" s="474"/>
      <c r="BC143" s="474"/>
      <c r="BD143" s="474"/>
      <c r="BE143" s="474"/>
      <c r="BF143" s="474"/>
      <c r="BG143" s="474"/>
      <c r="BH143" s="474"/>
      <c r="BI143" s="474"/>
      <c r="BJ143" s="474"/>
      <c r="BK143" s="474"/>
      <c r="BL143" s="474"/>
      <c r="BM143" s="474"/>
      <c r="BN143" s="474"/>
      <c r="BO143" s="474"/>
      <c r="BP143" s="474"/>
      <c r="BQ143" s="474"/>
      <c r="BR143" s="474"/>
      <c r="BS143" s="474"/>
      <c r="BT143" s="474"/>
      <c r="BU143" s="474"/>
      <c r="BV143" s="474"/>
      <c r="BW143" s="474"/>
      <c r="BX143" s="474"/>
      <c r="BY143" s="474"/>
      <c r="BZ143" s="474"/>
    </row>
    <row r="144" spans="1:78" s="286" customFormat="1" ht="45.75" customHeight="1">
      <c r="A144" s="1019">
        <v>103</v>
      </c>
      <c r="B144" s="778" t="str">
        <f>"Tier 1 leverage ratio (%) "</f>
        <v xml:space="preserve">Tier 1 leverage ratio (%) </v>
      </c>
      <c r="C144" s="789"/>
      <c r="D144" s="893"/>
      <c r="E144" s="893"/>
      <c r="F144" s="893"/>
      <c r="G144" s="893"/>
      <c r="H144" s="893"/>
      <c r="I144" s="893"/>
      <c r="J144" s="893"/>
      <c r="K144" s="893"/>
      <c r="L144" s="893"/>
      <c r="M144" s="893"/>
      <c r="N144" s="893"/>
      <c r="O144" s="474"/>
      <c r="P144" s="474"/>
      <c r="Q144" s="474"/>
      <c r="R144" s="474"/>
      <c r="S144" s="474"/>
      <c r="T144" s="474"/>
      <c r="U144" s="474"/>
      <c r="V144" s="474"/>
      <c r="W144" s="474"/>
      <c r="X144" s="474"/>
      <c r="Y144" s="474"/>
      <c r="Z144" s="474"/>
      <c r="AA144" s="474"/>
      <c r="AB144" s="474"/>
      <c r="AC144" s="474"/>
      <c r="AD144" s="474"/>
      <c r="AE144" s="474"/>
      <c r="AF144" s="474"/>
      <c r="AG144" s="474"/>
      <c r="AH144" s="474"/>
      <c r="AI144" s="474"/>
      <c r="AJ144" s="474"/>
      <c r="AK144" s="474"/>
      <c r="AL144" s="474"/>
      <c r="AM144" s="474"/>
      <c r="AN144" s="474"/>
      <c r="AO144" s="474"/>
      <c r="AP144" s="474"/>
      <c r="AQ144" s="474"/>
      <c r="AR144" s="474"/>
      <c r="AS144" s="474"/>
      <c r="AT144" s="474"/>
      <c r="AU144" s="474"/>
      <c r="AV144" s="474"/>
      <c r="AW144" s="474"/>
      <c r="AX144" s="474"/>
      <c r="AY144" s="474"/>
      <c r="AZ144" s="474"/>
      <c r="BA144" s="474"/>
      <c r="BB144" s="474"/>
      <c r="BC144" s="474"/>
      <c r="BD144" s="474"/>
      <c r="BE144" s="474"/>
      <c r="BF144" s="474"/>
      <c r="BG144" s="474"/>
      <c r="BH144" s="474"/>
      <c r="BI144" s="474"/>
      <c r="BJ144" s="474"/>
      <c r="BK144" s="474"/>
      <c r="BL144" s="474"/>
      <c r="BM144" s="474"/>
      <c r="BN144" s="474"/>
      <c r="BO144" s="474"/>
      <c r="BP144" s="474"/>
      <c r="BQ144" s="474"/>
      <c r="BR144" s="474"/>
      <c r="BS144" s="474"/>
      <c r="BT144" s="474"/>
      <c r="BU144" s="474"/>
      <c r="BV144" s="474"/>
      <c r="BW144" s="474"/>
      <c r="BX144" s="474"/>
      <c r="BY144" s="474"/>
      <c r="BZ144" s="474"/>
    </row>
    <row r="145" spans="1:78" s="285" customFormat="1">
      <c r="A145" s="1021">
        <v>104</v>
      </c>
      <c r="B145" s="956" t="s">
        <v>1007</v>
      </c>
      <c r="C145" s="453"/>
      <c r="D145" s="893"/>
      <c r="E145" s="893"/>
      <c r="F145" s="893"/>
      <c r="G145" s="893"/>
      <c r="H145" s="893"/>
      <c r="I145" s="893"/>
      <c r="J145" s="893"/>
      <c r="K145" s="893"/>
      <c r="L145" s="893"/>
      <c r="M145" s="893"/>
      <c r="N145" s="893"/>
      <c r="O145" s="481"/>
      <c r="P145" s="481"/>
      <c r="Q145" s="481"/>
      <c r="R145" s="481"/>
      <c r="S145" s="481"/>
      <c r="T145" s="481"/>
      <c r="U145" s="481"/>
      <c r="V145" s="481"/>
      <c r="W145" s="481"/>
      <c r="X145" s="481"/>
      <c r="Y145" s="481"/>
      <c r="Z145" s="481"/>
      <c r="AA145" s="481"/>
      <c r="AB145" s="481"/>
      <c r="AC145" s="481"/>
      <c r="AD145" s="481"/>
      <c r="AE145" s="481"/>
      <c r="AF145" s="481"/>
      <c r="AG145" s="481"/>
      <c r="AH145" s="481"/>
      <c r="AI145" s="481"/>
      <c r="AJ145" s="481"/>
      <c r="AK145" s="481"/>
      <c r="AL145" s="481"/>
      <c r="AM145" s="481"/>
      <c r="AN145" s="481"/>
      <c r="AO145" s="481"/>
      <c r="AP145" s="481"/>
      <c r="AQ145" s="481"/>
      <c r="AR145" s="481"/>
      <c r="AS145" s="481"/>
      <c r="AT145" s="481"/>
      <c r="AU145" s="481"/>
      <c r="AV145" s="481"/>
      <c r="AW145" s="481"/>
      <c r="AX145" s="481"/>
      <c r="AY145" s="481"/>
      <c r="AZ145" s="481"/>
      <c r="BA145" s="481"/>
      <c r="BB145" s="481"/>
      <c r="BC145" s="481"/>
      <c r="BD145" s="481"/>
      <c r="BE145" s="481"/>
      <c r="BF145" s="481"/>
      <c r="BG145" s="481"/>
      <c r="BH145" s="481"/>
      <c r="BI145" s="481"/>
      <c r="BJ145" s="481"/>
      <c r="BK145" s="481"/>
      <c r="BL145" s="481"/>
      <c r="BM145" s="481"/>
      <c r="BN145" s="481"/>
      <c r="BO145" s="481"/>
      <c r="BP145" s="481"/>
      <c r="BQ145" s="481"/>
      <c r="BR145" s="481"/>
      <c r="BS145" s="481"/>
      <c r="BT145" s="481"/>
      <c r="BU145" s="481"/>
      <c r="BV145" s="481"/>
      <c r="BW145" s="481"/>
      <c r="BX145" s="481"/>
      <c r="BY145" s="481"/>
      <c r="BZ145" s="481"/>
    </row>
    <row r="146" spans="1:78" s="44" customFormat="1">
      <c r="A146" s="480"/>
      <c r="B146" s="681"/>
      <c r="C146" s="765"/>
      <c r="D146" s="482"/>
      <c r="E146" s="482"/>
      <c r="F146" s="376"/>
      <c r="G146" s="376"/>
      <c r="H146" s="376"/>
      <c r="I146" s="376"/>
      <c r="J146" s="376"/>
      <c r="K146" s="376"/>
      <c r="L146" s="376"/>
      <c r="M146" s="376"/>
      <c r="N146" s="482"/>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5"/>
      <c r="AL146" s="375"/>
      <c r="AM146" s="375"/>
      <c r="AN146" s="375"/>
      <c r="AO146" s="375"/>
      <c r="AP146" s="375"/>
      <c r="AQ146" s="375"/>
      <c r="AR146" s="375"/>
      <c r="AS146" s="375"/>
      <c r="AT146" s="375"/>
      <c r="AU146" s="375"/>
      <c r="AV146" s="375"/>
      <c r="AW146" s="375"/>
      <c r="AX146" s="375"/>
      <c r="AY146" s="375"/>
      <c r="AZ146" s="375"/>
      <c r="BA146" s="375"/>
      <c r="BB146" s="375"/>
      <c r="BC146" s="375"/>
      <c r="BD146" s="375"/>
      <c r="BE146" s="375"/>
      <c r="BF146" s="375"/>
      <c r="BG146" s="375"/>
      <c r="BH146" s="375"/>
      <c r="BI146" s="375"/>
      <c r="BJ146" s="375"/>
      <c r="BK146" s="375"/>
      <c r="BL146" s="375"/>
      <c r="BM146" s="375"/>
      <c r="BN146" s="375"/>
      <c r="BO146" s="375"/>
      <c r="BP146" s="375"/>
      <c r="BQ146" s="375"/>
      <c r="BR146" s="375"/>
      <c r="BS146" s="375"/>
      <c r="BT146" s="375"/>
      <c r="BU146" s="375"/>
      <c r="BV146" s="375"/>
      <c r="BW146" s="375"/>
      <c r="BX146" s="375"/>
      <c r="BY146" s="375"/>
      <c r="BZ146" s="375"/>
    </row>
    <row r="147" spans="1:78" s="48" customFormat="1">
      <c r="A147" s="480"/>
      <c r="B147" s="682"/>
      <c r="C147" s="766"/>
      <c r="D147" s="431"/>
      <c r="E147" s="431"/>
      <c r="F147" s="412"/>
      <c r="G147" s="412"/>
      <c r="H147" s="412"/>
      <c r="I147" s="412"/>
      <c r="J147" s="412"/>
      <c r="K147" s="412"/>
      <c r="L147" s="412"/>
      <c r="M147" s="412"/>
      <c r="N147" s="431"/>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3"/>
      <c r="AY147" s="483"/>
      <c r="AZ147" s="483"/>
      <c r="BA147" s="483"/>
      <c r="BB147" s="483"/>
      <c r="BC147" s="483"/>
      <c r="BD147" s="483"/>
      <c r="BE147" s="483"/>
      <c r="BF147" s="483"/>
      <c r="BG147" s="483"/>
      <c r="BH147" s="483"/>
      <c r="BI147" s="483"/>
      <c r="BJ147" s="483"/>
      <c r="BK147" s="483"/>
      <c r="BL147" s="483"/>
      <c r="BM147" s="483"/>
      <c r="BN147" s="483"/>
      <c r="BO147" s="483"/>
      <c r="BP147" s="483"/>
      <c r="BQ147" s="483"/>
      <c r="BR147" s="483"/>
      <c r="BS147" s="483"/>
      <c r="BT147" s="483"/>
      <c r="BU147" s="483"/>
      <c r="BV147" s="483"/>
      <c r="BW147" s="483"/>
      <c r="BX147" s="483"/>
      <c r="BY147" s="483"/>
      <c r="BZ147" s="483"/>
    </row>
    <row r="148" spans="1:78" s="44" customFormat="1">
      <c r="A148" s="480"/>
      <c r="B148" s="669" t="s">
        <v>740</v>
      </c>
      <c r="D148" s="385"/>
      <c r="E148" s="973"/>
      <c r="F148" s="391"/>
      <c r="G148" s="391"/>
      <c r="H148" s="391"/>
      <c r="I148" s="391"/>
      <c r="J148" s="391"/>
      <c r="K148" s="391"/>
      <c r="L148" s="391"/>
      <c r="M148" s="391"/>
      <c r="N148" s="385"/>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5"/>
      <c r="AY148" s="375"/>
      <c r="AZ148" s="375"/>
      <c r="BA148" s="375"/>
      <c r="BB148" s="375"/>
      <c r="BC148" s="375"/>
      <c r="BD148" s="375"/>
      <c r="BE148" s="375"/>
      <c r="BF148" s="375"/>
      <c r="BG148" s="375"/>
      <c r="BH148" s="375"/>
      <c r="BI148" s="375"/>
      <c r="BJ148" s="375"/>
      <c r="BK148" s="375"/>
      <c r="BL148" s="375"/>
      <c r="BM148" s="375"/>
      <c r="BN148" s="375"/>
      <c r="BO148" s="375"/>
      <c r="BP148" s="375"/>
      <c r="BQ148" s="375"/>
      <c r="BR148" s="375"/>
      <c r="BS148" s="375"/>
      <c r="BT148" s="375"/>
      <c r="BU148" s="375"/>
      <c r="BV148" s="375"/>
      <c r="BW148" s="375"/>
      <c r="BX148" s="375"/>
      <c r="BY148" s="375"/>
      <c r="BZ148" s="375"/>
    </row>
    <row r="149" spans="1:78" s="44" customFormat="1">
      <c r="A149" s="1019">
        <v>105</v>
      </c>
      <c r="B149" s="661" t="s">
        <v>97</v>
      </c>
      <c r="C149" s="768"/>
      <c r="D149" s="63"/>
      <c r="E149" s="832"/>
      <c r="F149" s="63"/>
      <c r="G149" s="63"/>
      <c r="H149" s="63"/>
      <c r="I149" s="63"/>
      <c r="J149" s="63"/>
      <c r="K149" s="63"/>
      <c r="L149" s="63"/>
      <c r="M149" s="63"/>
      <c r="N149" s="63"/>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375"/>
      <c r="AL149" s="375"/>
      <c r="AM149" s="375"/>
      <c r="AN149" s="375"/>
      <c r="AO149" s="375"/>
      <c r="AP149" s="375"/>
      <c r="AQ149" s="375"/>
      <c r="AR149" s="375"/>
      <c r="AS149" s="375"/>
      <c r="AT149" s="375"/>
      <c r="AU149" s="375"/>
      <c r="AV149" s="375"/>
      <c r="AW149" s="375"/>
      <c r="AX149" s="375"/>
      <c r="AY149" s="375"/>
      <c r="AZ149" s="375"/>
      <c r="BA149" s="375"/>
      <c r="BB149" s="375"/>
      <c r="BC149" s="375"/>
      <c r="BD149" s="375"/>
      <c r="BE149" s="375"/>
      <c r="BF149" s="375"/>
      <c r="BG149" s="375"/>
      <c r="BH149" s="375"/>
      <c r="BI149" s="375"/>
      <c r="BJ149" s="375"/>
      <c r="BK149" s="375"/>
      <c r="BL149" s="375"/>
      <c r="BM149" s="375"/>
      <c r="BN149" s="375"/>
      <c r="BO149" s="375"/>
      <c r="BP149" s="375"/>
      <c r="BQ149" s="375"/>
      <c r="BR149" s="375"/>
      <c r="BS149" s="375"/>
      <c r="BT149" s="375"/>
      <c r="BU149" s="375"/>
      <c r="BV149" s="375"/>
      <c r="BW149" s="375"/>
      <c r="BX149" s="375"/>
      <c r="BY149" s="375"/>
      <c r="BZ149" s="375"/>
    </row>
    <row r="150" spans="1:78" s="44" customFormat="1">
      <c r="A150" s="379"/>
      <c r="B150" s="683"/>
      <c r="C150" s="453"/>
      <c r="D150" s="385"/>
      <c r="E150" s="973"/>
      <c r="F150" s="391"/>
      <c r="G150" s="391"/>
      <c r="H150" s="391"/>
      <c r="I150" s="391"/>
      <c r="J150" s="391"/>
      <c r="K150" s="391"/>
      <c r="L150" s="391"/>
      <c r="M150" s="391"/>
      <c r="N150" s="38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375"/>
      <c r="AL150" s="375"/>
      <c r="AM150" s="375"/>
      <c r="AN150" s="375"/>
      <c r="AO150" s="375"/>
      <c r="AP150" s="375"/>
      <c r="AQ150" s="375"/>
      <c r="AR150" s="375"/>
      <c r="AS150" s="375"/>
      <c r="AT150" s="375"/>
      <c r="AU150" s="375"/>
      <c r="AV150" s="375"/>
      <c r="AW150" s="375"/>
      <c r="AX150" s="375"/>
      <c r="AY150" s="375"/>
      <c r="AZ150" s="375"/>
      <c r="BA150" s="375"/>
      <c r="BB150" s="375"/>
      <c r="BC150" s="375"/>
      <c r="BD150" s="375"/>
      <c r="BE150" s="375"/>
      <c r="BF150" s="375"/>
      <c r="BG150" s="375"/>
      <c r="BH150" s="375"/>
      <c r="BI150" s="375"/>
      <c r="BJ150" s="375"/>
      <c r="BK150" s="375"/>
      <c r="BL150" s="375"/>
      <c r="BM150" s="375"/>
      <c r="BN150" s="375"/>
      <c r="BO150" s="375"/>
      <c r="BP150" s="375"/>
      <c r="BQ150" s="375"/>
      <c r="BR150" s="375"/>
      <c r="BS150" s="375"/>
      <c r="BT150" s="375"/>
      <c r="BU150" s="375"/>
      <c r="BV150" s="375"/>
      <c r="BW150" s="375"/>
      <c r="BX150" s="375"/>
      <c r="BY150" s="375"/>
      <c r="BZ150" s="375"/>
    </row>
    <row r="151" spans="1:78" s="44" customFormat="1">
      <c r="A151" s="480"/>
      <c r="B151" s="669" t="s">
        <v>741</v>
      </c>
      <c r="C151" s="453"/>
      <c r="D151" s="385"/>
      <c r="E151" s="973"/>
      <c r="F151" s="391"/>
      <c r="G151" s="391"/>
      <c r="H151" s="391"/>
      <c r="I151" s="391"/>
      <c r="J151" s="391"/>
      <c r="K151" s="391"/>
      <c r="L151" s="391"/>
      <c r="M151" s="391"/>
      <c r="N151" s="385"/>
      <c r="O151" s="375"/>
      <c r="P151" s="375"/>
      <c r="Q151" s="375"/>
      <c r="R151" s="375"/>
      <c r="S151" s="375"/>
      <c r="T151" s="375"/>
      <c r="U151" s="375"/>
      <c r="V151" s="375"/>
      <c r="W151" s="375"/>
      <c r="X151" s="375"/>
      <c r="Y151" s="375"/>
      <c r="Z151" s="375"/>
      <c r="AA151" s="375"/>
      <c r="AB151" s="375"/>
      <c r="AC151" s="375"/>
      <c r="AD151" s="375"/>
      <c r="AE151" s="375"/>
      <c r="AF151" s="375"/>
      <c r="AG151" s="375"/>
      <c r="AH151" s="375"/>
      <c r="AI151" s="375"/>
      <c r="AJ151" s="375"/>
      <c r="AK151" s="375"/>
      <c r="AL151" s="375"/>
      <c r="AM151" s="375"/>
      <c r="AN151" s="375"/>
      <c r="AO151" s="375"/>
      <c r="AP151" s="375"/>
      <c r="AQ151" s="375"/>
      <c r="AR151" s="375"/>
      <c r="AS151" s="375"/>
      <c r="AT151" s="375"/>
      <c r="AU151" s="375"/>
      <c r="AV151" s="375"/>
      <c r="AW151" s="375"/>
      <c r="AX151" s="375"/>
      <c r="AY151" s="375"/>
      <c r="AZ151" s="375"/>
      <c r="BA151" s="375"/>
      <c r="BB151" s="375"/>
      <c r="BC151" s="375"/>
      <c r="BD151" s="375"/>
      <c r="BE151" s="375"/>
      <c r="BF151" s="375"/>
      <c r="BG151" s="375"/>
      <c r="BH151" s="375"/>
      <c r="BI151" s="375"/>
      <c r="BJ151" s="375"/>
      <c r="BK151" s="375"/>
      <c r="BL151" s="375"/>
      <c r="BM151" s="375"/>
      <c r="BN151" s="375"/>
      <c r="BO151" s="375"/>
      <c r="BP151" s="375"/>
      <c r="BQ151" s="375"/>
      <c r="BR151" s="375"/>
      <c r="BS151" s="375"/>
      <c r="BT151" s="375"/>
      <c r="BU151" s="375"/>
      <c r="BV151" s="375"/>
      <c r="BW151" s="375"/>
      <c r="BX151" s="375"/>
      <c r="BY151" s="375"/>
      <c r="BZ151" s="375"/>
    </row>
    <row r="152" spans="1:78" s="44" customFormat="1">
      <c r="A152" s="1019">
        <f>A149+1</f>
        <v>106</v>
      </c>
      <c r="B152" s="661" t="s">
        <v>98</v>
      </c>
      <c r="C152" s="768"/>
      <c r="D152" s="63"/>
      <c r="E152" s="832"/>
      <c r="F152" s="63"/>
      <c r="G152" s="63"/>
      <c r="H152" s="63"/>
      <c r="I152" s="63"/>
      <c r="J152" s="63"/>
      <c r="K152" s="63"/>
      <c r="L152" s="63"/>
      <c r="M152" s="63"/>
      <c r="N152" s="63"/>
      <c r="O152" s="375"/>
      <c r="P152" s="375"/>
      <c r="Q152" s="375"/>
      <c r="R152" s="375"/>
      <c r="S152" s="375"/>
      <c r="T152" s="375"/>
      <c r="U152" s="375"/>
      <c r="V152" s="375"/>
      <c r="W152" s="375"/>
      <c r="X152" s="375"/>
      <c r="Y152" s="375"/>
      <c r="Z152" s="375"/>
      <c r="AA152" s="375"/>
      <c r="AB152" s="375"/>
      <c r="AC152" s="375"/>
      <c r="AD152" s="375"/>
      <c r="AE152" s="375"/>
      <c r="AF152" s="375"/>
      <c r="AG152" s="375"/>
      <c r="AH152" s="375"/>
      <c r="AI152" s="375"/>
      <c r="AJ152" s="375"/>
      <c r="AK152" s="375"/>
      <c r="AL152" s="375"/>
      <c r="AM152" s="375"/>
      <c r="AN152" s="375"/>
      <c r="AO152" s="375"/>
      <c r="AP152" s="375"/>
      <c r="AQ152" s="375"/>
      <c r="AR152" s="375"/>
      <c r="AS152" s="375"/>
      <c r="AT152" s="375"/>
      <c r="AU152" s="375"/>
      <c r="AV152" s="375"/>
      <c r="AW152" s="375"/>
      <c r="AX152" s="375"/>
      <c r="AY152" s="375"/>
      <c r="AZ152" s="375"/>
      <c r="BA152" s="375"/>
      <c r="BB152" s="375"/>
      <c r="BC152" s="375"/>
      <c r="BD152" s="375"/>
      <c r="BE152" s="375"/>
      <c r="BF152" s="375"/>
      <c r="BG152" s="375"/>
      <c r="BH152" s="375"/>
      <c r="BI152" s="375"/>
      <c r="BJ152" s="375"/>
      <c r="BK152" s="375"/>
      <c r="BL152" s="375"/>
      <c r="BM152" s="375"/>
      <c r="BN152" s="375"/>
      <c r="BO152" s="375"/>
      <c r="BP152" s="375"/>
      <c r="BQ152" s="375"/>
      <c r="BR152" s="375"/>
      <c r="BS152" s="375"/>
      <c r="BT152" s="375"/>
      <c r="BU152" s="375"/>
      <c r="BV152" s="375"/>
      <c r="BW152" s="375"/>
      <c r="BX152" s="375"/>
      <c r="BY152" s="375"/>
      <c r="BZ152" s="375"/>
    </row>
    <row r="153" spans="1:78" s="45" customFormat="1">
      <c r="A153" s="380"/>
      <c r="B153" s="681"/>
      <c r="C153" s="453"/>
      <c r="D153" s="485"/>
      <c r="E153" s="485"/>
      <c r="F153" s="412"/>
      <c r="G153" s="412"/>
      <c r="H153" s="412"/>
      <c r="I153" s="412"/>
      <c r="J153" s="412"/>
      <c r="K153" s="412"/>
      <c r="L153" s="412"/>
      <c r="M153" s="412"/>
      <c r="N153" s="485"/>
      <c r="O153" s="421"/>
      <c r="P153" s="421"/>
      <c r="Q153" s="421"/>
      <c r="R153" s="421"/>
      <c r="S153" s="421"/>
      <c r="T153" s="421"/>
      <c r="U153" s="421"/>
      <c r="V153" s="421"/>
      <c r="W153" s="421"/>
      <c r="X153" s="421"/>
      <c r="Y153" s="421"/>
      <c r="Z153" s="421"/>
      <c r="AA153" s="421"/>
      <c r="AB153" s="421"/>
      <c r="AC153" s="421"/>
      <c r="AD153" s="421"/>
      <c r="AE153" s="421"/>
      <c r="AF153" s="421"/>
      <c r="AG153" s="421"/>
      <c r="AH153" s="421"/>
      <c r="AI153" s="421"/>
      <c r="AJ153" s="421"/>
      <c r="AK153" s="421"/>
      <c r="AL153" s="421"/>
      <c r="AM153" s="421"/>
      <c r="AN153" s="421"/>
      <c r="AO153" s="421"/>
      <c r="AP153" s="421"/>
      <c r="AQ153" s="421"/>
      <c r="AR153" s="421"/>
      <c r="AS153" s="421"/>
      <c r="AT153" s="421"/>
      <c r="AU153" s="421"/>
      <c r="AV153" s="421"/>
      <c r="AW153" s="421"/>
      <c r="AX153" s="421"/>
      <c r="AY153" s="421"/>
      <c r="AZ153" s="421"/>
      <c r="BA153" s="421"/>
      <c r="BB153" s="421"/>
      <c r="BC153" s="421"/>
      <c r="BD153" s="421"/>
      <c r="BE153" s="421"/>
      <c r="BF153" s="421"/>
      <c r="BG153" s="421"/>
      <c r="BH153" s="421"/>
      <c r="BI153" s="421"/>
      <c r="BJ153" s="421"/>
      <c r="BK153" s="421"/>
      <c r="BL153" s="421"/>
      <c r="BM153" s="421"/>
      <c r="BN153" s="421"/>
      <c r="BO153" s="421"/>
      <c r="BP153" s="421"/>
      <c r="BQ153" s="421"/>
      <c r="BR153" s="421"/>
      <c r="BS153" s="421"/>
      <c r="BT153" s="421"/>
      <c r="BU153" s="421"/>
      <c r="BV153" s="421"/>
      <c r="BW153" s="421"/>
      <c r="BX153" s="421"/>
      <c r="BY153" s="421"/>
      <c r="BZ153" s="421"/>
    </row>
    <row r="154" spans="1:78" s="48" customFormat="1">
      <c r="A154" s="862"/>
      <c r="B154" s="863" t="s">
        <v>45</v>
      </c>
      <c r="C154" s="767"/>
      <c r="D154" s="385"/>
      <c r="E154" s="973"/>
      <c r="F154" s="385"/>
      <c r="G154" s="385"/>
      <c r="H154" s="385"/>
      <c r="I154" s="385"/>
      <c r="J154" s="385"/>
      <c r="K154" s="385"/>
      <c r="L154" s="385"/>
      <c r="M154" s="385"/>
      <c r="N154" s="385"/>
      <c r="O154" s="375"/>
      <c r="P154" s="375"/>
      <c r="Q154" s="375"/>
      <c r="R154" s="375"/>
      <c r="S154" s="483"/>
      <c r="T154" s="483"/>
      <c r="U154" s="483"/>
      <c r="V154" s="483"/>
      <c r="W154" s="483"/>
      <c r="X154" s="483"/>
      <c r="Y154" s="483"/>
      <c r="Z154" s="483"/>
      <c r="AA154" s="483"/>
      <c r="AB154" s="483"/>
      <c r="AC154" s="483"/>
      <c r="AD154" s="483"/>
      <c r="AE154" s="483"/>
      <c r="AF154" s="483"/>
      <c r="AG154" s="483"/>
      <c r="AH154" s="483"/>
      <c r="AI154" s="483"/>
      <c r="AJ154" s="483"/>
      <c r="AK154" s="483"/>
      <c r="AL154" s="483"/>
      <c r="AM154" s="483"/>
      <c r="AN154" s="483"/>
      <c r="AO154" s="483"/>
      <c r="AP154" s="483"/>
      <c r="AQ154" s="483"/>
      <c r="AR154" s="483"/>
      <c r="AS154" s="483"/>
      <c r="AT154" s="483"/>
      <c r="AU154" s="483"/>
      <c r="AV154" s="483"/>
      <c r="AW154" s="483"/>
      <c r="AX154" s="483"/>
      <c r="AY154" s="483"/>
      <c r="AZ154" s="483"/>
      <c r="BA154" s="483"/>
      <c r="BB154" s="483"/>
      <c r="BC154" s="483"/>
      <c r="BD154" s="483"/>
      <c r="BE154" s="483"/>
      <c r="BF154" s="483"/>
      <c r="BG154" s="483"/>
      <c r="BH154" s="483"/>
      <c r="BI154" s="483"/>
      <c r="BJ154" s="483"/>
      <c r="BK154" s="483"/>
      <c r="BL154" s="483"/>
      <c r="BM154" s="483"/>
      <c r="BN154" s="483"/>
      <c r="BO154" s="483"/>
      <c r="BP154" s="483"/>
      <c r="BQ154" s="483"/>
      <c r="BR154" s="483"/>
      <c r="BS154" s="483"/>
      <c r="BT154" s="483"/>
      <c r="BU154" s="483"/>
      <c r="BV154" s="483"/>
      <c r="BW154" s="483"/>
      <c r="BX154" s="483"/>
      <c r="BY154" s="483"/>
      <c r="BZ154" s="483"/>
    </row>
    <row r="155" spans="1:78" s="964" customFormat="1" ht="33.75" customHeight="1">
      <c r="A155" s="1019">
        <v>109</v>
      </c>
      <c r="B155" s="875" t="s">
        <v>1119</v>
      </c>
      <c r="C155" s="968"/>
      <c r="D155" s="970"/>
      <c r="E155" s="832"/>
      <c r="F155" s="970"/>
      <c r="G155" s="970"/>
      <c r="H155" s="970"/>
      <c r="I155" s="970"/>
      <c r="J155" s="970"/>
      <c r="K155" s="970"/>
      <c r="L155" s="970"/>
      <c r="M155" s="970"/>
      <c r="N155" s="970"/>
      <c r="O155" s="966"/>
      <c r="P155" s="966"/>
      <c r="Q155" s="966"/>
      <c r="R155" s="966"/>
      <c r="S155" s="966"/>
      <c r="T155" s="966"/>
      <c r="U155" s="966"/>
      <c r="V155" s="966"/>
      <c r="W155" s="966"/>
      <c r="X155" s="966"/>
      <c r="Y155" s="966"/>
      <c r="Z155" s="966"/>
      <c r="AA155" s="966"/>
      <c r="AB155" s="966"/>
      <c r="AC155" s="966"/>
      <c r="AD155" s="966"/>
      <c r="AE155" s="966"/>
      <c r="AF155" s="966"/>
      <c r="AG155" s="966"/>
      <c r="AH155" s="966"/>
      <c r="AI155" s="966"/>
      <c r="AJ155" s="966"/>
      <c r="AK155" s="966"/>
      <c r="AL155" s="966"/>
      <c r="AM155" s="966"/>
      <c r="AN155" s="966"/>
      <c r="AO155" s="966"/>
      <c r="AP155" s="966"/>
      <c r="AQ155" s="966"/>
      <c r="AR155" s="966"/>
      <c r="AS155" s="966"/>
      <c r="AT155" s="966"/>
      <c r="AU155" s="966"/>
      <c r="AV155" s="966"/>
      <c r="AW155" s="966"/>
      <c r="AX155" s="966"/>
      <c r="AY155" s="966"/>
      <c r="AZ155" s="966"/>
      <c r="BA155" s="966"/>
      <c r="BB155" s="966"/>
      <c r="BC155" s="966"/>
      <c r="BD155" s="966"/>
      <c r="BE155" s="966"/>
      <c r="BF155" s="966"/>
      <c r="BG155" s="966"/>
      <c r="BH155" s="966"/>
      <c r="BI155" s="966"/>
      <c r="BJ155" s="966"/>
      <c r="BK155" s="966"/>
      <c r="BL155" s="966"/>
      <c r="BM155" s="966"/>
      <c r="BN155" s="966"/>
      <c r="BO155" s="966"/>
      <c r="BP155" s="966"/>
      <c r="BQ155" s="966"/>
      <c r="BR155" s="966"/>
      <c r="BS155" s="966"/>
      <c r="BT155" s="966"/>
      <c r="BU155" s="966"/>
      <c r="BV155" s="966"/>
      <c r="BW155" s="966"/>
      <c r="BX155" s="966"/>
      <c r="BY155" s="966"/>
      <c r="BZ155" s="966"/>
    </row>
    <row r="156" spans="1:78" s="969" customFormat="1">
      <c r="A156" s="949" t="s">
        <v>1120</v>
      </c>
      <c r="B156" s="1061" t="s">
        <v>1123</v>
      </c>
      <c r="C156" s="968"/>
      <c r="D156" s="970"/>
      <c r="E156" s="832"/>
      <c r="F156" s="970"/>
      <c r="G156" s="970"/>
      <c r="H156" s="970"/>
      <c r="I156" s="970"/>
      <c r="J156" s="970"/>
      <c r="K156" s="970"/>
      <c r="L156" s="970"/>
      <c r="M156" s="970"/>
      <c r="N156" s="970"/>
      <c r="O156" s="975"/>
      <c r="P156" s="975"/>
      <c r="Q156" s="975"/>
      <c r="R156" s="975"/>
      <c r="S156" s="975"/>
      <c r="T156" s="975"/>
      <c r="U156" s="975"/>
      <c r="V156" s="975"/>
      <c r="W156" s="975"/>
      <c r="X156" s="975"/>
      <c r="Y156" s="975"/>
      <c r="Z156" s="975"/>
      <c r="AA156" s="975"/>
      <c r="AB156" s="975"/>
      <c r="AC156" s="975"/>
      <c r="AD156" s="975"/>
      <c r="AE156" s="975"/>
      <c r="AF156" s="975"/>
      <c r="AG156" s="975"/>
      <c r="AH156" s="975"/>
      <c r="AI156" s="975"/>
      <c r="AJ156" s="975"/>
      <c r="AK156" s="975"/>
      <c r="AL156" s="975"/>
      <c r="AM156" s="975"/>
      <c r="AN156" s="975"/>
      <c r="AO156" s="975"/>
      <c r="AP156" s="975"/>
      <c r="AQ156" s="975"/>
      <c r="AR156" s="975"/>
      <c r="AS156" s="975"/>
      <c r="AT156" s="975"/>
      <c r="AU156" s="975"/>
      <c r="AV156" s="975"/>
      <c r="AW156" s="975"/>
      <c r="AX156" s="975"/>
      <c r="AY156" s="975"/>
      <c r="AZ156" s="975"/>
      <c r="BA156" s="975"/>
      <c r="BB156" s="975"/>
      <c r="BC156" s="975"/>
      <c r="BD156" s="975"/>
      <c r="BE156" s="975"/>
      <c r="BF156" s="975"/>
      <c r="BG156" s="975"/>
      <c r="BH156" s="975"/>
      <c r="BI156" s="975"/>
      <c r="BJ156" s="975"/>
      <c r="BK156" s="975"/>
      <c r="BL156" s="975"/>
      <c r="BM156" s="975"/>
      <c r="BN156" s="975"/>
      <c r="BO156" s="975"/>
      <c r="BP156" s="975"/>
      <c r="BQ156" s="975"/>
      <c r="BR156" s="975"/>
      <c r="BS156" s="975"/>
      <c r="BT156" s="975"/>
      <c r="BU156" s="975"/>
      <c r="BV156" s="975"/>
      <c r="BW156" s="975"/>
      <c r="BX156" s="975"/>
      <c r="BY156" s="975"/>
      <c r="BZ156" s="975"/>
    </row>
    <row r="157" spans="1:78" s="969" customFormat="1">
      <c r="A157" s="949" t="s">
        <v>1121</v>
      </c>
      <c r="B157" s="1061" t="s">
        <v>1124</v>
      </c>
      <c r="C157" s="968"/>
      <c r="D157" s="970"/>
      <c r="E157" s="832"/>
      <c r="F157" s="970"/>
      <c r="G157" s="970"/>
      <c r="H157" s="970"/>
      <c r="I157" s="970"/>
      <c r="J157" s="970"/>
      <c r="K157" s="970"/>
      <c r="L157" s="970"/>
      <c r="M157" s="970"/>
      <c r="N157" s="970"/>
      <c r="O157" s="975"/>
      <c r="P157" s="975"/>
      <c r="Q157" s="975"/>
      <c r="R157" s="975"/>
      <c r="S157" s="975"/>
      <c r="T157" s="975"/>
      <c r="U157" s="975"/>
      <c r="V157" s="975"/>
      <c r="W157" s="975"/>
      <c r="X157" s="975"/>
      <c r="Y157" s="975"/>
      <c r="Z157" s="975"/>
      <c r="AA157" s="975"/>
      <c r="AB157" s="975"/>
      <c r="AC157" s="975"/>
      <c r="AD157" s="975"/>
      <c r="AE157" s="975"/>
      <c r="AF157" s="975"/>
      <c r="AG157" s="975"/>
      <c r="AH157" s="975"/>
      <c r="AI157" s="975"/>
      <c r="AJ157" s="975"/>
      <c r="AK157" s="975"/>
      <c r="AL157" s="975"/>
      <c r="AM157" s="975"/>
      <c r="AN157" s="975"/>
      <c r="AO157" s="975"/>
      <c r="AP157" s="975"/>
      <c r="AQ157" s="975"/>
      <c r="AR157" s="975"/>
      <c r="AS157" s="975"/>
      <c r="AT157" s="975"/>
      <c r="AU157" s="975"/>
      <c r="AV157" s="975"/>
      <c r="AW157" s="975"/>
      <c r="AX157" s="975"/>
      <c r="AY157" s="975"/>
      <c r="AZ157" s="975"/>
      <c r="BA157" s="975"/>
      <c r="BB157" s="975"/>
      <c r="BC157" s="975"/>
      <c r="BD157" s="975"/>
      <c r="BE157" s="975"/>
      <c r="BF157" s="975"/>
      <c r="BG157" s="975"/>
      <c r="BH157" s="975"/>
      <c r="BI157" s="975"/>
      <c r="BJ157" s="975"/>
      <c r="BK157" s="975"/>
      <c r="BL157" s="975"/>
      <c r="BM157" s="975"/>
      <c r="BN157" s="975"/>
      <c r="BO157" s="975"/>
      <c r="BP157" s="975"/>
      <c r="BQ157" s="975"/>
      <c r="BR157" s="975"/>
      <c r="BS157" s="975"/>
      <c r="BT157" s="975"/>
      <c r="BU157" s="975"/>
      <c r="BV157" s="975"/>
      <c r="BW157" s="975"/>
      <c r="BX157" s="975"/>
      <c r="BY157" s="975"/>
      <c r="BZ157" s="975"/>
    </row>
    <row r="158" spans="1:78" s="969" customFormat="1">
      <c r="A158" s="949" t="s">
        <v>1122</v>
      </c>
      <c r="B158" s="1061" t="s">
        <v>1125</v>
      </c>
      <c r="C158" s="968"/>
      <c r="D158" s="970"/>
      <c r="E158" s="832"/>
      <c r="F158" s="970"/>
      <c r="G158" s="970"/>
      <c r="H158" s="970"/>
      <c r="I158" s="970"/>
      <c r="J158" s="970"/>
      <c r="K158" s="970"/>
      <c r="L158" s="970"/>
      <c r="M158" s="970"/>
      <c r="N158" s="970"/>
      <c r="O158" s="975"/>
      <c r="P158" s="975"/>
      <c r="Q158" s="975"/>
      <c r="R158" s="975"/>
      <c r="S158" s="975"/>
      <c r="T158" s="975"/>
      <c r="U158" s="975"/>
      <c r="V158" s="975"/>
      <c r="W158" s="975"/>
      <c r="X158" s="975"/>
      <c r="Y158" s="975"/>
      <c r="Z158" s="975"/>
      <c r="AA158" s="975"/>
      <c r="AB158" s="975"/>
      <c r="AC158" s="975"/>
      <c r="AD158" s="975"/>
      <c r="AE158" s="975"/>
      <c r="AF158" s="975"/>
      <c r="AG158" s="975"/>
      <c r="AH158" s="975"/>
      <c r="AI158" s="975"/>
      <c r="AJ158" s="975"/>
      <c r="AK158" s="975"/>
      <c r="AL158" s="975"/>
      <c r="AM158" s="975"/>
      <c r="AN158" s="975"/>
      <c r="AO158" s="975"/>
      <c r="AP158" s="975"/>
      <c r="AQ158" s="975"/>
      <c r="AR158" s="975"/>
      <c r="AS158" s="975"/>
      <c r="AT158" s="975"/>
      <c r="AU158" s="975"/>
      <c r="AV158" s="975"/>
      <c r="AW158" s="975"/>
      <c r="AX158" s="975"/>
      <c r="AY158" s="975"/>
      <c r="AZ158" s="975"/>
      <c r="BA158" s="975"/>
      <c r="BB158" s="975"/>
      <c r="BC158" s="975"/>
      <c r="BD158" s="975"/>
      <c r="BE158" s="975"/>
      <c r="BF158" s="975"/>
      <c r="BG158" s="975"/>
      <c r="BH158" s="975"/>
      <c r="BI158" s="975"/>
      <c r="BJ158" s="975"/>
      <c r="BK158" s="975"/>
      <c r="BL158" s="975"/>
      <c r="BM158" s="975"/>
      <c r="BN158" s="975"/>
      <c r="BO158" s="975"/>
      <c r="BP158" s="975"/>
      <c r="BQ158" s="975"/>
      <c r="BR158" s="975"/>
      <c r="BS158" s="975"/>
      <c r="BT158" s="975"/>
      <c r="BU158" s="975"/>
      <c r="BV158" s="975"/>
      <c r="BW158" s="975"/>
      <c r="BX158" s="975"/>
      <c r="BY158" s="975"/>
      <c r="BZ158" s="975"/>
    </row>
    <row r="159" spans="1:78" s="45" customFormat="1" ht="30">
      <c r="A159" s="1019">
        <v>110</v>
      </c>
      <c r="B159" s="875" t="s">
        <v>1008</v>
      </c>
      <c r="C159" s="453"/>
      <c r="D159" s="970"/>
      <c r="E159" s="832"/>
      <c r="F159" s="970"/>
      <c r="G159" s="970"/>
      <c r="H159" s="970"/>
      <c r="I159" s="970"/>
      <c r="J159" s="970"/>
      <c r="K159" s="970"/>
      <c r="L159" s="970"/>
      <c r="M159" s="970"/>
      <c r="N159" s="970"/>
      <c r="O159" s="375"/>
      <c r="P159" s="375"/>
      <c r="Q159" s="375"/>
      <c r="R159" s="375"/>
      <c r="S159" s="421"/>
      <c r="T159" s="421"/>
      <c r="U159" s="421"/>
      <c r="V159" s="421"/>
      <c r="W159" s="421"/>
      <c r="X159" s="421"/>
      <c r="Y159" s="421"/>
      <c r="Z159" s="421"/>
      <c r="AA159" s="421"/>
      <c r="AB159" s="421"/>
      <c r="AC159" s="421"/>
      <c r="AD159" s="421"/>
      <c r="AE159" s="421"/>
      <c r="AF159" s="421"/>
      <c r="AG159" s="421"/>
      <c r="AH159" s="421"/>
      <c r="AI159" s="421"/>
      <c r="AJ159" s="421"/>
      <c r="AK159" s="421"/>
      <c r="AL159" s="421"/>
      <c r="AM159" s="421"/>
      <c r="AN159" s="421"/>
      <c r="AO159" s="421"/>
      <c r="AP159" s="421"/>
      <c r="AQ159" s="421"/>
      <c r="AR159" s="421"/>
      <c r="AS159" s="421"/>
      <c r="AT159" s="421"/>
      <c r="AU159" s="421"/>
      <c r="AV159" s="421"/>
      <c r="AW159" s="421"/>
      <c r="AX159" s="421"/>
      <c r="AY159" s="421"/>
      <c r="AZ159" s="421"/>
      <c r="BA159" s="421"/>
      <c r="BB159" s="421"/>
      <c r="BC159" s="421"/>
      <c r="BD159" s="421"/>
      <c r="BE159" s="421"/>
      <c r="BF159" s="421"/>
      <c r="BG159" s="421"/>
      <c r="BH159" s="421"/>
      <c r="BI159" s="421"/>
      <c r="BJ159" s="421"/>
      <c r="BK159" s="421"/>
      <c r="BL159" s="421"/>
      <c r="BM159" s="421"/>
      <c r="BN159" s="421"/>
      <c r="BO159" s="421"/>
      <c r="BP159" s="421"/>
      <c r="BQ159" s="421"/>
      <c r="BR159" s="421"/>
      <c r="BS159" s="421"/>
      <c r="BT159" s="421"/>
      <c r="BU159" s="421"/>
      <c r="BV159" s="421"/>
      <c r="BW159" s="421"/>
      <c r="BX159" s="421"/>
      <c r="BY159" s="421"/>
      <c r="BZ159" s="421"/>
    </row>
    <row r="160" spans="1:78" s="964" customFormat="1" ht="30">
      <c r="A160" s="1019">
        <v>111</v>
      </c>
      <c r="B160" s="875" t="s">
        <v>1009</v>
      </c>
      <c r="C160" s="967"/>
      <c r="D160" s="970"/>
      <c r="E160" s="832"/>
      <c r="F160" s="970"/>
      <c r="G160" s="970"/>
      <c r="H160" s="970"/>
      <c r="I160" s="970"/>
      <c r="J160" s="970"/>
      <c r="K160" s="970"/>
      <c r="L160" s="970"/>
      <c r="M160" s="970"/>
      <c r="N160" s="970"/>
      <c r="O160" s="965"/>
      <c r="P160" s="965"/>
      <c r="Q160" s="965"/>
      <c r="R160" s="965"/>
      <c r="S160" s="966"/>
      <c r="T160" s="966"/>
      <c r="U160" s="966"/>
      <c r="V160" s="966"/>
      <c r="W160" s="966"/>
      <c r="X160" s="966"/>
      <c r="Y160" s="966"/>
      <c r="Z160" s="966"/>
      <c r="AA160" s="966"/>
      <c r="AB160" s="966"/>
      <c r="AC160" s="966"/>
      <c r="AD160" s="966"/>
      <c r="AE160" s="966"/>
      <c r="AF160" s="966"/>
      <c r="AG160" s="966"/>
      <c r="AH160" s="966"/>
      <c r="AI160" s="966"/>
      <c r="AJ160" s="966"/>
      <c r="AK160" s="966"/>
      <c r="AL160" s="966"/>
      <c r="AM160" s="966"/>
      <c r="AN160" s="966"/>
      <c r="AO160" s="966"/>
      <c r="AP160" s="966"/>
      <c r="AQ160" s="966"/>
      <c r="AR160" s="966"/>
      <c r="AS160" s="966"/>
      <c r="AT160" s="966"/>
      <c r="AU160" s="966"/>
      <c r="AV160" s="966"/>
      <c r="AW160" s="966"/>
      <c r="AX160" s="966"/>
      <c r="AY160" s="966"/>
      <c r="AZ160" s="966"/>
      <c r="BA160" s="966"/>
      <c r="BB160" s="966"/>
      <c r="BC160" s="966"/>
      <c r="BD160" s="966"/>
      <c r="BE160" s="966"/>
      <c r="BF160" s="966"/>
      <c r="BG160" s="966"/>
      <c r="BH160" s="966"/>
      <c r="BI160" s="966"/>
      <c r="BJ160" s="966"/>
      <c r="BK160" s="966"/>
      <c r="BL160" s="966"/>
      <c r="BM160" s="966"/>
      <c r="BN160" s="966"/>
      <c r="BO160" s="966"/>
      <c r="BP160" s="966"/>
      <c r="BQ160" s="966"/>
      <c r="BR160" s="966"/>
      <c r="BS160" s="966"/>
      <c r="BT160" s="966"/>
      <c r="BU160" s="966"/>
      <c r="BV160" s="966"/>
      <c r="BW160" s="966"/>
      <c r="BX160" s="966"/>
      <c r="BY160" s="966"/>
      <c r="BZ160" s="966"/>
    </row>
    <row r="161" spans="1:78" s="969" customFormat="1">
      <c r="A161" s="949" t="s">
        <v>1126</v>
      </c>
      <c r="B161" s="1061" t="s">
        <v>1123</v>
      </c>
      <c r="C161" s="976"/>
      <c r="D161" s="970"/>
      <c r="E161" s="832"/>
      <c r="F161" s="970"/>
      <c r="G161" s="970"/>
      <c r="H161" s="970"/>
      <c r="I161" s="970"/>
      <c r="J161" s="970"/>
      <c r="K161" s="970"/>
      <c r="L161" s="970"/>
      <c r="M161" s="970"/>
      <c r="N161" s="970"/>
      <c r="O161" s="971"/>
      <c r="P161" s="971"/>
      <c r="Q161" s="971"/>
      <c r="R161" s="971"/>
      <c r="S161" s="975"/>
      <c r="T161" s="975"/>
      <c r="U161" s="975"/>
      <c r="V161" s="975"/>
      <c r="W161" s="975"/>
      <c r="X161" s="975"/>
      <c r="Y161" s="975"/>
      <c r="Z161" s="975"/>
      <c r="AA161" s="975"/>
      <c r="AB161" s="975"/>
      <c r="AC161" s="975"/>
      <c r="AD161" s="975"/>
      <c r="AE161" s="975"/>
      <c r="AF161" s="975"/>
      <c r="AG161" s="975"/>
      <c r="AH161" s="975"/>
      <c r="AI161" s="975"/>
      <c r="AJ161" s="975"/>
      <c r="AK161" s="975"/>
      <c r="AL161" s="975"/>
      <c r="AM161" s="975"/>
      <c r="AN161" s="975"/>
      <c r="AO161" s="975"/>
      <c r="AP161" s="975"/>
      <c r="AQ161" s="975"/>
      <c r="AR161" s="975"/>
      <c r="AS161" s="975"/>
      <c r="AT161" s="975"/>
      <c r="AU161" s="975"/>
      <c r="AV161" s="975"/>
      <c r="AW161" s="975"/>
      <c r="AX161" s="975"/>
      <c r="AY161" s="975"/>
      <c r="AZ161" s="975"/>
      <c r="BA161" s="975"/>
      <c r="BB161" s="975"/>
      <c r="BC161" s="975"/>
      <c r="BD161" s="975"/>
      <c r="BE161" s="975"/>
      <c r="BF161" s="975"/>
      <c r="BG161" s="975"/>
      <c r="BH161" s="975"/>
      <c r="BI161" s="975"/>
      <c r="BJ161" s="975"/>
      <c r="BK161" s="975"/>
      <c r="BL161" s="975"/>
      <c r="BM161" s="975"/>
      <c r="BN161" s="975"/>
      <c r="BO161" s="975"/>
      <c r="BP161" s="975"/>
      <c r="BQ161" s="975"/>
      <c r="BR161" s="975"/>
      <c r="BS161" s="975"/>
      <c r="BT161" s="975"/>
      <c r="BU161" s="975"/>
      <c r="BV161" s="975"/>
      <c r="BW161" s="975"/>
      <c r="BX161" s="975"/>
      <c r="BY161" s="975"/>
      <c r="BZ161" s="975"/>
    </row>
    <row r="162" spans="1:78" s="969" customFormat="1">
      <c r="A162" s="949" t="s">
        <v>1127</v>
      </c>
      <c r="B162" s="1061" t="s">
        <v>1124</v>
      </c>
      <c r="C162" s="976"/>
      <c r="D162" s="970"/>
      <c r="E162" s="832"/>
      <c r="F162" s="970"/>
      <c r="G162" s="970"/>
      <c r="H162" s="970"/>
      <c r="I162" s="970"/>
      <c r="J162" s="970"/>
      <c r="K162" s="970"/>
      <c r="L162" s="970"/>
      <c r="M162" s="970"/>
      <c r="N162" s="970"/>
      <c r="O162" s="971"/>
      <c r="P162" s="971"/>
      <c r="Q162" s="971"/>
      <c r="R162" s="971"/>
      <c r="S162" s="975"/>
      <c r="T162" s="975"/>
      <c r="U162" s="975"/>
      <c r="V162" s="975"/>
      <c r="W162" s="975"/>
      <c r="X162" s="975"/>
      <c r="Y162" s="975"/>
      <c r="Z162" s="975"/>
      <c r="AA162" s="975"/>
      <c r="AB162" s="975"/>
      <c r="AC162" s="975"/>
      <c r="AD162" s="975"/>
      <c r="AE162" s="975"/>
      <c r="AF162" s="975"/>
      <c r="AG162" s="975"/>
      <c r="AH162" s="975"/>
      <c r="AI162" s="975"/>
      <c r="AJ162" s="975"/>
      <c r="AK162" s="975"/>
      <c r="AL162" s="975"/>
      <c r="AM162" s="975"/>
      <c r="AN162" s="975"/>
      <c r="AO162" s="975"/>
      <c r="AP162" s="975"/>
      <c r="AQ162" s="975"/>
      <c r="AR162" s="975"/>
      <c r="AS162" s="975"/>
      <c r="AT162" s="975"/>
      <c r="AU162" s="975"/>
      <c r="AV162" s="975"/>
      <c r="AW162" s="975"/>
      <c r="AX162" s="975"/>
      <c r="AY162" s="975"/>
      <c r="AZ162" s="975"/>
      <c r="BA162" s="975"/>
      <c r="BB162" s="975"/>
      <c r="BC162" s="975"/>
      <c r="BD162" s="975"/>
      <c r="BE162" s="975"/>
      <c r="BF162" s="975"/>
      <c r="BG162" s="975"/>
      <c r="BH162" s="975"/>
      <c r="BI162" s="975"/>
      <c r="BJ162" s="975"/>
      <c r="BK162" s="975"/>
      <c r="BL162" s="975"/>
      <c r="BM162" s="975"/>
      <c r="BN162" s="975"/>
      <c r="BO162" s="975"/>
      <c r="BP162" s="975"/>
      <c r="BQ162" s="975"/>
      <c r="BR162" s="975"/>
      <c r="BS162" s="975"/>
      <c r="BT162" s="975"/>
      <c r="BU162" s="975"/>
      <c r="BV162" s="975"/>
      <c r="BW162" s="975"/>
      <c r="BX162" s="975"/>
      <c r="BY162" s="975"/>
      <c r="BZ162" s="975"/>
    </row>
    <row r="163" spans="1:78" s="969" customFormat="1">
      <c r="A163" s="949" t="s">
        <v>1128</v>
      </c>
      <c r="B163" s="1061" t="s">
        <v>1125</v>
      </c>
      <c r="C163" s="976"/>
      <c r="D163" s="970"/>
      <c r="E163" s="832"/>
      <c r="F163" s="970"/>
      <c r="G163" s="970"/>
      <c r="H163" s="970"/>
      <c r="I163" s="970"/>
      <c r="J163" s="970"/>
      <c r="K163" s="970"/>
      <c r="L163" s="970"/>
      <c r="M163" s="970"/>
      <c r="N163" s="970"/>
      <c r="O163" s="971"/>
      <c r="P163" s="971"/>
      <c r="Q163" s="971"/>
      <c r="R163" s="971"/>
      <c r="S163" s="975"/>
      <c r="T163" s="975"/>
      <c r="U163" s="975"/>
      <c r="V163" s="975"/>
      <c r="W163" s="975"/>
      <c r="X163" s="975"/>
      <c r="Y163" s="975"/>
      <c r="Z163" s="975"/>
      <c r="AA163" s="975"/>
      <c r="AB163" s="975"/>
      <c r="AC163" s="975"/>
      <c r="AD163" s="975"/>
      <c r="AE163" s="975"/>
      <c r="AF163" s="975"/>
      <c r="AG163" s="975"/>
      <c r="AH163" s="975"/>
      <c r="AI163" s="975"/>
      <c r="AJ163" s="975"/>
      <c r="AK163" s="975"/>
      <c r="AL163" s="975"/>
      <c r="AM163" s="975"/>
      <c r="AN163" s="975"/>
      <c r="AO163" s="975"/>
      <c r="AP163" s="975"/>
      <c r="AQ163" s="975"/>
      <c r="AR163" s="975"/>
      <c r="AS163" s="975"/>
      <c r="AT163" s="975"/>
      <c r="AU163" s="975"/>
      <c r="AV163" s="975"/>
      <c r="AW163" s="975"/>
      <c r="AX163" s="975"/>
      <c r="AY163" s="975"/>
      <c r="AZ163" s="975"/>
      <c r="BA163" s="975"/>
      <c r="BB163" s="975"/>
      <c r="BC163" s="975"/>
      <c r="BD163" s="975"/>
      <c r="BE163" s="975"/>
      <c r="BF163" s="975"/>
      <c r="BG163" s="975"/>
      <c r="BH163" s="975"/>
      <c r="BI163" s="975"/>
      <c r="BJ163" s="975"/>
      <c r="BK163" s="975"/>
      <c r="BL163" s="975"/>
      <c r="BM163" s="975"/>
      <c r="BN163" s="975"/>
      <c r="BO163" s="975"/>
      <c r="BP163" s="975"/>
      <c r="BQ163" s="975"/>
      <c r="BR163" s="975"/>
      <c r="BS163" s="975"/>
      <c r="BT163" s="975"/>
      <c r="BU163" s="975"/>
      <c r="BV163" s="975"/>
      <c r="BW163" s="975"/>
      <c r="BX163" s="975"/>
      <c r="BY163" s="975"/>
      <c r="BZ163" s="975"/>
    </row>
    <row r="164" spans="1:78" s="964" customFormat="1">
      <c r="A164" s="1019">
        <v>112</v>
      </c>
      <c r="B164" s="875" t="s">
        <v>1010</v>
      </c>
      <c r="C164" s="967"/>
      <c r="D164" s="970"/>
      <c r="E164" s="832"/>
      <c r="F164" s="970"/>
      <c r="G164" s="970"/>
      <c r="H164" s="970"/>
      <c r="I164" s="970"/>
      <c r="J164" s="970"/>
      <c r="K164" s="970"/>
      <c r="L164" s="970"/>
      <c r="M164" s="970"/>
      <c r="N164" s="970"/>
      <c r="O164" s="965"/>
      <c r="P164" s="965"/>
      <c r="Q164" s="965"/>
      <c r="R164" s="965"/>
      <c r="S164" s="966"/>
      <c r="T164" s="966"/>
      <c r="U164" s="966"/>
      <c r="V164" s="966"/>
      <c r="W164" s="966"/>
      <c r="X164" s="966"/>
      <c r="Y164" s="966"/>
      <c r="Z164" s="966"/>
      <c r="AA164" s="966"/>
      <c r="AB164" s="966"/>
      <c r="AC164" s="966"/>
      <c r="AD164" s="966"/>
      <c r="AE164" s="966"/>
      <c r="AF164" s="966"/>
      <c r="AG164" s="966"/>
      <c r="AH164" s="966"/>
      <c r="AI164" s="966"/>
      <c r="AJ164" s="966"/>
      <c r="AK164" s="966"/>
      <c r="AL164" s="966"/>
      <c r="AM164" s="966"/>
      <c r="AN164" s="966"/>
      <c r="AO164" s="966"/>
      <c r="AP164" s="966"/>
      <c r="AQ164" s="966"/>
      <c r="AR164" s="966"/>
      <c r="AS164" s="966"/>
      <c r="AT164" s="966"/>
      <c r="AU164" s="966"/>
      <c r="AV164" s="966"/>
      <c r="AW164" s="966"/>
      <c r="AX164" s="966"/>
      <c r="AY164" s="966"/>
      <c r="AZ164" s="966"/>
      <c r="BA164" s="966"/>
      <c r="BB164" s="966"/>
      <c r="BC164" s="966"/>
      <c r="BD164" s="966"/>
      <c r="BE164" s="966"/>
      <c r="BF164" s="966"/>
      <c r="BG164" s="966"/>
      <c r="BH164" s="966"/>
      <c r="BI164" s="966"/>
      <c r="BJ164" s="966"/>
      <c r="BK164" s="966"/>
      <c r="BL164" s="966"/>
      <c r="BM164" s="966"/>
      <c r="BN164" s="966"/>
      <c r="BO164" s="966"/>
      <c r="BP164" s="966"/>
      <c r="BQ164" s="966"/>
      <c r="BR164" s="966"/>
      <c r="BS164" s="966"/>
      <c r="BT164" s="966"/>
      <c r="BU164" s="966"/>
      <c r="BV164" s="966"/>
      <c r="BW164" s="966"/>
      <c r="BX164" s="966"/>
      <c r="BY164" s="966"/>
      <c r="BZ164" s="966"/>
    </row>
    <row r="165" spans="1:78" s="969" customFormat="1">
      <c r="A165" s="949" t="s">
        <v>1129</v>
      </c>
      <c r="B165" s="1061" t="s">
        <v>1123</v>
      </c>
      <c r="C165" s="976"/>
      <c r="D165" s="970"/>
      <c r="E165" s="832"/>
      <c r="F165" s="970"/>
      <c r="G165" s="970"/>
      <c r="H165" s="970"/>
      <c r="I165" s="970"/>
      <c r="J165" s="970"/>
      <c r="K165" s="970"/>
      <c r="L165" s="970"/>
      <c r="M165" s="970"/>
      <c r="N165" s="970"/>
      <c r="O165" s="971"/>
      <c r="P165" s="971"/>
      <c r="Q165" s="971"/>
      <c r="R165" s="971"/>
      <c r="S165" s="975"/>
      <c r="T165" s="975"/>
      <c r="U165" s="975"/>
      <c r="V165" s="975"/>
      <c r="W165" s="975"/>
      <c r="X165" s="975"/>
      <c r="Y165" s="975"/>
      <c r="Z165" s="975"/>
      <c r="AA165" s="975"/>
      <c r="AB165" s="975"/>
      <c r="AC165" s="975"/>
      <c r="AD165" s="975"/>
      <c r="AE165" s="975"/>
      <c r="AF165" s="975"/>
      <c r="AG165" s="975"/>
      <c r="AH165" s="975"/>
      <c r="AI165" s="975"/>
      <c r="AJ165" s="975"/>
      <c r="AK165" s="975"/>
      <c r="AL165" s="975"/>
      <c r="AM165" s="975"/>
      <c r="AN165" s="975"/>
      <c r="AO165" s="975"/>
      <c r="AP165" s="975"/>
      <c r="AQ165" s="975"/>
      <c r="AR165" s="975"/>
      <c r="AS165" s="975"/>
      <c r="AT165" s="975"/>
      <c r="AU165" s="975"/>
      <c r="AV165" s="975"/>
      <c r="AW165" s="975"/>
      <c r="AX165" s="975"/>
      <c r="AY165" s="975"/>
      <c r="AZ165" s="975"/>
      <c r="BA165" s="975"/>
      <c r="BB165" s="975"/>
      <c r="BC165" s="975"/>
      <c r="BD165" s="975"/>
      <c r="BE165" s="975"/>
      <c r="BF165" s="975"/>
      <c r="BG165" s="975"/>
      <c r="BH165" s="975"/>
      <c r="BI165" s="975"/>
      <c r="BJ165" s="975"/>
      <c r="BK165" s="975"/>
      <c r="BL165" s="975"/>
      <c r="BM165" s="975"/>
      <c r="BN165" s="975"/>
      <c r="BO165" s="975"/>
      <c r="BP165" s="975"/>
      <c r="BQ165" s="975"/>
      <c r="BR165" s="975"/>
      <c r="BS165" s="975"/>
      <c r="BT165" s="975"/>
      <c r="BU165" s="975"/>
      <c r="BV165" s="975"/>
      <c r="BW165" s="975"/>
      <c r="BX165" s="975"/>
      <c r="BY165" s="975"/>
      <c r="BZ165" s="975"/>
    </row>
    <row r="166" spans="1:78" s="969" customFormat="1">
      <c r="A166" s="949" t="s">
        <v>1130</v>
      </c>
      <c r="B166" s="1061" t="s">
        <v>1124</v>
      </c>
      <c r="C166" s="976"/>
      <c r="D166" s="970"/>
      <c r="E166" s="832"/>
      <c r="F166" s="970"/>
      <c r="G166" s="970"/>
      <c r="H166" s="970"/>
      <c r="I166" s="970"/>
      <c r="J166" s="970"/>
      <c r="K166" s="970"/>
      <c r="L166" s="970"/>
      <c r="M166" s="970"/>
      <c r="N166" s="970"/>
      <c r="O166" s="971"/>
      <c r="P166" s="971"/>
      <c r="Q166" s="971"/>
      <c r="R166" s="971"/>
      <c r="S166" s="975"/>
      <c r="T166" s="975"/>
      <c r="U166" s="975"/>
      <c r="V166" s="975"/>
      <c r="W166" s="975"/>
      <c r="X166" s="975"/>
      <c r="Y166" s="975"/>
      <c r="Z166" s="975"/>
      <c r="AA166" s="975"/>
      <c r="AB166" s="975"/>
      <c r="AC166" s="975"/>
      <c r="AD166" s="975"/>
      <c r="AE166" s="975"/>
      <c r="AF166" s="975"/>
      <c r="AG166" s="975"/>
      <c r="AH166" s="975"/>
      <c r="AI166" s="975"/>
      <c r="AJ166" s="975"/>
      <c r="AK166" s="975"/>
      <c r="AL166" s="975"/>
      <c r="AM166" s="975"/>
      <c r="AN166" s="975"/>
      <c r="AO166" s="975"/>
      <c r="AP166" s="975"/>
      <c r="AQ166" s="975"/>
      <c r="AR166" s="975"/>
      <c r="AS166" s="975"/>
      <c r="AT166" s="975"/>
      <c r="AU166" s="975"/>
      <c r="AV166" s="975"/>
      <c r="AW166" s="975"/>
      <c r="AX166" s="975"/>
      <c r="AY166" s="975"/>
      <c r="AZ166" s="975"/>
      <c r="BA166" s="975"/>
      <c r="BB166" s="975"/>
      <c r="BC166" s="975"/>
      <c r="BD166" s="975"/>
      <c r="BE166" s="975"/>
      <c r="BF166" s="975"/>
      <c r="BG166" s="975"/>
      <c r="BH166" s="975"/>
      <c r="BI166" s="975"/>
      <c r="BJ166" s="975"/>
      <c r="BK166" s="975"/>
      <c r="BL166" s="975"/>
      <c r="BM166" s="975"/>
      <c r="BN166" s="975"/>
      <c r="BO166" s="975"/>
      <c r="BP166" s="975"/>
      <c r="BQ166" s="975"/>
      <c r="BR166" s="975"/>
      <c r="BS166" s="975"/>
      <c r="BT166" s="975"/>
      <c r="BU166" s="975"/>
      <c r="BV166" s="975"/>
      <c r="BW166" s="975"/>
      <c r="BX166" s="975"/>
      <c r="BY166" s="975"/>
      <c r="BZ166" s="975"/>
    </row>
    <row r="167" spans="1:78" s="969" customFormat="1">
      <c r="A167" s="949" t="s">
        <v>1131</v>
      </c>
      <c r="B167" s="1061" t="s">
        <v>1125</v>
      </c>
      <c r="C167" s="976"/>
      <c r="D167" s="970"/>
      <c r="E167" s="832"/>
      <c r="F167" s="970"/>
      <c r="G167" s="970"/>
      <c r="H167" s="970"/>
      <c r="I167" s="970"/>
      <c r="J167" s="970"/>
      <c r="K167" s="970"/>
      <c r="L167" s="970"/>
      <c r="M167" s="970"/>
      <c r="N167" s="970"/>
      <c r="O167" s="971"/>
      <c r="P167" s="971"/>
      <c r="Q167" s="971"/>
      <c r="R167" s="971"/>
      <c r="S167" s="975"/>
      <c r="T167" s="975"/>
      <c r="U167" s="975"/>
      <c r="V167" s="975"/>
      <c r="W167" s="975"/>
      <c r="X167" s="975"/>
      <c r="Y167" s="975"/>
      <c r="Z167" s="975"/>
      <c r="AA167" s="975"/>
      <c r="AB167" s="975"/>
      <c r="AC167" s="975"/>
      <c r="AD167" s="975"/>
      <c r="AE167" s="975"/>
      <c r="AF167" s="975"/>
      <c r="AG167" s="975"/>
      <c r="AH167" s="975"/>
      <c r="AI167" s="975"/>
      <c r="AJ167" s="975"/>
      <c r="AK167" s="975"/>
      <c r="AL167" s="975"/>
      <c r="AM167" s="975"/>
      <c r="AN167" s="975"/>
      <c r="AO167" s="975"/>
      <c r="AP167" s="975"/>
      <c r="AQ167" s="975"/>
      <c r="AR167" s="975"/>
      <c r="AS167" s="975"/>
      <c r="AT167" s="975"/>
      <c r="AU167" s="975"/>
      <c r="AV167" s="975"/>
      <c r="AW167" s="975"/>
      <c r="AX167" s="975"/>
      <c r="AY167" s="975"/>
      <c r="AZ167" s="975"/>
      <c r="BA167" s="975"/>
      <c r="BB167" s="975"/>
      <c r="BC167" s="975"/>
      <c r="BD167" s="975"/>
      <c r="BE167" s="975"/>
      <c r="BF167" s="975"/>
      <c r="BG167" s="975"/>
      <c r="BH167" s="975"/>
      <c r="BI167" s="975"/>
      <c r="BJ167" s="975"/>
      <c r="BK167" s="975"/>
      <c r="BL167" s="975"/>
      <c r="BM167" s="975"/>
      <c r="BN167" s="975"/>
      <c r="BO167" s="975"/>
      <c r="BP167" s="975"/>
      <c r="BQ167" s="975"/>
      <c r="BR167" s="975"/>
      <c r="BS167" s="975"/>
      <c r="BT167" s="975"/>
      <c r="BU167" s="975"/>
      <c r="BV167" s="975"/>
      <c r="BW167" s="975"/>
      <c r="BX167" s="975"/>
      <c r="BY167" s="975"/>
      <c r="BZ167" s="975"/>
    </row>
    <row r="168" spans="1:78" s="964" customFormat="1">
      <c r="A168" s="1019">
        <v>113</v>
      </c>
      <c r="B168" s="875" t="s">
        <v>1011</v>
      </c>
      <c r="C168" s="967"/>
      <c r="D168" s="970"/>
      <c r="E168" s="832"/>
      <c r="F168" s="970"/>
      <c r="G168" s="970"/>
      <c r="H168" s="970"/>
      <c r="I168" s="970"/>
      <c r="J168" s="970"/>
      <c r="K168" s="970"/>
      <c r="L168" s="970"/>
      <c r="M168" s="970"/>
      <c r="N168" s="970"/>
      <c r="O168" s="965"/>
      <c r="P168" s="965"/>
      <c r="Q168" s="965"/>
      <c r="R168" s="965"/>
      <c r="S168" s="966"/>
      <c r="T168" s="966"/>
      <c r="U168" s="966"/>
      <c r="V168" s="966"/>
      <c r="W168" s="966"/>
      <c r="X168" s="966"/>
      <c r="Y168" s="966"/>
      <c r="Z168" s="966"/>
      <c r="AA168" s="966"/>
      <c r="AB168" s="966"/>
      <c r="AC168" s="966"/>
      <c r="AD168" s="966"/>
      <c r="AE168" s="966"/>
      <c r="AF168" s="966"/>
      <c r="AG168" s="966"/>
      <c r="AH168" s="966"/>
      <c r="AI168" s="966"/>
      <c r="AJ168" s="966"/>
      <c r="AK168" s="966"/>
      <c r="AL168" s="966"/>
      <c r="AM168" s="966"/>
      <c r="AN168" s="966"/>
      <c r="AO168" s="966"/>
      <c r="AP168" s="966"/>
      <c r="AQ168" s="966"/>
      <c r="AR168" s="966"/>
      <c r="AS168" s="966"/>
      <c r="AT168" s="966"/>
      <c r="AU168" s="966"/>
      <c r="AV168" s="966"/>
      <c r="AW168" s="966"/>
      <c r="AX168" s="966"/>
      <c r="AY168" s="966"/>
      <c r="AZ168" s="966"/>
      <c r="BA168" s="966"/>
      <c r="BB168" s="966"/>
      <c r="BC168" s="966"/>
      <c r="BD168" s="966"/>
      <c r="BE168" s="966"/>
      <c r="BF168" s="966"/>
      <c r="BG168" s="966"/>
      <c r="BH168" s="966"/>
      <c r="BI168" s="966"/>
      <c r="BJ168" s="966"/>
      <c r="BK168" s="966"/>
      <c r="BL168" s="966"/>
      <c r="BM168" s="966"/>
      <c r="BN168" s="966"/>
      <c r="BO168" s="966"/>
      <c r="BP168" s="966"/>
      <c r="BQ168" s="966"/>
      <c r="BR168" s="966"/>
      <c r="BS168" s="966"/>
      <c r="BT168" s="966"/>
      <c r="BU168" s="966"/>
      <c r="BV168" s="966"/>
      <c r="BW168" s="966"/>
      <c r="BX168" s="966"/>
      <c r="BY168" s="966"/>
      <c r="BZ168" s="966"/>
    </row>
    <row r="169" spans="1:78" s="969" customFormat="1">
      <c r="A169" s="949" t="s">
        <v>1132</v>
      </c>
      <c r="B169" s="1061" t="s">
        <v>1123</v>
      </c>
      <c r="C169" s="976"/>
      <c r="D169" s="970"/>
      <c r="E169" s="832"/>
      <c r="F169" s="970"/>
      <c r="G169" s="970"/>
      <c r="H169" s="970"/>
      <c r="I169" s="970"/>
      <c r="J169" s="970"/>
      <c r="K169" s="970"/>
      <c r="L169" s="970"/>
      <c r="M169" s="970"/>
      <c r="N169" s="970"/>
      <c r="O169" s="971"/>
      <c r="P169" s="971"/>
      <c r="Q169" s="971"/>
      <c r="R169" s="971"/>
      <c r="S169" s="975"/>
      <c r="T169" s="975"/>
      <c r="U169" s="975"/>
      <c r="V169" s="975"/>
      <c r="W169" s="975"/>
      <c r="X169" s="975"/>
      <c r="Y169" s="975"/>
      <c r="Z169" s="975"/>
      <c r="AA169" s="975"/>
      <c r="AB169" s="975"/>
      <c r="AC169" s="975"/>
      <c r="AD169" s="975"/>
      <c r="AE169" s="975"/>
      <c r="AF169" s="975"/>
      <c r="AG169" s="975"/>
      <c r="AH169" s="975"/>
      <c r="AI169" s="975"/>
      <c r="AJ169" s="975"/>
      <c r="AK169" s="975"/>
      <c r="AL169" s="975"/>
      <c r="AM169" s="975"/>
      <c r="AN169" s="975"/>
      <c r="AO169" s="975"/>
      <c r="AP169" s="975"/>
      <c r="AQ169" s="975"/>
      <c r="AR169" s="975"/>
      <c r="AS169" s="975"/>
      <c r="AT169" s="975"/>
      <c r="AU169" s="975"/>
      <c r="AV169" s="975"/>
      <c r="AW169" s="975"/>
      <c r="AX169" s="975"/>
      <c r="AY169" s="975"/>
      <c r="AZ169" s="975"/>
      <c r="BA169" s="975"/>
      <c r="BB169" s="975"/>
      <c r="BC169" s="975"/>
      <c r="BD169" s="975"/>
      <c r="BE169" s="975"/>
      <c r="BF169" s="975"/>
      <c r="BG169" s="975"/>
      <c r="BH169" s="975"/>
      <c r="BI169" s="975"/>
      <c r="BJ169" s="975"/>
      <c r="BK169" s="975"/>
      <c r="BL169" s="975"/>
      <c r="BM169" s="975"/>
      <c r="BN169" s="975"/>
      <c r="BO169" s="975"/>
      <c r="BP169" s="975"/>
      <c r="BQ169" s="975"/>
      <c r="BR169" s="975"/>
      <c r="BS169" s="975"/>
      <c r="BT169" s="975"/>
      <c r="BU169" s="975"/>
      <c r="BV169" s="975"/>
      <c r="BW169" s="975"/>
      <c r="BX169" s="975"/>
      <c r="BY169" s="975"/>
      <c r="BZ169" s="975"/>
    </row>
    <row r="170" spans="1:78" s="969" customFormat="1">
      <c r="A170" s="949" t="s">
        <v>1133</v>
      </c>
      <c r="B170" s="1061" t="s">
        <v>1124</v>
      </c>
      <c r="C170" s="976"/>
      <c r="D170" s="970"/>
      <c r="E170" s="832"/>
      <c r="F170" s="970"/>
      <c r="G170" s="970"/>
      <c r="H170" s="970"/>
      <c r="I170" s="970"/>
      <c r="J170" s="970"/>
      <c r="K170" s="970"/>
      <c r="L170" s="970"/>
      <c r="M170" s="970"/>
      <c r="N170" s="970"/>
      <c r="O170" s="971"/>
      <c r="P170" s="971"/>
      <c r="Q170" s="971"/>
      <c r="R170" s="971"/>
      <c r="S170" s="975"/>
      <c r="T170" s="975"/>
      <c r="U170" s="975"/>
      <c r="V170" s="975"/>
      <c r="W170" s="975"/>
      <c r="X170" s="975"/>
      <c r="Y170" s="975"/>
      <c r="Z170" s="975"/>
      <c r="AA170" s="975"/>
      <c r="AB170" s="975"/>
      <c r="AC170" s="975"/>
      <c r="AD170" s="975"/>
      <c r="AE170" s="975"/>
      <c r="AF170" s="975"/>
      <c r="AG170" s="975"/>
      <c r="AH170" s="975"/>
      <c r="AI170" s="975"/>
      <c r="AJ170" s="975"/>
      <c r="AK170" s="975"/>
      <c r="AL170" s="975"/>
      <c r="AM170" s="975"/>
      <c r="AN170" s="975"/>
      <c r="AO170" s="975"/>
      <c r="AP170" s="975"/>
      <c r="AQ170" s="975"/>
      <c r="AR170" s="975"/>
      <c r="AS170" s="975"/>
      <c r="AT170" s="975"/>
      <c r="AU170" s="975"/>
      <c r="AV170" s="975"/>
      <c r="AW170" s="975"/>
      <c r="AX170" s="975"/>
      <c r="AY170" s="975"/>
      <c r="AZ170" s="975"/>
      <c r="BA170" s="975"/>
      <c r="BB170" s="975"/>
      <c r="BC170" s="975"/>
      <c r="BD170" s="975"/>
      <c r="BE170" s="975"/>
      <c r="BF170" s="975"/>
      <c r="BG170" s="975"/>
      <c r="BH170" s="975"/>
      <c r="BI170" s="975"/>
      <c r="BJ170" s="975"/>
      <c r="BK170" s="975"/>
      <c r="BL170" s="975"/>
      <c r="BM170" s="975"/>
      <c r="BN170" s="975"/>
      <c r="BO170" s="975"/>
      <c r="BP170" s="975"/>
      <c r="BQ170" s="975"/>
      <c r="BR170" s="975"/>
      <c r="BS170" s="975"/>
      <c r="BT170" s="975"/>
      <c r="BU170" s="975"/>
      <c r="BV170" s="975"/>
      <c r="BW170" s="975"/>
      <c r="BX170" s="975"/>
      <c r="BY170" s="975"/>
      <c r="BZ170" s="975"/>
    </row>
    <row r="171" spans="1:78" s="969" customFormat="1">
      <c r="A171" s="949" t="s">
        <v>1134</v>
      </c>
      <c r="B171" s="1061" t="s">
        <v>1125</v>
      </c>
      <c r="C171" s="976"/>
      <c r="D171" s="970"/>
      <c r="E171" s="832"/>
      <c r="F171" s="970"/>
      <c r="G171" s="970"/>
      <c r="H171" s="970"/>
      <c r="I171" s="970"/>
      <c r="J171" s="970"/>
      <c r="K171" s="970"/>
      <c r="L171" s="970"/>
      <c r="M171" s="970"/>
      <c r="N171" s="970"/>
      <c r="O171" s="971"/>
      <c r="P171" s="971"/>
      <c r="Q171" s="971"/>
      <c r="R171" s="971"/>
      <c r="S171" s="975"/>
      <c r="T171" s="975"/>
      <c r="U171" s="975"/>
      <c r="V171" s="975"/>
      <c r="W171" s="975"/>
      <c r="X171" s="975"/>
      <c r="Y171" s="975"/>
      <c r="Z171" s="975"/>
      <c r="AA171" s="975"/>
      <c r="AB171" s="975"/>
      <c r="AC171" s="975"/>
      <c r="AD171" s="975"/>
      <c r="AE171" s="975"/>
      <c r="AF171" s="975"/>
      <c r="AG171" s="975"/>
      <c r="AH171" s="975"/>
      <c r="AI171" s="975"/>
      <c r="AJ171" s="975"/>
      <c r="AK171" s="975"/>
      <c r="AL171" s="975"/>
      <c r="AM171" s="975"/>
      <c r="AN171" s="975"/>
      <c r="AO171" s="975"/>
      <c r="AP171" s="975"/>
      <c r="AQ171" s="975"/>
      <c r="AR171" s="975"/>
      <c r="AS171" s="975"/>
      <c r="AT171" s="975"/>
      <c r="AU171" s="975"/>
      <c r="AV171" s="975"/>
      <c r="AW171" s="975"/>
      <c r="AX171" s="975"/>
      <c r="AY171" s="975"/>
      <c r="AZ171" s="975"/>
      <c r="BA171" s="975"/>
      <c r="BB171" s="975"/>
      <c r="BC171" s="975"/>
      <c r="BD171" s="975"/>
      <c r="BE171" s="975"/>
      <c r="BF171" s="975"/>
      <c r="BG171" s="975"/>
      <c r="BH171" s="975"/>
      <c r="BI171" s="975"/>
      <c r="BJ171" s="975"/>
      <c r="BK171" s="975"/>
      <c r="BL171" s="975"/>
      <c r="BM171" s="975"/>
      <c r="BN171" s="975"/>
      <c r="BO171" s="975"/>
      <c r="BP171" s="975"/>
      <c r="BQ171" s="975"/>
      <c r="BR171" s="975"/>
      <c r="BS171" s="975"/>
      <c r="BT171" s="975"/>
      <c r="BU171" s="975"/>
      <c r="BV171" s="975"/>
      <c r="BW171" s="975"/>
      <c r="BX171" s="975"/>
      <c r="BY171" s="975"/>
      <c r="BZ171" s="975"/>
    </row>
    <row r="172" spans="1:78" s="969" customFormat="1">
      <c r="A172" s="972"/>
      <c r="B172" s="977"/>
      <c r="C172" s="976"/>
      <c r="D172" s="973"/>
      <c r="E172" s="973"/>
      <c r="F172" s="974"/>
      <c r="G172" s="974"/>
      <c r="H172" s="974"/>
      <c r="I172" s="974"/>
      <c r="J172" s="974"/>
      <c r="K172" s="974"/>
      <c r="L172" s="974"/>
      <c r="M172" s="974"/>
      <c r="N172" s="973"/>
      <c r="O172" s="971"/>
      <c r="P172" s="971"/>
      <c r="Q172" s="971"/>
      <c r="R172" s="971"/>
      <c r="S172" s="975"/>
      <c r="T172" s="975"/>
      <c r="U172" s="975"/>
      <c r="V172" s="975"/>
      <c r="W172" s="975"/>
      <c r="X172" s="975"/>
      <c r="Y172" s="975"/>
      <c r="Z172" s="975"/>
      <c r="AA172" s="975"/>
      <c r="AB172" s="975"/>
      <c r="AC172" s="975"/>
      <c r="AD172" s="975"/>
      <c r="AE172" s="975"/>
      <c r="AF172" s="975"/>
      <c r="AG172" s="975"/>
      <c r="AH172" s="975"/>
      <c r="AI172" s="975"/>
      <c r="AJ172" s="975"/>
      <c r="AK172" s="975"/>
      <c r="AL172" s="975"/>
      <c r="AM172" s="975"/>
      <c r="AN172" s="975"/>
      <c r="AO172" s="975"/>
      <c r="AP172" s="975"/>
      <c r="AQ172" s="975"/>
      <c r="AR172" s="975"/>
      <c r="AS172" s="975"/>
      <c r="AT172" s="975"/>
      <c r="AU172" s="975"/>
      <c r="AV172" s="975"/>
      <c r="AW172" s="975"/>
      <c r="AX172" s="975"/>
      <c r="AY172" s="975"/>
      <c r="AZ172" s="975"/>
      <c r="BA172" s="975"/>
      <c r="BB172" s="975"/>
      <c r="BC172" s="975"/>
      <c r="BD172" s="975"/>
      <c r="BE172" s="975"/>
      <c r="BF172" s="975"/>
      <c r="BG172" s="975"/>
      <c r="BH172" s="975"/>
      <c r="BI172" s="975"/>
      <c r="BJ172" s="975"/>
      <c r="BK172" s="975"/>
      <c r="BL172" s="975"/>
      <c r="BM172" s="975"/>
      <c r="BN172" s="975"/>
      <c r="BO172" s="975"/>
      <c r="BP172" s="975"/>
      <c r="BQ172" s="975"/>
      <c r="BR172" s="975"/>
      <c r="BS172" s="975"/>
      <c r="BT172" s="975"/>
      <c r="BU172" s="975"/>
      <c r="BV172" s="975"/>
      <c r="BW172" s="975"/>
      <c r="BX172" s="975"/>
      <c r="BY172" s="975"/>
      <c r="BZ172" s="975"/>
    </row>
    <row r="173" spans="1:78" s="44" customFormat="1">
      <c r="A173" s="487"/>
      <c r="B173" s="669" t="s">
        <v>671</v>
      </c>
      <c r="C173" s="453"/>
      <c r="D173" s="385"/>
      <c r="E173" s="973"/>
      <c r="F173" s="391"/>
      <c r="G173" s="391"/>
      <c r="H173" s="391"/>
      <c r="I173" s="391"/>
      <c r="J173" s="391"/>
      <c r="K173" s="391"/>
      <c r="L173" s="391"/>
      <c r="M173" s="391"/>
      <c r="N173" s="385"/>
      <c r="O173" s="375"/>
      <c r="P173" s="375"/>
      <c r="Q173" s="375"/>
      <c r="R173" s="375"/>
      <c r="S173" s="375"/>
      <c r="T173" s="375"/>
      <c r="U173" s="375"/>
      <c r="V173" s="375"/>
      <c r="W173" s="375"/>
      <c r="X173" s="375"/>
      <c r="Y173" s="375"/>
      <c r="Z173" s="375"/>
      <c r="AA173" s="375"/>
      <c r="AB173" s="375"/>
      <c r="AC173" s="375"/>
      <c r="AD173" s="375"/>
      <c r="AE173" s="375"/>
      <c r="AF173" s="375"/>
      <c r="AG173" s="375"/>
      <c r="AH173" s="375"/>
      <c r="AI173" s="375"/>
      <c r="AJ173" s="375"/>
      <c r="AK173" s="375"/>
      <c r="AL173" s="375"/>
      <c r="AM173" s="375"/>
      <c r="AN173" s="375"/>
      <c r="AO173" s="375"/>
      <c r="AP173" s="375"/>
      <c r="AQ173" s="375"/>
      <c r="AR173" s="375"/>
      <c r="AS173" s="375"/>
      <c r="AT173" s="375"/>
      <c r="AU173" s="375"/>
      <c r="AV173" s="375"/>
      <c r="AW173" s="375"/>
      <c r="AX173" s="375"/>
      <c r="AY173" s="375"/>
      <c r="AZ173" s="375"/>
      <c r="BA173" s="375"/>
      <c r="BB173" s="375"/>
      <c r="BC173" s="375"/>
      <c r="BD173" s="375"/>
      <c r="BE173" s="375"/>
      <c r="BF173" s="375"/>
      <c r="BG173" s="375"/>
      <c r="BH173" s="375"/>
      <c r="BI173" s="375"/>
      <c r="BJ173" s="375"/>
      <c r="BK173" s="375"/>
      <c r="BL173" s="375"/>
      <c r="BM173" s="375"/>
      <c r="BN173" s="375"/>
      <c r="BO173" s="375"/>
      <c r="BP173" s="375"/>
      <c r="BQ173" s="375"/>
      <c r="BR173" s="375"/>
      <c r="BS173" s="375"/>
      <c r="BT173" s="375"/>
      <c r="BU173" s="375"/>
      <c r="BV173" s="375"/>
      <c r="BW173" s="375"/>
      <c r="BX173" s="375"/>
      <c r="BY173" s="375"/>
      <c r="BZ173" s="375"/>
    </row>
    <row r="174" spans="1:78" s="44" customFormat="1">
      <c r="A174" s="284">
        <v>114</v>
      </c>
      <c r="B174" s="674" t="s">
        <v>96</v>
      </c>
      <c r="C174" s="453"/>
      <c r="D174" s="63"/>
      <c r="E174" s="832"/>
      <c r="F174" s="63"/>
      <c r="G174" s="63"/>
      <c r="H174" s="63"/>
      <c r="I174" s="63"/>
      <c r="J174" s="63"/>
      <c r="K174" s="63"/>
      <c r="L174" s="63"/>
      <c r="M174" s="63"/>
      <c r="N174" s="63"/>
      <c r="O174" s="375"/>
      <c r="P174" s="375"/>
      <c r="Q174" s="375"/>
      <c r="R174" s="375"/>
      <c r="S174" s="375"/>
      <c r="T174" s="375"/>
      <c r="U174" s="375"/>
      <c r="V174" s="375"/>
      <c r="W174" s="375"/>
      <c r="X174" s="375"/>
      <c r="Y174" s="375"/>
      <c r="Z174" s="375"/>
      <c r="AA174" s="375"/>
      <c r="AB174" s="375"/>
      <c r="AC174" s="375"/>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5"/>
      <c r="AY174" s="375"/>
      <c r="AZ174" s="375"/>
      <c r="BA174" s="375"/>
      <c r="BB174" s="375"/>
      <c r="BC174" s="375"/>
      <c r="BD174" s="375"/>
      <c r="BE174" s="375"/>
      <c r="BF174" s="375"/>
      <c r="BG174" s="375"/>
      <c r="BH174" s="375"/>
      <c r="BI174" s="375"/>
      <c r="BJ174" s="375"/>
      <c r="BK174" s="375"/>
      <c r="BL174" s="375"/>
      <c r="BM174" s="375"/>
      <c r="BN174" s="375"/>
      <c r="BO174" s="375"/>
      <c r="BP174" s="375"/>
      <c r="BQ174" s="375"/>
      <c r="BR174" s="375"/>
      <c r="BS174" s="375"/>
      <c r="BT174" s="375"/>
      <c r="BU174" s="375"/>
      <c r="BV174" s="375"/>
      <c r="BW174" s="375"/>
      <c r="BX174" s="375"/>
      <c r="BY174" s="375"/>
      <c r="BZ174" s="375"/>
    </row>
    <row r="175" spans="1:78" s="44" customFormat="1">
      <c r="A175" s="284">
        <v>115</v>
      </c>
      <c r="B175" s="666" t="s">
        <v>173</v>
      </c>
      <c r="C175" s="765"/>
      <c r="D175" s="63"/>
      <c r="E175" s="832"/>
      <c r="F175" s="63"/>
      <c r="G175" s="63"/>
      <c r="H175" s="63"/>
      <c r="I175" s="63"/>
      <c r="J175" s="63"/>
      <c r="K175" s="63"/>
      <c r="L175" s="63"/>
      <c r="M175" s="63"/>
      <c r="N175" s="63"/>
      <c r="O175" s="375"/>
      <c r="P175" s="375"/>
      <c r="Q175" s="375"/>
      <c r="R175" s="375"/>
      <c r="S175" s="375"/>
      <c r="T175" s="375"/>
      <c r="U175" s="375"/>
      <c r="V175" s="375"/>
      <c r="W175" s="375"/>
      <c r="X175" s="375"/>
      <c r="Y175" s="375"/>
      <c r="Z175" s="375"/>
      <c r="AA175" s="375"/>
      <c r="AB175" s="375"/>
      <c r="AC175" s="375"/>
      <c r="AD175" s="375"/>
      <c r="AE175" s="375"/>
      <c r="AF175" s="375"/>
      <c r="AG175" s="375"/>
      <c r="AH175" s="375"/>
      <c r="AI175" s="375"/>
      <c r="AJ175" s="375"/>
      <c r="AK175" s="375"/>
      <c r="AL175" s="375"/>
      <c r="AM175" s="375"/>
      <c r="AN175" s="375"/>
      <c r="AO175" s="375"/>
      <c r="AP175" s="375"/>
      <c r="AQ175" s="375"/>
      <c r="AR175" s="375"/>
      <c r="AS175" s="375"/>
      <c r="AT175" s="375"/>
      <c r="AU175" s="375"/>
      <c r="AV175" s="375"/>
      <c r="AW175" s="375"/>
      <c r="AX175" s="375"/>
      <c r="AY175" s="375"/>
      <c r="AZ175" s="375"/>
      <c r="BA175" s="375"/>
      <c r="BB175" s="375"/>
      <c r="BC175" s="375"/>
      <c r="BD175" s="375"/>
      <c r="BE175" s="375"/>
      <c r="BF175" s="375"/>
      <c r="BG175" s="375"/>
      <c r="BH175" s="375"/>
      <c r="BI175" s="375"/>
      <c r="BJ175" s="375"/>
      <c r="BK175" s="375"/>
      <c r="BL175" s="375"/>
      <c r="BM175" s="375"/>
      <c r="BN175" s="375"/>
      <c r="BO175" s="375"/>
      <c r="BP175" s="375"/>
      <c r="BQ175" s="375"/>
      <c r="BR175" s="375"/>
      <c r="BS175" s="375"/>
      <c r="BT175" s="375"/>
      <c r="BU175" s="375"/>
      <c r="BV175" s="375"/>
      <c r="BW175" s="375"/>
      <c r="BX175" s="375"/>
      <c r="BY175" s="375"/>
      <c r="BZ175" s="375"/>
    </row>
    <row r="176" spans="1:78" s="44" customFormat="1">
      <c r="A176" s="284">
        <v>116</v>
      </c>
      <c r="B176" s="674" t="s">
        <v>99</v>
      </c>
      <c r="C176" s="768"/>
      <c r="D176" s="894"/>
      <c r="E176" s="894"/>
      <c r="F176" s="894"/>
      <c r="G176" s="894"/>
      <c r="H176" s="894"/>
      <c r="I176" s="894"/>
      <c r="J176" s="894"/>
      <c r="K176" s="894"/>
      <c r="L176" s="894"/>
      <c r="M176" s="894"/>
      <c r="N176" s="894"/>
      <c r="O176" s="375"/>
      <c r="P176" s="375"/>
      <c r="Q176" s="375"/>
      <c r="R176" s="375"/>
      <c r="S176" s="375"/>
      <c r="T176" s="375"/>
      <c r="U176" s="375"/>
      <c r="V176" s="375"/>
      <c r="W176" s="375"/>
      <c r="X176" s="375"/>
      <c r="Y176" s="375"/>
      <c r="Z176" s="375"/>
      <c r="AA176" s="375"/>
      <c r="AB176" s="375"/>
      <c r="AC176" s="375"/>
      <c r="AD176" s="375"/>
      <c r="AE176" s="375"/>
      <c r="AF176" s="375"/>
      <c r="AG176" s="375"/>
      <c r="AH176" s="375"/>
      <c r="AI176" s="375"/>
      <c r="AJ176" s="375"/>
      <c r="AK176" s="375"/>
      <c r="AL176" s="375"/>
      <c r="AM176" s="375"/>
      <c r="AN176" s="375"/>
      <c r="AO176" s="375"/>
      <c r="AP176" s="375"/>
      <c r="AQ176" s="375"/>
      <c r="AR176" s="375"/>
      <c r="AS176" s="375"/>
      <c r="AT176" s="375"/>
      <c r="AU176" s="375"/>
      <c r="AV176" s="375"/>
      <c r="AW176" s="375"/>
      <c r="AX176" s="375"/>
      <c r="AY176" s="375"/>
      <c r="AZ176" s="375"/>
      <c r="BA176" s="375"/>
      <c r="BB176" s="375"/>
      <c r="BC176" s="375"/>
      <c r="BD176" s="375"/>
      <c r="BE176" s="375"/>
      <c r="BF176" s="375"/>
      <c r="BG176" s="375"/>
      <c r="BH176" s="375"/>
      <c r="BI176" s="375"/>
      <c r="BJ176" s="375"/>
      <c r="BK176" s="375"/>
      <c r="BL176" s="375"/>
      <c r="BM176" s="375"/>
      <c r="BN176" s="375"/>
      <c r="BO176" s="375"/>
      <c r="BP176" s="375"/>
      <c r="BQ176" s="375"/>
      <c r="BR176" s="375"/>
      <c r="BS176" s="375"/>
      <c r="BT176" s="375"/>
      <c r="BU176" s="375"/>
      <c r="BV176" s="375"/>
      <c r="BW176" s="375"/>
      <c r="BX176" s="375"/>
      <c r="BY176" s="375"/>
      <c r="BZ176" s="375"/>
    </row>
    <row r="177" spans="1:78" s="45" customFormat="1">
      <c r="A177" s="380"/>
      <c r="B177" s="681"/>
      <c r="C177" s="453"/>
      <c r="D177" s="385"/>
      <c r="E177" s="973"/>
      <c r="F177" s="391"/>
      <c r="G177" s="391"/>
      <c r="H177" s="391"/>
      <c r="I177" s="391"/>
      <c r="J177" s="391"/>
      <c r="K177" s="391"/>
      <c r="L177" s="391"/>
      <c r="M177" s="391"/>
      <c r="N177" s="385"/>
      <c r="O177" s="375"/>
      <c r="P177" s="375"/>
      <c r="Q177" s="375"/>
      <c r="R177" s="375"/>
      <c r="S177" s="421"/>
      <c r="T177" s="421"/>
      <c r="U177" s="421"/>
      <c r="V177" s="421"/>
      <c r="W177" s="421"/>
      <c r="X177" s="421"/>
      <c r="Y177" s="421"/>
      <c r="Z177" s="421"/>
      <c r="AA177" s="421"/>
      <c r="AB177" s="421"/>
      <c r="AC177" s="421"/>
      <c r="AD177" s="421"/>
      <c r="AE177" s="421"/>
      <c r="AF177" s="421"/>
      <c r="AG177" s="421"/>
      <c r="AH177" s="421"/>
      <c r="AI177" s="421"/>
      <c r="AJ177" s="421"/>
      <c r="AK177" s="421"/>
      <c r="AL177" s="421"/>
      <c r="AM177" s="421"/>
      <c r="AN177" s="421"/>
      <c r="AO177" s="421"/>
      <c r="AP177" s="421"/>
      <c r="AQ177" s="421"/>
      <c r="AR177" s="421"/>
      <c r="AS177" s="421"/>
      <c r="AT177" s="421"/>
      <c r="AU177" s="421"/>
      <c r="AV177" s="421"/>
      <c r="AW177" s="421"/>
      <c r="AX177" s="421"/>
      <c r="AY177" s="421"/>
      <c r="AZ177" s="421"/>
      <c r="BA177" s="421"/>
      <c r="BB177" s="421"/>
      <c r="BC177" s="421"/>
      <c r="BD177" s="421"/>
      <c r="BE177" s="421"/>
      <c r="BF177" s="421"/>
      <c r="BG177" s="421"/>
      <c r="BH177" s="421"/>
      <c r="BI177" s="421"/>
      <c r="BJ177" s="421"/>
      <c r="BK177" s="421"/>
      <c r="BL177" s="421"/>
      <c r="BM177" s="421"/>
      <c r="BN177" s="421"/>
      <c r="BO177" s="421"/>
      <c r="BP177" s="421"/>
      <c r="BQ177" s="421"/>
      <c r="BR177" s="421"/>
      <c r="BS177" s="421"/>
      <c r="BT177" s="421"/>
      <c r="BU177" s="421"/>
      <c r="BV177" s="421"/>
      <c r="BW177" s="421"/>
      <c r="BX177" s="421"/>
      <c r="BY177" s="421"/>
      <c r="BZ177" s="421"/>
    </row>
    <row r="178" spans="1:78" s="44" customFormat="1">
      <c r="A178" s="284">
        <v>117</v>
      </c>
      <c r="B178" s="864" t="s">
        <v>100</v>
      </c>
      <c r="C178" s="769"/>
      <c r="D178" s="850"/>
      <c r="E178" s="1062"/>
      <c r="F178" s="850"/>
      <c r="G178" s="850"/>
      <c r="H178" s="850"/>
      <c r="I178" s="850"/>
      <c r="J178" s="850"/>
      <c r="K178" s="850"/>
      <c r="L178" s="850"/>
      <c r="M178" s="850"/>
      <c r="N178" s="850"/>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5"/>
      <c r="AY178" s="375"/>
      <c r="AZ178" s="375"/>
      <c r="BA178" s="375"/>
      <c r="BB178" s="375"/>
      <c r="BC178" s="375"/>
      <c r="BD178" s="375"/>
      <c r="BE178" s="375"/>
      <c r="BF178" s="375"/>
      <c r="BG178" s="375"/>
      <c r="BH178" s="375"/>
      <c r="BI178" s="375"/>
      <c r="BJ178" s="375"/>
      <c r="BK178" s="375"/>
      <c r="BL178" s="375"/>
      <c r="BM178" s="375"/>
      <c r="BN178" s="375"/>
      <c r="BO178" s="375"/>
      <c r="BP178" s="375"/>
      <c r="BQ178" s="375"/>
      <c r="BR178" s="375"/>
      <c r="BS178" s="375"/>
      <c r="BT178" s="375"/>
      <c r="BU178" s="375"/>
      <c r="BV178" s="375"/>
      <c r="BW178" s="375"/>
      <c r="BX178" s="375"/>
      <c r="BY178" s="375"/>
      <c r="BZ178" s="375"/>
    </row>
    <row r="179" spans="1:78" s="44" customFormat="1">
      <c r="A179" s="284">
        <v>118</v>
      </c>
      <c r="B179" s="675" t="s">
        <v>101</v>
      </c>
      <c r="C179" s="1063"/>
      <c r="D179" s="63"/>
      <c r="E179" s="1057"/>
      <c r="F179" s="63"/>
      <c r="G179" s="63"/>
      <c r="H179" s="63"/>
      <c r="I179" s="63"/>
      <c r="J179" s="63"/>
      <c r="K179" s="63"/>
      <c r="L179" s="63"/>
      <c r="M179" s="63"/>
      <c r="N179" s="488"/>
      <c r="O179" s="375"/>
      <c r="P179" s="375"/>
      <c r="Q179" s="375"/>
      <c r="R179" s="375"/>
      <c r="S179" s="375"/>
      <c r="T179" s="375"/>
      <c r="U179" s="375"/>
      <c r="V179" s="375"/>
      <c r="W179" s="375"/>
      <c r="X179" s="375"/>
      <c r="Y179" s="375"/>
      <c r="Z179" s="375"/>
      <c r="AA179" s="375"/>
      <c r="AB179" s="375"/>
      <c r="AC179" s="375"/>
      <c r="AD179" s="375"/>
      <c r="AE179" s="375"/>
      <c r="AF179" s="375"/>
      <c r="AG179" s="375"/>
      <c r="AH179" s="375"/>
      <c r="AI179" s="375"/>
      <c r="AJ179" s="375"/>
      <c r="AK179" s="375"/>
      <c r="AL179" s="375"/>
      <c r="AM179" s="375"/>
      <c r="AN179" s="375"/>
      <c r="AO179" s="375"/>
      <c r="AP179" s="375"/>
      <c r="AQ179" s="375"/>
      <c r="AR179" s="375"/>
      <c r="AS179" s="375"/>
      <c r="AT179" s="375"/>
      <c r="AU179" s="375"/>
      <c r="AV179" s="375"/>
      <c r="AW179" s="375"/>
      <c r="AX179" s="375"/>
      <c r="AY179" s="375"/>
      <c r="AZ179" s="375"/>
      <c r="BA179" s="375"/>
      <c r="BB179" s="375"/>
      <c r="BC179" s="375"/>
      <c r="BD179" s="375"/>
      <c r="BE179" s="375"/>
      <c r="BF179" s="375"/>
      <c r="BG179" s="375"/>
      <c r="BH179" s="375"/>
      <c r="BI179" s="375"/>
      <c r="BJ179" s="375"/>
      <c r="BK179" s="375"/>
      <c r="BL179" s="375"/>
      <c r="BM179" s="375"/>
      <c r="BN179" s="375"/>
      <c r="BO179" s="375"/>
      <c r="BP179" s="375"/>
      <c r="BQ179" s="375"/>
      <c r="BR179" s="375"/>
      <c r="BS179" s="375"/>
      <c r="BT179" s="375"/>
      <c r="BU179" s="375"/>
      <c r="BV179" s="375"/>
      <c r="BW179" s="375"/>
      <c r="BX179" s="375"/>
      <c r="BY179" s="375"/>
      <c r="BZ179" s="375"/>
    </row>
    <row r="180" spans="1:78" s="44" customFormat="1">
      <c r="A180" s="284">
        <v>119</v>
      </c>
      <c r="B180" s="674" t="s">
        <v>102</v>
      </c>
      <c r="C180" s="768"/>
      <c r="D180" s="718"/>
      <c r="E180" s="718"/>
      <c r="F180" s="718"/>
      <c r="G180" s="718"/>
      <c r="H180" s="718"/>
      <c r="I180" s="718"/>
      <c r="J180" s="718"/>
      <c r="K180" s="718"/>
      <c r="L180" s="718"/>
      <c r="M180" s="718"/>
      <c r="N180" s="718"/>
      <c r="O180" s="375"/>
      <c r="P180" s="375"/>
      <c r="Q180" s="375"/>
      <c r="R180" s="375"/>
      <c r="S180" s="375"/>
      <c r="T180" s="375"/>
      <c r="U180" s="375"/>
      <c r="V180" s="375"/>
      <c r="W180" s="375"/>
      <c r="X180" s="375"/>
      <c r="Y180" s="375"/>
      <c r="Z180" s="375"/>
      <c r="AA180" s="375"/>
      <c r="AB180" s="375"/>
      <c r="AC180" s="375"/>
      <c r="AD180" s="375"/>
      <c r="AE180" s="375"/>
      <c r="AF180" s="375"/>
      <c r="AG180" s="375"/>
      <c r="AH180" s="375"/>
      <c r="AI180" s="375"/>
      <c r="AJ180" s="375"/>
      <c r="AK180" s="375"/>
      <c r="AL180" s="375"/>
      <c r="AM180" s="375"/>
      <c r="AN180" s="375"/>
      <c r="AO180" s="375"/>
      <c r="AP180" s="375"/>
      <c r="AQ180" s="375"/>
      <c r="AR180" s="375"/>
      <c r="AS180" s="375"/>
      <c r="AT180" s="375"/>
      <c r="AU180" s="375"/>
      <c r="AV180" s="375"/>
      <c r="AW180" s="375"/>
      <c r="AX180" s="375"/>
      <c r="AY180" s="375"/>
      <c r="AZ180" s="375"/>
      <c r="BA180" s="375"/>
      <c r="BB180" s="375"/>
      <c r="BC180" s="375"/>
      <c r="BD180" s="375"/>
      <c r="BE180" s="375"/>
      <c r="BF180" s="375"/>
      <c r="BG180" s="375"/>
      <c r="BH180" s="375"/>
      <c r="BI180" s="375"/>
      <c r="BJ180" s="375"/>
      <c r="BK180" s="375"/>
      <c r="BL180" s="375"/>
      <c r="BM180" s="375"/>
      <c r="BN180" s="375"/>
      <c r="BO180" s="375"/>
      <c r="BP180" s="375"/>
      <c r="BQ180" s="375"/>
      <c r="BR180" s="375"/>
      <c r="BS180" s="375"/>
      <c r="BT180" s="375"/>
      <c r="BU180" s="375"/>
      <c r="BV180" s="375"/>
      <c r="BW180" s="375"/>
      <c r="BX180" s="375"/>
      <c r="BY180" s="375"/>
      <c r="BZ180" s="375"/>
    </row>
    <row r="181" spans="1:78" s="45" customFormat="1">
      <c r="A181" s="380"/>
      <c r="B181" s="681"/>
      <c r="C181" s="453"/>
      <c r="D181" s="385"/>
      <c r="E181" s="973"/>
      <c r="F181" s="385"/>
      <c r="G181" s="385"/>
      <c r="H181" s="385"/>
      <c r="I181" s="385"/>
      <c r="J181" s="385"/>
      <c r="K181" s="385"/>
      <c r="L181" s="385"/>
      <c r="M181" s="385"/>
      <c r="N181" s="385"/>
      <c r="O181" s="375"/>
      <c r="P181" s="375"/>
      <c r="Q181" s="375"/>
      <c r="R181" s="375"/>
      <c r="S181" s="421"/>
      <c r="T181" s="421"/>
      <c r="U181" s="421"/>
      <c r="V181" s="421"/>
      <c r="W181" s="421"/>
      <c r="X181" s="421"/>
      <c r="Y181" s="421"/>
      <c r="Z181" s="421"/>
      <c r="AA181" s="421"/>
      <c r="AB181" s="421"/>
      <c r="AC181" s="421"/>
      <c r="AD181" s="421"/>
      <c r="AE181" s="421"/>
      <c r="AF181" s="421"/>
      <c r="AG181" s="421"/>
      <c r="AH181" s="421"/>
      <c r="AI181" s="421"/>
      <c r="AJ181" s="421"/>
      <c r="AK181" s="421"/>
      <c r="AL181" s="421"/>
      <c r="AM181" s="421"/>
      <c r="AN181" s="421"/>
      <c r="AO181" s="421"/>
      <c r="AP181" s="421"/>
      <c r="AQ181" s="421"/>
      <c r="AR181" s="421"/>
      <c r="AS181" s="421"/>
      <c r="AT181" s="421"/>
      <c r="AU181" s="421"/>
      <c r="AV181" s="421"/>
      <c r="AW181" s="421"/>
      <c r="AX181" s="421"/>
      <c r="AY181" s="421"/>
      <c r="AZ181" s="421"/>
      <c r="BA181" s="421"/>
      <c r="BB181" s="421"/>
      <c r="BC181" s="421"/>
      <c r="BD181" s="421"/>
      <c r="BE181" s="421"/>
      <c r="BF181" s="421"/>
      <c r="BG181" s="421"/>
      <c r="BH181" s="421"/>
      <c r="BI181" s="421"/>
      <c r="BJ181" s="421"/>
      <c r="BK181" s="421"/>
      <c r="BL181" s="421"/>
      <c r="BM181" s="421"/>
      <c r="BN181" s="421"/>
      <c r="BO181" s="421"/>
      <c r="BP181" s="421"/>
      <c r="BQ181" s="421"/>
      <c r="BR181" s="421"/>
      <c r="BS181" s="421"/>
      <c r="BT181" s="421"/>
      <c r="BU181" s="421"/>
      <c r="BV181" s="421"/>
      <c r="BW181" s="421"/>
      <c r="BX181" s="421"/>
      <c r="BY181" s="421"/>
      <c r="BZ181" s="421"/>
    </row>
    <row r="182" spans="1:78" s="44" customFormat="1">
      <c r="A182" s="712">
        <f>A180+1</f>
        <v>120</v>
      </c>
      <c r="B182" s="713" t="s">
        <v>103</v>
      </c>
      <c r="C182" s="769"/>
      <c r="D182" s="714"/>
      <c r="E182" s="714"/>
      <c r="F182" s="714"/>
      <c r="G182" s="714"/>
      <c r="H182" s="714"/>
      <c r="I182" s="714"/>
      <c r="J182" s="714"/>
      <c r="K182" s="714"/>
      <c r="L182" s="714"/>
      <c r="M182" s="714"/>
      <c r="N182" s="714"/>
      <c r="O182" s="375"/>
      <c r="P182" s="375"/>
      <c r="Q182" s="375"/>
      <c r="R182" s="375"/>
      <c r="S182" s="375"/>
      <c r="T182" s="375"/>
      <c r="U182" s="375"/>
      <c r="V182" s="375"/>
      <c r="W182" s="375"/>
      <c r="X182" s="375"/>
      <c r="Y182" s="375"/>
      <c r="Z182" s="375"/>
      <c r="AA182" s="375"/>
      <c r="AB182" s="375"/>
      <c r="AC182" s="375"/>
      <c r="AD182" s="375"/>
      <c r="AE182" s="375"/>
      <c r="AF182" s="375"/>
      <c r="AG182" s="375"/>
      <c r="AH182" s="375"/>
      <c r="AI182" s="375"/>
      <c r="AJ182" s="375"/>
      <c r="AK182" s="375"/>
      <c r="AL182" s="375"/>
      <c r="AM182" s="375"/>
      <c r="AN182" s="375"/>
      <c r="AO182" s="375"/>
      <c r="AP182" s="375"/>
      <c r="AQ182" s="375"/>
      <c r="AR182" s="375"/>
      <c r="AS182" s="375"/>
      <c r="AT182" s="375"/>
      <c r="AU182" s="375"/>
      <c r="AV182" s="375"/>
      <c r="AW182" s="375"/>
      <c r="AX182" s="375"/>
      <c r="AY182" s="375"/>
      <c r="AZ182" s="375"/>
      <c r="BA182" s="375"/>
      <c r="BB182" s="375"/>
      <c r="BC182" s="375"/>
      <c r="BD182" s="375"/>
      <c r="BE182" s="375"/>
      <c r="BF182" s="375"/>
      <c r="BG182" s="375"/>
      <c r="BH182" s="375"/>
      <c r="BI182" s="375"/>
      <c r="BJ182" s="375"/>
      <c r="BK182" s="375"/>
      <c r="BL182" s="375"/>
      <c r="BM182" s="375"/>
      <c r="BN182" s="375"/>
      <c r="BO182" s="375"/>
      <c r="BP182" s="375"/>
      <c r="BQ182" s="375"/>
      <c r="BR182" s="375"/>
      <c r="BS182" s="375"/>
      <c r="BT182" s="375"/>
      <c r="BU182" s="375"/>
      <c r="BV182" s="375"/>
      <c r="BW182" s="375"/>
      <c r="BX182" s="375"/>
      <c r="BY182" s="375"/>
      <c r="BZ182" s="375"/>
    </row>
    <row r="183" spans="1:78" s="44" customFormat="1">
      <c r="A183" s="1022">
        <v>121</v>
      </c>
      <c r="B183" s="675" t="s">
        <v>104</v>
      </c>
      <c r="C183" s="770"/>
      <c r="D183" s="488"/>
      <c r="E183" s="476"/>
      <c r="F183" s="63"/>
      <c r="G183" s="63"/>
      <c r="H183" s="63"/>
      <c r="I183" s="63"/>
      <c r="J183" s="63"/>
      <c r="K183" s="63"/>
      <c r="L183" s="63"/>
      <c r="M183" s="63"/>
      <c r="N183" s="488"/>
      <c r="O183" s="375"/>
      <c r="P183" s="375"/>
      <c r="Q183" s="375"/>
      <c r="R183" s="375"/>
      <c r="S183" s="375"/>
      <c r="T183" s="375"/>
      <c r="U183" s="375"/>
      <c r="V183" s="375"/>
      <c r="W183" s="375"/>
      <c r="X183" s="375"/>
      <c r="Y183" s="375"/>
      <c r="Z183" s="375"/>
      <c r="AA183" s="375"/>
      <c r="AB183" s="375"/>
      <c r="AC183" s="375"/>
      <c r="AD183" s="375"/>
      <c r="AE183" s="375"/>
      <c r="AF183" s="375"/>
      <c r="AG183" s="375"/>
      <c r="AH183" s="375"/>
      <c r="AI183" s="375"/>
      <c r="AJ183" s="375"/>
      <c r="AK183" s="375"/>
      <c r="AL183" s="375"/>
      <c r="AM183" s="375"/>
      <c r="AN183" s="375"/>
      <c r="AO183" s="375"/>
      <c r="AP183" s="375"/>
      <c r="AQ183" s="375"/>
      <c r="AR183" s="375"/>
      <c r="AS183" s="375"/>
      <c r="AT183" s="375"/>
      <c r="AU183" s="375"/>
      <c r="AV183" s="375"/>
      <c r="AW183" s="375"/>
      <c r="AX183" s="375"/>
      <c r="AY183" s="375"/>
      <c r="AZ183" s="375"/>
      <c r="BA183" s="375"/>
      <c r="BB183" s="375"/>
      <c r="BC183" s="375"/>
      <c r="BD183" s="375"/>
      <c r="BE183" s="375"/>
      <c r="BF183" s="375"/>
      <c r="BG183" s="375"/>
      <c r="BH183" s="375"/>
      <c r="BI183" s="375"/>
      <c r="BJ183" s="375"/>
      <c r="BK183" s="375"/>
      <c r="BL183" s="375"/>
      <c r="BM183" s="375"/>
      <c r="BN183" s="375"/>
      <c r="BO183" s="375"/>
      <c r="BP183" s="375"/>
      <c r="BQ183" s="375"/>
      <c r="BR183" s="375"/>
      <c r="BS183" s="375"/>
      <c r="BT183" s="375"/>
      <c r="BU183" s="375"/>
      <c r="BV183" s="375"/>
      <c r="BW183" s="375"/>
      <c r="BX183" s="375"/>
      <c r="BY183" s="375"/>
      <c r="BZ183" s="375"/>
    </row>
    <row r="184" spans="1:78" s="44" customFormat="1">
      <c r="A184" s="1022">
        <v>122</v>
      </c>
      <c r="B184" s="662" t="s">
        <v>105</v>
      </c>
      <c r="C184" s="768"/>
      <c r="D184" s="718"/>
      <c r="E184" s="718"/>
      <c r="F184" s="718"/>
      <c r="G184" s="718"/>
      <c r="H184" s="718"/>
      <c r="I184" s="718"/>
      <c r="J184" s="718"/>
      <c r="K184" s="718"/>
      <c r="L184" s="718"/>
      <c r="M184" s="718"/>
      <c r="N184" s="718"/>
      <c r="O184" s="375"/>
      <c r="P184" s="375"/>
      <c r="Q184" s="375"/>
      <c r="R184" s="375"/>
      <c r="S184" s="375"/>
      <c r="T184" s="375"/>
      <c r="U184" s="375"/>
      <c r="V184" s="375"/>
      <c r="W184" s="375"/>
      <c r="X184" s="375"/>
      <c r="Y184" s="375"/>
      <c r="Z184" s="375"/>
      <c r="AA184" s="375"/>
      <c r="AB184" s="375"/>
      <c r="AC184" s="375"/>
      <c r="AD184" s="375"/>
      <c r="AE184" s="375"/>
      <c r="AF184" s="375"/>
      <c r="AG184" s="375"/>
      <c r="AH184" s="375"/>
      <c r="AI184" s="375"/>
      <c r="AJ184" s="375"/>
      <c r="AK184" s="375"/>
      <c r="AL184" s="375"/>
      <c r="AM184" s="375"/>
      <c r="AN184" s="375"/>
      <c r="AO184" s="375"/>
      <c r="AP184" s="375"/>
      <c r="AQ184" s="375"/>
      <c r="AR184" s="375"/>
      <c r="AS184" s="375"/>
      <c r="AT184" s="375"/>
      <c r="AU184" s="375"/>
      <c r="AV184" s="375"/>
      <c r="AW184" s="375"/>
      <c r="AX184" s="375"/>
      <c r="AY184" s="375"/>
      <c r="AZ184" s="375"/>
      <c r="BA184" s="375"/>
      <c r="BB184" s="375"/>
      <c r="BC184" s="375"/>
      <c r="BD184" s="375"/>
      <c r="BE184" s="375"/>
      <c r="BF184" s="375"/>
      <c r="BG184" s="375"/>
      <c r="BH184" s="375"/>
      <c r="BI184" s="375"/>
      <c r="BJ184" s="375"/>
      <c r="BK184" s="375"/>
      <c r="BL184" s="375"/>
      <c r="BM184" s="375"/>
      <c r="BN184" s="375"/>
      <c r="BO184" s="375"/>
      <c r="BP184" s="375"/>
      <c r="BQ184" s="375"/>
      <c r="BR184" s="375"/>
      <c r="BS184" s="375"/>
      <c r="BT184" s="375"/>
      <c r="BU184" s="375"/>
      <c r="BV184" s="375"/>
      <c r="BW184" s="375"/>
      <c r="BX184" s="375"/>
      <c r="BY184" s="375"/>
      <c r="BZ184" s="375"/>
    </row>
    <row r="185" spans="1:78" s="44" customFormat="1">
      <c r="A185" s="375"/>
      <c r="B185" s="676"/>
      <c r="C185" s="453"/>
      <c r="D185" s="485"/>
      <c r="E185" s="485"/>
      <c r="F185" s="412"/>
      <c r="G185" s="412"/>
      <c r="H185" s="412"/>
      <c r="I185" s="412"/>
      <c r="J185" s="412"/>
      <c r="K185" s="412"/>
      <c r="L185" s="412"/>
      <c r="M185" s="412"/>
      <c r="N185" s="485"/>
      <c r="O185" s="375"/>
      <c r="P185" s="375"/>
      <c r="Q185" s="375"/>
      <c r="R185" s="375"/>
      <c r="S185" s="375"/>
      <c r="T185" s="375"/>
      <c r="U185" s="375"/>
      <c r="V185" s="375"/>
      <c r="W185" s="375"/>
      <c r="X185" s="375"/>
      <c r="Y185" s="375"/>
      <c r="Z185" s="375"/>
      <c r="AA185" s="375"/>
      <c r="AB185" s="375"/>
      <c r="AC185" s="375"/>
      <c r="AD185" s="375"/>
      <c r="AE185" s="375"/>
      <c r="AF185" s="375"/>
      <c r="AG185" s="375"/>
      <c r="AH185" s="375"/>
      <c r="AI185" s="375"/>
      <c r="AJ185" s="375"/>
      <c r="AK185" s="375"/>
      <c r="AL185" s="375"/>
      <c r="AM185" s="375"/>
      <c r="AN185" s="375"/>
      <c r="AO185" s="375"/>
      <c r="AP185" s="375"/>
      <c r="AQ185" s="375"/>
      <c r="AR185" s="375"/>
      <c r="AS185" s="375"/>
      <c r="AT185" s="375"/>
      <c r="AU185" s="375"/>
      <c r="AV185" s="375"/>
      <c r="AW185" s="375"/>
      <c r="AX185" s="375"/>
      <c r="AY185" s="375"/>
      <c r="AZ185" s="375"/>
      <c r="BA185" s="375"/>
      <c r="BB185" s="375"/>
      <c r="BC185" s="375"/>
      <c r="BD185" s="375"/>
      <c r="BE185" s="375"/>
      <c r="BF185" s="375"/>
      <c r="BG185" s="375"/>
      <c r="BH185" s="375"/>
      <c r="BI185" s="375"/>
      <c r="BJ185" s="375"/>
      <c r="BK185" s="375"/>
      <c r="BL185" s="375"/>
      <c r="BM185" s="375"/>
      <c r="BN185" s="375"/>
      <c r="BO185" s="375"/>
      <c r="BP185" s="375"/>
      <c r="BQ185" s="375"/>
      <c r="BR185" s="375"/>
      <c r="BS185" s="375"/>
      <c r="BT185" s="375"/>
      <c r="BU185" s="375"/>
      <c r="BV185" s="375"/>
      <c r="BW185" s="375"/>
      <c r="BX185" s="375"/>
      <c r="BY185" s="375"/>
      <c r="BZ185" s="375"/>
    </row>
    <row r="186" spans="1:78" s="44" customFormat="1" ht="30">
      <c r="A186" s="865"/>
      <c r="B186" s="863" t="s">
        <v>544</v>
      </c>
      <c r="C186" s="767"/>
      <c r="D186" s="485"/>
      <c r="E186" s="485"/>
      <c r="F186" s="485"/>
      <c r="G186" s="485"/>
      <c r="H186" s="485"/>
      <c r="I186" s="485"/>
      <c r="J186" s="485"/>
      <c r="K186" s="485"/>
      <c r="L186" s="485"/>
      <c r="M186" s="485"/>
      <c r="N186" s="485"/>
      <c r="O186" s="375"/>
      <c r="P186" s="375"/>
      <c r="Q186" s="375"/>
      <c r="R186" s="375"/>
      <c r="S186" s="375"/>
      <c r="T186" s="375"/>
      <c r="U186" s="375"/>
      <c r="V186" s="375"/>
      <c r="W186" s="375"/>
      <c r="X186" s="375"/>
      <c r="Y186" s="375"/>
      <c r="Z186" s="375"/>
      <c r="AA186" s="375"/>
      <c r="AB186" s="375"/>
      <c r="AC186" s="375"/>
      <c r="AD186" s="375"/>
      <c r="AE186" s="375"/>
      <c r="AF186" s="375"/>
      <c r="AG186" s="375"/>
      <c r="AH186" s="375"/>
      <c r="AI186" s="375"/>
      <c r="AJ186" s="375"/>
      <c r="AK186" s="375"/>
      <c r="AL186" s="375"/>
      <c r="AM186" s="375"/>
      <c r="AN186" s="375"/>
      <c r="AO186" s="375"/>
      <c r="AP186" s="375"/>
      <c r="AQ186" s="375"/>
      <c r="AR186" s="375"/>
      <c r="AS186" s="375"/>
      <c r="AT186" s="375"/>
      <c r="AU186" s="375"/>
      <c r="AV186" s="375"/>
      <c r="AW186" s="375"/>
      <c r="AX186" s="375"/>
      <c r="AY186" s="375"/>
      <c r="AZ186" s="375"/>
      <c r="BA186" s="375"/>
      <c r="BB186" s="375"/>
      <c r="BC186" s="375"/>
      <c r="BD186" s="375"/>
      <c r="BE186" s="375"/>
      <c r="BF186" s="375"/>
      <c r="BG186" s="375"/>
      <c r="BH186" s="375"/>
      <c r="BI186" s="375"/>
      <c r="BJ186" s="375"/>
      <c r="BK186" s="375"/>
      <c r="BL186" s="375"/>
      <c r="BM186" s="375"/>
      <c r="BN186" s="375"/>
      <c r="BO186" s="375"/>
      <c r="BP186" s="375"/>
      <c r="BQ186" s="375"/>
      <c r="BR186" s="375"/>
      <c r="BS186" s="375"/>
      <c r="BT186" s="375"/>
      <c r="BU186" s="375"/>
      <c r="BV186" s="375"/>
      <c r="BW186" s="375"/>
      <c r="BX186" s="375"/>
      <c r="BY186" s="375"/>
      <c r="BZ186" s="375"/>
    </row>
    <row r="187" spans="1:78" s="62" customFormat="1">
      <c r="A187" s="1022">
        <v>123</v>
      </c>
      <c r="B187" s="864" t="s">
        <v>670</v>
      </c>
      <c r="C187" s="767"/>
      <c r="D187" s="216"/>
      <c r="E187" s="216"/>
      <c r="F187" s="216"/>
      <c r="G187" s="216"/>
      <c r="H187" s="216"/>
      <c r="I187" s="216"/>
      <c r="J187" s="216"/>
      <c r="K187" s="216"/>
      <c r="L187" s="216"/>
      <c r="M187" s="216"/>
      <c r="N187" s="216"/>
      <c r="O187" s="379"/>
      <c r="P187" s="379"/>
      <c r="Q187" s="379"/>
      <c r="R187" s="379"/>
      <c r="S187" s="379"/>
      <c r="T187" s="379"/>
      <c r="U187" s="379"/>
      <c r="V187" s="379"/>
      <c r="W187" s="379"/>
      <c r="X187" s="379"/>
      <c r="Y187" s="379"/>
      <c r="Z187" s="379"/>
      <c r="AA187" s="379"/>
      <c r="AB187" s="379"/>
      <c r="AC187" s="379"/>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79"/>
      <c r="AY187" s="379"/>
      <c r="AZ187" s="379"/>
      <c r="BA187" s="379"/>
      <c r="BB187" s="379"/>
      <c r="BC187" s="379"/>
      <c r="BD187" s="379"/>
      <c r="BE187" s="379"/>
      <c r="BF187" s="379"/>
      <c r="BG187" s="379"/>
      <c r="BH187" s="379"/>
      <c r="BI187" s="379"/>
      <c r="BJ187" s="379"/>
      <c r="BK187" s="379"/>
      <c r="BL187" s="379"/>
      <c r="BM187" s="379"/>
      <c r="BN187" s="379"/>
      <c r="BO187" s="379"/>
      <c r="BP187" s="379"/>
      <c r="BQ187" s="379"/>
      <c r="BR187" s="379"/>
      <c r="BS187" s="379"/>
      <c r="BT187" s="379"/>
      <c r="BU187" s="379"/>
      <c r="BV187" s="379"/>
      <c r="BW187" s="379"/>
      <c r="BX187" s="379"/>
      <c r="BY187" s="379"/>
      <c r="BZ187" s="379"/>
    </row>
    <row r="188" spans="1:78" s="62" customFormat="1">
      <c r="A188" s="1022">
        <v>124</v>
      </c>
      <c r="B188" s="291" t="str">
        <f>"Trust preferred securities included in Item "&amp;A68</f>
        <v>Trust preferred securities included in Item 49</v>
      </c>
      <c r="C188" s="767"/>
      <c r="D188" s="216"/>
      <c r="E188" s="216"/>
      <c r="F188" s="216"/>
      <c r="G188" s="216"/>
      <c r="H188" s="216"/>
      <c r="I188" s="216"/>
      <c r="J188" s="216"/>
      <c r="K188" s="216"/>
      <c r="L188" s="216"/>
      <c r="M188" s="216"/>
      <c r="N188" s="216"/>
      <c r="O188" s="379"/>
      <c r="P188" s="379"/>
      <c r="Q188" s="379"/>
      <c r="R188" s="379"/>
      <c r="S188" s="379"/>
      <c r="T188" s="379"/>
      <c r="U188" s="379"/>
      <c r="V188" s="379"/>
      <c r="W188" s="379"/>
      <c r="X188" s="379"/>
      <c r="Y188" s="379"/>
      <c r="Z188" s="379"/>
      <c r="AA188" s="379"/>
      <c r="AB188" s="379"/>
      <c r="AC188" s="379"/>
      <c r="AD188" s="379"/>
      <c r="AE188" s="379"/>
      <c r="AF188" s="379"/>
      <c r="AG188" s="379"/>
      <c r="AH188" s="379"/>
      <c r="AI188" s="379"/>
      <c r="AJ188" s="379"/>
      <c r="AK188" s="379"/>
      <c r="AL188" s="379"/>
      <c r="AM188" s="379"/>
      <c r="AN188" s="379"/>
      <c r="AO188" s="379"/>
      <c r="AP188" s="379"/>
      <c r="AQ188" s="379"/>
      <c r="AR188" s="379"/>
      <c r="AS188" s="379"/>
      <c r="AT188" s="379"/>
      <c r="AU188" s="379"/>
      <c r="AV188" s="379"/>
      <c r="AW188" s="379"/>
      <c r="AX188" s="379"/>
      <c r="AY188" s="379"/>
      <c r="AZ188" s="379"/>
      <c r="BA188" s="379"/>
      <c r="BB188" s="379"/>
      <c r="BC188" s="379"/>
      <c r="BD188" s="379"/>
      <c r="BE188" s="379"/>
      <c r="BF188" s="379"/>
      <c r="BG188" s="379"/>
      <c r="BH188" s="379"/>
      <c r="BI188" s="379"/>
      <c r="BJ188" s="379"/>
      <c r="BK188" s="379"/>
      <c r="BL188" s="379"/>
      <c r="BM188" s="379"/>
      <c r="BN188" s="379"/>
      <c r="BO188" s="379"/>
      <c r="BP188" s="379"/>
      <c r="BQ188" s="379"/>
      <c r="BR188" s="379"/>
      <c r="BS188" s="379"/>
      <c r="BT188" s="379"/>
      <c r="BU188" s="379"/>
      <c r="BV188" s="379"/>
      <c r="BW188" s="379"/>
      <c r="BX188" s="379"/>
      <c r="BY188" s="379"/>
      <c r="BZ188" s="379"/>
    </row>
    <row r="189" spans="1:78" s="44" customFormat="1">
      <c r="A189" s="463"/>
      <c r="B189" s="676"/>
      <c r="C189" s="453"/>
      <c r="D189" s="485"/>
      <c r="E189" s="485"/>
      <c r="F189" s="485"/>
      <c r="G189" s="485"/>
      <c r="H189" s="485"/>
      <c r="I189" s="485"/>
      <c r="J189" s="485"/>
      <c r="K189" s="485"/>
      <c r="L189" s="485"/>
      <c r="M189" s="485"/>
      <c r="N189" s="485"/>
      <c r="O189" s="375"/>
      <c r="P189" s="375"/>
      <c r="Q189" s="375"/>
      <c r="R189" s="375"/>
      <c r="S189" s="375"/>
      <c r="T189" s="375"/>
      <c r="U189" s="375"/>
      <c r="V189" s="375"/>
      <c r="W189" s="375"/>
      <c r="X189" s="375"/>
      <c r="Y189" s="375"/>
      <c r="Z189" s="375"/>
      <c r="AA189" s="375"/>
      <c r="AB189" s="375"/>
      <c r="AC189" s="375"/>
      <c r="AD189" s="375"/>
      <c r="AE189" s="375"/>
      <c r="AF189" s="375"/>
      <c r="AG189" s="375"/>
      <c r="AH189" s="375"/>
      <c r="AI189" s="375"/>
      <c r="AJ189" s="375"/>
      <c r="AK189" s="375"/>
      <c r="AL189" s="375"/>
      <c r="AM189" s="375"/>
      <c r="AN189" s="375"/>
      <c r="AO189" s="375"/>
      <c r="AP189" s="375"/>
      <c r="AQ189" s="375"/>
      <c r="AR189" s="375"/>
      <c r="AS189" s="375"/>
      <c r="AT189" s="375"/>
      <c r="AU189" s="375"/>
      <c r="AV189" s="375"/>
      <c r="AW189" s="375"/>
      <c r="AX189" s="375"/>
      <c r="AY189" s="375"/>
      <c r="AZ189" s="375"/>
      <c r="BA189" s="375"/>
      <c r="BB189" s="375"/>
      <c r="BC189" s="375"/>
      <c r="BD189" s="375"/>
      <c r="BE189" s="375"/>
      <c r="BF189" s="375"/>
      <c r="BG189" s="375"/>
      <c r="BH189" s="375"/>
      <c r="BI189" s="375"/>
      <c r="BJ189" s="375"/>
      <c r="BK189" s="375"/>
      <c r="BL189" s="375"/>
      <c r="BM189" s="375"/>
      <c r="BN189" s="375"/>
      <c r="BO189" s="375"/>
      <c r="BP189" s="375"/>
      <c r="BQ189" s="375"/>
      <c r="BR189" s="375"/>
      <c r="BS189" s="375"/>
      <c r="BT189" s="375"/>
      <c r="BU189" s="375"/>
      <c r="BV189" s="375"/>
      <c r="BW189" s="375"/>
      <c r="BX189" s="375"/>
      <c r="BY189" s="375"/>
      <c r="BZ189" s="375"/>
    </row>
    <row r="190" spans="1:78" s="44" customFormat="1">
      <c r="A190" s="874"/>
      <c r="B190" s="674" t="s">
        <v>669</v>
      </c>
      <c r="C190" s="462"/>
      <c r="D190" s="485"/>
      <c r="E190" s="485"/>
      <c r="F190" s="485"/>
      <c r="G190" s="485"/>
      <c r="H190" s="485"/>
      <c r="I190" s="485"/>
      <c r="J190" s="485"/>
      <c r="K190" s="485"/>
      <c r="L190" s="485"/>
      <c r="M190" s="485"/>
      <c r="N190" s="485"/>
      <c r="O190" s="375"/>
      <c r="P190" s="375"/>
      <c r="Q190" s="375"/>
      <c r="R190" s="375"/>
      <c r="S190" s="375"/>
      <c r="T190" s="375"/>
      <c r="U190" s="375"/>
      <c r="V190" s="375"/>
      <c r="W190" s="375"/>
      <c r="X190" s="375"/>
      <c r="Y190" s="375"/>
      <c r="Z190" s="375"/>
      <c r="AA190" s="375"/>
      <c r="AB190" s="375"/>
      <c r="AC190" s="375"/>
      <c r="AD190" s="375"/>
      <c r="AE190" s="375"/>
      <c r="AF190" s="375"/>
      <c r="AG190" s="375"/>
      <c r="AH190" s="375"/>
      <c r="AI190" s="375"/>
      <c r="AJ190" s="375"/>
      <c r="AK190" s="375"/>
      <c r="AL190" s="375"/>
      <c r="AM190" s="375"/>
      <c r="AN190" s="375"/>
      <c r="AO190" s="375"/>
      <c r="AP190" s="375"/>
      <c r="AQ190" s="375"/>
      <c r="AR190" s="375"/>
      <c r="AS190" s="375"/>
      <c r="AT190" s="375"/>
      <c r="AU190" s="375"/>
      <c r="AV190" s="375"/>
      <c r="AW190" s="375"/>
      <c r="AX190" s="375"/>
      <c r="AY190" s="375"/>
      <c r="AZ190" s="375"/>
      <c r="BA190" s="375"/>
      <c r="BB190" s="375"/>
      <c r="BC190" s="375"/>
      <c r="BD190" s="375"/>
      <c r="BE190" s="375"/>
      <c r="BF190" s="375"/>
      <c r="BG190" s="375"/>
      <c r="BH190" s="375"/>
      <c r="BI190" s="375"/>
      <c r="BJ190" s="375"/>
      <c r="BK190" s="375"/>
      <c r="BL190" s="375"/>
      <c r="BM190" s="375"/>
      <c r="BN190" s="375"/>
      <c r="BO190" s="375"/>
      <c r="BP190" s="375"/>
      <c r="BQ190" s="375"/>
      <c r="BR190" s="375"/>
      <c r="BS190" s="375"/>
      <c r="BT190" s="375"/>
      <c r="BU190" s="375"/>
      <c r="BV190" s="375"/>
      <c r="BW190" s="375"/>
      <c r="BX190" s="375"/>
      <c r="BY190" s="375"/>
      <c r="BZ190" s="375"/>
    </row>
    <row r="191" spans="1:78" s="59" customFormat="1">
      <c r="A191" s="875"/>
      <c r="B191" s="875" t="s">
        <v>668</v>
      </c>
      <c r="C191" s="872"/>
      <c r="D191" s="872"/>
      <c r="E191" s="872"/>
      <c r="F191" s="872"/>
      <c r="G191" s="872"/>
      <c r="H191" s="872"/>
      <c r="I191" s="872"/>
      <c r="J191" s="872"/>
      <c r="K191" s="872"/>
      <c r="L191" s="872"/>
      <c r="M191" s="872"/>
      <c r="N191" s="872"/>
      <c r="O191" s="872"/>
      <c r="P191" s="872"/>
      <c r="Q191" s="454"/>
      <c r="R191" s="454"/>
      <c r="S191" s="454"/>
      <c r="T191" s="454"/>
      <c r="U191" s="454"/>
      <c r="V191" s="454"/>
      <c r="W191" s="454"/>
      <c r="X191" s="454"/>
      <c r="Y191" s="454"/>
      <c r="Z191" s="454"/>
      <c r="AA191" s="454"/>
      <c r="AB191" s="454"/>
      <c r="AC191" s="454"/>
      <c r="AD191" s="454"/>
      <c r="AE191" s="454"/>
      <c r="AF191" s="454"/>
      <c r="AG191" s="454"/>
      <c r="AH191" s="454"/>
      <c r="AI191" s="454"/>
      <c r="AJ191" s="454"/>
      <c r="AK191" s="454"/>
      <c r="AL191" s="454"/>
      <c r="AM191" s="454"/>
      <c r="AN191" s="454"/>
      <c r="AO191" s="454"/>
      <c r="AP191" s="454"/>
      <c r="AQ191" s="454"/>
      <c r="AR191" s="454"/>
      <c r="AS191" s="454"/>
      <c r="AT191" s="454"/>
      <c r="AU191" s="454"/>
      <c r="AV191" s="454"/>
      <c r="AW191" s="454"/>
      <c r="AX191" s="454"/>
      <c r="AY191" s="454"/>
      <c r="AZ191" s="454"/>
      <c r="BA191" s="454"/>
      <c r="BB191" s="454"/>
      <c r="BC191" s="454"/>
      <c r="BD191" s="454"/>
      <c r="BE191" s="454"/>
      <c r="BF191" s="454"/>
      <c r="BG191" s="454"/>
      <c r="BH191" s="454"/>
      <c r="BI191" s="454"/>
      <c r="BJ191" s="454"/>
      <c r="BK191" s="454"/>
      <c r="BL191" s="454"/>
      <c r="BM191" s="454"/>
      <c r="BN191" s="454"/>
      <c r="BO191" s="454"/>
      <c r="BP191" s="454"/>
      <c r="BQ191" s="454"/>
      <c r="BR191" s="454"/>
      <c r="BS191" s="454"/>
      <c r="BT191" s="454"/>
      <c r="BU191" s="454"/>
      <c r="BV191" s="454"/>
      <c r="BW191" s="454"/>
      <c r="BX191" s="454"/>
      <c r="BY191" s="454"/>
      <c r="BZ191" s="454"/>
    </row>
    <row r="192" spans="1:78" s="59" customFormat="1">
      <c r="A192" s="1019">
        <v>125</v>
      </c>
      <c r="B192" s="876"/>
      <c r="C192" s="877"/>
      <c r="D192" s="877"/>
      <c r="E192" s="877"/>
      <c r="F192" s="877"/>
      <c r="G192" s="877"/>
      <c r="H192" s="877"/>
      <c r="I192" s="877"/>
      <c r="J192" s="877"/>
      <c r="K192" s="877"/>
      <c r="L192" s="877"/>
      <c r="M192" s="877"/>
      <c r="N192" s="878"/>
      <c r="O192" s="872"/>
      <c r="P192" s="872"/>
      <c r="Q192" s="454"/>
      <c r="R192" s="454"/>
      <c r="S192" s="454"/>
      <c r="T192" s="454"/>
      <c r="U192" s="454"/>
      <c r="V192" s="454"/>
      <c r="W192" s="454"/>
      <c r="X192" s="454"/>
      <c r="Y192" s="454"/>
      <c r="Z192" s="454"/>
      <c r="AA192" s="454"/>
      <c r="AB192" s="454"/>
      <c r="AC192" s="454"/>
      <c r="AD192" s="454"/>
      <c r="AE192" s="454"/>
      <c r="AF192" s="454"/>
      <c r="AG192" s="454"/>
      <c r="AH192" s="454"/>
      <c r="AI192" s="454"/>
      <c r="AJ192" s="454"/>
      <c r="AK192" s="454"/>
      <c r="AL192" s="454"/>
      <c r="AM192" s="454"/>
      <c r="AN192" s="454"/>
      <c r="AO192" s="454"/>
      <c r="AP192" s="454"/>
      <c r="AQ192" s="454"/>
      <c r="AR192" s="454"/>
      <c r="AS192" s="454"/>
      <c r="AT192" s="454"/>
      <c r="AU192" s="454"/>
      <c r="AV192" s="454"/>
      <c r="AW192" s="454"/>
      <c r="AX192" s="454"/>
      <c r="AY192" s="454"/>
      <c r="AZ192" s="454"/>
      <c r="BA192" s="454"/>
      <c r="BB192" s="454"/>
      <c r="BC192" s="454"/>
      <c r="BD192" s="454"/>
      <c r="BE192" s="454"/>
      <c r="BF192" s="454"/>
      <c r="BG192" s="454"/>
      <c r="BH192" s="454"/>
      <c r="BI192" s="454"/>
      <c r="BJ192" s="454"/>
      <c r="BK192" s="454"/>
      <c r="BL192" s="454"/>
      <c r="BM192" s="454"/>
      <c r="BN192" s="454"/>
      <c r="BO192" s="454"/>
      <c r="BP192" s="454"/>
      <c r="BQ192" s="454"/>
      <c r="BR192" s="454"/>
      <c r="BS192" s="454"/>
      <c r="BT192" s="454"/>
      <c r="BU192" s="454"/>
      <c r="BV192" s="454"/>
      <c r="BW192" s="454"/>
      <c r="BX192" s="454"/>
      <c r="BY192" s="454"/>
      <c r="BZ192" s="454"/>
    </row>
    <row r="193" spans="1:78" s="59" customFormat="1">
      <c r="A193" s="872"/>
      <c r="B193" s="879"/>
      <c r="C193" s="880"/>
      <c r="D193" s="880"/>
      <c r="E193" s="880"/>
      <c r="F193" s="880"/>
      <c r="G193" s="880"/>
      <c r="H193" s="880"/>
      <c r="I193" s="880"/>
      <c r="J193" s="880"/>
      <c r="K193" s="880"/>
      <c r="L193" s="880"/>
      <c r="M193" s="880"/>
      <c r="N193" s="881"/>
      <c r="O193" s="872"/>
      <c r="P193" s="872"/>
      <c r="Q193" s="454"/>
      <c r="R193" s="454"/>
      <c r="S193" s="454"/>
      <c r="T193" s="454"/>
      <c r="U193" s="454"/>
      <c r="V193" s="454"/>
      <c r="W193" s="454"/>
      <c r="X193" s="454"/>
      <c r="Y193" s="454"/>
      <c r="Z193" s="454"/>
      <c r="AA193" s="454"/>
      <c r="AB193" s="454"/>
      <c r="AC193" s="454"/>
      <c r="AD193" s="454"/>
      <c r="AE193" s="454"/>
      <c r="AF193" s="454"/>
      <c r="AG193" s="454"/>
      <c r="AH193" s="454"/>
      <c r="AI193" s="454"/>
      <c r="AJ193" s="454"/>
      <c r="AK193" s="454"/>
      <c r="AL193" s="454"/>
      <c r="AM193" s="454"/>
      <c r="AN193" s="454"/>
      <c r="AO193" s="454"/>
      <c r="AP193" s="454"/>
      <c r="AQ193" s="454"/>
      <c r="AR193" s="454"/>
      <c r="AS193" s="454"/>
      <c r="AT193" s="454"/>
      <c r="AU193" s="454"/>
      <c r="AV193" s="454"/>
      <c r="AW193" s="454"/>
      <c r="AX193" s="454"/>
      <c r="AY193" s="454"/>
      <c r="AZ193" s="454"/>
      <c r="BA193" s="454"/>
      <c r="BB193" s="454"/>
      <c r="BC193" s="454"/>
      <c r="BD193" s="454"/>
      <c r="BE193" s="454"/>
      <c r="BF193" s="454"/>
      <c r="BG193" s="454"/>
      <c r="BH193" s="454"/>
      <c r="BI193" s="454"/>
      <c r="BJ193" s="454"/>
      <c r="BK193" s="454"/>
      <c r="BL193" s="454"/>
      <c r="BM193" s="454"/>
      <c r="BN193" s="454"/>
      <c r="BO193" s="454"/>
      <c r="BP193" s="454"/>
      <c r="BQ193" s="454"/>
      <c r="BR193" s="454"/>
      <c r="BS193" s="454"/>
      <c r="BT193" s="454"/>
      <c r="BU193" s="454"/>
      <c r="BV193" s="454"/>
      <c r="BW193" s="454"/>
      <c r="BX193" s="454"/>
      <c r="BY193" s="454"/>
      <c r="BZ193" s="454"/>
    </row>
    <row r="194" spans="1:78" s="59" customFormat="1">
      <c r="A194" s="872"/>
      <c r="B194" s="879"/>
      <c r="C194" s="880"/>
      <c r="D194" s="880"/>
      <c r="E194" s="880"/>
      <c r="F194" s="880"/>
      <c r="G194" s="880"/>
      <c r="H194" s="880"/>
      <c r="I194" s="880"/>
      <c r="J194" s="880"/>
      <c r="K194" s="880"/>
      <c r="L194" s="880"/>
      <c r="M194" s="880"/>
      <c r="N194" s="881"/>
      <c r="O194" s="872"/>
      <c r="P194" s="872"/>
      <c r="Q194" s="454"/>
      <c r="R194" s="454"/>
      <c r="S194" s="454"/>
      <c r="T194" s="454"/>
      <c r="U194" s="454"/>
      <c r="V194" s="454"/>
      <c r="W194" s="454"/>
      <c r="X194" s="454"/>
      <c r="Y194" s="454"/>
      <c r="Z194" s="454"/>
      <c r="AA194" s="454"/>
      <c r="AB194" s="454"/>
      <c r="AC194" s="454"/>
      <c r="AD194" s="454"/>
      <c r="AE194" s="454"/>
      <c r="AF194" s="454"/>
      <c r="AG194" s="454"/>
      <c r="AH194" s="454"/>
      <c r="AI194" s="454"/>
      <c r="AJ194" s="454"/>
      <c r="AK194" s="454"/>
      <c r="AL194" s="454"/>
      <c r="AM194" s="454"/>
      <c r="AN194" s="454"/>
      <c r="AO194" s="454"/>
      <c r="AP194" s="454"/>
      <c r="AQ194" s="454"/>
      <c r="AR194" s="454"/>
      <c r="AS194" s="454"/>
      <c r="AT194" s="454"/>
      <c r="AU194" s="454"/>
      <c r="AV194" s="454"/>
      <c r="AW194" s="454"/>
      <c r="AX194" s="454"/>
      <c r="AY194" s="454"/>
      <c r="AZ194" s="454"/>
      <c r="BA194" s="454"/>
      <c r="BB194" s="454"/>
      <c r="BC194" s="454"/>
      <c r="BD194" s="454"/>
      <c r="BE194" s="454"/>
      <c r="BF194" s="454"/>
      <c r="BG194" s="454"/>
      <c r="BH194" s="454"/>
      <c r="BI194" s="454"/>
      <c r="BJ194" s="454"/>
      <c r="BK194" s="454"/>
      <c r="BL194" s="454"/>
      <c r="BM194" s="454"/>
      <c r="BN194" s="454"/>
      <c r="BO194" s="454"/>
      <c r="BP194" s="454"/>
      <c r="BQ194" s="454"/>
      <c r="BR194" s="454"/>
      <c r="BS194" s="454"/>
      <c r="BT194" s="454"/>
      <c r="BU194" s="454"/>
      <c r="BV194" s="454"/>
      <c r="BW194" s="454"/>
      <c r="BX194" s="454"/>
      <c r="BY194" s="454"/>
      <c r="BZ194" s="454"/>
    </row>
    <row r="195" spans="1:78" s="59" customFormat="1">
      <c r="A195" s="872"/>
      <c r="B195" s="882"/>
      <c r="C195" s="883"/>
      <c r="D195" s="883"/>
      <c r="E195" s="883"/>
      <c r="F195" s="883"/>
      <c r="G195" s="883"/>
      <c r="H195" s="883"/>
      <c r="I195" s="883"/>
      <c r="J195" s="883"/>
      <c r="K195" s="883"/>
      <c r="L195" s="883"/>
      <c r="M195" s="883"/>
      <c r="N195" s="884"/>
      <c r="O195" s="872"/>
      <c r="P195" s="872"/>
      <c r="Q195" s="454"/>
      <c r="R195" s="454"/>
      <c r="S195" s="454"/>
      <c r="T195" s="454"/>
      <c r="U195" s="454"/>
      <c r="V195" s="454"/>
      <c r="W195" s="454"/>
      <c r="X195" s="454"/>
      <c r="Y195" s="454"/>
      <c r="Z195" s="454"/>
      <c r="AA195" s="454"/>
      <c r="AB195" s="454"/>
      <c r="AC195" s="454"/>
      <c r="AD195" s="454"/>
      <c r="AE195" s="454"/>
      <c r="AF195" s="454"/>
      <c r="AG195" s="454"/>
      <c r="AH195" s="454"/>
      <c r="AI195" s="454"/>
      <c r="AJ195" s="454"/>
      <c r="AK195" s="454"/>
      <c r="AL195" s="454"/>
      <c r="AM195" s="454"/>
      <c r="AN195" s="454"/>
      <c r="AO195" s="454"/>
      <c r="AP195" s="454"/>
      <c r="AQ195" s="454"/>
      <c r="AR195" s="454"/>
      <c r="AS195" s="454"/>
      <c r="AT195" s="454"/>
      <c r="AU195" s="454"/>
      <c r="AV195" s="454"/>
      <c r="AW195" s="454"/>
      <c r="AX195" s="454"/>
      <c r="AY195" s="454"/>
      <c r="AZ195" s="454"/>
      <c r="BA195" s="454"/>
      <c r="BB195" s="454"/>
      <c r="BC195" s="454"/>
      <c r="BD195" s="454"/>
      <c r="BE195" s="454"/>
      <c r="BF195" s="454"/>
      <c r="BG195" s="454"/>
      <c r="BH195" s="454"/>
      <c r="BI195" s="454"/>
      <c r="BJ195" s="454"/>
      <c r="BK195" s="454"/>
      <c r="BL195" s="454"/>
      <c r="BM195" s="454"/>
      <c r="BN195" s="454"/>
      <c r="BO195" s="454"/>
      <c r="BP195" s="454"/>
      <c r="BQ195" s="454"/>
      <c r="BR195" s="454"/>
      <c r="BS195" s="454"/>
      <c r="BT195" s="454"/>
      <c r="BU195" s="454"/>
      <c r="BV195" s="454"/>
      <c r="BW195" s="454"/>
      <c r="BX195" s="454"/>
      <c r="BY195" s="454"/>
      <c r="BZ195" s="454"/>
    </row>
    <row r="196" spans="1:78" s="59" customFormat="1">
      <c r="A196" s="872"/>
      <c r="B196" s="872"/>
      <c r="C196" s="872"/>
      <c r="D196" s="872"/>
      <c r="E196" s="872"/>
      <c r="F196" s="872"/>
      <c r="G196" s="872"/>
      <c r="H196" s="872"/>
      <c r="I196" s="872"/>
      <c r="J196" s="872"/>
      <c r="K196" s="872"/>
      <c r="L196" s="872"/>
      <c r="M196" s="872"/>
      <c r="N196" s="872"/>
      <c r="O196" s="872"/>
      <c r="P196" s="872"/>
      <c r="Q196" s="454"/>
      <c r="R196" s="454"/>
      <c r="S196" s="454"/>
      <c r="T196" s="454"/>
      <c r="U196" s="454"/>
      <c r="V196" s="454"/>
      <c r="W196" s="454"/>
      <c r="X196" s="454"/>
      <c r="Y196" s="454"/>
      <c r="Z196" s="454"/>
      <c r="AA196" s="454"/>
      <c r="AB196" s="454"/>
      <c r="AC196" s="454"/>
      <c r="AD196" s="454"/>
      <c r="AE196" s="454"/>
      <c r="AF196" s="454"/>
      <c r="AG196" s="454"/>
      <c r="AH196" s="454"/>
      <c r="AI196" s="454"/>
      <c r="AJ196" s="454"/>
      <c r="AK196" s="454"/>
      <c r="AL196" s="454"/>
      <c r="AM196" s="454"/>
      <c r="AN196" s="454"/>
      <c r="AO196" s="454"/>
      <c r="AP196" s="454"/>
      <c r="AQ196" s="454"/>
      <c r="AR196" s="454"/>
      <c r="AS196" s="454"/>
      <c r="AT196" s="454"/>
      <c r="AU196" s="454"/>
      <c r="AV196" s="454"/>
      <c r="AW196" s="454"/>
      <c r="AX196" s="454"/>
      <c r="AY196" s="454"/>
      <c r="AZ196" s="454"/>
      <c r="BA196" s="454"/>
      <c r="BB196" s="454"/>
      <c r="BC196" s="454"/>
      <c r="BD196" s="454"/>
      <c r="BE196" s="454"/>
      <c r="BF196" s="454"/>
      <c r="BG196" s="454"/>
      <c r="BH196" s="454"/>
      <c r="BI196" s="454"/>
      <c r="BJ196" s="454"/>
      <c r="BK196" s="454"/>
      <c r="BL196" s="454"/>
      <c r="BM196" s="454"/>
      <c r="BN196" s="454"/>
      <c r="BO196" s="454"/>
      <c r="BP196" s="454"/>
      <c r="BQ196" s="454"/>
      <c r="BR196" s="454"/>
      <c r="BS196" s="454"/>
      <c r="BT196" s="454"/>
      <c r="BU196" s="454"/>
      <c r="BV196" s="454"/>
      <c r="BW196" s="454"/>
      <c r="BX196" s="454"/>
      <c r="BY196" s="454"/>
      <c r="BZ196" s="454"/>
    </row>
    <row r="197" spans="1:78" s="59" customFormat="1" ht="47.25" customHeight="1">
      <c r="A197" s="490"/>
      <c r="B197" s="724" t="s">
        <v>743</v>
      </c>
      <c r="C197" s="775"/>
      <c r="D197" s="724"/>
      <c r="E197" s="1038"/>
      <c r="F197" s="724"/>
      <c r="G197" s="724"/>
      <c r="H197" s="724"/>
      <c r="I197" s="724"/>
      <c r="J197" s="724"/>
      <c r="K197" s="724"/>
      <c r="L197" s="724"/>
      <c r="M197" s="724"/>
      <c r="N197" s="724"/>
      <c r="O197" s="724"/>
      <c r="P197" s="724"/>
      <c r="Q197" s="454"/>
      <c r="R197" s="454"/>
      <c r="S197" s="454"/>
      <c r="T197" s="454"/>
      <c r="U197" s="454"/>
      <c r="V197" s="454"/>
      <c r="W197" s="454"/>
      <c r="X197" s="454"/>
      <c r="Y197" s="454"/>
      <c r="Z197" s="454"/>
      <c r="AA197" s="454"/>
      <c r="AB197" s="454"/>
      <c r="AC197" s="454"/>
      <c r="AD197" s="454"/>
      <c r="AE197" s="454"/>
      <c r="AF197" s="454"/>
      <c r="AG197" s="454"/>
      <c r="AH197" s="454"/>
      <c r="AI197" s="454"/>
      <c r="AJ197" s="454"/>
      <c r="AK197" s="454"/>
      <c r="AL197" s="454"/>
      <c r="AM197" s="454"/>
      <c r="AN197" s="454"/>
      <c r="AO197" s="454"/>
      <c r="AP197" s="454"/>
      <c r="AQ197" s="454"/>
      <c r="AR197" s="454"/>
      <c r="AS197" s="454"/>
      <c r="AT197" s="454"/>
      <c r="AU197" s="454"/>
      <c r="AV197" s="454"/>
      <c r="AW197" s="454"/>
      <c r="AX197" s="454"/>
      <c r="AY197" s="454"/>
      <c r="AZ197" s="454"/>
      <c r="BA197" s="454"/>
      <c r="BB197" s="454"/>
      <c r="BC197" s="454"/>
      <c r="BD197" s="454"/>
      <c r="BE197" s="454"/>
      <c r="BF197" s="454"/>
      <c r="BG197" s="454"/>
      <c r="BH197" s="454"/>
      <c r="BI197" s="454"/>
      <c r="BJ197" s="454"/>
      <c r="BK197" s="454"/>
      <c r="BL197" s="454"/>
      <c r="BM197" s="454"/>
      <c r="BN197" s="454"/>
      <c r="BO197" s="454"/>
      <c r="BP197" s="454"/>
      <c r="BQ197" s="454"/>
      <c r="BR197" s="454"/>
      <c r="BS197" s="454"/>
      <c r="BT197" s="454"/>
      <c r="BU197" s="454"/>
      <c r="BV197" s="454"/>
      <c r="BW197" s="454"/>
      <c r="BX197" s="454"/>
      <c r="BY197" s="454"/>
      <c r="BZ197" s="454"/>
    </row>
    <row r="198" spans="1:78" s="59" customFormat="1" ht="30">
      <c r="A198" s="491"/>
      <c r="B198" s="686" t="str">
        <f>"****The carryback period is the prior two calendar tax years plus any current taxes paid in the year-to-date period.  Please provide disaggregated data for item "&amp;A155&amp;" as follows:"</f>
        <v>****The carryback period is the prior two calendar tax years plus any current taxes paid in the year-to-date period.  Please provide disaggregated data for item 109 as follows:</v>
      </c>
      <c r="C198" s="492"/>
      <c r="D198" s="493"/>
      <c r="E198" s="493"/>
      <c r="F198" s="492"/>
      <c r="G198" s="492"/>
      <c r="H198" s="492"/>
      <c r="I198" s="492"/>
      <c r="J198" s="492"/>
      <c r="K198" s="492"/>
      <c r="L198" s="492"/>
      <c r="M198" s="492"/>
      <c r="N198" s="492"/>
      <c r="O198" s="492"/>
      <c r="P198" s="492"/>
      <c r="Q198" s="454"/>
      <c r="R198" s="454"/>
      <c r="S198" s="454"/>
      <c r="T198" s="454"/>
      <c r="U198" s="454"/>
      <c r="V198" s="454"/>
      <c r="W198" s="454"/>
      <c r="X198" s="454"/>
      <c r="Y198" s="454"/>
      <c r="Z198" s="454"/>
      <c r="AA198" s="454"/>
      <c r="AB198" s="454"/>
      <c r="AC198" s="454"/>
      <c r="AD198" s="454"/>
      <c r="AE198" s="454"/>
      <c r="AF198" s="454"/>
      <c r="AG198" s="454"/>
      <c r="AH198" s="454"/>
      <c r="AI198" s="454"/>
      <c r="AJ198" s="454"/>
      <c r="AK198" s="454"/>
      <c r="AL198" s="454"/>
      <c r="AM198" s="454"/>
      <c r="AN198" s="454"/>
      <c r="AO198" s="454"/>
      <c r="AP198" s="454"/>
      <c r="AQ198" s="454"/>
      <c r="AR198" s="454"/>
      <c r="AS198" s="454"/>
      <c r="AT198" s="454"/>
      <c r="AU198" s="454"/>
      <c r="AV198" s="454"/>
      <c r="AW198" s="454"/>
      <c r="AX198" s="454"/>
      <c r="AY198" s="454"/>
      <c r="AZ198" s="454"/>
      <c r="BA198" s="454"/>
      <c r="BB198" s="454"/>
      <c r="BC198" s="454"/>
      <c r="BD198" s="454"/>
      <c r="BE198" s="454"/>
      <c r="BF198" s="454"/>
      <c r="BG198" s="454"/>
      <c r="BH198" s="454"/>
      <c r="BI198" s="454"/>
      <c r="BJ198" s="454"/>
      <c r="BK198" s="454"/>
      <c r="BL198" s="454"/>
      <c r="BM198" s="454"/>
      <c r="BN198" s="454"/>
      <c r="BO198" s="454"/>
      <c r="BP198" s="454"/>
      <c r="BQ198" s="454"/>
      <c r="BR198" s="454"/>
      <c r="BS198" s="454"/>
      <c r="BT198" s="454"/>
      <c r="BU198" s="454"/>
      <c r="BV198" s="454"/>
      <c r="BW198" s="454"/>
      <c r="BX198" s="454"/>
      <c r="BY198" s="454"/>
      <c r="BZ198" s="454"/>
    </row>
    <row r="199" spans="1:78" s="59" customFormat="1" ht="30">
      <c r="A199" s="1023">
        <v>126</v>
      </c>
      <c r="B199" s="873" t="s">
        <v>895</v>
      </c>
      <c r="C199" s="888"/>
      <c r="D199" s="885"/>
      <c r="E199" s="494"/>
      <c r="F199" s="494"/>
      <c r="G199" s="494"/>
      <c r="H199" s="494"/>
      <c r="I199" s="494"/>
      <c r="J199" s="494"/>
      <c r="K199" s="494"/>
      <c r="L199" s="494"/>
      <c r="M199" s="494"/>
      <c r="N199" s="494"/>
      <c r="O199" s="494"/>
      <c r="P199" s="494"/>
      <c r="Q199" s="454"/>
      <c r="R199" s="454"/>
      <c r="S199" s="454"/>
      <c r="T199" s="454"/>
      <c r="U199" s="454"/>
      <c r="V199" s="454"/>
      <c r="W199" s="454"/>
      <c r="X199" s="454"/>
      <c r="Y199" s="454"/>
      <c r="Z199" s="454"/>
      <c r="AA199" s="454"/>
      <c r="AB199" s="454"/>
      <c r="AC199" s="454"/>
      <c r="AD199" s="454"/>
      <c r="AE199" s="454"/>
      <c r="AF199" s="454"/>
      <c r="AG199" s="454"/>
      <c r="AH199" s="454"/>
      <c r="AI199" s="454"/>
      <c r="AJ199" s="454"/>
      <c r="AK199" s="454"/>
      <c r="AL199" s="454"/>
      <c r="AM199" s="454"/>
      <c r="AN199" s="454"/>
      <c r="AO199" s="454"/>
      <c r="AP199" s="454"/>
      <c r="AQ199" s="454"/>
      <c r="AR199" s="454"/>
      <c r="AS199" s="454"/>
      <c r="AT199" s="454"/>
      <c r="AU199" s="454"/>
      <c r="AV199" s="454"/>
      <c r="AW199" s="454"/>
      <c r="AX199" s="454"/>
      <c r="AY199" s="454"/>
      <c r="AZ199" s="454"/>
      <c r="BA199" s="454"/>
      <c r="BB199" s="454"/>
      <c r="BC199" s="454"/>
      <c r="BD199" s="454"/>
      <c r="BE199" s="454"/>
      <c r="BF199" s="454"/>
      <c r="BG199" s="454"/>
      <c r="BH199" s="454"/>
      <c r="BI199" s="454"/>
      <c r="BJ199" s="454"/>
      <c r="BK199" s="454"/>
      <c r="BL199" s="454"/>
      <c r="BM199" s="454"/>
      <c r="BN199" s="454"/>
      <c r="BO199" s="454"/>
      <c r="BP199" s="454"/>
      <c r="BQ199" s="454"/>
      <c r="BR199" s="454"/>
      <c r="BS199" s="454"/>
      <c r="BT199" s="454"/>
      <c r="BU199" s="454"/>
      <c r="BV199" s="454"/>
      <c r="BW199" s="454"/>
      <c r="BX199" s="454"/>
      <c r="BY199" s="454"/>
      <c r="BZ199" s="454"/>
    </row>
    <row r="200" spans="1:78" s="59" customFormat="1" ht="30">
      <c r="A200" s="1023">
        <v>127</v>
      </c>
      <c r="B200" s="873" t="s">
        <v>896</v>
      </c>
      <c r="C200" s="888"/>
      <c r="D200" s="885"/>
      <c r="E200" s="1051"/>
      <c r="F200" s="494"/>
      <c r="G200" s="494"/>
      <c r="H200" s="494"/>
      <c r="I200" s="494"/>
      <c r="J200" s="494"/>
      <c r="K200" s="494"/>
      <c r="L200" s="494"/>
      <c r="M200" s="494"/>
      <c r="N200" s="494"/>
      <c r="O200" s="494"/>
      <c r="P200" s="494"/>
      <c r="Q200" s="454"/>
      <c r="R200" s="454"/>
      <c r="S200" s="454"/>
      <c r="T200" s="454"/>
      <c r="U200" s="454"/>
      <c r="V200" s="454"/>
      <c r="W200" s="454"/>
      <c r="X200" s="454"/>
      <c r="Y200" s="454"/>
      <c r="Z200" s="454"/>
      <c r="AA200" s="454"/>
      <c r="AB200" s="454"/>
      <c r="AC200" s="454"/>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4"/>
      <c r="AY200" s="454"/>
      <c r="AZ200" s="454"/>
      <c r="BA200" s="454"/>
      <c r="BB200" s="454"/>
      <c r="BC200" s="454"/>
      <c r="BD200" s="454"/>
      <c r="BE200" s="454"/>
      <c r="BF200" s="454"/>
      <c r="BG200" s="454"/>
      <c r="BH200" s="454"/>
      <c r="BI200" s="454"/>
      <c r="BJ200" s="454"/>
      <c r="BK200" s="454"/>
      <c r="BL200" s="454"/>
      <c r="BM200" s="454"/>
      <c r="BN200" s="454"/>
      <c r="BO200" s="454"/>
      <c r="BP200" s="454"/>
      <c r="BQ200" s="454"/>
      <c r="BR200" s="454"/>
      <c r="BS200" s="454"/>
      <c r="BT200" s="454"/>
      <c r="BU200" s="454"/>
      <c r="BV200" s="454"/>
      <c r="BW200" s="454"/>
      <c r="BX200" s="454"/>
      <c r="BY200" s="454"/>
      <c r="BZ200" s="454"/>
    </row>
    <row r="201" spans="1:78" s="59" customFormat="1" ht="30">
      <c r="A201" s="1023">
        <v>128</v>
      </c>
      <c r="B201" s="873" t="s">
        <v>897</v>
      </c>
      <c r="C201" s="888"/>
      <c r="D201" s="887"/>
      <c r="E201" s="1051"/>
      <c r="F201" s="494"/>
      <c r="G201" s="494"/>
      <c r="H201" s="494"/>
      <c r="I201" s="494"/>
      <c r="J201" s="494"/>
      <c r="K201" s="494"/>
      <c r="L201" s="494"/>
      <c r="M201" s="494"/>
      <c r="N201" s="494"/>
      <c r="O201" s="494"/>
      <c r="P201" s="494"/>
      <c r="Q201" s="454"/>
      <c r="R201" s="454"/>
      <c r="S201" s="454"/>
      <c r="T201" s="454"/>
      <c r="U201" s="454"/>
      <c r="V201" s="454"/>
      <c r="W201" s="454"/>
      <c r="X201" s="454"/>
      <c r="Y201" s="454"/>
      <c r="Z201" s="454"/>
      <c r="AA201" s="454"/>
      <c r="AB201" s="454"/>
      <c r="AC201" s="454"/>
      <c r="AD201" s="454"/>
      <c r="AE201" s="454"/>
      <c r="AF201" s="454"/>
      <c r="AG201" s="454"/>
      <c r="AH201" s="454"/>
      <c r="AI201" s="454"/>
      <c r="AJ201" s="454"/>
      <c r="AK201" s="454"/>
      <c r="AL201" s="454"/>
      <c r="AM201" s="454"/>
      <c r="AN201" s="454"/>
      <c r="AO201" s="454"/>
      <c r="AP201" s="454"/>
      <c r="AQ201" s="454"/>
      <c r="AR201" s="454"/>
      <c r="AS201" s="454"/>
      <c r="AT201" s="454"/>
      <c r="AU201" s="454"/>
      <c r="AV201" s="454"/>
      <c r="AW201" s="454"/>
      <c r="AX201" s="454"/>
      <c r="AY201" s="454"/>
      <c r="AZ201" s="454"/>
      <c r="BA201" s="454"/>
      <c r="BB201" s="454"/>
      <c r="BC201" s="454"/>
      <c r="BD201" s="454"/>
      <c r="BE201" s="454"/>
      <c r="BF201" s="454"/>
      <c r="BG201" s="454"/>
      <c r="BH201" s="454"/>
      <c r="BI201" s="454"/>
      <c r="BJ201" s="454"/>
      <c r="BK201" s="454"/>
      <c r="BL201" s="454"/>
      <c r="BM201" s="454"/>
      <c r="BN201" s="454"/>
      <c r="BO201" s="454"/>
      <c r="BP201" s="454"/>
      <c r="BQ201" s="454"/>
      <c r="BR201" s="454"/>
      <c r="BS201" s="454"/>
      <c r="BT201" s="454"/>
      <c r="BU201" s="454"/>
      <c r="BV201" s="454"/>
      <c r="BW201" s="454"/>
      <c r="BX201" s="454"/>
      <c r="BY201" s="454"/>
      <c r="BZ201" s="454"/>
    </row>
    <row r="202" spans="1:78" s="59" customFormat="1">
      <c r="A202" s="491"/>
      <c r="B202" s="685"/>
      <c r="C202" s="453"/>
      <c r="D202" s="886"/>
      <c r="E202" s="485"/>
      <c r="F202" s="412"/>
      <c r="G202" s="412"/>
      <c r="H202" s="412"/>
      <c r="I202" s="412"/>
      <c r="J202" s="412"/>
      <c r="K202" s="412"/>
      <c r="L202" s="412"/>
      <c r="M202" s="412"/>
      <c r="N202" s="412"/>
      <c r="O202" s="454"/>
      <c r="P202" s="454"/>
      <c r="Q202" s="454"/>
      <c r="R202" s="454"/>
      <c r="S202" s="454"/>
      <c r="T202" s="454"/>
      <c r="U202" s="454"/>
      <c r="V202" s="454"/>
      <c r="W202" s="454"/>
      <c r="X202" s="454"/>
      <c r="Y202" s="454"/>
      <c r="Z202" s="454"/>
      <c r="AA202" s="454"/>
      <c r="AB202" s="454"/>
      <c r="AC202" s="454"/>
      <c r="AD202" s="454"/>
      <c r="AE202" s="454"/>
      <c r="AF202" s="454"/>
      <c r="AG202" s="454"/>
      <c r="AH202" s="454"/>
      <c r="AI202" s="454"/>
      <c r="AJ202" s="454"/>
      <c r="AK202" s="454"/>
      <c r="AL202" s="454"/>
      <c r="AM202" s="454"/>
      <c r="AN202" s="454"/>
      <c r="AO202" s="454"/>
      <c r="AP202" s="454"/>
      <c r="AQ202" s="454"/>
      <c r="AR202" s="454"/>
      <c r="AS202" s="454"/>
      <c r="AT202" s="454"/>
      <c r="AU202" s="454"/>
      <c r="AV202" s="454"/>
      <c r="AW202" s="454"/>
      <c r="AX202" s="454"/>
      <c r="AY202" s="454"/>
      <c r="AZ202" s="454"/>
      <c r="BA202" s="454"/>
      <c r="BB202" s="454"/>
      <c r="BC202" s="454"/>
      <c r="BD202" s="454"/>
      <c r="BE202" s="454"/>
      <c r="BF202" s="454"/>
      <c r="BG202" s="454"/>
      <c r="BH202" s="454"/>
      <c r="BI202" s="454"/>
      <c r="BJ202" s="454"/>
      <c r="BK202" s="454"/>
      <c r="BL202" s="454"/>
      <c r="BM202" s="454"/>
      <c r="BN202" s="454"/>
      <c r="BO202" s="454"/>
      <c r="BP202" s="454"/>
      <c r="BQ202" s="454"/>
      <c r="BR202" s="454"/>
      <c r="BS202" s="454"/>
      <c r="BT202" s="454"/>
      <c r="BU202" s="454"/>
      <c r="BV202" s="454"/>
      <c r="BW202" s="454"/>
      <c r="BX202" s="454"/>
      <c r="BY202" s="454"/>
      <c r="BZ202" s="454"/>
    </row>
    <row r="203" spans="1:78" s="59" customFormat="1" ht="30">
      <c r="A203" s="491"/>
      <c r="B203" s="684" t="s">
        <v>742</v>
      </c>
      <c r="C203" s="771"/>
      <c r="D203" s="431"/>
      <c r="E203" s="431"/>
      <c r="F203" s="376"/>
      <c r="G203" s="376"/>
      <c r="H203" s="376"/>
      <c r="I203" s="376"/>
      <c r="J203" s="376"/>
      <c r="K203" s="376"/>
      <c r="L203" s="376"/>
      <c r="M203" s="376"/>
      <c r="N203" s="376"/>
      <c r="O203" s="376"/>
      <c r="P203" s="376"/>
      <c r="Q203" s="454"/>
      <c r="R203" s="454"/>
      <c r="S203" s="454"/>
      <c r="T203" s="454"/>
      <c r="U203" s="454"/>
      <c r="V203" s="454"/>
      <c r="W203" s="454"/>
      <c r="X203" s="454"/>
      <c r="Y203" s="454"/>
      <c r="Z203" s="454"/>
      <c r="AA203" s="454"/>
      <c r="AB203" s="454"/>
      <c r="AC203" s="454"/>
      <c r="AD203" s="454"/>
      <c r="AE203" s="454"/>
      <c r="AF203" s="454"/>
      <c r="AG203" s="454"/>
      <c r="AH203" s="454"/>
      <c r="AI203" s="454"/>
      <c r="AJ203" s="454"/>
      <c r="AK203" s="454"/>
      <c r="AL203" s="454"/>
      <c r="AM203" s="454"/>
      <c r="AN203" s="454"/>
      <c r="AO203" s="454"/>
      <c r="AP203" s="454"/>
      <c r="AQ203" s="454"/>
      <c r="AR203" s="454"/>
      <c r="AS203" s="454"/>
      <c r="AT203" s="454"/>
      <c r="AU203" s="454"/>
      <c r="AV203" s="454"/>
      <c r="AW203" s="454"/>
      <c r="AX203" s="454"/>
      <c r="AY203" s="454"/>
      <c r="AZ203" s="454"/>
      <c r="BA203" s="454"/>
      <c r="BB203" s="454"/>
      <c r="BC203" s="454"/>
      <c r="BD203" s="454"/>
      <c r="BE203" s="454"/>
      <c r="BF203" s="454"/>
      <c r="BG203" s="454"/>
      <c r="BH203" s="454"/>
      <c r="BI203" s="454"/>
      <c r="BJ203" s="454"/>
      <c r="BK203" s="454"/>
      <c r="BL203" s="454"/>
      <c r="BM203" s="454"/>
      <c r="BN203" s="454"/>
      <c r="BO203" s="454"/>
      <c r="BP203" s="454"/>
      <c r="BQ203" s="454"/>
      <c r="BR203" s="454"/>
      <c r="BS203" s="454"/>
      <c r="BT203" s="454"/>
      <c r="BU203" s="454"/>
      <c r="BV203" s="454"/>
      <c r="BW203" s="454"/>
      <c r="BX203" s="454"/>
      <c r="BY203" s="454"/>
      <c r="BZ203" s="454"/>
    </row>
    <row r="204" spans="1:78" s="59" customFormat="1">
      <c r="A204" s="1023">
        <v>129</v>
      </c>
      <c r="B204" s="725"/>
      <c r="C204" s="772"/>
      <c r="D204" s="726"/>
      <c r="E204" s="726"/>
      <c r="F204" s="726"/>
      <c r="G204" s="726"/>
      <c r="H204" s="726"/>
      <c r="I204" s="726"/>
      <c r="J204" s="726"/>
      <c r="K204" s="726"/>
      <c r="L204" s="726"/>
      <c r="M204" s="726"/>
      <c r="N204" s="726"/>
      <c r="O204" s="726"/>
      <c r="P204" s="727"/>
      <c r="Q204" s="454"/>
      <c r="R204" s="454"/>
      <c r="S204" s="454"/>
      <c r="T204" s="454"/>
      <c r="U204" s="454"/>
      <c r="V204" s="454"/>
      <c r="W204" s="454"/>
      <c r="X204" s="454"/>
      <c r="Y204" s="454"/>
      <c r="Z204" s="454"/>
      <c r="AA204" s="454"/>
      <c r="AB204" s="454"/>
      <c r="AC204" s="454"/>
      <c r="AD204" s="454"/>
      <c r="AE204" s="454"/>
      <c r="AF204" s="454"/>
      <c r="AG204" s="454"/>
      <c r="AH204" s="454"/>
      <c r="AI204" s="454"/>
      <c r="AJ204" s="454"/>
      <c r="AK204" s="454"/>
      <c r="AL204" s="454"/>
      <c r="AM204" s="454"/>
      <c r="AN204" s="454"/>
      <c r="AO204" s="454"/>
      <c r="AP204" s="454"/>
      <c r="AQ204" s="454"/>
      <c r="AR204" s="454"/>
      <c r="AS204" s="454"/>
      <c r="AT204" s="454"/>
      <c r="AU204" s="454"/>
      <c r="AV204" s="454"/>
      <c r="AW204" s="454"/>
      <c r="AX204" s="454"/>
      <c r="AY204" s="454"/>
      <c r="AZ204" s="454"/>
      <c r="BA204" s="454"/>
      <c r="BB204" s="454"/>
      <c r="BC204" s="454"/>
      <c r="BD204" s="454"/>
      <c r="BE204" s="454"/>
      <c r="BF204" s="454"/>
      <c r="BG204" s="454"/>
      <c r="BH204" s="454"/>
      <c r="BI204" s="454"/>
      <c r="BJ204" s="454"/>
      <c r="BK204" s="454"/>
      <c r="BL204" s="454"/>
      <c r="BM204" s="454"/>
      <c r="BN204" s="454"/>
      <c r="BO204" s="454"/>
      <c r="BP204" s="454"/>
      <c r="BQ204" s="454"/>
      <c r="BR204" s="454"/>
      <c r="BS204" s="454"/>
      <c r="BT204" s="454"/>
      <c r="BU204" s="454"/>
      <c r="BV204" s="454"/>
      <c r="BW204" s="454"/>
      <c r="BX204" s="454"/>
      <c r="BY204" s="454"/>
      <c r="BZ204" s="454"/>
    </row>
    <row r="205" spans="1:78" s="59" customFormat="1">
      <c r="A205" s="490"/>
      <c r="B205" s="728"/>
      <c r="C205" s="773"/>
      <c r="D205" s="729"/>
      <c r="E205" s="729"/>
      <c r="F205" s="729"/>
      <c r="G205" s="729"/>
      <c r="H205" s="729"/>
      <c r="I205" s="729"/>
      <c r="J205" s="729"/>
      <c r="K205" s="729"/>
      <c r="L205" s="729"/>
      <c r="M205" s="729"/>
      <c r="N205" s="729"/>
      <c r="O205" s="729"/>
      <c r="P205" s="730"/>
      <c r="Q205" s="454"/>
      <c r="R205" s="454"/>
      <c r="S205" s="454"/>
      <c r="T205" s="454"/>
      <c r="U205" s="454"/>
      <c r="V205" s="454"/>
      <c r="W205" s="454"/>
      <c r="X205" s="454"/>
      <c r="Y205" s="454"/>
      <c r="Z205" s="454"/>
      <c r="AA205" s="454"/>
      <c r="AB205" s="454"/>
      <c r="AC205" s="454"/>
      <c r="AD205" s="454"/>
      <c r="AE205" s="454"/>
      <c r="AF205" s="454"/>
      <c r="AG205" s="454"/>
      <c r="AH205" s="454"/>
      <c r="AI205" s="454"/>
      <c r="AJ205" s="454"/>
      <c r="AK205" s="454"/>
      <c r="AL205" s="454"/>
      <c r="AM205" s="454"/>
      <c r="AN205" s="454"/>
      <c r="AO205" s="454"/>
      <c r="AP205" s="454"/>
      <c r="AQ205" s="454"/>
      <c r="AR205" s="454"/>
      <c r="AS205" s="454"/>
      <c r="AT205" s="454"/>
      <c r="AU205" s="454"/>
      <c r="AV205" s="454"/>
      <c r="AW205" s="454"/>
      <c r="AX205" s="454"/>
      <c r="AY205" s="454"/>
      <c r="AZ205" s="454"/>
      <c r="BA205" s="454"/>
      <c r="BB205" s="454"/>
      <c r="BC205" s="454"/>
      <c r="BD205" s="454"/>
      <c r="BE205" s="454"/>
      <c r="BF205" s="454"/>
      <c r="BG205" s="454"/>
      <c r="BH205" s="454"/>
      <c r="BI205" s="454"/>
      <c r="BJ205" s="454"/>
      <c r="BK205" s="454"/>
      <c r="BL205" s="454"/>
      <c r="BM205" s="454"/>
      <c r="BN205" s="454"/>
      <c r="BO205" s="454"/>
      <c r="BP205" s="454"/>
      <c r="BQ205" s="454"/>
      <c r="BR205" s="454"/>
      <c r="BS205" s="454"/>
      <c r="BT205" s="454"/>
      <c r="BU205" s="454"/>
      <c r="BV205" s="454"/>
      <c r="BW205" s="454"/>
      <c r="BX205" s="454"/>
      <c r="BY205" s="454"/>
      <c r="BZ205" s="454"/>
    </row>
    <row r="206" spans="1:78" s="59" customFormat="1">
      <c r="A206" s="490"/>
      <c r="B206" s="728"/>
      <c r="C206" s="773"/>
      <c r="D206" s="729"/>
      <c r="E206" s="729"/>
      <c r="F206" s="729"/>
      <c r="G206" s="729"/>
      <c r="H206" s="729"/>
      <c r="I206" s="729"/>
      <c r="J206" s="729"/>
      <c r="K206" s="729"/>
      <c r="L206" s="729"/>
      <c r="M206" s="729"/>
      <c r="N206" s="729"/>
      <c r="O206" s="729"/>
      <c r="P206" s="730"/>
      <c r="Q206" s="454"/>
      <c r="R206" s="454"/>
      <c r="S206" s="454"/>
      <c r="T206" s="454"/>
      <c r="U206" s="454"/>
      <c r="V206" s="454"/>
      <c r="W206" s="454"/>
      <c r="X206" s="454"/>
      <c r="Y206" s="454"/>
      <c r="Z206" s="454"/>
      <c r="AA206" s="454"/>
      <c r="AB206" s="454"/>
      <c r="AC206" s="454"/>
      <c r="AD206" s="454"/>
      <c r="AE206" s="454"/>
      <c r="AF206" s="454"/>
      <c r="AG206" s="454"/>
      <c r="AH206" s="454"/>
      <c r="AI206" s="454"/>
      <c r="AJ206" s="454"/>
      <c r="AK206" s="454"/>
      <c r="AL206" s="454"/>
      <c r="AM206" s="454"/>
      <c r="AN206" s="454"/>
      <c r="AO206" s="454"/>
      <c r="AP206" s="454"/>
      <c r="AQ206" s="454"/>
      <c r="AR206" s="454"/>
      <c r="AS206" s="454"/>
      <c r="AT206" s="454"/>
      <c r="AU206" s="454"/>
      <c r="AV206" s="454"/>
      <c r="AW206" s="454"/>
      <c r="AX206" s="454"/>
      <c r="AY206" s="454"/>
      <c r="AZ206" s="454"/>
      <c r="BA206" s="454"/>
      <c r="BB206" s="454"/>
      <c r="BC206" s="454"/>
      <c r="BD206" s="454"/>
      <c r="BE206" s="454"/>
      <c r="BF206" s="454"/>
      <c r="BG206" s="454"/>
      <c r="BH206" s="454"/>
      <c r="BI206" s="454"/>
      <c r="BJ206" s="454"/>
      <c r="BK206" s="454"/>
      <c r="BL206" s="454"/>
      <c r="BM206" s="454"/>
      <c r="BN206" s="454"/>
      <c r="BO206" s="454"/>
      <c r="BP206" s="454"/>
      <c r="BQ206" s="454"/>
      <c r="BR206" s="454"/>
      <c r="BS206" s="454"/>
      <c r="BT206" s="454"/>
      <c r="BU206" s="454"/>
      <c r="BV206" s="454"/>
      <c r="BW206" s="454"/>
      <c r="BX206" s="454"/>
      <c r="BY206" s="454"/>
      <c r="BZ206" s="454"/>
    </row>
    <row r="207" spans="1:78" s="59" customFormat="1">
      <c r="A207" s="461"/>
      <c r="B207" s="731"/>
      <c r="C207" s="774"/>
      <c r="D207" s="732"/>
      <c r="E207" s="732"/>
      <c r="F207" s="732"/>
      <c r="G207" s="732"/>
      <c r="H207" s="732"/>
      <c r="I207" s="732"/>
      <c r="J207" s="732"/>
      <c r="K207" s="732"/>
      <c r="L207" s="732"/>
      <c r="M207" s="732"/>
      <c r="N207" s="732"/>
      <c r="O207" s="732"/>
      <c r="P207" s="733"/>
      <c r="Q207" s="454"/>
      <c r="R207" s="454"/>
      <c r="S207" s="454"/>
      <c r="T207" s="454"/>
      <c r="U207" s="454"/>
      <c r="V207" s="454"/>
      <c r="W207" s="454"/>
      <c r="X207" s="454"/>
      <c r="Y207" s="454"/>
      <c r="Z207" s="454"/>
      <c r="AA207" s="454"/>
      <c r="AB207" s="454"/>
      <c r="AC207" s="454"/>
      <c r="AD207" s="454"/>
      <c r="AE207" s="454"/>
      <c r="AF207" s="454"/>
      <c r="AG207" s="454"/>
      <c r="AH207" s="454"/>
      <c r="AI207" s="454"/>
      <c r="AJ207" s="454"/>
      <c r="AK207" s="454"/>
      <c r="AL207" s="454"/>
      <c r="AM207" s="454"/>
      <c r="AN207" s="454"/>
      <c r="AO207" s="454"/>
      <c r="AP207" s="454"/>
      <c r="AQ207" s="454"/>
      <c r="AR207" s="454"/>
      <c r="AS207" s="454"/>
      <c r="AT207" s="454"/>
      <c r="AU207" s="454"/>
      <c r="AV207" s="454"/>
      <c r="AW207" s="454"/>
      <c r="AX207" s="454"/>
      <c r="AY207" s="454"/>
      <c r="AZ207" s="454"/>
      <c r="BA207" s="454"/>
      <c r="BB207" s="454"/>
      <c r="BC207" s="454"/>
      <c r="BD207" s="454"/>
      <c r="BE207" s="454"/>
      <c r="BF207" s="454"/>
      <c r="BG207" s="454"/>
      <c r="BH207" s="454"/>
      <c r="BI207" s="454"/>
      <c r="BJ207" s="454"/>
      <c r="BK207" s="454"/>
      <c r="BL207" s="454"/>
      <c r="BM207" s="454"/>
      <c r="BN207" s="454"/>
      <c r="BO207" s="454"/>
      <c r="BP207" s="454"/>
      <c r="BQ207" s="454"/>
      <c r="BR207" s="454"/>
      <c r="BS207" s="454"/>
      <c r="BT207" s="454"/>
      <c r="BU207" s="454"/>
      <c r="BV207" s="454"/>
      <c r="BW207" s="454"/>
      <c r="BX207" s="454"/>
      <c r="BY207" s="454"/>
      <c r="BZ207" s="454"/>
    </row>
    <row r="208" spans="1:78" s="59" customFormat="1">
      <c r="A208" s="461"/>
      <c r="B208" s="685"/>
      <c r="C208" s="453"/>
      <c r="D208" s="485"/>
      <c r="E208" s="485"/>
      <c r="F208" s="412"/>
      <c r="G208" s="412"/>
      <c r="H208" s="412"/>
      <c r="I208" s="412"/>
      <c r="J208" s="412"/>
      <c r="K208" s="412"/>
      <c r="L208" s="412"/>
      <c r="M208" s="412"/>
      <c r="N208" s="412"/>
      <c r="O208" s="454"/>
      <c r="P208" s="454"/>
      <c r="Q208" s="454"/>
      <c r="R208" s="454"/>
      <c r="S208" s="454"/>
      <c r="T208" s="454"/>
      <c r="U208" s="454"/>
      <c r="V208" s="454"/>
      <c r="W208" s="454"/>
      <c r="X208" s="454"/>
      <c r="Y208" s="454"/>
      <c r="Z208" s="454"/>
      <c r="AA208" s="454"/>
      <c r="AB208" s="454"/>
      <c r="AC208" s="454"/>
      <c r="AD208" s="454"/>
      <c r="AE208" s="454"/>
      <c r="AF208" s="454"/>
      <c r="AG208" s="454"/>
      <c r="AH208" s="454"/>
      <c r="AI208" s="454"/>
      <c r="AJ208" s="454"/>
      <c r="AK208" s="454"/>
      <c r="AL208" s="454"/>
      <c r="AM208" s="454"/>
      <c r="AN208" s="454"/>
      <c r="AO208" s="454"/>
      <c r="AP208" s="454"/>
      <c r="AQ208" s="454"/>
      <c r="AR208" s="454"/>
      <c r="AS208" s="454"/>
      <c r="AT208" s="454"/>
      <c r="AU208" s="454"/>
      <c r="AV208" s="454"/>
      <c r="AW208" s="454"/>
      <c r="AX208" s="454"/>
      <c r="AY208" s="454"/>
      <c r="AZ208" s="454"/>
      <c r="BA208" s="454"/>
      <c r="BB208" s="454"/>
      <c r="BC208" s="454"/>
      <c r="BD208" s="454"/>
      <c r="BE208" s="454"/>
      <c r="BF208" s="454"/>
      <c r="BG208" s="454"/>
      <c r="BH208" s="454"/>
      <c r="BI208" s="454"/>
      <c r="BJ208" s="454"/>
      <c r="BK208" s="454"/>
      <c r="BL208" s="454"/>
      <c r="BM208" s="454"/>
      <c r="BN208" s="454"/>
      <c r="BO208" s="454"/>
      <c r="BP208" s="454"/>
      <c r="BQ208" s="454"/>
      <c r="BR208" s="454"/>
      <c r="BS208" s="454"/>
      <c r="BT208" s="454"/>
      <c r="BU208" s="454"/>
      <c r="BV208" s="454"/>
      <c r="BW208" s="454"/>
      <c r="BX208" s="454"/>
      <c r="BY208" s="454"/>
      <c r="BZ208" s="454"/>
    </row>
    <row r="209" spans="1:3">
      <c r="A209" s="390"/>
      <c r="B209" s="19" t="s">
        <v>1115</v>
      </c>
      <c r="C209" s="770"/>
    </row>
    <row r="210" spans="1:3">
      <c r="A210" s="1044">
        <v>-1</v>
      </c>
      <c r="B210" s="1045" t="s">
        <v>1294</v>
      </c>
      <c r="C210" s="765"/>
    </row>
  </sheetData>
  <mergeCells count="4">
    <mergeCell ref="A1:R1"/>
    <mergeCell ref="A2:R2"/>
    <mergeCell ref="F3:N3"/>
    <mergeCell ref="P3:R3"/>
  </mergeCells>
  <dataValidations count="2">
    <dataValidation type="list" allowBlank="1" showInputMessage="1" showErrorMessage="1" sqref="D28:E28" xr:uid="{00000000-0002-0000-0300-000000000000}">
      <formula1>"1,0"</formula1>
    </dataValidation>
    <dataValidation type="list" allowBlank="1" showInputMessage="1" showErrorMessage="1" sqref="G28" xr:uid="{00000000-0002-0000-0300-000001000000}">
      <formula1>$F$27:$F$28</formula1>
    </dataValidation>
  </dataValidations>
  <printOptions horizontalCentered="1"/>
  <pageMargins left="0.25" right="0.25" top="0.5" bottom="0.5" header="0.3" footer="0.3"/>
  <pageSetup paperSize="5"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Z106"/>
  <sheetViews>
    <sheetView showGridLines="0" zoomScaleNormal="100" zoomScaleSheetLayoutView="100" workbookViewId="0">
      <selection activeCell="B13" sqref="B13"/>
    </sheetView>
  </sheetViews>
  <sheetFormatPr defaultRowHeight="15"/>
  <cols>
    <col min="1" max="1" width="4.28515625" style="740" customWidth="1"/>
    <col min="2" max="2" width="80.42578125" style="740" customWidth="1"/>
    <col min="3" max="3" width="17.28515625" style="742" customWidth="1"/>
    <col min="4" max="13" width="10.5703125" style="740" bestFit="1" customWidth="1"/>
    <col min="14" max="78" width="9.140625" style="740"/>
    <col min="79" max="16384" width="9.140625" style="735"/>
  </cols>
  <sheetData>
    <row r="1" spans="1:78" ht="15.75">
      <c r="A1" s="1104" t="str">
        <f>'Summary Submission Cover Sheet'!D15&amp;" Standardized RWA Worksheet: "&amp;'Summary Submission Cover Sheet'!D12&amp;" in "&amp;'Summary Submission Cover Sheet'!B23</f>
        <v xml:space="preserve"> Standardized RWA Worksheet: XYZ in Baseline</v>
      </c>
      <c r="B1" s="1104"/>
      <c r="C1" s="1104"/>
      <c r="D1" s="1104"/>
      <c r="E1" s="1104"/>
      <c r="F1" s="1104"/>
      <c r="G1" s="1104"/>
      <c r="H1" s="1104"/>
      <c r="I1" s="1104"/>
      <c r="J1" s="1104"/>
      <c r="K1" s="1104"/>
      <c r="L1" s="1104"/>
      <c r="M1" s="1104"/>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5"/>
      <c r="AO1" s="735"/>
      <c r="AP1" s="735"/>
      <c r="AQ1" s="735"/>
      <c r="AR1" s="735"/>
      <c r="AS1" s="735"/>
      <c r="AT1" s="735"/>
      <c r="AU1" s="735"/>
      <c r="AV1" s="735"/>
      <c r="AW1" s="735"/>
      <c r="AX1" s="735"/>
      <c r="AY1" s="735"/>
      <c r="AZ1" s="735"/>
      <c r="BA1" s="735"/>
      <c r="BB1" s="735"/>
      <c r="BC1" s="735"/>
      <c r="BD1" s="735"/>
      <c r="BE1" s="735"/>
      <c r="BF1" s="735"/>
      <c r="BG1" s="735"/>
      <c r="BH1" s="735"/>
      <c r="BI1" s="735"/>
      <c r="BJ1" s="735"/>
      <c r="BK1" s="735"/>
      <c r="BL1" s="735"/>
      <c r="BM1" s="735"/>
      <c r="BN1" s="735"/>
      <c r="BO1" s="735"/>
      <c r="BP1" s="735"/>
      <c r="BQ1" s="735"/>
      <c r="BR1" s="735"/>
      <c r="BS1" s="735"/>
      <c r="BT1" s="735"/>
      <c r="BU1" s="735"/>
      <c r="BV1" s="735"/>
      <c r="BW1" s="735"/>
      <c r="BX1" s="735"/>
      <c r="BY1" s="735"/>
      <c r="BZ1" s="735"/>
    </row>
    <row r="3" spans="1:78" ht="30">
      <c r="A3" s="736"/>
      <c r="B3" s="736"/>
      <c r="C3" s="1105" t="s">
        <v>13</v>
      </c>
      <c r="D3" s="737" t="s">
        <v>26</v>
      </c>
      <c r="E3" s="1105" t="s">
        <v>27</v>
      </c>
      <c r="F3" s="1105"/>
      <c r="G3" s="1105"/>
      <c r="H3" s="1105"/>
      <c r="I3" s="1105"/>
      <c r="J3" s="1105"/>
      <c r="K3" s="1105"/>
      <c r="L3" s="1105"/>
      <c r="M3" s="110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row>
    <row r="4" spans="1:78" ht="15.75" thickBot="1">
      <c r="A4" s="738"/>
      <c r="B4" s="738"/>
      <c r="C4" s="1106"/>
      <c r="D4" s="739" t="s">
        <v>546</v>
      </c>
      <c r="E4" s="739" t="s">
        <v>547</v>
      </c>
      <c r="F4" s="739" t="s">
        <v>548</v>
      </c>
      <c r="G4" s="739" t="s">
        <v>549</v>
      </c>
      <c r="H4" s="739" t="s">
        <v>550</v>
      </c>
      <c r="I4" s="739" t="s">
        <v>551</v>
      </c>
      <c r="J4" s="739" t="s">
        <v>552</v>
      </c>
      <c r="K4" s="739" t="s">
        <v>553</v>
      </c>
      <c r="L4" s="739" t="s">
        <v>554</v>
      </c>
      <c r="M4" s="739" t="s">
        <v>555</v>
      </c>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5"/>
      <c r="BK4" s="735"/>
      <c r="BL4" s="735"/>
      <c r="BM4" s="735"/>
      <c r="BN4" s="735"/>
      <c r="BO4" s="735"/>
      <c r="BP4" s="735"/>
      <c r="BQ4" s="735"/>
      <c r="BR4" s="735"/>
      <c r="BS4" s="735"/>
      <c r="BT4" s="735"/>
      <c r="BU4" s="735"/>
      <c r="BV4" s="735"/>
      <c r="BW4" s="735"/>
      <c r="BX4" s="735"/>
      <c r="BY4" s="735"/>
      <c r="BZ4" s="735"/>
    </row>
    <row r="5" spans="1:78" s="740" customFormat="1" ht="15.75" thickTop="1">
      <c r="B5" s="741"/>
      <c r="C5" s="742"/>
      <c r="D5" s="743"/>
      <c r="E5" s="743"/>
      <c r="F5" s="743"/>
      <c r="G5" s="743"/>
      <c r="H5" s="743"/>
      <c r="I5" s="743"/>
      <c r="J5" s="743"/>
      <c r="K5" s="743"/>
      <c r="L5" s="743"/>
      <c r="M5" s="743"/>
    </row>
    <row r="6" spans="1:78" s="740" customFormat="1">
      <c r="A6" s="744" t="s">
        <v>712</v>
      </c>
      <c r="B6" s="741"/>
      <c r="C6" s="742"/>
      <c r="D6" s="743"/>
      <c r="E6" s="743"/>
      <c r="F6" s="743"/>
      <c r="G6" s="743"/>
      <c r="H6" s="743"/>
      <c r="I6" s="743"/>
      <c r="J6" s="743"/>
      <c r="K6" s="743"/>
      <c r="L6" s="743"/>
      <c r="M6" s="743"/>
    </row>
    <row r="7" spans="1:78" s="740" customFormat="1">
      <c r="A7" s="744"/>
      <c r="B7" s="741"/>
      <c r="C7" s="742"/>
      <c r="D7" s="743"/>
      <c r="E7" s="743"/>
      <c r="F7" s="743"/>
      <c r="G7" s="743"/>
      <c r="H7" s="743"/>
      <c r="I7" s="743"/>
      <c r="J7" s="743"/>
      <c r="K7" s="743"/>
      <c r="L7" s="743"/>
      <c r="M7" s="743"/>
    </row>
    <row r="8" spans="1:78" s="740" customFormat="1">
      <c r="A8" s="744" t="s">
        <v>787</v>
      </c>
      <c r="B8" s="741"/>
      <c r="C8" s="742"/>
      <c r="D8" s="743"/>
      <c r="E8" s="743"/>
      <c r="F8" s="743"/>
      <c r="G8" s="743"/>
      <c r="H8" s="743"/>
      <c r="I8" s="743"/>
      <c r="J8" s="743"/>
      <c r="K8" s="743"/>
      <c r="L8" s="743"/>
      <c r="M8" s="743"/>
    </row>
    <row r="9" spans="1:78" s="740" customFormat="1">
      <c r="A9" s="735">
        <v>1</v>
      </c>
      <c r="B9" s="720" t="s">
        <v>788</v>
      </c>
      <c r="C9" s="734"/>
      <c r="D9" s="295"/>
      <c r="E9" s="295"/>
      <c r="F9" s="295"/>
      <c r="G9" s="295"/>
      <c r="H9" s="295"/>
      <c r="I9" s="295"/>
      <c r="J9" s="295"/>
      <c r="K9" s="295"/>
      <c r="L9" s="295"/>
      <c r="M9" s="295"/>
    </row>
    <row r="10" spans="1:78" s="740" customFormat="1">
      <c r="A10" s="1025" t="s">
        <v>247</v>
      </c>
      <c r="B10" s="1024" t="s">
        <v>789</v>
      </c>
      <c r="C10" s="734"/>
      <c r="D10" s="295"/>
      <c r="E10" s="295"/>
      <c r="F10" s="295"/>
      <c r="G10" s="295"/>
      <c r="H10" s="295"/>
      <c r="I10" s="295"/>
      <c r="J10" s="295"/>
      <c r="K10" s="295"/>
      <c r="L10" s="295"/>
      <c r="M10" s="295"/>
    </row>
    <row r="11" spans="1:78" s="740" customFormat="1" ht="30">
      <c r="A11" s="1050" t="s">
        <v>249</v>
      </c>
      <c r="B11" s="1001" t="s">
        <v>1117</v>
      </c>
      <c r="C11" s="734"/>
      <c r="D11" s="295"/>
      <c r="E11" s="295"/>
      <c r="F11" s="295"/>
      <c r="G11" s="295"/>
      <c r="H11" s="295"/>
      <c r="I11" s="295"/>
      <c r="J11" s="295"/>
      <c r="K11" s="295"/>
      <c r="L11" s="295"/>
      <c r="M11" s="295"/>
    </row>
    <row r="12" spans="1:78" s="740" customFormat="1">
      <c r="A12" s="60">
        <v>3</v>
      </c>
      <c r="B12" s="1024" t="s">
        <v>526</v>
      </c>
      <c r="C12" s="734"/>
      <c r="D12" s="983"/>
      <c r="E12" s="983"/>
      <c r="F12" s="983"/>
      <c r="G12" s="983"/>
      <c r="H12" s="983"/>
      <c r="I12" s="983"/>
      <c r="J12" s="983"/>
      <c r="K12" s="983"/>
      <c r="L12" s="983"/>
      <c r="M12" s="983"/>
    </row>
    <row r="13" spans="1:78" s="981" customFormat="1">
      <c r="A13" s="980"/>
      <c r="B13" s="978"/>
      <c r="C13" s="979"/>
      <c r="D13" s="982"/>
      <c r="E13" s="982"/>
      <c r="F13" s="982"/>
      <c r="G13" s="982"/>
      <c r="H13" s="982"/>
      <c r="I13" s="982"/>
      <c r="J13" s="982"/>
      <c r="K13" s="982"/>
      <c r="L13" s="982"/>
      <c r="M13" s="982"/>
    </row>
    <row r="14" spans="1:78" s="740" customFormat="1">
      <c r="A14" s="735"/>
      <c r="B14" s="746" t="s">
        <v>790</v>
      </c>
      <c r="C14" s="734"/>
      <c r="D14" s="743"/>
      <c r="E14" s="743"/>
      <c r="F14" s="743"/>
      <c r="G14" s="743"/>
      <c r="H14" s="743"/>
      <c r="I14" s="743"/>
      <c r="J14" s="743"/>
      <c r="K14" s="743"/>
      <c r="L14" s="743"/>
      <c r="M14" s="743"/>
    </row>
    <row r="15" spans="1:78" s="740" customFormat="1">
      <c r="A15" s="745" t="s">
        <v>791</v>
      </c>
      <c r="B15" s="720" t="s">
        <v>792</v>
      </c>
      <c r="C15" s="734"/>
      <c r="D15" s="295"/>
      <c r="E15" s="295"/>
      <c r="F15" s="295"/>
      <c r="G15" s="295"/>
      <c r="H15" s="295"/>
      <c r="I15" s="295"/>
      <c r="J15" s="295"/>
      <c r="K15" s="295"/>
      <c r="L15" s="295"/>
      <c r="M15" s="295"/>
    </row>
    <row r="16" spans="1:78" s="740" customFormat="1">
      <c r="A16" s="745" t="s">
        <v>793</v>
      </c>
      <c r="B16" s="720" t="s">
        <v>794</v>
      </c>
      <c r="C16" s="734"/>
      <c r="D16" s="295"/>
      <c r="E16" s="295"/>
      <c r="F16" s="295"/>
      <c r="G16" s="295"/>
      <c r="H16" s="295"/>
      <c r="I16" s="295"/>
      <c r="J16" s="295"/>
      <c r="K16" s="295"/>
      <c r="L16" s="295"/>
      <c r="M16" s="295"/>
    </row>
    <row r="17" spans="1:13" s="740" customFormat="1">
      <c r="A17" s="745" t="s">
        <v>795</v>
      </c>
      <c r="B17" s="720" t="s">
        <v>873</v>
      </c>
      <c r="C17" s="734"/>
      <c r="D17" s="295"/>
      <c r="E17" s="295"/>
      <c r="F17" s="295"/>
      <c r="G17" s="295"/>
      <c r="H17" s="295"/>
      <c r="I17" s="295"/>
      <c r="J17" s="295"/>
      <c r="K17" s="295"/>
      <c r="L17" s="295"/>
      <c r="M17" s="295"/>
    </row>
    <row r="18" spans="1:13" s="740" customFormat="1">
      <c r="A18" s="745" t="s">
        <v>796</v>
      </c>
      <c r="B18" s="720" t="s">
        <v>797</v>
      </c>
      <c r="C18" s="734"/>
      <c r="D18" s="295"/>
      <c r="E18" s="295"/>
      <c r="F18" s="295"/>
      <c r="G18" s="295"/>
      <c r="H18" s="295"/>
      <c r="I18" s="295"/>
      <c r="J18" s="295"/>
      <c r="K18" s="295"/>
      <c r="L18" s="295"/>
      <c r="M18" s="295"/>
    </row>
    <row r="19" spans="1:13" s="740" customFormat="1">
      <c r="A19" s="735"/>
      <c r="B19" s="720"/>
      <c r="C19" s="734"/>
      <c r="D19" s="743"/>
      <c r="E19" s="743"/>
      <c r="F19" s="743"/>
      <c r="G19" s="743"/>
      <c r="H19" s="743"/>
      <c r="I19" s="743"/>
      <c r="J19" s="743"/>
      <c r="K19" s="743"/>
      <c r="L19" s="743"/>
      <c r="M19" s="743"/>
    </row>
    <row r="20" spans="1:13" s="740" customFormat="1">
      <c r="A20" s="735"/>
      <c r="B20" s="746" t="s">
        <v>798</v>
      </c>
      <c r="C20" s="734"/>
      <c r="D20" s="743"/>
      <c r="E20" s="743"/>
      <c r="F20" s="743"/>
      <c r="G20" s="743"/>
      <c r="H20" s="743"/>
      <c r="I20" s="743"/>
      <c r="J20" s="743"/>
      <c r="K20" s="743"/>
      <c r="L20" s="743"/>
      <c r="M20" s="743"/>
    </row>
    <row r="21" spans="1:13" s="740" customFormat="1">
      <c r="A21" s="745" t="s">
        <v>799</v>
      </c>
      <c r="B21" s="720" t="s">
        <v>800</v>
      </c>
      <c r="C21" s="734"/>
      <c r="D21" s="295"/>
      <c r="E21" s="295"/>
      <c r="F21" s="295"/>
      <c r="G21" s="295"/>
      <c r="H21" s="295"/>
      <c r="I21" s="295"/>
      <c r="J21" s="295"/>
      <c r="K21" s="295"/>
      <c r="L21" s="295"/>
      <c r="M21" s="295"/>
    </row>
    <row r="22" spans="1:13" s="740" customFormat="1">
      <c r="A22" s="745" t="s">
        <v>801</v>
      </c>
      <c r="B22" s="720" t="s">
        <v>874</v>
      </c>
      <c r="C22" s="734"/>
      <c r="D22" s="295"/>
      <c r="E22" s="295"/>
      <c r="F22" s="295"/>
      <c r="G22" s="295"/>
      <c r="H22" s="295"/>
      <c r="I22" s="295"/>
      <c r="J22" s="295"/>
      <c r="K22" s="295"/>
      <c r="L22" s="295"/>
      <c r="M22" s="295"/>
    </row>
    <row r="23" spans="1:13" s="740" customFormat="1">
      <c r="A23" s="745" t="s">
        <v>802</v>
      </c>
      <c r="B23" s="720" t="s">
        <v>873</v>
      </c>
      <c r="C23" s="734"/>
      <c r="D23" s="295"/>
      <c r="E23" s="295"/>
      <c r="F23" s="295"/>
      <c r="G23" s="295"/>
      <c r="H23" s="295"/>
      <c r="I23" s="295"/>
      <c r="J23" s="295"/>
      <c r="K23" s="295"/>
      <c r="L23" s="295"/>
      <c r="M23" s="295"/>
    </row>
    <row r="24" spans="1:13" s="740" customFormat="1">
      <c r="A24" s="745" t="s">
        <v>803</v>
      </c>
      <c r="B24" s="720" t="s">
        <v>797</v>
      </c>
      <c r="C24" s="734"/>
      <c r="D24" s="295"/>
      <c r="E24" s="295"/>
      <c r="F24" s="295"/>
      <c r="G24" s="295"/>
      <c r="H24" s="295"/>
      <c r="I24" s="295"/>
      <c r="J24" s="295"/>
      <c r="K24" s="295"/>
      <c r="L24" s="295"/>
      <c r="M24" s="295"/>
    </row>
    <row r="25" spans="1:13" s="740" customFormat="1">
      <c r="A25" s="735"/>
      <c r="B25" s="720"/>
      <c r="C25" s="734"/>
      <c r="D25" s="743"/>
      <c r="E25" s="743"/>
      <c r="F25" s="743"/>
      <c r="G25" s="743"/>
      <c r="H25" s="743"/>
      <c r="I25" s="743"/>
      <c r="J25" s="743"/>
      <c r="K25" s="743"/>
      <c r="L25" s="743"/>
      <c r="M25" s="743"/>
    </row>
    <row r="26" spans="1:13" s="740" customFormat="1">
      <c r="A26" s="735">
        <v>6</v>
      </c>
      <c r="B26" s="720" t="s">
        <v>804</v>
      </c>
      <c r="C26" s="734"/>
      <c r="D26" s="295"/>
      <c r="E26" s="295"/>
      <c r="F26" s="295"/>
      <c r="G26" s="295"/>
      <c r="H26" s="295"/>
      <c r="I26" s="295"/>
      <c r="J26" s="295"/>
      <c r="K26" s="295"/>
      <c r="L26" s="295"/>
      <c r="M26" s="295"/>
    </row>
    <row r="27" spans="1:13" s="740" customFormat="1">
      <c r="A27" s="1025" t="s">
        <v>1012</v>
      </c>
      <c r="B27" s="1024" t="s">
        <v>805</v>
      </c>
      <c r="C27" s="734"/>
      <c r="D27" s="295"/>
      <c r="E27" s="295"/>
      <c r="F27" s="295"/>
      <c r="G27" s="295"/>
      <c r="H27" s="295"/>
      <c r="I27" s="295"/>
      <c r="J27" s="295"/>
      <c r="K27" s="295"/>
      <c r="L27" s="295"/>
      <c r="M27" s="295"/>
    </row>
    <row r="28" spans="1:13" s="740" customFormat="1">
      <c r="A28" s="1025" t="s">
        <v>1013</v>
      </c>
      <c r="B28" s="1024" t="s">
        <v>1015</v>
      </c>
      <c r="C28" s="734"/>
      <c r="D28" s="989"/>
      <c r="E28" s="989"/>
      <c r="F28" s="989"/>
      <c r="G28" s="989"/>
      <c r="H28" s="989"/>
      <c r="I28" s="989"/>
      <c r="J28" s="989"/>
      <c r="K28" s="989"/>
      <c r="L28" s="989"/>
      <c r="M28" s="989"/>
    </row>
    <row r="29" spans="1:13" s="987" customFormat="1">
      <c r="A29" s="1025" t="s">
        <v>1014</v>
      </c>
      <c r="B29" s="1024" t="s">
        <v>1016</v>
      </c>
      <c r="C29" s="985"/>
      <c r="D29" s="989"/>
      <c r="E29" s="989"/>
      <c r="F29" s="989"/>
      <c r="G29" s="989"/>
      <c r="H29" s="989"/>
      <c r="I29" s="989"/>
      <c r="J29" s="989"/>
      <c r="K29" s="989"/>
      <c r="L29" s="989"/>
      <c r="M29" s="989"/>
    </row>
    <row r="30" spans="1:13" s="987" customFormat="1">
      <c r="A30" s="986"/>
      <c r="B30" s="984"/>
      <c r="C30" s="985"/>
      <c r="D30" s="988"/>
      <c r="E30" s="988"/>
      <c r="F30" s="988"/>
      <c r="G30" s="988"/>
      <c r="H30" s="988"/>
      <c r="I30" s="988"/>
      <c r="J30" s="988"/>
      <c r="K30" s="988"/>
      <c r="L30" s="988"/>
      <c r="M30" s="988"/>
    </row>
    <row r="31" spans="1:13" s="740" customFormat="1">
      <c r="A31" s="735"/>
      <c r="B31" s="746" t="s">
        <v>882</v>
      </c>
      <c r="C31" s="734"/>
      <c r="D31" s="747"/>
      <c r="E31" s="747"/>
      <c r="F31" s="747"/>
      <c r="G31" s="747"/>
      <c r="H31" s="747"/>
      <c r="I31" s="747"/>
      <c r="J31" s="747"/>
      <c r="K31" s="747"/>
      <c r="L31" s="747"/>
      <c r="M31" s="747"/>
    </row>
    <row r="32" spans="1:13" s="740" customFormat="1">
      <c r="A32" s="745" t="s">
        <v>875</v>
      </c>
      <c r="B32" s="720" t="s">
        <v>886</v>
      </c>
      <c r="C32" s="734"/>
      <c r="D32" s="295"/>
      <c r="E32" s="295"/>
      <c r="F32" s="295"/>
      <c r="G32" s="295"/>
      <c r="H32" s="295"/>
      <c r="I32" s="295"/>
      <c r="J32" s="295"/>
      <c r="K32" s="295"/>
      <c r="L32" s="295"/>
      <c r="M32" s="295"/>
    </row>
    <row r="33" spans="1:13" s="740" customFormat="1">
      <c r="A33" s="745" t="s">
        <v>876</v>
      </c>
      <c r="B33" s="720" t="s">
        <v>887</v>
      </c>
      <c r="C33" s="734"/>
      <c r="D33" s="295"/>
      <c r="E33" s="295"/>
      <c r="F33" s="295"/>
      <c r="G33" s="295"/>
      <c r="H33" s="295"/>
      <c r="I33" s="295"/>
      <c r="J33" s="295"/>
      <c r="K33" s="295"/>
      <c r="L33" s="295"/>
      <c r="M33" s="295"/>
    </row>
    <row r="34" spans="1:13" s="740" customFormat="1">
      <c r="A34" s="745" t="s">
        <v>884</v>
      </c>
      <c r="B34" s="720" t="s">
        <v>883</v>
      </c>
      <c r="C34" s="734"/>
      <c r="D34" s="295"/>
      <c r="E34" s="295"/>
      <c r="F34" s="295"/>
      <c r="G34" s="295"/>
      <c r="H34" s="295"/>
      <c r="I34" s="295"/>
      <c r="J34" s="295"/>
      <c r="K34" s="295"/>
      <c r="L34" s="295"/>
      <c r="M34" s="295"/>
    </row>
    <row r="35" spans="1:13" s="740" customFormat="1">
      <c r="A35" s="745" t="s">
        <v>885</v>
      </c>
      <c r="B35" s="720" t="s">
        <v>888</v>
      </c>
      <c r="C35" s="734"/>
      <c r="D35" s="295"/>
      <c r="E35" s="295"/>
      <c r="F35" s="295"/>
      <c r="G35" s="295"/>
      <c r="H35" s="295"/>
      <c r="I35" s="295"/>
      <c r="J35" s="295"/>
      <c r="K35" s="295"/>
      <c r="L35" s="295"/>
      <c r="M35" s="295"/>
    </row>
    <row r="36" spans="1:13" s="740" customFormat="1">
      <c r="A36" s="745"/>
      <c r="B36" s="720"/>
      <c r="C36" s="734"/>
    </row>
    <row r="37" spans="1:13" s="740" customFormat="1">
      <c r="A37" s="735">
        <v>9</v>
      </c>
      <c r="B37" s="720" t="s">
        <v>889</v>
      </c>
      <c r="C37" s="734"/>
      <c r="D37" s="295"/>
      <c r="E37" s="295"/>
      <c r="F37" s="295"/>
      <c r="G37" s="295"/>
      <c r="H37" s="295"/>
      <c r="I37" s="295"/>
      <c r="J37" s="295"/>
      <c r="K37" s="295"/>
      <c r="L37" s="295"/>
      <c r="M37" s="295"/>
    </row>
    <row r="38" spans="1:13" s="740" customFormat="1">
      <c r="A38" s="735"/>
      <c r="B38" s="746"/>
      <c r="C38" s="734"/>
      <c r="D38" s="747"/>
      <c r="E38" s="747"/>
      <c r="F38" s="747"/>
      <c r="G38" s="747"/>
      <c r="H38" s="747"/>
      <c r="I38" s="747"/>
      <c r="J38" s="747"/>
      <c r="K38" s="747"/>
      <c r="L38" s="747"/>
      <c r="M38" s="747"/>
    </row>
    <row r="39" spans="1:13" s="740" customFormat="1">
      <c r="A39" s="735">
        <f>A37+1</f>
        <v>10</v>
      </c>
      <c r="B39" s="746" t="str">
        <f>"RWA for Balance Sheet Asset Categories (sum of items "&amp;A9&amp;" though "&amp;A35&amp;")"</f>
        <v>RWA for Balance Sheet Asset Categories (sum of items 1 though 8d)</v>
      </c>
      <c r="C39" s="734"/>
      <c r="D39" s="66"/>
      <c r="E39" s="66"/>
      <c r="F39" s="66"/>
      <c r="G39" s="66"/>
      <c r="H39" s="66"/>
      <c r="I39" s="66"/>
      <c r="J39" s="66"/>
      <c r="K39" s="66"/>
      <c r="L39" s="66"/>
      <c r="M39" s="66"/>
    </row>
    <row r="40" spans="1:13" s="740" customFormat="1">
      <c r="A40" s="735"/>
      <c r="B40" s="746"/>
      <c r="C40" s="734"/>
      <c r="D40" s="747"/>
      <c r="E40" s="747"/>
      <c r="F40" s="747"/>
      <c r="G40" s="747"/>
      <c r="H40" s="747"/>
      <c r="I40" s="747"/>
      <c r="J40" s="747"/>
      <c r="K40" s="747"/>
      <c r="L40" s="747"/>
      <c r="M40" s="747"/>
    </row>
    <row r="41" spans="1:13" s="740" customFormat="1">
      <c r="A41" s="243" t="s">
        <v>877</v>
      </c>
      <c r="B41" s="746"/>
      <c r="C41" s="742"/>
      <c r="D41" s="743"/>
      <c r="E41" s="743"/>
      <c r="F41" s="743"/>
      <c r="G41" s="743"/>
      <c r="H41" s="743"/>
      <c r="I41" s="743"/>
      <c r="J41" s="743"/>
      <c r="K41" s="743"/>
      <c r="L41" s="743"/>
      <c r="M41" s="743"/>
    </row>
    <row r="42" spans="1:13" s="740" customFormat="1">
      <c r="A42" s="735">
        <f>A39+1</f>
        <v>11</v>
      </c>
      <c r="B42" s="720" t="s">
        <v>806</v>
      </c>
      <c r="C42" s="734"/>
      <c r="D42" s="295"/>
      <c r="E42" s="295"/>
      <c r="F42" s="295"/>
      <c r="G42" s="295"/>
      <c r="H42" s="295"/>
      <c r="I42" s="295"/>
      <c r="J42" s="295"/>
      <c r="K42" s="295"/>
      <c r="L42" s="295"/>
      <c r="M42" s="295"/>
    </row>
    <row r="43" spans="1:13" s="740" customFormat="1">
      <c r="A43" s="735">
        <f>A42+1</f>
        <v>12</v>
      </c>
      <c r="B43" s="720" t="s">
        <v>807</v>
      </c>
      <c r="C43" s="734"/>
      <c r="D43" s="295"/>
      <c r="E43" s="295"/>
      <c r="F43" s="295"/>
      <c r="G43" s="295"/>
      <c r="H43" s="295"/>
      <c r="I43" s="295"/>
      <c r="J43" s="295"/>
      <c r="K43" s="295"/>
      <c r="L43" s="295"/>
      <c r="M43" s="295"/>
    </row>
    <row r="44" spans="1:13" s="740" customFormat="1">
      <c r="A44" s="735">
        <f>A43+1</f>
        <v>13</v>
      </c>
      <c r="B44" s="720" t="s">
        <v>881</v>
      </c>
      <c r="C44" s="734"/>
      <c r="D44" s="295"/>
      <c r="E44" s="295"/>
      <c r="F44" s="295"/>
      <c r="G44" s="295"/>
      <c r="H44" s="295"/>
      <c r="I44" s="295"/>
      <c r="J44" s="295"/>
      <c r="K44" s="295"/>
      <c r="L44" s="295"/>
      <c r="M44" s="295"/>
    </row>
    <row r="45" spans="1:13" s="740" customFormat="1">
      <c r="A45" s="735">
        <f>A44+1</f>
        <v>14</v>
      </c>
      <c r="B45" s="720" t="s">
        <v>808</v>
      </c>
      <c r="C45" s="734"/>
      <c r="D45" s="295"/>
      <c r="E45" s="295"/>
      <c r="F45" s="295"/>
      <c r="G45" s="295"/>
      <c r="H45" s="295"/>
      <c r="I45" s="295"/>
      <c r="J45" s="295"/>
      <c r="K45" s="295"/>
      <c r="L45" s="295"/>
      <c r="M45" s="295"/>
    </row>
    <row r="46" spans="1:13" s="740" customFormat="1">
      <c r="A46" s="735">
        <f>A45+1</f>
        <v>15</v>
      </c>
      <c r="B46" s="1024" t="s">
        <v>715</v>
      </c>
      <c r="C46" s="734"/>
      <c r="D46" s="295"/>
      <c r="E46" s="295"/>
      <c r="F46" s="295"/>
      <c r="G46" s="295"/>
      <c r="H46" s="295"/>
      <c r="I46" s="295"/>
      <c r="J46" s="295"/>
      <c r="K46" s="295"/>
      <c r="L46" s="295"/>
      <c r="M46" s="295"/>
    </row>
    <row r="47" spans="1:13" s="740" customFormat="1">
      <c r="A47" s="735">
        <f>A46+1</f>
        <v>16</v>
      </c>
      <c r="B47" s="720" t="s">
        <v>809</v>
      </c>
      <c r="C47" s="734"/>
      <c r="D47" s="295"/>
      <c r="E47" s="295"/>
      <c r="F47" s="295"/>
      <c r="G47" s="295"/>
      <c r="H47" s="295"/>
      <c r="I47" s="295"/>
      <c r="J47" s="295"/>
      <c r="K47" s="295"/>
      <c r="L47" s="295"/>
      <c r="M47" s="295"/>
    </row>
    <row r="48" spans="1:13" s="740" customFormat="1">
      <c r="A48" s="745" t="s">
        <v>878</v>
      </c>
      <c r="B48" s="720" t="s">
        <v>810</v>
      </c>
      <c r="C48" s="734"/>
      <c r="D48" s="295"/>
      <c r="E48" s="295"/>
      <c r="F48" s="295"/>
      <c r="G48" s="295"/>
      <c r="H48" s="295"/>
      <c r="I48" s="295"/>
      <c r="J48" s="295"/>
      <c r="K48" s="295"/>
      <c r="L48" s="295"/>
      <c r="M48" s="295"/>
    </row>
    <row r="49" spans="1:78" s="740" customFormat="1">
      <c r="A49" s="745" t="s">
        <v>879</v>
      </c>
      <c r="B49" s="720" t="s">
        <v>811</v>
      </c>
      <c r="C49" s="734"/>
      <c r="D49" s="295"/>
      <c r="E49" s="295"/>
      <c r="F49" s="295"/>
      <c r="G49" s="295"/>
      <c r="H49" s="295"/>
      <c r="I49" s="295"/>
      <c r="J49" s="295"/>
      <c r="K49" s="295"/>
      <c r="L49" s="295"/>
      <c r="M49" s="295"/>
    </row>
    <row r="50" spans="1:78" s="740" customFormat="1">
      <c r="A50" s="745" t="s">
        <v>880</v>
      </c>
      <c r="B50" s="720" t="s">
        <v>812</v>
      </c>
      <c r="C50" s="734"/>
      <c r="D50" s="295"/>
      <c r="E50" s="295"/>
      <c r="F50" s="295"/>
      <c r="G50" s="295"/>
      <c r="H50" s="295"/>
      <c r="I50" s="295"/>
      <c r="J50" s="295"/>
      <c r="K50" s="295"/>
      <c r="L50" s="295"/>
      <c r="M50" s="295"/>
    </row>
    <row r="51" spans="1:78" s="740" customFormat="1">
      <c r="A51" s="735">
        <v>18</v>
      </c>
      <c r="B51" s="720" t="s">
        <v>813</v>
      </c>
      <c r="C51" s="734"/>
      <c r="D51" s="295"/>
      <c r="E51" s="295"/>
      <c r="F51" s="295"/>
      <c r="G51" s="295"/>
      <c r="H51" s="295"/>
      <c r="I51" s="295"/>
      <c r="J51" s="295"/>
      <c r="K51" s="295"/>
      <c r="L51" s="295"/>
      <c r="M51" s="295"/>
    </row>
    <row r="52" spans="1:78" s="740" customFormat="1">
      <c r="A52" s="735">
        <f>A51+1</f>
        <v>19</v>
      </c>
      <c r="B52" s="720" t="s">
        <v>814</v>
      </c>
      <c r="C52" s="734"/>
      <c r="D52" s="295"/>
      <c r="E52" s="295"/>
      <c r="F52" s="295"/>
      <c r="G52" s="295"/>
      <c r="H52" s="295"/>
      <c r="I52" s="295"/>
      <c r="J52" s="295"/>
      <c r="K52" s="295"/>
      <c r="L52" s="295"/>
      <c r="M52" s="295"/>
    </row>
    <row r="53" spans="1:78" s="740" customFormat="1">
      <c r="A53" s="735">
        <f>A52+1</f>
        <v>20</v>
      </c>
      <c r="B53" s="720" t="s">
        <v>815</v>
      </c>
      <c r="C53" s="734"/>
      <c r="D53" s="295"/>
      <c r="E53" s="295"/>
      <c r="F53" s="295"/>
      <c r="G53" s="295"/>
      <c r="H53" s="295"/>
      <c r="I53" s="295"/>
      <c r="J53" s="295"/>
      <c r="K53" s="295"/>
      <c r="L53" s="295"/>
      <c r="M53" s="295"/>
    </row>
    <row r="54" spans="1:78" s="740" customFormat="1">
      <c r="A54" s="60">
        <v>21</v>
      </c>
      <c r="B54" s="1024" t="s">
        <v>1017</v>
      </c>
      <c r="C54" s="734"/>
      <c r="D54" s="995"/>
      <c r="E54" s="995"/>
      <c r="F54" s="995"/>
      <c r="G54" s="995"/>
      <c r="H54" s="995"/>
      <c r="I54" s="995"/>
      <c r="J54" s="995"/>
      <c r="K54" s="995"/>
      <c r="L54" s="995"/>
      <c r="M54" s="995"/>
    </row>
    <row r="55" spans="1:78" s="993" customFormat="1">
      <c r="A55" s="992"/>
      <c r="B55" s="990"/>
      <c r="C55" s="991"/>
      <c r="D55" s="994"/>
      <c r="E55" s="994"/>
      <c r="F55" s="994"/>
      <c r="G55" s="994"/>
      <c r="H55" s="994"/>
      <c r="I55" s="994"/>
      <c r="J55" s="994"/>
      <c r="K55" s="994"/>
      <c r="L55" s="994"/>
      <c r="M55" s="994"/>
    </row>
    <row r="56" spans="1:78" s="740" customFormat="1" ht="27.75" customHeight="1">
      <c r="A56" s="60">
        <v>22</v>
      </c>
      <c r="B56" s="746" t="str">
        <f>"RWA for Assets, Derivatives and Off-Balance-Sheet Asset Categories (sum of items "&amp;A37&amp;" through "&amp;A54&amp;")"</f>
        <v>RWA for Assets, Derivatives and Off-Balance-Sheet Asset Categories (sum of items 9 through 21)</v>
      </c>
      <c r="C56" s="734"/>
      <c r="D56" s="66"/>
      <c r="E56" s="66"/>
      <c r="F56" s="66"/>
      <c r="G56" s="66"/>
      <c r="H56" s="66"/>
      <c r="I56" s="66"/>
      <c r="J56" s="66"/>
      <c r="K56" s="66"/>
      <c r="L56" s="66"/>
      <c r="M56" s="66"/>
    </row>
    <row r="57" spans="1:78" s="740" customFormat="1">
      <c r="A57" s="60"/>
      <c r="B57" s="720"/>
      <c r="C57" s="734"/>
      <c r="D57" s="747"/>
      <c r="E57" s="747"/>
      <c r="F57" s="747"/>
      <c r="G57" s="747"/>
      <c r="H57" s="747"/>
      <c r="I57" s="747"/>
      <c r="J57" s="747"/>
      <c r="K57" s="747"/>
      <c r="L57" s="747"/>
      <c r="M57" s="747"/>
    </row>
    <row r="58" spans="1:78" s="740" customFormat="1" ht="30">
      <c r="A58" s="60">
        <v>23</v>
      </c>
      <c r="B58" s="746" t="s">
        <v>816</v>
      </c>
      <c r="C58" s="734"/>
      <c r="D58" s="295"/>
      <c r="E58" s="295"/>
      <c r="F58" s="295"/>
      <c r="G58" s="295"/>
      <c r="H58" s="295"/>
      <c r="I58" s="295"/>
      <c r="J58" s="295"/>
      <c r="K58" s="295"/>
      <c r="L58" s="295"/>
      <c r="M58" s="295"/>
    </row>
    <row r="59" spans="1:78" s="740" customFormat="1">
      <c r="A59" s="735"/>
      <c r="B59" s="720"/>
      <c r="C59" s="734"/>
      <c r="D59" s="747"/>
      <c r="E59" s="747"/>
      <c r="F59" s="747"/>
      <c r="G59" s="747"/>
      <c r="H59" s="747"/>
      <c r="I59" s="747"/>
      <c r="J59" s="747"/>
      <c r="K59" s="747"/>
      <c r="L59" s="747"/>
      <c r="M59" s="747"/>
    </row>
    <row r="60" spans="1:78" s="740" customFormat="1">
      <c r="A60" s="744" t="s">
        <v>558</v>
      </c>
      <c r="B60" s="748"/>
      <c r="C60" s="749"/>
      <c r="D60" s="743"/>
      <c r="E60" s="743"/>
      <c r="F60" s="743"/>
      <c r="G60" s="743"/>
      <c r="H60" s="743"/>
      <c r="I60" s="743"/>
      <c r="J60" s="743"/>
      <c r="K60" s="743"/>
      <c r="L60" s="743"/>
      <c r="M60" s="743"/>
    </row>
    <row r="61" spans="1:78" s="71" customFormat="1">
      <c r="A61" s="60">
        <v>24</v>
      </c>
      <c r="B61" s="720" t="s">
        <v>837</v>
      </c>
      <c r="C61" s="742"/>
      <c r="D61" s="750"/>
      <c r="E61" s="750"/>
      <c r="F61" s="750"/>
      <c r="G61" s="750"/>
      <c r="H61" s="750"/>
      <c r="I61" s="750"/>
      <c r="J61" s="750"/>
      <c r="K61" s="750"/>
      <c r="L61" s="750"/>
      <c r="M61" s="750"/>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9"/>
      <c r="BW61" s="229"/>
      <c r="BX61" s="229"/>
      <c r="BY61" s="229"/>
      <c r="BZ61" s="229"/>
    </row>
    <row r="62" spans="1:78" s="71" customFormat="1">
      <c r="A62" s="60">
        <v>25</v>
      </c>
      <c r="B62" s="720" t="s">
        <v>560</v>
      </c>
      <c r="C62" s="742"/>
      <c r="D62" s="750"/>
      <c r="E62" s="750"/>
      <c r="F62" s="750"/>
      <c r="G62" s="750"/>
      <c r="H62" s="750"/>
      <c r="I62" s="750"/>
      <c r="J62" s="750"/>
      <c r="K62" s="750"/>
      <c r="L62" s="750"/>
      <c r="M62" s="750"/>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29"/>
      <c r="BX62" s="229"/>
      <c r="BY62" s="229"/>
      <c r="BZ62" s="229"/>
    </row>
    <row r="63" spans="1:78" s="996" customFormat="1">
      <c r="A63" s="60">
        <v>26</v>
      </c>
      <c r="B63" s="1024" t="s">
        <v>1018</v>
      </c>
      <c r="C63" s="998"/>
      <c r="D63" s="999"/>
      <c r="E63" s="999"/>
      <c r="F63" s="999"/>
      <c r="G63" s="999"/>
      <c r="H63" s="999"/>
      <c r="I63" s="999"/>
      <c r="J63" s="999"/>
      <c r="K63" s="999"/>
      <c r="L63" s="999"/>
      <c r="M63" s="999"/>
      <c r="N63" s="997"/>
      <c r="O63" s="997"/>
      <c r="P63" s="997"/>
      <c r="Q63" s="997"/>
      <c r="R63" s="997"/>
      <c r="S63" s="997"/>
      <c r="T63" s="997"/>
      <c r="U63" s="997"/>
      <c r="V63" s="997"/>
      <c r="W63" s="997"/>
      <c r="X63" s="997"/>
      <c r="Y63" s="997"/>
      <c r="Z63" s="997"/>
      <c r="AA63" s="997"/>
      <c r="AB63" s="997"/>
      <c r="AC63" s="997"/>
      <c r="AD63" s="997"/>
      <c r="AE63" s="997"/>
      <c r="AF63" s="997"/>
      <c r="AG63" s="997"/>
      <c r="AH63" s="997"/>
      <c r="AI63" s="997"/>
      <c r="AJ63" s="997"/>
      <c r="AK63" s="997"/>
      <c r="AL63" s="997"/>
      <c r="AM63" s="997"/>
      <c r="AN63" s="997"/>
      <c r="AO63" s="997"/>
      <c r="AP63" s="997"/>
      <c r="AQ63" s="997"/>
      <c r="AR63" s="997"/>
      <c r="AS63" s="997"/>
      <c r="AT63" s="997"/>
      <c r="AU63" s="997"/>
      <c r="AV63" s="997"/>
      <c r="AW63" s="997"/>
      <c r="AX63" s="997"/>
      <c r="AY63" s="997"/>
      <c r="AZ63" s="997"/>
      <c r="BA63" s="997"/>
      <c r="BB63" s="997"/>
      <c r="BC63" s="997"/>
      <c r="BD63" s="997"/>
      <c r="BE63" s="997"/>
      <c r="BF63" s="997"/>
      <c r="BG63" s="997"/>
      <c r="BH63" s="997"/>
      <c r="BI63" s="997"/>
      <c r="BJ63" s="997"/>
      <c r="BK63" s="997"/>
      <c r="BL63" s="997"/>
      <c r="BM63" s="997"/>
      <c r="BN63" s="997"/>
      <c r="BO63" s="997"/>
      <c r="BP63" s="997"/>
      <c r="BQ63" s="997"/>
      <c r="BR63" s="997"/>
      <c r="BS63" s="997"/>
      <c r="BT63" s="997"/>
      <c r="BU63" s="997"/>
      <c r="BV63" s="997"/>
      <c r="BW63" s="997"/>
      <c r="BX63" s="997"/>
      <c r="BY63" s="997"/>
      <c r="BZ63" s="997"/>
    </row>
    <row r="64" spans="1:78" s="996" customFormat="1">
      <c r="A64" s="60">
        <v>27</v>
      </c>
      <c r="B64" s="1024" t="s">
        <v>1019</v>
      </c>
      <c r="C64" s="998"/>
      <c r="D64" s="999"/>
      <c r="E64" s="999"/>
      <c r="F64" s="999"/>
      <c r="G64" s="999"/>
      <c r="H64" s="999"/>
      <c r="I64" s="999"/>
      <c r="J64" s="999"/>
      <c r="K64" s="999"/>
      <c r="L64" s="999"/>
      <c r="M64" s="999"/>
      <c r="N64" s="997"/>
      <c r="O64" s="997"/>
      <c r="P64" s="997"/>
      <c r="Q64" s="997"/>
      <c r="R64" s="997"/>
      <c r="S64" s="997"/>
      <c r="T64" s="997"/>
      <c r="U64" s="997"/>
      <c r="V64" s="997"/>
      <c r="W64" s="997"/>
      <c r="X64" s="997"/>
      <c r="Y64" s="997"/>
      <c r="Z64" s="997"/>
      <c r="AA64" s="997"/>
      <c r="AB64" s="997"/>
      <c r="AC64" s="997"/>
      <c r="AD64" s="997"/>
      <c r="AE64" s="997"/>
      <c r="AF64" s="997"/>
      <c r="AG64" s="997"/>
      <c r="AH64" s="997"/>
      <c r="AI64" s="997"/>
      <c r="AJ64" s="997"/>
      <c r="AK64" s="997"/>
      <c r="AL64" s="997"/>
      <c r="AM64" s="997"/>
      <c r="AN64" s="997"/>
      <c r="AO64" s="997"/>
      <c r="AP64" s="997"/>
      <c r="AQ64" s="997"/>
      <c r="AR64" s="997"/>
      <c r="AS64" s="997"/>
      <c r="AT64" s="997"/>
      <c r="AU64" s="997"/>
      <c r="AV64" s="997"/>
      <c r="AW64" s="997"/>
      <c r="AX64" s="997"/>
      <c r="AY64" s="997"/>
      <c r="AZ64" s="997"/>
      <c r="BA64" s="997"/>
      <c r="BB64" s="997"/>
      <c r="BC64" s="997"/>
      <c r="BD64" s="997"/>
      <c r="BE64" s="997"/>
      <c r="BF64" s="997"/>
      <c r="BG64" s="997"/>
      <c r="BH64" s="997"/>
      <c r="BI64" s="997"/>
      <c r="BJ64" s="997"/>
      <c r="BK64" s="997"/>
      <c r="BL64" s="997"/>
      <c r="BM64" s="997"/>
      <c r="BN64" s="997"/>
      <c r="BO64" s="997"/>
      <c r="BP64" s="997"/>
      <c r="BQ64" s="997"/>
      <c r="BR64" s="997"/>
      <c r="BS64" s="997"/>
      <c r="BT64" s="997"/>
      <c r="BU64" s="997"/>
      <c r="BV64" s="997"/>
      <c r="BW64" s="997"/>
      <c r="BX64" s="997"/>
      <c r="BY64" s="997"/>
      <c r="BZ64" s="997"/>
    </row>
    <row r="65" spans="1:78" s="996" customFormat="1" ht="30">
      <c r="A65" s="60">
        <v>28</v>
      </c>
      <c r="B65" s="1024" t="s">
        <v>1020</v>
      </c>
      <c r="C65" s="998"/>
      <c r="D65" s="999"/>
      <c r="E65" s="999"/>
      <c r="F65" s="999"/>
      <c r="G65" s="999"/>
      <c r="H65" s="999"/>
      <c r="I65" s="999"/>
      <c r="J65" s="999"/>
      <c r="K65" s="999"/>
      <c r="L65" s="999"/>
      <c r="M65" s="999"/>
      <c r="N65" s="997"/>
      <c r="O65" s="997"/>
      <c r="P65" s="997"/>
      <c r="Q65" s="997"/>
      <c r="R65" s="997"/>
      <c r="S65" s="997"/>
      <c r="T65" s="997"/>
      <c r="U65" s="997"/>
      <c r="V65" s="997"/>
      <c r="W65" s="997"/>
      <c r="X65" s="997"/>
      <c r="Y65" s="997"/>
      <c r="Z65" s="997"/>
      <c r="AA65" s="997"/>
      <c r="AB65" s="997"/>
      <c r="AC65" s="997"/>
      <c r="AD65" s="997"/>
      <c r="AE65" s="997"/>
      <c r="AF65" s="997"/>
      <c r="AG65" s="997"/>
      <c r="AH65" s="997"/>
      <c r="AI65" s="997"/>
      <c r="AJ65" s="997"/>
      <c r="AK65" s="997"/>
      <c r="AL65" s="997"/>
      <c r="AM65" s="997"/>
      <c r="AN65" s="997"/>
      <c r="AO65" s="997"/>
      <c r="AP65" s="997"/>
      <c r="AQ65" s="997"/>
      <c r="AR65" s="997"/>
      <c r="AS65" s="997"/>
      <c r="AT65" s="997"/>
      <c r="AU65" s="997"/>
      <c r="AV65" s="997"/>
      <c r="AW65" s="997"/>
      <c r="AX65" s="997"/>
      <c r="AY65" s="997"/>
      <c r="AZ65" s="997"/>
      <c r="BA65" s="997"/>
      <c r="BB65" s="997"/>
      <c r="BC65" s="997"/>
      <c r="BD65" s="997"/>
      <c r="BE65" s="997"/>
      <c r="BF65" s="997"/>
      <c r="BG65" s="997"/>
      <c r="BH65" s="997"/>
      <c r="BI65" s="997"/>
      <c r="BJ65" s="997"/>
      <c r="BK65" s="997"/>
      <c r="BL65" s="997"/>
      <c r="BM65" s="997"/>
      <c r="BN65" s="997"/>
      <c r="BO65" s="997"/>
      <c r="BP65" s="997"/>
      <c r="BQ65" s="997"/>
      <c r="BR65" s="997"/>
      <c r="BS65" s="997"/>
      <c r="BT65" s="997"/>
      <c r="BU65" s="997"/>
      <c r="BV65" s="997"/>
      <c r="BW65" s="997"/>
      <c r="BX65" s="997"/>
      <c r="BY65" s="997"/>
      <c r="BZ65" s="997"/>
    </row>
    <row r="66" spans="1:78" s="996" customFormat="1">
      <c r="A66" s="60">
        <v>29</v>
      </c>
      <c r="B66" s="1024" t="s">
        <v>1021</v>
      </c>
      <c r="C66" s="998"/>
      <c r="D66" s="1007"/>
      <c r="E66" s="1007"/>
      <c r="F66" s="1007"/>
      <c r="G66" s="1007"/>
      <c r="H66" s="1007"/>
      <c r="I66" s="1007"/>
      <c r="J66" s="1007"/>
      <c r="K66" s="1007"/>
      <c r="L66" s="1007"/>
      <c r="M66" s="1007"/>
      <c r="N66" s="997"/>
      <c r="O66" s="997"/>
      <c r="P66" s="997"/>
      <c r="Q66" s="997"/>
      <c r="R66" s="997"/>
      <c r="S66" s="997"/>
      <c r="T66" s="997"/>
      <c r="U66" s="997"/>
      <c r="V66" s="997"/>
      <c r="W66" s="997"/>
      <c r="X66" s="997"/>
      <c r="Y66" s="997"/>
      <c r="Z66" s="997"/>
      <c r="AA66" s="997"/>
      <c r="AB66" s="997"/>
      <c r="AC66" s="997"/>
      <c r="AD66" s="997"/>
      <c r="AE66" s="997"/>
      <c r="AF66" s="997"/>
      <c r="AG66" s="997"/>
      <c r="AH66" s="997"/>
      <c r="AI66" s="997"/>
      <c r="AJ66" s="997"/>
      <c r="AK66" s="997"/>
      <c r="AL66" s="997"/>
      <c r="AM66" s="997"/>
      <c r="AN66" s="997"/>
      <c r="AO66" s="997"/>
      <c r="AP66" s="997"/>
      <c r="AQ66" s="997"/>
      <c r="AR66" s="997"/>
      <c r="AS66" s="997"/>
      <c r="AT66" s="997"/>
      <c r="AU66" s="997"/>
      <c r="AV66" s="997"/>
      <c r="AW66" s="997"/>
      <c r="AX66" s="997"/>
      <c r="AY66" s="997"/>
      <c r="AZ66" s="997"/>
      <c r="BA66" s="997"/>
      <c r="BB66" s="997"/>
      <c r="BC66" s="997"/>
      <c r="BD66" s="997"/>
      <c r="BE66" s="997"/>
      <c r="BF66" s="997"/>
      <c r="BG66" s="997"/>
      <c r="BH66" s="997"/>
      <c r="BI66" s="997"/>
      <c r="BJ66" s="997"/>
      <c r="BK66" s="997"/>
      <c r="BL66" s="997"/>
      <c r="BM66" s="997"/>
      <c r="BN66" s="997"/>
      <c r="BO66" s="997"/>
      <c r="BP66" s="997"/>
      <c r="BQ66" s="997"/>
      <c r="BR66" s="997"/>
      <c r="BS66" s="997"/>
      <c r="BT66" s="997"/>
      <c r="BU66" s="997"/>
      <c r="BV66" s="997"/>
      <c r="BW66" s="997"/>
      <c r="BX66" s="997"/>
      <c r="BY66" s="997"/>
      <c r="BZ66" s="997"/>
    </row>
    <row r="67" spans="1:78" s="996" customFormat="1">
      <c r="A67" s="60">
        <v>30</v>
      </c>
      <c r="B67" s="1024" t="s">
        <v>1022</v>
      </c>
      <c r="C67" s="998"/>
      <c r="D67" s="999"/>
      <c r="E67" s="999"/>
      <c r="F67" s="999"/>
      <c r="G67" s="999"/>
      <c r="H67" s="999"/>
      <c r="I67" s="999"/>
      <c r="J67" s="999"/>
      <c r="K67" s="999"/>
      <c r="L67" s="999"/>
      <c r="M67" s="999"/>
      <c r="N67" s="997"/>
      <c r="O67" s="997"/>
      <c r="P67" s="997"/>
      <c r="Q67" s="997"/>
      <c r="R67" s="997"/>
      <c r="S67" s="997"/>
      <c r="T67" s="997"/>
      <c r="U67" s="997"/>
      <c r="V67" s="997"/>
      <c r="W67" s="997"/>
      <c r="X67" s="997"/>
      <c r="Y67" s="997"/>
      <c r="Z67" s="997"/>
      <c r="AA67" s="997"/>
      <c r="AB67" s="997"/>
      <c r="AC67" s="997"/>
      <c r="AD67" s="997"/>
      <c r="AE67" s="997"/>
      <c r="AF67" s="997"/>
      <c r="AG67" s="997"/>
      <c r="AH67" s="997"/>
      <c r="AI67" s="997"/>
      <c r="AJ67" s="997"/>
      <c r="AK67" s="997"/>
      <c r="AL67" s="997"/>
      <c r="AM67" s="997"/>
      <c r="AN67" s="997"/>
      <c r="AO67" s="997"/>
      <c r="AP67" s="997"/>
      <c r="AQ67" s="997"/>
      <c r="AR67" s="997"/>
      <c r="AS67" s="997"/>
      <c r="AT67" s="997"/>
      <c r="AU67" s="997"/>
      <c r="AV67" s="997"/>
      <c r="AW67" s="997"/>
      <c r="AX67" s="997"/>
      <c r="AY67" s="997"/>
      <c r="AZ67" s="997"/>
      <c r="BA67" s="997"/>
      <c r="BB67" s="997"/>
      <c r="BC67" s="997"/>
      <c r="BD67" s="997"/>
      <c r="BE67" s="997"/>
      <c r="BF67" s="997"/>
      <c r="BG67" s="997"/>
      <c r="BH67" s="997"/>
      <c r="BI67" s="997"/>
      <c r="BJ67" s="997"/>
      <c r="BK67" s="997"/>
      <c r="BL67" s="997"/>
      <c r="BM67" s="997"/>
      <c r="BN67" s="997"/>
      <c r="BO67" s="997"/>
      <c r="BP67" s="997"/>
      <c r="BQ67" s="997"/>
      <c r="BR67" s="997"/>
      <c r="BS67" s="997"/>
      <c r="BT67" s="997"/>
      <c r="BU67" s="997"/>
      <c r="BV67" s="997"/>
      <c r="BW67" s="997"/>
      <c r="BX67" s="997"/>
      <c r="BY67" s="997"/>
      <c r="BZ67" s="997"/>
    </row>
    <row r="68" spans="1:78" s="996" customFormat="1">
      <c r="A68" s="60">
        <v>31</v>
      </c>
      <c r="B68" s="1024" t="s">
        <v>1023</v>
      </c>
      <c r="C68" s="998"/>
      <c r="D68" s="999"/>
      <c r="E68" s="999"/>
      <c r="F68" s="999"/>
      <c r="G68" s="999"/>
      <c r="H68" s="999"/>
      <c r="I68" s="999"/>
      <c r="J68" s="999"/>
      <c r="K68" s="999"/>
      <c r="L68" s="999"/>
      <c r="M68" s="999"/>
      <c r="N68" s="997"/>
      <c r="O68" s="997"/>
      <c r="P68" s="997"/>
      <c r="Q68" s="997"/>
      <c r="R68" s="997"/>
      <c r="S68" s="997"/>
      <c r="T68" s="997"/>
      <c r="U68" s="997"/>
      <c r="V68" s="997"/>
      <c r="W68" s="997"/>
      <c r="X68" s="997"/>
      <c r="Y68" s="997"/>
      <c r="Z68" s="997"/>
      <c r="AA68" s="997"/>
      <c r="AB68" s="997"/>
      <c r="AC68" s="997"/>
      <c r="AD68" s="997"/>
      <c r="AE68" s="997"/>
      <c r="AF68" s="997"/>
      <c r="AG68" s="997"/>
      <c r="AH68" s="997"/>
      <c r="AI68" s="997"/>
      <c r="AJ68" s="997"/>
      <c r="AK68" s="997"/>
      <c r="AL68" s="997"/>
      <c r="AM68" s="997"/>
      <c r="AN68" s="997"/>
      <c r="AO68" s="997"/>
      <c r="AP68" s="997"/>
      <c r="AQ68" s="997"/>
      <c r="AR68" s="997"/>
      <c r="AS68" s="997"/>
      <c r="AT68" s="997"/>
      <c r="AU68" s="997"/>
      <c r="AV68" s="997"/>
      <c r="AW68" s="997"/>
      <c r="AX68" s="997"/>
      <c r="AY68" s="997"/>
      <c r="AZ68" s="997"/>
      <c r="BA68" s="997"/>
      <c r="BB68" s="997"/>
      <c r="BC68" s="997"/>
      <c r="BD68" s="997"/>
      <c r="BE68" s="997"/>
      <c r="BF68" s="997"/>
      <c r="BG68" s="997"/>
      <c r="BH68" s="997"/>
      <c r="BI68" s="997"/>
      <c r="BJ68" s="997"/>
      <c r="BK68" s="997"/>
      <c r="BL68" s="997"/>
      <c r="BM68" s="997"/>
      <c r="BN68" s="997"/>
      <c r="BO68" s="997"/>
      <c r="BP68" s="997"/>
      <c r="BQ68" s="997"/>
      <c r="BR68" s="997"/>
      <c r="BS68" s="997"/>
      <c r="BT68" s="997"/>
      <c r="BU68" s="997"/>
      <c r="BV68" s="997"/>
      <c r="BW68" s="997"/>
      <c r="BX68" s="997"/>
      <c r="BY68" s="997"/>
      <c r="BZ68" s="997"/>
    </row>
    <row r="69" spans="1:78" s="996" customFormat="1">
      <c r="A69" s="60">
        <v>32</v>
      </c>
      <c r="B69" s="1024" t="s">
        <v>1024</v>
      </c>
      <c r="C69" s="998"/>
      <c r="D69" s="999"/>
      <c r="E69" s="999"/>
      <c r="F69" s="999"/>
      <c r="G69" s="999"/>
      <c r="H69" s="999"/>
      <c r="I69" s="999"/>
      <c r="J69" s="999"/>
      <c r="K69" s="999"/>
      <c r="L69" s="999"/>
      <c r="M69" s="999"/>
      <c r="N69" s="997"/>
      <c r="O69" s="997"/>
      <c r="P69" s="997"/>
      <c r="Q69" s="997"/>
      <c r="R69" s="997"/>
      <c r="S69" s="997"/>
      <c r="T69" s="997"/>
      <c r="U69" s="997"/>
      <c r="V69" s="997"/>
      <c r="W69" s="997"/>
      <c r="X69" s="997"/>
      <c r="Y69" s="997"/>
      <c r="Z69" s="997"/>
      <c r="AA69" s="997"/>
      <c r="AB69" s="997"/>
      <c r="AC69" s="997"/>
      <c r="AD69" s="997"/>
      <c r="AE69" s="997"/>
      <c r="AF69" s="997"/>
      <c r="AG69" s="997"/>
      <c r="AH69" s="997"/>
      <c r="AI69" s="997"/>
      <c r="AJ69" s="997"/>
      <c r="AK69" s="997"/>
      <c r="AL69" s="997"/>
      <c r="AM69" s="997"/>
      <c r="AN69" s="997"/>
      <c r="AO69" s="997"/>
      <c r="AP69" s="997"/>
      <c r="AQ69" s="997"/>
      <c r="AR69" s="997"/>
      <c r="AS69" s="997"/>
      <c r="AT69" s="997"/>
      <c r="AU69" s="997"/>
      <c r="AV69" s="997"/>
      <c r="AW69" s="997"/>
      <c r="AX69" s="997"/>
      <c r="AY69" s="997"/>
      <c r="AZ69" s="997"/>
      <c r="BA69" s="997"/>
      <c r="BB69" s="997"/>
      <c r="BC69" s="997"/>
      <c r="BD69" s="997"/>
      <c r="BE69" s="997"/>
      <c r="BF69" s="997"/>
      <c r="BG69" s="997"/>
      <c r="BH69" s="997"/>
      <c r="BI69" s="997"/>
      <c r="BJ69" s="997"/>
      <c r="BK69" s="997"/>
      <c r="BL69" s="997"/>
      <c r="BM69" s="997"/>
      <c r="BN69" s="997"/>
      <c r="BO69" s="997"/>
      <c r="BP69" s="997"/>
      <c r="BQ69" s="997"/>
      <c r="BR69" s="997"/>
      <c r="BS69" s="997"/>
      <c r="BT69" s="997"/>
      <c r="BU69" s="997"/>
      <c r="BV69" s="997"/>
      <c r="BW69" s="997"/>
      <c r="BX69" s="997"/>
      <c r="BY69" s="997"/>
      <c r="BZ69" s="997"/>
    </row>
    <row r="70" spans="1:78" s="996" customFormat="1" ht="15.75" customHeight="1">
      <c r="A70" s="60">
        <v>33</v>
      </c>
      <c r="B70" s="1024" t="s">
        <v>1025</v>
      </c>
      <c r="C70" s="998"/>
      <c r="D70" s="999"/>
      <c r="E70" s="999"/>
      <c r="F70" s="999"/>
      <c r="G70" s="999"/>
      <c r="H70" s="999"/>
      <c r="I70" s="999"/>
      <c r="J70" s="999"/>
      <c r="K70" s="999"/>
      <c r="L70" s="999"/>
      <c r="M70" s="999"/>
      <c r="N70" s="997"/>
      <c r="O70" s="997"/>
      <c r="P70" s="997"/>
      <c r="Q70" s="997"/>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7"/>
      <c r="BA70" s="997"/>
      <c r="BB70" s="997"/>
      <c r="BC70" s="997"/>
      <c r="BD70" s="997"/>
      <c r="BE70" s="997"/>
      <c r="BF70" s="997"/>
      <c r="BG70" s="997"/>
      <c r="BH70" s="997"/>
      <c r="BI70" s="997"/>
      <c r="BJ70" s="997"/>
      <c r="BK70" s="997"/>
      <c r="BL70" s="997"/>
      <c r="BM70" s="997"/>
      <c r="BN70" s="997"/>
      <c r="BO70" s="997"/>
      <c r="BP70" s="997"/>
      <c r="BQ70" s="997"/>
      <c r="BR70" s="997"/>
      <c r="BS70" s="997"/>
      <c r="BT70" s="997"/>
      <c r="BU70" s="997"/>
      <c r="BV70" s="997"/>
      <c r="BW70" s="997"/>
      <c r="BX70" s="997"/>
      <c r="BY70" s="997"/>
      <c r="BZ70" s="997"/>
    </row>
    <row r="71" spans="1:78" s="996" customFormat="1">
      <c r="A71" s="60">
        <v>34</v>
      </c>
      <c r="B71" s="1024" t="s">
        <v>1026</v>
      </c>
      <c r="C71" s="998"/>
      <c r="D71" s="1007"/>
      <c r="E71" s="1007"/>
      <c r="F71" s="1007"/>
      <c r="G71" s="1007"/>
      <c r="H71" s="1007"/>
      <c r="I71" s="1007"/>
      <c r="J71" s="1007"/>
      <c r="K71" s="1007"/>
      <c r="L71" s="1007"/>
      <c r="M71" s="100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7"/>
      <c r="BA71" s="997"/>
      <c r="BB71" s="997"/>
      <c r="BC71" s="997"/>
      <c r="BD71" s="997"/>
      <c r="BE71" s="997"/>
      <c r="BF71" s="997"/>
      <c r="BG71" s="997"/>
      <c r="BH71" s="997"/>
      <c r="BI71" s="997"/>
      <c r="BJ71" s="997"/>
      <c r="BK71" s="997"/>
      <c r="BL71" s="997"/>
      <c r="BM71" s="997"/>
      <c r="BN71" s="997"/>
      <c r="BO71" s="997"/>
      <c r="BP71" s="997"/>
      <c r="BQ71" s="997"/>
      <c r="BR71" s="997"/>
      <c r="BS71" s="997"/>
      <c r="BT71" s="997"/>
      <c r="BU71" s="997"/>
      <c r="BV71" s="997"/>
      <c r="BW71" s="997"/>
      <c r="BX71" s="997"/>
      <c r="BY71" s="997"/>
      <c r="BZ71" s="997"/>
    </row>
    <row r="72" spans="1:78" s="996" customFormat="1">
      <c r="A72" s="60">
        <v>35</v>
      </c>
      <c r="B72" s="1024" t="s">
        <v>1027</v>
      </c>
      <c r="C72" s="998"/>
      <c r="D72" s="1007"/>
      <c r="E72" s="1007"/>
      <c r="F72" s="1007"/>
      <c r="G72" s="1007"/>
      <c r="H72" s="1007"/>
      <c r="I72" s="1007"/>
      <c r="J72" s="1007"/>
      <c r="K72" s="1007"/>
      <c r="L72" s="1007"/>
      <c r="M72" s="1007"/>
      <c r="N72" s="997"/>
      <c r="O72" s="997"/>
      <c r="P72" s="997"/>
      <c r="Q72" s="997"/>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7"/>
      <c r="BA72" s="997"/>
      <c r="BB72" s="997"/>
      <c r="BC72" s="997"/>
      <c r="BD72" s="997"/>
      <c r="BE72" s="997"/>
      <c r="BF72" s="997"/>
      <c r="BG72" s="997"/>
      <c r="BH72" s="997"/>
      <c r="BI72" s="997"/>
      <c r="BJ72" s="997"/>
      <c r="BK72" s="997"/>
      <c r="BL72" s="997"/>
      <c r="BM72" s="997"/>
      <c r="BN72" s="997"/>
      <c r="BO72" s="997"/>
      <c r="BP72" s="997"/>
      <c r="BQ72" s="997"/>
      <c r="BR72" s="997"/>
      <c r="BS72" s="997"/>
      <c r="BT72" s="997"/>
      <c r="BU72" s="997"/>
      <c r="BV72" s="997"/>
      <c r="BW72" s="997"/>
      <c r="BX72" s="997"/>
      <c r="BY72" s="997"/>
      <c r="BZ72" s="997"/>
    </row>
    <row r="73" spans="1:78" s="996" customFormat="1">
      <c r="A73" s="60">
        <v>36</v>
      </c>
      <c r="B73" s="1024" t="s">
        <v>1073</v>
      </c>
      <c r="C73" s="998"/>
      <c r="D73" s="999"/>
      <c r="E73" s="999"/>
      <c r="F73" s="999"/>
      <c r="G73" s="999"/>
      <c r="H73" s="999"/>
      <c r="I73" s="999"/>
      <c r="J73" s="999"/>
      <c r="K73" s="999"/>
      <c r="L73" s="999"/>
      <c r="M73" s="999"/>
      <c r="N73" s="997"/>
      <c r="O73" s="997"/>
      <c r="P73" s="997"/>
      <c r="Q73" s="997"/>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7"/>
      <c r="BA73" s="997"/>
      <c r="BB73" s="997"/>
      <c r="BC73" s="997"/>
      <c r="BD73" s="997"/>
      <c r="BE73" s="997"/>
      <c r="BF73" s="997"/>
      <c r="BG73" s="997"/>
      <c r="BH73" s="997"/>
      <c r="BI73" s="997"/>
      <c r="BJ73" s="997"/>
      <c r="BK73" s="997"/>
      <c r="BL73" s="997"/>
      <c r="BM73" s="997"/>
      <c r="BN73" s="997"/>
      <c r="BO73" s="997"/>
      <c r="BP73" s="997"/>
      <c r="BQ73" s="997"/>
      <c r="BR73" s="997"/>
      <c r="BS73" s="997"/>
      <c r="BT73" s="997"/>
      <c r="BU73" s="997"/>
      <c r="BV73" s="997"/>
      <c r="BW73" s="997"/>
      <c r="BX73" s="997"/>
      <c r="BY73" s="997"/>
      <c r="BZ73" s="997"/>
    </row>
    <row r="74" spans="1:78" s="71" customFormat="1">
      <c r="A74" s="60">
        <v>37</v>
      </c>
      <c r="B74" s="1024" t="s">
        <v>1074</v>
      </c>
      <c r="C74" s="742"/>
      <c r="D74" s="750"/>
      <c r="E74" s="750"/>
      <c r="F74" s="750"/>
      <c r="G74" s="750"/>
      <c r="H74" s="750"/>
      <c r="I74" s="750"/>
      <c r="J74" s="750"/>
      <c r="K74" s="750"/>
      <c r="L74" s="750"/>
      <c r="M74" s="750"/>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row>
    <row r="75" spans="1:78" s="71" customFormat="1">
      <c r="A75" s="60">
        <v>38</v>
      </c>
      <c r="B75" s="1024" t="s">
        <v>1028</v>
      </c>
      <c r="C75" s="751"/>
      <c r="D75" s="1005"/>
      <c r="E75" s="1005"/>
      <c r="F75" s="1005"/>
      <c r="G75" s="1005"/>
      <c r="H75" s="1005"/>
      <c r="I75" s="1005"/>
      <c r="J75" s="1005"/>
      <c r="K75" s="1005"/>
      <c r="L75" s="1005"/>
      <c r="M75" s="1005"/>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29"/>
      <c r="BW75" s="229"/>
      <c r="BX75" s="229"/>
      <c r="BY75" s="229"/>
      <c r="BZ75" s="229"/>
    </row>
    <row r="76" spans="1:78" s="740" customFormat="1" ht="16.5" customHeight="1">
      <c r="A76" s="60">
        <v>39</v>
      </c>
      <c r="B76" s="1024" t="s">
        <v>1029</v>
      </c>
      <c r="C76" s="734"/>
      <c r="D76" s="1006"/>
      <c r="E76" s="1006"/>
      <c r="F76" s="1006"/>
      <c r="G76" s="1006"/>
      <c r="H76" s="1006"/>
      <c r="I76" s="1006"/>
      <c r="J76" s="1006"/>
      <c r="K76" s="1006"/>
      <c r="L76" s="1006"/>
      <c r="M76" s="1006"/>
    </row>
    <row r="77" spans="1:78" s="740" customFormat="1">
      <c r="A77" s="60">
        <v>40</v>
      </c>
      <c r="B77" s="1024" t="s">
        <v>1030</v>
      </c>
      <c r="C77" s="734"/>
      <c r="D77" s="833"/>
      <c r="E77" s="833"/>
      <c r="F77" s="833"/>
      <c r="G77" s="833"/>
      <c r="H77" s="833"/>
      <c r="I77" s="833"/>
      <c r="J77" s="833"/>
      <c r="K77" s="833"/>
      <c r="L77" s="833"/>
      <c r="M77" s="833"/>
    </row>
    <row r="78" spans="1:78" s="1004" customFormat="1">
      <c r="A78" s="1002"/>
      <c r="B78" s="1001"/>
      <c r="C78" s="1003"/>
      <c r="D78" s="1000"/>
      <c r="E78" s="1000"/>
      <c r="F78" s="1000"/>
      <c r="G78" s="1000"/>
      <c r="H78" s="1000"/>
      <c r="I78" s="1000"/>
      <c r="J78" s="1000"/>
      <c r="K78" s="1000"/>
      <c r="L78" s="1000"/>
      <c r="M78" s="1000"/>
    </row>
    <row r="79" spans="1:78" s="1004" customFormat="1" ht="30">
      <c r="A79" s="60">
        <v>41</v>
      </c>
      <c r="B79" s="1008" t="s">
        <v>1031</v>
      </c>
      <c r="C79" s="1003"/>
      <c r="D79" s="1009"/>
      <c r="E79" s="1009"/>
      <c r="F79" s="1009"/>
      <c r="G79" s="1009"/>
      <c r="H79" s="1009"/>
      <c r="I79" s="1009"/>
      <c r="J79" s="1009"/>
      <c r="K79" s="1009"/>
      <c r="L79" s="1009"/>
      <c r="M79" s="1009"/>
    </row>
    <row r="80" spans="1:78" s="1004" customFormat="1">
      <c r="A80" s="60"/>
      <c r="B80" s="1001"/>
      <c r="C80" s="1003"/>
      <c r="D80" s="1000"/>
      <c r="E80" s="1000"/>
      <c r="F80" s="1000"/>
      <c r="G80" s="1000"/>
      <c r="H80" s="1000"/>
      <c r="I80" s="1000"/>
      <c r="J80" s="1000"/>
      <c r="K80" s="1000"/>
      <c r="L80" s="1000"/>
      <c r="M80" s="1000"/>
    </row>
    <row r="81" spans="1:13" s="740" customFormat="1">
      <c r="A81" s="60">
        <f>A79+1</f>
        <v>42</v>
      </c>
      <c r="B81" s="746" t="s">
        <v>818</v>
      </c>
      <c r="C81" s="734"/>
      <c r="D81" s="295"/>
      <c r="E81" s="295"/>
      <c r="F81" s="295"/>
      <c r="G81" s="295"/>
      <c r="H81" s="295"/>
      <c r="I81" s="295"/>
      <c r="J81" s="295"/>
      <c r="K81" s="295"/>
      <c r="L81" s="295"/>
      <c r="M81" s="295"/>
    </row>
    <row r="82" spans="1:13" s="740" customFormat="1">
      <c r="A82" s="60"/>
      <c r="B82" s="720"/>
      <c r="C82" s="734"/>
      <c r="D82" s="747"/>
      <c r="E82" s="747"/>
      <c r="F82" s="747"/>
      <c r="G82" s="747"/>
      <c r="H82" s="747"/>
      <c r="I82" s="747"/>
      <c r="J82" s="747"/>
      <c r="K82" s="747"/>
      <c r="L82" s="747"/>
      <c r="M82" s="747"/>
    </row>
    <row r="83" spans="1:13" s="740" customFormat="1">
      <c r="A83" s="60">
        <f>A81+1</f>
        <v>43</v>
      </c>
      <c r="B83" s="746" t="s">
        <v>819</v>
      </c>
      <c r="C83" s="734"/>
      <c r="D83" s="295"/>
      <c r="E83" s="295"/>
      <c r="F83" s="295"/>
      <c r="G83" s="295"/>
      <c r="H83" s="295"/>
      <c r="I83" s="295"/>
      <c r="J83" s="295"/>
      <c r="K83" s="295"/>
      <c r="L83" s="295"/>
      <c r="M83" s="295"/>
    </row>
    <row r="84" spans="1:13" s="740" customFormat="1">
      <c r="A84" s="60"/>
      <c r="B84" s="720"/>
      <c r="C84" s="734"/>
      <c r="D84" s="747"/>
      <c r="E84" s="747"/>
      <c r="F84" s="747"/>
      <c r="G84" s="747"/>
      <c r="H84" s="747"/>
      <c r="I84" s="747"/>
      <c r="J84" s="747"/>
      <c r="K84" s="747"/>
      <c r="L84" s="747"/>
      <c r="M84" s="747"/>
    </row>
    <row r="85" spans="1:13" s="740" customFormat="1">
      <c r="A85" s="60">
        <f>A83+1</f>
        <v>44</v>
      </c>
      <c r="B85" s="746" t="str">
        <f>"Total risk-weighted assets (item "&amp;A77&amp;" minus items "&amp;A81&amp;" and "&amp;A83&amp;")"</f>
        <v>Total risk-weighted assets (item 40 minus items 42 and 43)</v>
      </c>
      <c r="C85" s="734"/>
      <c r="D85" s="66"/>
      <c r="E85" s="66"/>
      <c r="F85" s="66"/>
      <c r="G85" s="66"/>
      <c r="H85" s="66"/>
      <c r="I85" s="66"/>
      <c r="J85" s="66"/>
      <c r="K85" s="66"/>
      <c r="L85" s="66"/>
      <c r="M85" s="66"/>
    </row>
    <row r="86" spans="1:13" s="740" customFormat="1">
      <c r="A86" s="735"/>
      <c r="B86" s="746"/>
      <c r="C86" s="734"/>
      <c r="D86" s="747"/>
      <c r="E86" s="747"/>
      <c r="F86" s="747"/>
      <c r="G86" s="747"/>
      <c r="H86" s="747"/>
      <c r="I86" s="747"/>
      <c r="J86" s="747"/>
      <c r="K86" s="747"/>
      <c r="L86" s="747"/>
      <c r="M86" s="747"/>
    </row>
    <row r="87" spans="1:13" s="740" customFormat="1">
      <c r="A87" s="1002"/>
      <c r="B87" s="746" t="s">
        <v>820</v>
      </c>
      <c r="C87" s="734"/>
      <c r="D87" s="747"/>
      <c r="E87" s="747"/>
      <c r="F87" s="747"/>
      <c r="G87" s="747"/>
      <c r="H87" s="747"/>
      <c r="I87" s="747"/>
      <c r="J87" s="747"/>
      <c r="K87" s="747"/>
      <c r="L87" s="747"/>
      <c r="M87" s="747"/>
    </row>
    <row r="88" spans="1:13" s="740" customFormat="1" ht="30">
      <c r="A88" s="60">
        <v>45</v>
      </c>
      <c r="B88" s="720" t="s">
        <v>821</v>
      </c>
      <c r="C88" s="734"/>
      <c r="D88" s="295"/>
      <c r="E88" s="295"/>
      <c r="F88" s="295"/>
      <c r="G88" s="295"/>
      <c r="H88" s="295"/>
      <c r="I88" s="295"/>
      <c r="J88" s="295"/>
      <c r="K88" s="295"/>
      <c r="L88" s="295"/>
      <c r="M88" s="295"/>
    </row>
    <row r="89" spans="1:13" s="740" customFormat="1">
      <c r="A89" s="60"/>
      <c r="B89" s="720"/>
      <c r="C89" s="734"/>
      <c r="D89" s="747"/>
      <c r="E89" s="747"/>
      <c r="F89" s="747"/>
      <c r="G89" s="747"/>
      <c r="H89" s="747"/>
      <c r="I89" s="747"/>
      <c r="J89" s="747"/>
      <c r="K89" s="747"/>
      <c r="L89" s="747"/>
      <c r="M89" s="747"/>
    </row>
    <row r="90" spans="1:13" s="740" customFormat="1" ht="30">
      <c r="A90" s="60">
        <f>A88+1</f>
        <v>46</v>
      </c>
      <c r="B90" s="746" t="str">
        <f>"Notional principal amounts of over-the-counter derivative contracts (sum of lines "&amp;A91&amp;" through "&amp;A97&amp;")"</f>
        <v>Notional principal amounts of over-the-counter derivative contracts (sum of lines 47a through 47g)</v>
      </c>
      <c r="C90" s="734"/>
      <c r="D90" s="66"/>
      <c r="E90" s="66"/>
      <c r="F90" s="66"/>
      <c r="G90" s="66"/>
      <c r="H90" s="66"/>
      <c r="I90" s="66"/>
      <c r="J90" s="66"/>
      <c r="K90" s="66"/>
      <c r="L90" s="66"/>
      <c r="M90" s="66"/>
    </row>
    <row r="91" spans="1:13" s="740" customFormat="1">
      <c r="A91" s="60" t="s">
        <v>1032</v>
      </c>
      <c r="B91" s="720" t="s">
        <v>822</v>
      </c>
      <c r="C91" s="734"/>
      <c r="D91" s="295"/>
      <c r="E91" s="295"/>
      <c r="F91" s="295"/>
      <c r="G91" s="295"/>
      <c r="H91" s="295"/>
      <c r="I91" s="295"/>
      <c r="J91" s="295"/>
      <c r="K91" s="295"/>
      <c r="L91" s="295"/>
      <c r="M91" s="295"/>
    </row>
    <row r="92" spans="1:13" s="740" customFormat="1">
      <c r="A92" s="60" t="s">
        <v>1033</v>
      </c>
      <c r="B92" s="720" t="s">
        <v>823</v>
      </c>
      <c r="C92" s="734"/>
      <c r="D92" s="295"/>
      <c r="E92" s="295"/>
      <c r="F92" s="295"/>
      <c r="G92" s="295"/>
      <c r="H92" s="295"/>
      <c r="I92" s="295"/>
      <c r="J92" s="295"/>
      <c r="K92" s="295"/>
      <c r="L92" s="295"/>
      <c r="M92" s="295"/>
    </row>
    <row r="93" spans="1:13" s="740" customFormat="1">
      <c r="A93" s="60" t="s">
        <v>1034</v>
      </c>
      <c r="B93" s="720" t="s">
        <v>824</v>
      </c>
      <c r="C93" s="734"/>
      <c r="D93" s="295"/>
      <c r="E93" s="295"/>
      <c r="F93" s="295"/>
      <c r="G93" s="295"/>
      <c r="H93" s="295"/>
      <c r="I93" s="295"/>
      <c r="J93" s="295"/>
      <c r="K93" s="295"/>
      <c r="L93" s="295"/>
      <c r="M93" s="295"/>
    </row>
    <row r="94" spans="1:13" s="740" customFormat="1">
      <c r="A94" s="60" t="s">
        <v>1035</v>
      </c>
      <c r="B94" s="720" t="s">
        <v>825</v>
      </c>
      <c r="C94" s="734"/>
      <c r="D94" s="295"/>
      <c r="E94" s="295"/>
      <c r="F94" s="295"/>
      <c r="G94" s="295"/>
      <c r="H94" s="295"/>
      <c r="I94" s="295"/>
      <c r="J94" s="295"/>
      <c r="K94" s="295"/>
      <c r="L94" s="295"/>
      <c r="M94" s="295"/>
    </row>
    <row r="95" spans="1:13" s="740" customFormat="1">
      <c r="A95" s="60" t="s">
        <v>1036</v>
      </c>
      <c r="B95" s="720" t="s">
        <v>180</v>
      </c>
      <c r="C95" s="734"/>
      <c r="D95" s="295"/>
      <c r="E95" s="295"/>
      <c r="F95" s="295"/>
      <c r="G95" s="295"/>
      <c r="H95" s="295"/>
      <c r="I95" s="295"/>
      <c r="J95" s="295"/>
      <c r="K95" s="295"/>
      <c r="L95" s="295"/>
      <c r="M95" s="295"/>
    </row>
    <row r="96" spans="1:13" s="740" customFormat="1">
      <c r="A96" s="60" t="s">
        <v>1037</v>
      </c>
      <c r="B96" s="720" t="s">
        <v>826</v>
      </c>
      <c r="C96" s="734"/>
      <c r="D96" s="295"/>
      <c r="E96" s="295"/>
      <c r="F96" s="295"/>
      <c r="G96" s="295"/>
      <c r="H96" s="295"/>
      <c r="I96" s="295"/>
      <c r="J96" s="295"/>
      <c r="K96" s="295"/>
      <c r="L96" s="295"/>
      <c r="M96" s="295"/>
    </row>
    <row r="97" spans="1:13" s="740" customFormat="1">
      <c r="A97" s="60" t="s">
        <v>1038</v>
      </c>
      <c r="B97" s="720" t="s">
        <v>69</v>
      </c>
      <c r="C97" s="734"/>
      <c r="D97" s="295"/>
      <c r="E97" s="295"/>
      <c r="F97" s="295"/>
      <c r="G97" s="295"/>
      <c r="H97" s="295"/>
      <c r="I97" s="295"/>
      <c r="J97" s="295"/>
      <c r="K97" s="295"/>
      <c r="L97" s="295"/>
      <c r="M97" s="295"/>
    </row>
    <row r="98" spans="1:13" s="740" customFormat="1">
      <c r="A98" s="60"/>
      <c r="B98" s="720"/>
      <c r="C98" s="734"/>
      <c r="D98" s="747"/>
      <c r="E98" s="747"/>
      <c r="F98" s="747"/>
      <c r="G98" s="747"/>
      <c r="H98" s="747"/>
      <c r="I98" s="747"/>
      <c r="J98" s="747"/>
      <c r="K98" s="747"/>
      <c r="L98" s="747"/>
      <c r="M98" s="747"/>
    </row>
    <row r="99" spans="1:13" s="740" customFormat="1" ht="30">
      <c r="A99" s="60">
        <v>48</v>
      </c>
      <c r="B99" s="746" t="str">
        <f>"Notional principal amounts of centrally cleared derivative contracts (sum of lines "&amp;A100&amp;" through "&amp;A106&amp;")"</f>
        <v>Notional principal amounts of centrally cleared derivative contracts (sum of lines 49a through 49g)</v>
      </c>
      <c r="C99" s="734"/>
      <c r="D99" s="66"/>
      <c r="E99" s="66"/>
      <c r="F99" s="66"/>
      <c r="G99" s="66"/>
      <c r="H99" s="66"/>
      <c r="I99" s="66"/>
      <c r="J99" s="66"/>
      <c r="K99" s="66"/>
      <c r="L99" s="66"/>
      <c r="M99" s="66"/>
    </row>
    <row r="100" spans="1:13" s="740" customFormat="1">
      <c r="A100" s="60" t="s">
        <v>1039</v>
      </c>
      <c r="B100" s="720" t="s">
        <v>822</v>
      </c>
      <c r="C100" s="734"/>
      <c r="D100" s="295"/>
      <c r="E100" s="295"/>
      <c r="F100" s="295"/>
      <c r="G100" s="295"/>
      <c r="H100" s="295"/>
      <c r="I100" s="295"/>
      <c r="J100" s="295"/>
      <c r="K100" s="295"/>
      <c r="L100" s="295"/>
      <c r="M100" s="295"/>
    </row>
    <row r="101" spans="1:13" s="740" customFormat="1">
      <c r="A101" s="60" t="s">
        <v>1040</v>
      </c>
      <c r="B101" s="720" t="s">
        <v>823</v>
      </c>
      <c r="C101" s="734"/>
      <c r="D101" s="295"/>
      <c r="E101" s="295"/>
      <c r="F101" s="295"/>
      <c r="G101" s="295"/>
      <c r="H101" s="295"/>
      <c r="I101" s="295"/>
      <c r="J101" s="295"/>
      <c r="K101" s="295"/>
      <c r="L101" s="295"/>
      <c r="M101" s="295"/>
    </row>
    <row r="102" spans="1:13" s="740" customFormat="1">
      <c r="A102" s="60" t="s">
        <v>1041</v>
      </c>
      <c r="B102" s="720" t="s">
        <v>824</v>
      </c>
      <c r="C102" s="734"/>
      <c r="D102" s="295"/>
      <c r="E102" s="295"/>
      <c r="F102" s="295"/>
      <c r="G102" s="295"/>
      <c r="H102" s="295"/>
      <c r="I102" s="295"/>
      <c r="J102" s="295"/>
      <c r="K102" s="295"/>
      <c r="L102" s="295"/>
      <c r="M102" s="295"/>
    </row>
    <row r="103" spans="1:13" s="740" customFormat="1">
      <c r="A103" s="60" t="s">
        <v>1042</v>
      </c>
      <c r="B103" s="720" t="s">
        <v>825</v>
      </c>
      <c r="C103" s="734"/>
      <c r="D103" s="295"/>
      <c r="E103" s="295"/>
      <c r="F103" s="295"/>
      <c r="G103" s="295"/>
      <c r="H103" s="295"/>
      <c r="I103" s="295"/>
      <c r="J103" s="295"/>
      <c r="K103" s="295"/>
      <c r="L103" s="295"/>
      <c r="M103" s="295"/>
    </row>
    <row r="104" spans="1:13" s="740" customFormat="1">
      <c r="A104" s="60" t="s">
        <v>1043</v>
      </c>
      <c r="B104" s="720" t="s">
        <v>180</v>
      </c>
      <c r="C104" s="734"/>
      <c r="D104" s="295"/>
      <c r="E104" s="295"/>
      <c r="F104" s="295"/>
      <c r="G104" s="295"/>
      <c r="H104" s="295"/>
      <c r="I104" s="295"/>
      <c r="J104" s="295"/>
      <c r="K104" s="295"/>
      <c r="L104" s="295"/>
      <c r="M104" s="295"/>
    </row>
    <row r="105" spans="1:13" s="740" customFormat="1">
      <c r="A105" s="60" t="s">
        <v>1044</v>
      </c>
      <c r="B105" s="720" t="s">
        <v>826</v>
      </c>
      <c r="C105" s="734"/>
      <c r="D105" s="295"/>
      <c r="E105" s="295"/>
      <c r="F105" s="295"/>
      <c r="G105" s="295"/>
      <c r="H105" s="295"/>
      <c r="I105" s="295"/>
      <c r="J105" s="295"/>
      <c r="K105" s="295"/>
      <c r="L105" s="295"/>
      <c r="M105" s="295"/>
    </row>
    <row r="106" spans="1:13" s="740" customFormat="1">
      <c r="A106" s="60" t="s">
        <v>1045</v>
      </c>
      <c r="B106" s="720" t="s">
        <v>69</v>
      </c>
      <c r="C106" s="734"/>
      <c r="D106" s="295"/>
      <c r="E106" s="295"/>
      <c r="F106" s="295"/>
      <c r="G106" s="295"/>
      <c r="H106" s="295"/>
      <c r="I106" s="295"/>
      <c r="J106" s="295"/>
      <c r="K106" s="295"/>
      <c r="L106" s="295"/>
      <c r="M106" s="295"/>
    </row>
  </sheetData>
  <mergeCells count="3">
    <mergeCell ref="A1:M1"/>
    <mergeCell ref="C3:C4"/>
    <mergeCell ref="E3:M3"/>
  </mergeCells>
  <pageMargins left="0.7" right="0.7" top="0.75" bottom="0.75" header="0.3" footer="0.3"/>
  <pageSetup paperSize="5"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BZ180"/>
  <sheetViews>
    <sheetView showGridLines="0" zoomScaleNormal="100" zoomScaleSheetLayoutView="40" workbookViewId="0">
      <selection activeCell="B23" sqref="B23"/>
    </sheetView>
  </sheetViews>
  <sheetFormatPr defaultRowHeight="15"/>
  <cols>
    <col min="1" max="1" width="4.85546875" style="230" customWidth="1"/>
    <col min="2" max="2" width="93.7109375" style="230" customWidth="1"/>
    <col min="3" max="3" width="24.7109375" style="499" customWidth="1"/>
    <col min="4" max="4" width="10.5703125" style="230" customWidth="1"/>
    <col min="5" max="13" width="10.5703125" style="230" bestFit="1" customWidth="1"/>
    <col min="14" max="78" width="9.140625" style="230"/>
    <col min="79" max="16384" width="9.140625" style="60"/>
  </cols>
  <sheetData>
    <row r="1" spans="1:15" ht="15.75">
      <c r="A1" s="1107" t="str">
        <f>'Summary Submission Cover Sheet'!D15&amp;" Advanced RWA Worksheet: "&amp;'Summary Submission Cover Sheet'!D12&amp;" in "&amp;'Summary Submission Cover Sheet'!B23</f>
        <v xml:space="preserve"> Advanced RWA Worksheet: XYZ in Baseline</v>
      </c>
      <c r="B1" s="1107"/>
      <c r="C1" s="1107"/>
      <c r="D1" s="1107"/>
      <c r="E1" s="1107"/>
      <c r="F1" s="1107"/>
      <c r="G1" s="1107"/>
      <c r="H1" s="1107"/>
      <c r="I1" s="1107"/>
      <c r="J1" s="1107"/>
      <c r="K1" s="1107"/>
      <c r="L1" s="1107"/>
      <c r="M1" s="1107"/>
      <c r="N1" s="505"/>
      <c r="O1" s="505"/>
    </row>
    <row r="2" spans="1:15">
      <c r="A2" s="589" t="s">
        <v>1135</v>
      </c>
    </row>
    <row r="3" spans="1:15" ht="30" customHeight="1">
      <c r="C3" s="1108"/>
      <c r="D3" s="1036" t="s">
        <v>26</v>
      </c>
      <c r="E3" s="1108" t="s">
        <v>27</v>
      </c>
      <c r="F3" s="1108"/>
      <c r="G3" s="1108"/>
      <c r="H3" s="1108"/>
      <c r="I3" s="1108"/>
      <c r="J3" s="1108"/>
      <c r="K3" s="1108"/>
      <c r="L3" s="1108"/>
      <c r="M3" s="1108"/>
    </row>
    <row r="4" spans="1:15" ht="15.75" thickBot="1">
      <c r="A4" s="388"/>
      <c r="B4" s="388"/>
      <c r="C4" s="1109"/>
      <c r="D4" s="1037" t="s">
        <v>546</v>
      </c>
      <c r="E4" s="1037" t="s">
        <v>547</v>
      </c>
      <c r="F4" s="1037" t="s">
        <v>548</v>
      </c>
      <c r="G4" s="1037" t="s">
        <v>549</v>
      </c>
      <c r="H4" s="1037" t="s">
        <v>550</v>
      </c>
      <c r="I4" s="1037" t="s">
        <v>551</v>
      </c>
      <c r="J4" s="1037" t="s">
        <v>552</v>
      </c>
      <c r="K4" s="1037" t="s">
        <v>553</v>
      </c>
      <c r="L4" s="1037" t="s">
        <v>554</v>
      </c>
      <c r="M4" s="1037" t="s">
        <v>555</v>
      </c>
    </row>
    <row r="5" spans="1:15" ht="15.75" thickTop="1">
      <c r="A5" s="243" t="s">
        <v>575</v>
      </c>
      <c r="B5" s="398"/>
      <c r="C5" s="497"/>
      <c r="D5" s="398"/>
      <c r="E5" s="398"/>
      <c r="F5" s="398"/>
      <c r="G5" s="398"/>
      <c r="H5" s="398"/>
      <c r="I5" s="398"/>
      <c r="J5" s="398"/>
      <c r="K5" s="398"/>
      <c r="L5" s="398"/>
      <c r="M5" s="398"/>
    </row>
    <row r="6" spans="1:15">
      <c r="A6" s="60">
        <v>1</v>
      </c>
      <c r="B6" s="244" t="s">
        <v>576</v>
      </c>
      <c r="C6" s="247"/>
      <c r="D6" s="718"/>
      <c r="E6" s="718"/>
      <c r="F6" s="718"/>
      <c r="G6" s="718"/>
      <c r="H6" s="718"/>
      <c r="I6" s="718"/>
      <c r="J6" s="718"/>
      <c r="K6" s="718"/>
      <c r="L6" s="718"/>
      <c r="M6" s="718"/>
    </row>
    <row r="7" spans="1:15">
      <c r="A7" s="60">
        <f>A6+1</f>
        <v>2</v>
      </c>
      <c r="B7" s="248" t="s">
        <v>577</v>
      </c>
      <c r="C7" s="506"/>
      <c r="D7" s="91"/>
      <c r="E7" s="91"/>
      <c r="F7" s="91"/>
      <c r="G7" s="91"/>
      <c r="H7" s="91"/>
      <c r="I7" s="91"/>
      <c r="J7" s="91"/>
      <c r="K7" s="91"/>
      <c r="L7" s="91"/>
      <c r="M7" s="91"/>
    </row>
    <row r="8" spans="1:15">
      <c r="B8" s="249" t="s">
        <v>578</v>
      </c>
      <c r="C8" s="506"/>
      <c r="D8" s="484"/>
      <c r="E8" s="484"/>
      <c r="F8" s="508"/>
      <c r="G8" s="508"/>
      <c r="H8" s="508"/>
      <c r="I8" s="508"/>
      <c r="J8" s="508"/>
      <c r="K8" s="508"/>
      <c r="L8" s="508"/>
      <c r="M8" s="508"/>
    </row>
    <row r="9" spans="1:15">
      <c r="A9" s="60">
        <f>A7+1</f>
        <v>3</v>
      </c>
      <c r="B9" s="250" t="s">
        <v>579</v>
      </c>
      <c r="C9" s="247"/>
      <c r="D9" s="63"/>
      <c r="E9" s="63"/>
      <c r="F9" s="296"/>
      <c r="G9" s="296"/>
      <c r="H9" s="296"/>
      <c r="I9" s="296"/>
      <c r="J9" s="296"/>
      <c r="K9" s="296"/>
      <c r="L9" s="296"/>
      <c r="M9" s="296"/>
    </row>
    <row r="10" spans="1:15">
      <c r="A10" s="60">
        <f>A9+1</f>
        <v>4</v>
      </c>
      <c r="B10" s="1035" t="s">
        <v>580</v>
      </c>
      <c r="C10" s="247"/>
      <c r="D10" s="63"/>
      <c r="E10" s="63"/>
      <c r="F10" s="296"/>
      <c r="G10" s="296"/>
      <c r="H10" s="296"/>
      <c r="I10" s="296"/>
      <c r="J10" s="296"/>
      <c r="K10" s="296"/>
      <c r="L10" s="296"/>
      <c r="M10" s="296"/>
    </row>
    <row r="11" spans="1:15">
      <c r="B11" s="249" t="s">
        <v>581</v>
      </c>
      <c r="C11" s="504"/>
      <c r="D11" s="484"/>
      <c r="E11" s="484"/>
      <c r="F11" s="508"/>
      <c r="G11" s="508"/>
      <c r="H11" s="508"/>
      <c r="I11" s="508"/>
      <c r="J11" s="508"/>
      <c r="K11" s="508"/>
      <c r="L11" s="508"/>
      <c r="M11" s="508"/>
    </row>
    <row r="12" spans="1:15">
      <c r="A12" s="60">
        <f>A10+1</f>
        <v>5</v>
      </c>
      <c r="B12" s="250" t="s">
        <v>579</v>
      </c>
      <c r="C12" s="247"/>
      <c r="D12" s="63"/>
      <c r="E12" s="63"/>
      <c r="F12" s="296"/>
      <c r="G12" s="296"/>
      <c r="H12" s="296"/>
      <c r="I12" s="296"/>
      <c r="J12" s="296"/>
      <c r="K12" s="296"/>
      <c r="L12" s="296"/>
      <c r="M12" s="296"/>
    </row>
    <row r="13" spans="1:15">
      <c r="A13" s="60">
        <f>A12+1</f>
        <v>6</v>
      </c>
      <c r="B13" s="250" t="s">
        <v>580</v>
      </c>
      <c r="C13" s="247"/>
      <c r="D13" s="63"/>
      <c r="E13" s="63"/>
      <c r="F13" s="296"/>
      <c r="G13" s="296"/>
      <c r="H13" s="296"/>
      <c r="I13" s="296"/>
      <c r="J13" s="296"/>
      <c r="K13" s="296"/>
      <c r="L13" s="296"/>
      <c r="M13" s="296"/>
    </row>
    <row r="14" spans="1:15">
      <c r="B14" s="249" t="s">
        <v>582</v>
      </c>
      <c r="C14" s="504"/>
      <c r="D14" s="484"/>
      <c r="E14" s="484"/>
      <c r="F14" s="508"/>
      <c r="G14" s="508"/>
      <c r="H14" s="508"/>
      <c r="I14" s="508"/>
      <c r="J14" s="508"/>
      <c r="K14" s="508"/>
      <c r="L14" s="508"/>
      <c r="M14" s="508"/>
    </row>
    <row r="15" spans="1:15">
      <c r="A15" s="60">
        <f>A13+1</f>
        <v>7</v>
      </c>
      <c r="B15" s="250" t="s">
        <v>579</v>
      </c>
      <c r="C15" s="247"/>
      <c r="D15" s="63"/>
      <c r="E15" s="63"/>
      <c r="F15" s="296"/>
      <c r="G15" s="296"/>
      <c r="H15" s="296"/>
      <c r="I15" s="296"/>
      <c r="J15" s="296"/>
      <c r="K15" s="296"/>
      <c r="L15" s="296"/>
      <c r="M15" s="296"/>
    </row>
    <row r="16" spans="1:15">
      <c r="A16" s="60">
        <f>A15+1</f>
        <v>8</v>
      </c>
      <c r="B16" s="250" t="s">
        <v>580</v>
      </c>
      <c r="C16" s="247"/>
      <c r="D16" s="63"/>
      <c r="E16" s="63"/>
      <c r="F16" s="296"/>
      <c r="G16" s="296"/>
      <c r="H16" s="296"/>
      <c r="I16" s="296"/>
      <c r="J16" s="296"/>
      <c r="K16" s="296"/>
      <c r="L16" s="296"/>
      <c r="M16" s="296"/>
    </row>
    <row r="17" spans="1:13">
      <c r="B17" s="249" t="s">
        <v>583</v>
      </c>
      <c r="C17" s="504"/>
      <c r="D17" s="484"/>
      <c r="E17" s="484"/>
      <c r="F17" s="508"/>
      <c r="G17" s="508"/>
      <c r="H17" s="508"/>
      <c r="I17" s="508"/>
      <c r="J17" s="508"/>
      <c r="K17" s="508"/>
      <c r="L17" s="508"/>
      <c r="M17" s="508"/>
    </row>
    <row r="18" spans="1:13">
      <c r="A18" s="60">
        <f>A16+1</f>
        <v>9</v>
      </c>
      <c r="B18" s="250" t="s">
        <v>579</v>
      </c>
      <c r="C18" s="247"/>
      <c r="D18" s="63"/>
      <c r="E18" s="63"/>
      <c r="F18" s="296"/>
      <c r="G18" s="296"/>
      <c r="H18" s="296"/>
      <c r="I18" s="296"/>
      <c r="J18" s="296"/>
      <c r="K18" s="296"/>
      <c r="L18" s="296"/>
      <c r="M18" s="296"/>
    </row>
    <row r="19" spans="1:13">
      <c r="A19" s="60">
        <f>A18+1</f>
        <v>10</v>
      </c>
      <c r="B19" s="250" t="s">
        <v>580</v>
      </c>
      <c r="C19" s="247"/>
      <c r="D19" s="63"/>
      <c r="E19" s="63"/>
      <c r="F19" s="296"/>
      <c r="G19" s="296"/>
      <c r="H19" s="296"/>
      <c r="I19" s="296"/>
      <c r="J19" s="296"/>
      <c r="K19" s="296"/>
      <c r="L19" s="296"/>
      <c r="M19" s="296"/>
    </row>
    <row r="20" spans="1:13">
      <c r="B20" s="249" t="s">
        <v>584</v>
      </c>
      <c r="C20" s="504"/>
      <c r="D20" s="484"/>
      <c r="E20" s="484"/>
      <c r="F20" s="508"/>
      <c r="G20" s="508"/>
      <c r="H20" s="508"/>
      <c r="I20" s="508"/>
      <c r="J20" s="508"/>
      <c r="K20" s="508"/>
      <c r="L20" s="508"/>
      <c r="M20" s="508"/>
    </row>
    <row r="21" spans="1:13">
      <c r="A21" s="60">
        <f>A19+1</f>
        <v>11</v>
      </c>
      <c r="B21" s="297" t="s">
        <v>579</v>
      </c>
      <c r="C21" s="247"/>
      <c r="D21" s="63"/>
      <c r="E21" s="63"/>
      <c r="F21" s="296"/>
      <c r="G21" s="296"/>
      <c r="H21" s="296"/>
      <c r="I21" s="296"/>
      <c r="J21" s="296"/>
      <c r="K21" s="296"/>
      <c r="L21" s="296"/>
      <c r="M21" s="296"/>
    </row>
    <row r="22" spans="1:13">
      <c r="A22" s="60">
        <f t="shared" ref="A22:A30" si="0">A21+1</f>
        <v>12</v>
      </c>
      <c r="B22" s="250" t="s">
        <v>580</v>
      </c>
      <c r="C22" s="247"/>
      <c r="D22" s="63"/>
      <c r="E22" s="63"/>
      <c r="F22" s="296"/>
      <c r="G22" s="296"/>
      <c r="H22" s="296"/>
      <c r="I22" s="296"/>
      <c r="J22" s="296"/>
      <c r="K22" s="296"/>
      <c r="L22" s="296"/>
      <c r="M22" s="296"/>
    </row>
    <row r="23" spans="1:13">
      <c r="A23" s="60">
        <f t="shared" si="0"/>
        <v>13</v>
      </c>
      <c r="B23" s="264" t="s">
        <v>585</v>
      </c>
      <c r="C23" s="504"/>
      <c r="D23" s="91"/>
      <c r="E23" s="91"/>
      <c r="F23" s="91"/>
      <c r="G23" s="91"/>
      <c r="H23" s="91"/>
      <c r="I23" s="91"/>
      <c r="J23" s="91"/>
      <c r="K23" s="91"/>
      <c r="L23" s="91"/>
      <c r="M23" s="91"/>
    </row>
    <row r="24" spans="1:13">
      <c r="A24" s="60">
        <f t="shared" si="0"/>
        <v>14</v>
      </c>
      <c r="B24" s="297" t="s">
        <v>586</v>
      </c>
      <c r="C24" s="247"/>
      <c r="D24" s="63"/>
      <c r="E24" s="63"/>
      <c r="F24" s="296"/>
      <c r="G24" s="296"/>
      <c r="H24" s="296"/>
      <c r="I24" s="296"/>
      <c r="J24" s="296"/>
      <c r="K24" s="296"/>
      <c r="L24" s="296"/>
      <c r="M24" s="296"/>
    </row>
    <row r="25" spans="1:13">
      <c r="A25" s="60">
        <f t="shared" si="0"/>
        <v>15</v>
      </c>
      <c r="B25" s="297" t="s">
        <v>587</v>
      </c>
      <c r="C25" s="247"/>
      <c r="D25" s="63"/>
      <c r="E25" s="63"/>
      <c r="F25" s="296"/>
      <c r="G25" s="296"/>
      <c r="H25" s="296"/>
      <c r="I25" s="296"/>
      <c r="J25" s="296"/>
      <c r="K25" s="296"/>
      <c r="L25" s="296"/>
      <c r="M25" s="296"/>
    </row>
    <row r="26" spans="1:13">
      <c r="A26" s="60">
        <f t="shared" si="0"/>
        <v>16</v>
      </c>
      <c r="B26" s="297" t="s">
        <v>588</v>
      </c>
      <c r="C26" s="247"/>
      <c r="D26" s="63"/>
      <c r="E26" s="63"/>
      <c r="F26" s="296"/>
      <c r="G26" s="296"/>
      <c r="H26" s="296"/>
      <c r="I26" s="296"/>
      <c r="J26" s="296"/>
      <c r="K26" s="296"/>
      <c r="L26" s="296"/>
      <c r="M26" s="296"/>
    </row>
    <row r="27" spans="1:13">
      <c r="A27" s="60">
        <f t="shared" si="0"/>
        <v>17</v>
      </c>
      <c r="B27" s="297" t="s">
        <v>589</v>
      </c>
      <c r="C27" s="247"/>
      <c r="D27" s="63"/>
      <c r="E27" s="63"/>
      <c r="F27" s="296"/>
      <c r="G27" s="296"/>
      <c r="H27" s="296"/>
      <c r="I27" s="296"/>
      <c r="J27" s="296"/>
      <c r="K27" s="296"/>
      <c r="L27" s="296"/>
      <c r="M27" s="296"/>
    </row>
    <row r="28" spans="1:13">
      <c r="A28" s="60">
        <f t="shared" si="0"/>
        <v>18</v>
      </c>
      <c r="B28" s="297" t="s">
        <v>590</v>
      </c>
      <c r="C28" s="247"/>
      <c r="D28" s="63"/>
      <c r="E28" s="63"/>
      <c r="F28" s="296"/>
      <c r="G28" s="296"/>
      <c r="H28" s="296"/>
      <c r="I28" s="296"/>
      <c r="J28" s="296"/>
      <c r="K28" s="296"/>
      <c r="L28" s="296"/>
      <c r="M28" s="296"/>
    </row>
    <row r="29" spans="1:13">
      <c r="A29" s="60">
        <f t="shared" si="0"/>
        <v>19</v>
      </c>
      <c r="B29" s="297" t="s">
        <v>591</v>
      </c>
      <c r="C29" s="247"/>
      <c r="D29" s="63"/>
      <c r="E29" s="63"/>
      <c r="F29" s="296"/>
      <c r="G29" s="296"/>
      <c r="H29" s="296"/>
      <c r="I29" s="296"/>
      <c r="J29" s="296"/>
      <c r="K29" s="296"/>
      <c r="L29" s="296"/>
      <c r="M29" s="296"/>
    </row>
    <row r="30" spans="1:13">
      <c r="A30" s="60">
        <f t="shared" si="0"/>
        <v>20</v>
      </c>
      <c r="B30" s="264" t="s">
        <v>592</v>
      </c>
      <c r="C30" s="504"/>
      <c r="D30" s="91"/>
      <c r="E30" s="91"/>
      <c r="F30" s="91"/>
      <c r="G30" s="91"/>
      <c r="H30" s="91"/>
      <c r="I30" s="91"/>
      <c r="J30" s="91"/>
      <c r="K30" s="91"/>
      <c r="L30" s="91"/>
      <c r="M30" s="91"/>
    </row>
    <row r="31" spans="1:13">
      <c r="B31" s="275" t="s">
        <v>593</v>
      </c>
      <c r="C31" s="504"/>
      <c r="D31" s="484"/>
      <c r="E31" s="484"/>
      <c r="F31" s="484"/>
      <c r="G31" s="484"/>
      <c r="H31" s="484"/>
      <c r="I31" s="484"/>
      <c r="J31" s="484"/>
      <c r="K31" s="484"/>
      <c r="L31" s="484"/>
      <c r="M31" s="484"/>
    </row>
    <row r="32" spans="1:13">
      <c r="A32" s="60">
        <f>A30+1</f>
        <v>21</v>
      </c>
      <c r="B32" s="297" t="s">
        <v>579</v>
      </c>
      <c r="C32" s="247"/>
      <c r="D32" s="63"/>
      <c r="E32" s="63"/>
      <c r="F32" s="296"/>
      <c r="G32" s="296"/>
      <c r="H32" s="296"/>
      <c r="I32" s="296"/>
      <c r="J32" s="296"/>
      <c r="K32" s="296"/>
      <c r="L32" s="296"/>
      <c r="M32" s="296"/>
    </row>
    <row r="33" spans="1:13">
      <c r="A33" s="60">
        <f>A32+1</f>
        <v>22</v>
      </c>
      <c r="B33" s="297" t="s">
        <v>580</v>
      </c>
      <c r="C33" s="247"/>
      <c r="D33" s="63"/>
      <c r="E33" s="63"/>
      <c r="F33" s="296"/>
      <c r="G33" s="296"/>
      <c r="H33" s="296"/>
      <c r="I33" s="296"/>
      <c r="J33" s="296"/>
      <c r="K33" s="296"/>
      <c r="L33" s="296"/>
      <c r="M33" s="296"/>
    </row>
    <row r="34" spans="1:13">
      <c r="B34" s="275" t="s">
        <v>594</v>
      </c>
      <c r="C34" s="504"/>
      <c r="D34" s="484"/>
      <c r="E34" s="484"/>
      <c r="F34" s="508"/>
      <c r="G34" s="508"/>
      <c r="H34" s="508"/>
      <c r="I34" s="508"/>
      <c r="J34" s="508"/>
      <c r="K34" s="508"/>
      <c r="L34" s="508"/>
      <c r="M34" s="508"/>
    </row>
    <row r="35" spans="1:13">
      <c r="A35" s="60">
        <f>A33+1</f>
        <v>23</v>
      </c>
      <c r="B35" s="297" t="s">
        <v>579</v>
      </c>
      <c r="C35" s="247"/>
      <c r="D35" s="63"/>
      <c r="E35" s="63"/>
      <c r="F35" s="296"/>
      <c r="G35" s="296"/>
      <c r="H35" s="296"/>
      <c r="I35" s="296"/>
      <c r="J35" s="296"/>
      <c r="K35" s="296"/>
      <c r="L35" s="296"/>
      <c r="M35" s="296"/>
    </row>
    <row r="36" spans="1:13">
      <c r="A36" s="60">
        <f>A35+1</f>
        <v>24</v>
      </c>
      <c r="B36" s="297" t="s">
        <v>580</v>
      </c>
      <c r="C36" s="247"/>
      <c r="D36" s="63"/>
      <c r="E36" s="63"/>
      <c r="F36" s="296"/>
      <c r="G36" s="296"/>
      <c r="H36" s="296"/>
      <c r="I36" s="296"/>
      <c r="J36" s="296"/>
      <c r="K36" s="296"/>
      <c r="L36" s="296"/>
      <c r="M36" s="296"/>
    </row>
    <row r="37" spans="1:13">
      <c r="B37" s="275" t="s">
        <v>595</v>
      </c>
      <c r="C37" s="504"/>
      <c r="D37" s="484"/>
      <c r="E37" s="484"/>
      <c r="F37" s="508"/>
      <c r="G37" s="508"/>
      <c r="H37" s="508"/>
      <c r="I37" s="508"/>
      <c r="J37" s="508"/>
      <c r="K37" s="508"/>
      <c r="L37" s="508"/>
      <c r="M37" s="508"/>
    </row>
    <row r="38" spans="1:13">
      <c r="A38" s="60">
        <f>A36+1</f>
        <v>25</v>
      </c>
      <c r="B38" s="297" t="s">
        <v>579</v>
      </c>
      <c r="C38" s="247"/>
      <c r="D38" s="63"/>
      <c r="E38" s="63"/>
      <c r="F38" s="296"/>
      <c r="G38" s="296"/>
      <c r="H38" s="296"/>
      <c r="I38" s="296"/>
      <c r="J38" s="296"/>
      <c r="K38" s="296"/>
      <c r="L38" s="296"/>
      <c r="M38" s="296"/>
    </row>
    <row r="39" spans="1:13">
      <c r="A39" s="60">
        <f>A38+1</f>
        <v>26</v>
      </c>
      <c r="B39" s="297" t="s">
        <v>580</v>
      </c>
      <c r="C39" s="247"/>
      <c r="D39" s="63"/>
      <c r="E39" s="63"/>
      <c r="F39" s="296"/>
      <c r="G39" s="296"/>
      <c r="H39" s="296"/>
      <c r="I39" s="296"/>
      <c r="J39" s="296"/>
      <c r="K39" s="296"/>
      <c r="L39" s="296"/>
      <c r="M39" s="296"/>
    </row>
    <row r="40" spans="1:13">
      <c r="B40" s="275" t="s">
        <v>596</v>
      </c>
      <c r="C40" s="504"/>
      <c r="D40" s="484"/>
      <c r="E40" s="484"/>
      <c r="F40" s="508"/>
      <c r="G40" s="508"/>
      <c r="H40" s="508"/>
      <c r="I40" s="508"/>
      <c r="J40" s="508"/>
      <c r="K40" s="508"/>
      <c r="L40" s="508"/>
      <c r="M40" s="508"/>
    </row>
    <row r="41" spans="1:13">
      <c r="A41" s="60">
        <f>A39+1</f>
        <v>27</v>
      </c>
      <c r="B41" s="297" t="s">
        <v>579</v>
      </c>
      <c r="C41" s="247"/>
      <c r="D41" s="63"/>
      <c r="E41" s="63"/>
      <c r="F41" s="296"/>
      <c r="G41" s="296"/>
      <c r="H41" s="296"/>
      <c r="I41" s="296"/>
      <c r="J41" s="296"/>
      <c r="K41" s="296"/>
      <c r="L41" s="296"/>
      <c r="M41" s="296"/>
    </row>
    <row r="42" spans="1:13">
      <c r="A42" s="60">
        <f>A41+1</f>
        <v>28</v>
      </c>
      <c r="B42" s="297" t="s">
        <v>580</v>
      </c>
      <c r="C42" s="247"/>
      <c r="D42" s="63"/>
      <c r="E42" s="63"/>
      <c r="F42" s="296"/>
      <c r="G42" s="296"/>
      <c r="H42" s="296"/>
      <c r="I42" s="296"/>
      <c r="J42" s="296"/>
      <c r="K42" s="296"/>
      <c r="L42" s="296"/>
      <c r="M42" s="296"/>
    </row>
    <row r="43" spans="1:13">
      <c r="B43" s="275" t="s">
        <v>597</v>
      </c>
      <c r="C43" s="504"/>
      <c r="D43" s="484"/>
      <c r="E43" s="484"/>
      <c r="F43" s="508"/>
      <c r="G43" s="508"/>
      <c r="H43" s="508"/>
      <c r="I43" s="508"/>
      <c r="J43" s="508"/>
      <c r="K43" s="508"/>
      <c r="L43" s="508"/>
      <c r="M43" s="508"/>
    </row>
    <row r="44" spans="1:13">
      <c r="A44" s="60">
        <f>A42+1</f>
        <v>29</v>
      </c>
      <c r="B44" s="297" t="s">
        <v>579</v>
      </c>
      <c r="C44" s="247"/>
      <c r="D44" s="63"/>
      <c r="E44" s="63"/>
      <c r="F44" s="296"/>
      <c r="G44" s="296"/>
      <c r="H44" s="296"/>
      <c r="I44" s="296"/>
      <c r="J44" s="296"/>
      <c r="K44" s="296"/>
      <c r="L44" s="296"/>
      <c r="M44" s="296"/>
    </row>
    <row r="45" spans="1:13">
      <c r="A45" s="60">
        <f>A44+1</f>
        <v>30</v>
      </c>
      <c r="B45" s="297" t="s">
        <v>580</v>
      </c>
      <c r="C45" s="247"/>
      <c r="D45" s="63"/>
      <c r="E45" s="63"/>
      <c r="F45" s="296"/>
      <c r="G45" s="296"/>
      <c r="H45" s="296"/>
      <c r="I45" s="296"/>
      <c r="J45" s="296"/>
      <c r="K45" s="296"/>
      <c r="L45" s="296"/>
      <c r="M45" s="296"/>
    </row>
    <row r="46" spans="1:13">
      <c r="B46" s="298" t="s">
        <v>722</v>
      </c>
      <c r="C46" s="504"/>
      <c r="D46" s="511"/>
      <c r="E46" s="511"/>
      <c r="F46" s="512"/>
      <c r="G46" s="512"/>
      <c r="H46" s="512"/>
      <c r="I46" s="512"/>
      <c r="J46" s="512"/>
      <c r="K46" s="512"/>
      <c r="L46" s="512"/>
      <c r="M46" s="512"/>
    </row>
    <row r="47" spans="1:13">
      <c r="A47" s="60">
        <f>A45+1</f>
        <v>31</v>
      </c>
      <c r="B47" s="297" t="s">
        <v>579</v>
      </c>
      <c r="C47" s="247"/>
      <c r="D47" s="63"/>
      <c r="E47" s="63"/>
      <c r="F47" s="296"/>
      <c r="G47" s="296"/>
      <c r="H47" s="296"/>
      <c r="I47" s="296"/>
      <c r="J47" s="296"/>
      <c r="K47" s="296"/>
      <c r="L47" s="296"/>
      <c r="M47" s="296"/>
    </row>
    <row r="48" spans="1:13">
      <c r="A48" s="60">
        <f>A47+1</f>
        <v>32</v>
      </c>
      <c r="B48" s="297" t="s">
        <v>580</v>
      </c>
      <c r="C48" s="247"/>
      <c r="D48" s="63"/>
      <c r="E48" s="63"/>
      <c r="F48" s="296"/>
      <c r="G48" s="296"/>
      <c r="H48" s="296"/>
      <c r="I48" s="296"/>
      <c r="J48" s="296"/>
      <c r="K48" s="296"/>
      <c r="L48" s="296"/>
      <c r="M48" s="296"/>
    </row>
    <row r="49" spans="1:13">
      <c r="A49" s="60">
        <f>A48+1</f>
        <v>33</v>
      </c>
      <c r="B49" s="9" t="s">
        <v>721</v>
      </c>
      <c r="C49" s="504"/>
      <c r="D49" s="91"/>
      <c r="E49" s="91"/>
      <c r="F49" s="91"/>
      <c r="G49" s="91"/>
      <c r="H49" s="91"/>
      <c r="I49" s="91"/>
      <c r="J49" s="91"/>
      <c r="K49" s="91"/>
      <c r="L49" s="91"/>
      <c r="M49" s="91"/>
    </row>
    <row r="50" spans="1:13">
      <c r="B50" s="18" t="s">
        <v>720</v>
      </c>
      <c r="C50" s="504"/>
      <c r="D50" s="511"/>
      <c r="E50" s="511"/>
      <c r="F50" s="511"/>
      <c r="G50" s="511"/>
      <c r="H50" s="511"/>
      <c r="I50" s="511"/>
      <c r="J50" s="511"/>
      <c r="K50" s="511"/>
      <c r="L50" s="511"/>
      <c r="M50" s="511"/>
    </row>
    <row r="51" spans="1:13">
      <c r="A51" s="60">
        <f>A49+1</f>
        <v>34</v>
      </c>
      <c r="B51" s="161" t="s">
        <v>579</v>
      </c>
      <c r="C51" s="504"/>
      <c r="D51" s="296"/>
      <c r="E51" s="296"/>
      <c r="F51" s="296"/>
      <c r="G51" s="63"/>
      <c r="H51" s="63"/>
      <c r="I51" s="63"/>
      <c r="J51" s="63"/>
      <c r="K51" s="63"/>
      <c r="L51" s="63"/>
      <c r="M51" s="63"/>
    </row>
    <row r="52" spans="1:13">
      <c r="A52" s="60">
        <f>A51+1</f>
        <v>35</v>
      </c>
      <c r="B52" s="161" t="s">
        <v>580</v>
      </c>
      <c r="C52" s="504"/>
      <c r="D52" s="296"/>
      <c r="E52" s="296"/>
      <c r="F52" s="296"/>
      <c r="G52" s="63"/>
      <c r="H52" s="63"/>
      <c r="I52" s="63"/>
      <c r="J52" s="63"/>
      <c r="K52" s="63"/>
      <c r="L52" s="63"/>
      <c r="M52" s="63"/>
    </row>
    <row r="53" spans="1:13">
      <c r="B53" s="18" t="s">
        <v>719</v>
      </c>
      <c r="C53" s="504"/>
      <c r="D53" s="512"/>
      <c r="E53" s="512"/>
      <c r="F53" s="512"/>
      <c r="G53" s="511"/>
      <c r="H53" s="511"/>
      <c r="I53" s="511"/>
      <c r="J53" s="511"/>
      <c r="K53" s="511"/>
      <c r="L53" s="511"/>
      <c r="M53" s="511"/>
    </row>
    <row r="54" spans="1:13">
      <c r="A54" s="60">
        <f>A52+1</f>
        <v>36</v>
      </c>
      <c r="B54" s="161" t="s">
        <v>579</v>
      </c>
      <c r="C54" s="504"/>
      <c r="D54" s="296"/>
      <c r="E54" s="296"/>
      <c r="F54" s="296"/>
      <c r="G54" s="63"/>
      <c r="H54" s="63"/>
      <c r="I54" s="63"/>
      <c r="J54" s="63"/>
      <c r="K54" s="63"/>
      <c r="L54" s="63"/>
      <c r="M54" s="63"/>
    </row>
    <row r="55" spans="1:13">
      <c r="A55" s="60">
        <f>A54+1</f>
        <v>37</v>
      </c>
      <c r="B55" s="161" t="s">
        <v>580</v>
      </c>
      <c r="C55" s="504"/>
      <c r="D55" s="296"/>
      <c r="E55" s="296"/>
      <c r="F55" s="296"/>
      <c r="G55" s="63"/>
      <c r="H55" s="63"/>
      <c r="I55" s="63"/>
      <c r="J55" s="63"/>
      <c r="K55" s="63"/>
      <c r="L55" s="63"/>
      <c r="M55" s="63"/>
    </row>
    <row r="56" spans="1:13">
      <c r="B56" s="15" t="s">
        <v>718</v>
      </c>
      <c r="C56" s="504"/>
      <c r="D56" s="512"/>
      <c r="E56" s="512"/>
      <c r="F56" s="512"/>
      <c r="G56" s="511"/>
      <c r="H56" s="511"/>
      <c r="I56" s="511"/>
      <c r="J56" s="511"/>
      <c r="K56" s="511"/>
      <c r="L56" s="511"/>
      <c r="M56" s="511"/>
    </row>
    <row r="57" spans="1:13">
      <c r="A57" s="60">
        <f>A55+1</f>
        <v>38</v>
      </c>
      <c r="B57" s="161" t="s">
        <v>579</v>
      </c>
      <c r="C57" s="504"/>
      <c r="D57" s="296"/>
      <c r="E57" s="296"/>
      <c r="F57" s="296"/>
      <c r="G57" s="63"/>
      <c r="H57" s="63"/>
      <c r="I57" s="63"/>
      <c r="J57" s="63"/>
      <c r="K57" s="63"/>
      <c r="L57" s="63"/>
      <c r="M57" s="63"/>
    </row>
    <row r="58" spans="1:13">
      <c r="A58" s="60">
        <f>A57+1</f>
        <v>39</v>
      </c>
      <c r="B58" s="161" t="s">
        <v>580</v>
      </c>
      <c r="C58" s="504"/>
      <c r="D58" s="296"/>
      <c r="E58" s="296"/>
      <c r="F58" s="296"/>
      <c r="G58" s="63"/>
      <c r="H58" s="63"/>
      <c r="I58" s="63"/>
      <c r="J58" s="63"/>
      <c r="K58" s="63"/>
      <c r="L58" s="63"/>
      <c r="M58" s="63"/>
    </row>
    <row r="59" spans="1:13">
      <c r="A59" s="60">
        <f>A58+1</f>
        <v>40</v>
      </c>
      <c r="B59" s="9" t="s">
        <v>717</v>
      </c>
      <c r="C59" s="504"/>
      <c r="D59" s="91"/>
      <c r="E59" s="91"/>
      <c r="F59" s="91"/>
      <c r="G59" s="91"/>
      <c r="H59" s="91"/>
      <c r="I59" s="91"/>
      <c r="J59" s="91"/>
      <c r="K59" s="91"/>
      <c r="L59" s="91"/>
      <c r="M59" s="91"/>
    </row>
    <row r="60" spans="1:13">
      <c r="B60" s="15" t="s">
        <v>716</v>
      </c>
      <c r="C60" s="504"/>
      <c r="D60" s="511"/>
      <c r="E60" s="511"/>
      <c r="F60" s="511"/>
      <c r="G60" s="511"/>
      <c r="H60" s="511"/>
      <c r="I60" s="511"/>
      <c r="J60" s="511"/>
      <c r="K60" s="511"/>
      <c r="L60" s="511"/>
      <c r="M60" s="511"/>
    </row>
    <row r="61" spans="1:13">
      <c r="A61" s="60">
        <f>A59+1</f>
        <v>41</v>
      </c>
      <c r="B61" s="161" t="s">
        <v>579</v>
      </c>
      <c r="C61" s="504"/>
      <c r="D61" s="296"/>
      <c r="E61" s="296"/>
      <c r="F61" s="296"/>
      <c r="G61" s="63"/>
      <c r="H61" s="63"/>
      <c r="I61" s="63"/>
      <c r="J61" s="63"/>
      <c r="K61" s="63"/>
      <c r="L61" s="63"/>
      <c r="M61" s="63"/>
    </row>
    <row r="62" spans="1:13">
      <c r="A62" s="60">
        <f>A61+1</f>
        <v>42</v>
      </c>
      <c r="B62" s="161" t="s">
        <v>580</v>
      </c>
      <c r="C62" s="504"/>
      <c r="D62" s="296"/>
      <c r="E62" s="296"/>
      <c r="F62" s="296"/>
      <c r="G62" s="63"/>
      <c r="H62" s="63"/>
      <c r="I62" s="63"/>
      <c r="J62" s="63"/>
      <c r="K62" s="63"/>
      <c r="L62" s="63"/>
      <c r="M62" s="63"/>
    </row>
    <row r="63" spans="1:13">
      <c r="B63" s="18" t="s">
        <v>715</v>
      </c>
      <c r="C63" s="504"/>
      <c r="D63" s="512"/>
      <c r="E63" s="512"/>
      <c r="F63" s="512"/>
      <c r="G63" s="511"/>
      <c r="H63" s="511"/>
      <c r="I63" s="511"/>
      <c r="J63" s="511"/>
      <c r="K63" s="511"/>
      <c r="L63" s="511"/>
      <c r="M63" s="511"/>
    </row>
    <row r="64" spans="1:13">
      <c r="A64" s="60">
        <f>A62+1</f>
        <v>43</v>
      </c>
      <c r="B64" s="161" t="s">
        <v>579</v>
      </c>
      <c r="C64" s="504"/>
      <c r="D64" s="296"/>
      <c r="E64" s="296"/>
      <c r="F64" s="296"/>
      <c r="G64" s="63"/>
      <c r="H64" s="63"/>
      <c r="I64" s="63"/>
      <c r="J64" s="63"/>
      <c r="K64" s="63"/>
      <c r="L64" s="63"/>
      <c r="M64" s="63"/>
    </row>
    <row r="65" spans="1:14">
      <c r="A65" s="60">
        <f>A64+1</f>
        <v>44</v>
      </c>
      <c r="B65" s="161" t="s">
        <v>580</v>
      </c>
      <c r="C65" s="504"/>
      <c r="D65" s="296"/>
      <c r="E65" s="296"/>
      <c r="F65" s="296"/>
      <c r="G65" s="63"/>
      <c r="H65" s="63"/>
      <c r="I65" s="63"/>
      <c r="J65" s="63"/>
      <c r="K65" s="63"/>
      <c r="L65" s="63"/>
      <c r="M65" s="63"/>
    </row>
    <row r="66" spans="1:14">
      <c r="B66" s="15" t="s">
        <v>714</v>
      </c>
      <c r="C66" s="504"/>
      <c r="D66" s="512"/>
      <c r="E66" s="512"/>
      <c r="F66" s="512"/>
      <c r="G66" s="511"/>
      <c r="H66" s="511"/>
      <c r="I66" s="511"/>
      <c r="J66" s="511"/>
      <c r="K66" s="511"/>
      <c r="L66" s="511"/>
      <c r="M66" s="511"/>
    </row>
    <row r="67" spans="1:14">
      <c r="A67" s="60">
        <f>A65+1</f>
        <v>45</v>
      </c>
      <c r="B67" s="161" t="s">
        <v>579</v>
      </c>
      <c r="C67" s="504"/>
      <c r="D67" s="296"/>
      <c r="E67" s="296"/>
      <c r="F67" s="296"/>
      <c r="G67" s="63"/>
      <c r="H67" s="63"/>
      <c r="I67" s="63"/>
      <c r="J67" s="63"/>
      <c r="K67" s="63"/>
      <c r="L67" s="63"/>
      <c r="M67" s="63"/>
    </row>
    <row r="68" spans="1:14">
      <c r="A68" s="60">
        <f>A67+1</f>
        <v>46</v>
      </c>
      <c r="B68" s="161" t="s">
        <v>580</v>
      </c>
      <c r="C68" s="504"/>
      <c r="D68" s="296"/>
      <c r="E68" s="296"/>
      <c r="F68" s="296"/>
      <c r="G68" s="63"/>
      <c r="H68" s="63"/>
      <c r="I68" s="63"/>
      <c r="J68" s="63"/>
      <c r="K68" s="63"/>
      <c r="L68" s="63"/>
      <c r="M68" s="63"/>
    </row>
    <row r="69" spans="1:14">
      <c r="A69" s="60">
        <f>A68+1</f>
        <v>47</v>
      </c>
      <c r="B69" s="264" t="s">
        <v>598</v>
      </c>
      <c r="C69" s="247"/>
      <c r="D69" s="63"/>
      <c r="E69" s="63"/>
      <c r="F69" s="296"/>
      <c r="G69" s="296"/>
      <c r="H69" s="296"/>
      <c r="I69" s="296"/>
      <c r="J69" s="296"/>
      <c r="K69" s="296"/>
      <c r="L69" s="296"/>
      <c r="M69" s="296"/>
    </row>
    <row r="70" spans="1:14">
      <c r="B70" s="264" t="s">
        <v>38</v>
      </c>
      <c r="C70" s="504"/>
      <c r="D70" s="504"/>
      <c r="E70" s="504"/>
      <c r="F70" s="504"/>
      <c r="G70" s="504"/>
      <c r="H70" s="504"/>
      <c r="I70" s="504"/>
      <c r="J70" s="504"/>
      <c r="K70" s="504"/>
      <c r="L70" s="504"/>
      <c r="M70" s="504"/>
      <c r="N70" s="504"/>
    </row>
    <row r="71" spans="1:14">
      <c r="A71" s="60">
        <f>A69+1</f>
        <v>48</v>
      </c>
      <c r="B71" s="297" t="s">
        <v>579</v>
      </c>
      <c r="C71" s="247"/>
      <c r="D71" s="63"/>
      <c r="E71" s="63"/>
      <c r="F71" s="296"/>
      <c r="G71" s="296"/>
      <c r="H71" s="296"/>
      <c r="I71" s="296"/>
      <c r="J71" s="296"/>
      <c r="K71" s="296"/>
      <c r="L71" s="296"/>
      <c r="M71" s="296"/>
    </row>
    <row r="72" spans="1:14">
      <c r="A72" s="60">
        <f t="shared" ref="A72:A78" si="1">A71+1</f>
        <v>49</v>
      </c>
      <c r="B72" s="297" t="s">
        <v>580</v>
      </c>
      <c r="C72" s="247"/>
      <c r="D72" s="63"/>
      <c r="E72" s="63"/>
      <c r="F72" s="296"/>
      <c r="G72" s="296"/>
      <c r="H72" s="296"/>
      <c r="I72" s="296"/>
      <c r="J72" s="296"/>
      <c r="K72" s="296"/>
      <c r="L72" s="296"/>
      <c r="M72" s="296"/>
    </row>
    <row r="73" spans="1:14">
      <c r="A73" s="60">
        <f t="shared" si="1"/>
        <v>50</v>
      </c>
      <c r="B73" s="139" t="s">
        <v>713</v>
      </c>
      <c r="C73" s="501"/>
      <c r="D73" s="91"/>
      <c r="E73" s="91"/>
      <c r="F73" s="91"/>
      <c r="G73" s="91"/>
      <c r="H73" s="91"/>
      <c r="I73" s="91"/>
      <c r="J73" s="91"/>
      <c r="K73" s="91"/>
      <c r="L73" s="91"/>
      <c r="M73" s="91"/>
    </row>
    <row r="74" spans="1:14">
      <c r="A74" s="60">
        <f t="shared" si="1"/>
        <v>51</v>
      </c>
      <c r="B74" s="211" t="s">
        <v>601</v>
      </c>
      <c r="C74" s="501"/>
      <c r="D74" s="91"/>
      <c r="E74" s="91"/>
      <c r="F74" s="91"/>
      <c r="G74" s="91"/>
      <c r="H74" s="91"/>
      <c r="I74" s="91"/>
      <c r="J74" s="91"/>
      <c r="K74" s="91"/>
      <c r="L74" s="91"/>
      <c r="M74" s="91"/>
    </row>
    <row r="75" spans="1:14">
      <c r="A75" s="60">
        <f t="shared" si="1"/>
        <v>52</v>
      </c>
      <c r="B75" s="202" t="s">
        <v>602</v>
      </c>
      <c r="C75" s="501"/>
      <c r="D75" s="296"/>
      <c r="E75" s="296"/>
      <c r="F75" s="63"/>
      <c r="G75" s="63"/>
      <c r="H75" s="63"/>
      <c r="I75" s="63"/>
      <c r="J75" s="63"/>
      <c r="K75" s="63"/>
      <c r="L75" s="63"/>
      <c r="M75" s="63"/>
    </row>
    <row r="76" spans="1:14">
      <c r="A76" s="60">
        <f t="shared" si="1"/>
        <v>53</v>
      </c>
      <c r="B76" s="202" t="s">
        <v>603</v>
      </c>
      <c r="C76" s="501"/>
      <c r="D76" s="296"/>
      <c r="E76" s="296"/>
      <c r="F76" s="63"/>
      <c r="G76" s="63"/>
      <c r="H76" s="63"/>
      <c r="I76" s="63"/>
      <c r="J76" s="63"/>
      <c r="K76" s="63"/>
      <c r="L76" s="63"/>
      <c r="M76" s="63"/>
    </row>
    <row r="77" spans="1:14">
      <c r="A77" s="60">
        <f t="shared" si="1"/>
        <v>54</v>
      </c>
      <c r="B77" s="211" t="s">
        <v>604</v>
      </c>
      <c r="C77" s="501"/>
      <c r="D77" s="296"/>
      <c r="E77" s="296"/>
      <c r="F77" s="63"/>
      <c r="G77" s="63"/>
      <c r="H77" s="63"/>
      <c r="I77" s="63"/>
      <c r="J77" s="63"/>
      <c r="K77" s="63"/>
      <c r="L77" s="63"/>
      <c r="M77" s="63"/>
    </row>
    <row r="78" spans="1:14">
      <c r="A78" s="60">
        <f t="shared" si="1"/>
        <v>55</v>
      </c>
      <c r="B78" s="15" t="s">
        <v>599</v>
      </c>
      <c r="C78" s="247"/>
      <c r="D78" s="63"/>
      <c r="E78" s="63"/>
      <c r="F78" s="63"/>
      <c r="G78" s="63"/>
      <c r="H78" s="63"/>
      <c r="I78" s="63"/>
      <c r="J78" s="63"/>
      <c r="K78" s="63"/>
      <c r="L78" s="63"/>
      <c r="M78" s="63"/>
    </row>
    <row r="79" spans="1:14">
      <c r="B79" s="266" t="s">
        <v>574</v>
      </c>
      <c r="C79" s="504"/>
      <c r="D79" s="515"/>
      <c r="E79" s="515"/>
      <c r="F79" s="515"/>
      <c r="G79" s="515"/>
      <c r="H79" s="515"/>
      <c r="I79" s="515"/>
      <c r="J79" s="515"/>
      <c r="K79" s="515"/>
      <c r="L79" s="515"/>
      <c r="M79" s="515"/>
    </row>
    <row r="80" spans="1:14">
      <c r="A80" s="60">
        <f>A78+1</f>
        <v>56</v>
      </c>
      <c r="B80" s="264" t="s">
        <v>574</v>
      </c>
      <c r="C80" s="247"/>
      <c r="D80" s="63"/>
      <c r="E80" s="63"/>
      <c r="F80" s="63"/>
      <c r="G80" s="63"/>
      <c r="H80" s="63"/>
      <c r="I80" s="63"/>
      <c r="J80" s="63"/>
      <c r="K80" s="63"/>
      <c r="L80" s="63"/>
      <c r="M80" s="63"/>
    </row>
    <row r="81" spans="1:13">
      <c r="A81" s="60">
        <f>A80+1</f>
        <v>57</v>
      </c>
      <c r="B81" s="264" t="s">
        <v>600</v>
      </c>
      <c r="C81" s="247"/>
      <c r="D81" s="63"/>
      <c r="E81" s="63"/>
      <c r="F81" s="63"/>
      <c r="G81" s="63"/>
      <c r="H81" s="63"/>
      <c r="I81" s="63"/>
      <c r="J81" s="63"/>
      <c r="K81" s="63"/>
      <c r="L81" s="63"/>
      <c r="M81" s="63"/>
    </row>
    <row r="82" spans="1:13">
      <c r="B82" s="510"/>
      <c r="C82" s="504"/>
      <c r="D82" s="516"/>
      <c r="E82" s="516"/>
      <c r="F82" s="516"/>
      <c r="G82" s="516"/>
      <c r="H82" s="516"/>
      <c r="I82" s="516"/>
      <c r="J82" s="516"/>
      <c r="K82" s="516"/>
      <c r="L82" s="516"/>
      <c r="M82" s="516"/>
    </row>
    <row r="83" spans="1:13">
      <c r="A83" s="243" t="s">
        <v>605</v>
      </c>
      <c r="B83" s="398"/>
      <c r="C83" s="497"/>
      <c r="D83" s="398"/>
      <c r="E83" s="398"/>
      <c r="F83" s="398"/>
      <c r="G83" s="398"/>
      <c r="H83" s="398"/>
      <c r="I83" s="398"/>
      <c r="J83" s="398"/>
      <c r="K83" s="398"/>
      <c r="L83" s="398"/>
      <c r="M83" s="398"/>
    </row>
    <row r="84" spans="1:13">
      <c r="A84" s="60"/>
      <c r="B84" s="266" t="s">
        <v>556</v>
      </c>
      <c r="C84" s="467"/>
      <c r="D84" s="91"/>
      <c r="E84" s="91"/>
      <c r="F84" s="91"/>
      <c r="G84" s="91"/>
      <c r="H84" s="91"/>
      <c r="I84" s="91"/>
      <c r="J84" s="91"/>
      <c r="K84" s="91"/>
      <c r="L84" s="91"/>
      <c r="M84" s="91"/>
    </row>
    <row r="85" spans="1:13">
      <c r="A85" s="60">
        <v>58</v>
      </c>
      <c r="B85" s="15" t="s">
        <v>559</v>
      </c>
      <c r="C85" s="498"/>
      <c r="D85" s="63"/>
      <c r="E85" s="63"/>
      <c r="F85" s="63"/>
      <c r="G85" s="63"/>
      <c r="H85" s="63"/>
      <c r="I85" s="63"/>
      <c r="J85" s="63"/>
      <c r="K85" s="63"/>
      <c r="L85" s="63"/>
      <c r="M85" s="63"/>
    </row>
    <row r="86" spans="1:13">
      <c r="A86" s="60">
        <f t="shared" ref="A86:A99" si="2">A85+1</f>
        <v>59</v>
      </c>
      <c r="B86" s="15" t="s">
        <v>560</v>
      </c>
      <c r="C86" s="498"/>
      <c r="D86" s="63"/>
      <c r="E86" s="63"/>
      <c r="F86" s="63"/>
      <c r="G86" s="63"/>
      <c r="H86" s="63"/>
      <c r="I86" s="63"/>
      <c r="J86" s="63"/>
      <c r="K86" s="63"/>
      <c r="L86" s="63"/>
      <c r="M86" s="63"/>
    </row>
    <row r="87" spans="1:13">
      <c r="A87" s="60">
        <f t="shared" si="2"/>
        <v>60</v>
      </c>
      <c r="B87" s="15" t="s">
        <v>561</v>
      </c>
      <c r="C87" s="498"/>
      <c r="D87" s="63"/>
      <c r="E87" s="63"/>
      <c r="F87" s="63"/>
      <c r="G87" s="63"/>
      <c r="H87" s="63"/>
      <c r="I87" s="63"/>
      <c r="J87" s="63"/>
      <c r="K87" s="63"/>
      <c r="L87" s="63"/>
      <c r="M87" s="63"/>
    </row>
    <row r="88" spans="1:13">
      <c r="A88" s="60">
        <f t="shared" si="2"/>
        <v>61</v>
      </c>
      <c r="B88" s="15" t="s">
        <v>562</v>
      </c>
      <c r="C88" s="498"/>
      <c r="D88" s="63"/>
      <c r="E88" s="63"/>
      <c r="F88" s="63"/>
      <c r="G88" s="63"/>
      <c r="H88" s="63"/>
      <c r="I88" s="63"/>
      <c r="J88" s="63"/>
      <c r="K88" s="63"/>
      <c r="L88" s="63"/>
      <c r="M88" s="63"/>
    </row>
    <row r="89" spans="1:13">
      <c r="A89" s="60">
        <f t="shared" si="2"/>
        <v>62</v>
      </c>
      <c r="B89" s="245" t="s">
        <v>563</v>
      </c>
      <c r="C89" s="502"/>
      <c r="D89" s="199"/>
      <c r="E89" s="199"/>
      <c r="F89" s="199"/>
      <c r="G89" s="199"/>
      <c r="H89" s="199"/>
      <c r="I89" s="199"/>
      <c r="J89" s="199"/>
      <c r="K89" s="199"/>
      <c r="L89" s="199"/>
      <c r="M89" s="199"/>
    </row>
    <row r="90" spans="1:13">
      <c r="A90" s="60">
        <f t="shared" si="2"/>
        <v>63</v>
      </c>
      <c r="B90" s="246" t="s">
        <v>564</v>
      </c>
      <c r="C90" s="501"/>
      <c r="D90" s="63"/>
      <c r="E90" s="63"/>
      <c r="F90" s="63"/>
      <c r="G90" s="63"/>
      <c r="H90" s="63"/>
      <c r="I90" s="63"/>
      <c r="J90" s="63"/>
      <c r="K90" s="63"/>
      <c r="L90" s="63"/>
      <c r="M90" s="63"/>
    </row>
    <row r="91" spans="1:13">
      <c r="A91" s="60">
        <f t="shared" si="2"/>
        <v>64</v>
      </c>
      <c r="B91" s="246" t="s">
        <v>565</v>
      </c>
      <c r="C91" s="501"/>
      <c r="D91" s="63"/>
      <c r="E91" s="63"/>
      <c r="F91" s="63"/>
      <c r="G91" s="63"/>
      <c r="H91" s="63"/>
      <c r="I91" s="63"/>
      <c r="J91" s="63"/>
      <c r="K91" s="63"/>
      <c r="L91" s="63"/>
      <c r="M91" s="63"/>
    </row>
    <row r="92" spans="1:13">
      <c r="A92" s="60">
        <f t="shared" si="2"/>
        <v>65</v>
      </c>
      <c r="B92" s="15" t="s">
        <v>566</v>
      </c>
      <c r="C92" s="498"/>
      <c r="D92" s="91"/>
      <c r="E92" s="91"/>
      <c r="F92" s="91"/>
      <c r="G92" s="91"/>
      <c r="H92" s="91"/>
      <c r="I92" s="91"/>
      <c r="J92" s="91"/>
      <c r="K92" s="91"/>
      <c r="L92" s="91"/>
      <c r="M92" s="91"/>
    </row>
    <row r="93" spans="1:13">
      <c r="A93" s="60">
        <f t="shared" si="2"/>
        <v>66</v>
      </c>
      <c r="B93" s="246" t="s">
        <v>567</v>
      </c>
      <c r="C93" s="501"/>
      <c r="D93" s="63"/>
      <c r="E93" s="63"/>
      <c r="F93" s="63"/>
      <c r="G93" s="63"/>
      <c r="H93" s="63"/>
      <c r="I93" s="63"/>
      <c r="J93" s="63"/>
      <c r="K93" s="63"/>
      <c r="L93" s="63"/>
      <c r="M93" s="63"/>
    </row>
    <row r="94" spans="1:13">
      <c r="A94" s="60">
        <f t="shared" si="2"/>
        <v>67</v>
      </c>
      <c r="B94" s="246" t="s">
        <v>568</v>
      </c>
      <c r="C94" s="501"/>
      <c r="D94" s="63"/>
      <c r="E94" s="63"/>
      <c r="F94" s="63"/>
      <c r="G94" s="63"/>
      <c r="H94" s="63"/>
      <c r="I94" s="63"/>
      <c r="J94" s="63"/>
      <c r="K94" s="63"/>
      <c r="L94" s="63"/>
      <c r="M94" s="63"/>
    </row>
    <row r="95" spans="1:13">
      <c r="A95" s="60">
        <f t="shared" si="2"/>
        <v>68</v>
      </c>
      <c r="B95" s="246" t="s">
        <v>569</v>
      </c>
      <c r="C95" s="501"/>
      <c r="D95" s="63"/>
      <c r="E95" s="63"/>
      <c r="F95" s="63"/>
      <c r="G95" s="63"/>
      <c r="H95" s="63"/>
      <c r="I95" s="63"/>
      <c r="J95" s="63"/>
      <c r="K95" s="63"/>
      <c r="L95" s="63"/>
      <c r="M95" s="63"/>
    </row>
    <row r="96" spans="1:13" ht="15" customHeight="1">
      <c r="A96" s="60">
        <f t="shared" si="2"/>
        <v>69</v>
      </c>
      <c r="B96" s="246" t="s">
        <v>570</v>
      </c>
      <c r="C96" s="501"/>
      <c r="D96" s="63"/>
      <c r="E96" s="63"/>
      <c r="F96" s="63"/>
      <c r="G96" s="63"/>
      <c r="H96" s="63"/>
      <c r="I96" s="63"/>
      <c r="J96" s="63"/>
      <c r="K96" s="63"/>
      <c r="L96" s="63"/>
      <c r="M96" s="63"/>
    </row>
    <row r="97" spans="1:13">
      <c r="A97" s="60">
        <f t="shared" si="2"/>
        <v>70</v>
      </c>
      <c r="B97" s="246" t="s">
        <v>571</v>
      </c>
      <c r="C97" s="501"/>
      <c r="D97" s="63"/>
      <c r="E97" s="63"/>
      <c r="F97" s="63"/>
      <c r="G97" s="63"/>
      <c r="H97" s="63"/>
      <c r="I97" s="63"/>
      <c r="J97" s="63"/>
      <c r="K97" s="63"/>
      <c r="L97" s="63"/>
      <c r="M97" s="63"/>
    </row>
    <row r="98" spans="1:13">
      <c r="A98" s="60">
        <f t="shared" si="2"/>
        <v>71</v>
      </c>
      <c r="B98" s="246" t="s">
        <v>180</v>
      </c>
      <c r="C98" s="501"/>
      <c r="D98" s="63"/>
      <c r="E98" s="63"/>
      <c r="F98" s="63"/>
      <c r="G98" s="63"/>
      <c r="H98" s="63"/>
      <c r="I98" s="63"/>
      <c r="J98" s="63"/>
      <c r="K98" s="63"/>
      <c r="L98" s="63"/>
      <c r="M98" s="63"/>
    </row>
    <row r="99" spans="1:13">
      <c r="A99" s="60">
        <f t="shared" si="2"/>
        <v>72</v>
      </c>
      <c r="B99" s="15" t="s">
        <v>572</v>
      </c>
      <c r="C99" s="498"/>
      <c r="D99" s="63"/>
      <c r="E99" s="63"/>
      <c r="F99" s="63"/>
      <c r="G99" s="63"/>
      <c r="H99" s="63"/>
      <c r="I99" s="63"/>
      <c r="J99" s="63"/>
      <c r="K99" s="63"/>
      <c r="L99" s="63"/>
      <c r="M99" s="63"/>
    </row>
    <row r="100" spans="1:13">
      <c r="A100" s="60">
        <v>73</v>
      </c>
      <c r="B100" s="15" t="s">
        <v>817</v>
      </c>
      <c r="C100" s="498"/>
      <c r="D100" s="832"/>
      <c r="E100" s="832"/>
      <c r="F100" s="832"/>
      <c r="G100" s="832"/>
      <c r="H100" s="832"/>
      <c r="I100" s="832"/>
      <c r="J100" s="832"/>
      <c r="K100" s="832"/>
      <c r="L100" s="832"/>
      <c r="M100" s="832"/>
    </row>
    <row r="101" spans="1:13">
      <c r="B101" s="399"/>
      <c r="C101" s="498"/>
    </row>
    <row r="102" spans="1:13">
      <c r="A102" s="60">
        <v>74</v>
      </c>
      <c r="B102" s="244" t="s">
        <v>573</v>
      </c>
      <c r="C102" s="467"/>
      <c r="D102" s="63"/>
      <c r="E102" s="63"/>
      <c r="F102" s="63"/>
      <c r="G102" s="63"/>
      <c r="H102" s="63"/>
      <c r="I102" s="63"/>
      <c r="J102" s="63"/>
      <c r="K102" s="63"/>
      <c r="L102" s="63"/>
      <c r="M102" s="63"/>
    </row>
    <row r="103" spans="1:13">
      <c r="A103" s="60">
        <f>A102+1</f>
        <v>75</v>
      </c>
      <c r="B103" s="26" t="s">
        <v>606</v>
      </c>
      <c r="C103" s="247"/>
      <c r="D103" s="63"/>
      <c r="E103" s="63"/>
      <c r="F103" s="63"/>
      <c r="G103" s="63"/>
      <c r="H103" s="63"/>
      <c r="I103" s="63"/>
      <c r="J103" s="63"/>
      <c r="K103" s="63"/>
      <c r="L103" s="63"/>
      <c r="M103" s="63"/>
    </row>
    <row r="104" spans="1:13">
      <c r="B104" s="507"/>
      <c r="C104" s="467"/>
    </row>
    <row r="105" spans="1:13">
      <c r="A105" s="60">
        <f>A103+1</f>
        <v>76</v>
      </c>
      <c r="B105" s="244" t="s">
        <v>557</v>
      </c>
      <c r="C105" s="467"/>
      <c r="D105" s="91"/>
      <c r="E105" s="91"/>
      <c r="F105" s="91"/>
      <c r="G105" s="91"/>
      <c r="H105" s="91"/>
      <c r="I105" s="91"/>
      <c r="J105" s="91"/>
      <c r="K105" s="91"/>
      <c r="L105" s="91"/>
      <c r="M105" s="91"/>
    </row>
    <row r="146" ht="33" customHeight="1"/>
    <row r="149" ht="30" customHeight="1"/>
    <row r="173" ht="44.25" customHeight="1"/>
    <row r="176" ht="20.25" customHeight="1"/>
    <row r="180" ht="45.75" customHeight="1"/>
  </sheetData>
  <mergeCells count="3">
    <mergeCell ref="A1:M1"/>
    <mergeCell ref="C3:C4"/>
    <mergeCell ref="E3:M3"/>
  </mergeCells>
  <pageMargins left="0.7" right="0.7" top="0.75" bottom="0.75" header="0.3" footer="0.3"/>
  <pageSetup paperSize="5"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BZ199"/>
  <sheetViews>
    <sheetView showGridLines="0" zoomScaleNormal="100" zoomScaleSheetLayoutView="100" workbookViewId="0">
      <selection activeCell="B72" sqref="B72"/>
    </sheetView>
  </sheetViews>
  <sheetFormatPr defaultRowHeight="15"/>
  <cols>
    <col min="1" max="1" width="8.28515625" style="377" customWidth="1"/>
    <col min="2" max="2" width="63.85546875" style="377" customWidth="1"/>
    <col min="3" max="3" width="17" style="377" customWidth="1"/>
    <col min="4" max="12" width="13.85546875" style="377" customWidth="1"/>
    <col min="13" max="78" width="9.140625" style="376"/>
    <col min="79" max="16384" width="9.140625" style="89"/>
  </cols>
  <sheetData>
    <row r="1" spans="1:78" ht="15.75">
      <c r="A1" s="1101" t="str">
        <f>'Summary Submission Cover Sheet'!D15&amp;" Retail Balance and Loss Projection Worksheet: "&amp;'Summary Submission Cover Sheet'!D12&amp;" in "&amp;'Summary Submission Cover Sheet'!B23</f>
        <v xml:space="preserve"> Retail Balance and Loss Projection Worksheet: XYZ in Baseline</v>
      </c>
      <c r="B1" s="1101"/>
      <c r="C1" s="1101"/>
      <c r="D1" s="1101"/>
      <c r="E1" s="1101"/>
      <c r="F1" s="1101"/>
      <c r="G1" s="1101"/>
      <c r="H1" s="1101"/>
      <c r="I1" s="1101"/>
      <c r="J1" s="1101"/>
      <c r="K1" s="1101"/>
      <c r="L1" s="1101"/>
      <c r="M1" s="505"/>
      <c r="N1" s="505"/>
      <c r="O1" s="505"/>
    </row>
    <row r="2" spans="1:78" s="2" customFormat="1" ht="18" customHeight="1">
      <c r="A2" s="381"/>
      <c r="B2" s="427"/>
      <c r="C2" s="427"/>
      <c r="D2" s="427"/>
      <c r="E2" s="427"/>
      <c r="F2" s="427"/>
      <c r="G2" s="427"/>
      <c r="H2" s="427"/>
      <c r="I2" s="427"/>
      <c r="J2" s="427"/>
      <c r="K2" s="427"/>
      <c r="L2" s="427"/>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row>
    <row r="3" spans="1:78" ht="15.75" customHeight="1">
      <c r="B3" s="379"/>
      <c r="C3" s="305" t="s">
        <v>26</v>
      </c>
      <c r="D3" s="1110" t="s">
        <v>27</v>
      </c>
      <c r="E3" s="1110"/>
      <c r="F3" s="1110"/>
      <c r="G3" s="1110"/>
      <c r="H3" s="1110"/>
      <c r="I3" s="1110"/>
      <c r="J3" s="1110"/>
      <c r="K3" s="1110"/>
      <c r="L3" s="1110"/>
    </row>
    <row r="4" spans="1:78" ht="15.75" thickBot="1">
      <c r="A4" s="218" t="s">
        <v>82</v>
      </c>
      <c r="B4" s="387"/>
      <c r="C4" s="306" t="s">
        <v>892</v>
      </c>
      <c r="D4" s="154" t="s">
        <v>547</v>
      </c>
      <c r="E4" s="154" t="s">
        <v>548</v>
      </c>
      <c r="F4" s="154" t="s">
        <v>549</v>
      </c>
      <c r="G4" s="154" t="s">
        <v>550</v>
      </c>
      <c r="H4" s="154" t="s">
        <v>551</v>
      </c>
      <c r="I4" s="154" t="s">
        <v>552</v>
      </c>
      <c r="J4" s="154" t="s">
        <v>553</v>
      </c>
      <c r="K4" s="154" t="s">
        <v>554</v>
      </c>
      <c r="L4" s="154" t="s">
        <v>555</v>
      </c>
    </row>
    <row r="5" spans="1:78" ht="18" customHeight="1" thickTop="1">
      <c r="A5" s="390"/>
      <c r="B5" s="314" t="s">
        <v>277</v>
      </c>
    </row>
    <row r="6" spans="1:78" ht="18" customHeight="1">
      <c r="A6" s="67">
        <v>1</v>
      </c>
      <c r="B6" s="315" t="s">
        <v>192</v>
      </c>
      <c r="C6" s="216"/>
      <c r="D6" s="216"/>
      <c r="E6" s="216"/>
      <c r="F6" s="216"/>
      <c r="G6" s="216"/>
      <c r="H6" s="216"/>
      <c r="I6" s="216"/>
      <c r="J6" s="216"/>
      <c r="K6" s="216"/>
      <c r="L6" s="216"/>
    </row>
    <row r="7" spans="1:78" ht="18" customHeight="1">
      <c r="A7" s="1040" t="s">
        <v>245</v>
      </c>
      <c r="B7" s="1064" t="s">
        <v>1136</v>
      </c>
      <c r="C7" s="216"/>
      <c r="D7" s="216"/>
      <c r="E7" s="216"/>
      <c r="F7" s="216"/>
      <c r="G7" s="216"/>
      <c r="H7" s="216"/>
      <c r="I7" s="216"/>
      <c r="J7" s="216"/>
      <c r="K7" s="216"/>
      <c r="L7" s="216"/>
    </row>
    <row r="8" spans="1:78" ht="18" customHeight="1">
      <c r="A8" s="67">
        <f>A6+1</f>
        <v>2</v>
      </c>
      <c r="B8" s="315" t="s">
        <v>186</v>
      </c>
      <c r="C8" s="216"/>
      <c r="D8" s="216"/>
      <c r="E8" s="216"/>
      <c r="F8" s="216"/>
      <c r="G8" s="216"/>
      <c r="H8" s="216"/>
      <c r="I8" s="216"/>
      <c r="J8" s="216"/>
      <c r="K8" s="216"/>
      <c r="L8" s="216"/>
    </row>
    <row r="9" spans="1:78" ht="18" customHeight="1">
      <c r="A9" s="67">
        <f t="shared" ref="A9:A15" si="0">A8+1</f>
        <v>3</v>
      </c>
      <c r="B9" s="315" t="s">
        <v>187</v>
      </c>
      <c r="C9" s="216"/>
      <c r="D9" s="216"/>
      <c r="E9" s="216"/>
      <c r="F9" s="216"/>
      <c r="G9" s="216"/>
      <c r="H9" s="216"/>
      <c r="I9" s="216"/>
      <c r="J9" s="216"/>
      <c r="K9" s="216"/>
      <c r="L9" s="216"/>
    </row>
    <row r="10" spans="1:78" ht="18" customHeight="1">
      <c r="A10" s="67">
        <f t="shared" si="0"/>
        <v>4</v>
      </c>
      <c r="B10" s="315" t="s">
        <v>188</v>
      </c>
      <c r="C10" s="216"/>
      <c r="D10" s="216"/>
      <c r="E10" s="216"/>
      <c r="F10" s="216"/>
      <c r="G10" s="216"/>
      <c r="H10" s="216"/>
      <c r="I10" s="216"/>
      <c r="J10" s="216"/>
      <c r="K10" s="216"/>
      <c r="L10" s="216"/>
    </row>
    <row r="11" spans="1:78">
      <c r="A11" s="67">
        <f t="shared" si="0"/>
        <v>5</v>
      </c>
      <c r="B11" s="315" t="s">
        <v>189</v>
      </c>
      <c r="C11" s="216"/>
      <c r="D11" s="216"/>
      <c r="E11" s="216"/>
      <c r="F11" s="216"/>
      <c r="G11" s="216"/>
      <c r="H11" s="216"/>
      <c r="I11" s="216"/>
      <c r="J11" s="216"/>
      <c r="K11" s="216"/>
      <c r="L11" s="216"/>
    </row>
    <row r="12" spans="1:78" ht="18" customHeight="1">
      <c r="A12" s="67">
        <f t="shared" si="0"/>
        <v>6</v>
      </c>
      <c r="B12" s="315" t="s">
        <v>224</v>
      </c>
      <c r="C12" s="216"/>
      <c r="D12" s="216"/>
      <c r="E12" s="216"/>
      <c r="F12" s="216"/>
      <c r="G12" s="216"/>
      <c r="H12" s="216"/>
      <c r="I12" s="216"/>
      <c r="J12" s="216"/>
      <c r="K12" s="216"/>
      <c r="L12" s="216"/>
    </row>
    <row r="13" spans="1:78" ht="18" customHeight="1">
      <c r="A13" s="1040" t="s">
        <v>1137</v>
      </c>
      <c r="B13" s="1064" t="s">
        <v>1138</v>
      </c>
      <c r="C13" s="216"/>
      <c r="D13" s="216"/>
      <c r="E13" s="216"/>
      <c r="F13" s="216"/>
      <c r="G13" s="216"/>
      <c r="H13" s="216"/>
      <c r="I13" s="216"/>
      <c r="J13" s="216"/>
      <c r="K13" s="216"/>
      <c r="L13" s="216"/>
    </row>
    <row r="14" spans="1:78" ht="18" customHeight="1">
      <c r="A14" s="67">
        <f>A12+1</f>
        <v>7</v>
      </c>
      <c r="B14" s="316" t="s">
        <v>331</v>
      </c>
      <c r="C14" s="216"/>
      <c r="D14" s="199"/>
      <c r="E14" s="199"/>
      <c r="F14" s="199"/>
      <c r="G14" s="199"/>
      <c r="H14" s="199"/>
      <c r="I14" s="199"/>
      <c r="J14" s="199"/>
      <c r="K14" s="199"/>
      <c r="L14" s="199"/>
    </row>
    <row r="15" spans="1:78" ht="18" customHeight="1">
      <c r="A15" s="67">
        <f t="shared" si="0"/>
        <v>8</v>
      </c>
      <c r="B15" s="316" t="s">
        <v>332</v>
      </c>
      <c r="C15" s="216"/>
      <c r="D15" s="199"/>
      <c r="E15" s="199"/>
      <c r="F15" s="199"/>
      <c r="G15" s="199"/>
      <c r="H15" s="199"/>
      <c r="I15" s="199"/>
      <c r="J15" s="199"/>
      <c r="K15" s="199"/>
      <c r="L15" s="199"/>
    </row>
    <row r="16" spans="1:78" ht="18" customHeight="1">
      <c r="A16" s="390"/>
      <c r="B16" s="314" t="s">
        <v>278</v>
      </c>
    </row>
    <row r="17" spans="1:12" ht="18" customHeight="1">
      <c r="A17" s="67">
        <f>A15+1</f>
        <v>9</v>
      </c>
      <c r="B17" s="315" t="s">
        <v>192</v>
      </c>
      <c r="C17" s="216"/>
      <c r="D17" s="216"/>
      <c r="E17" s="216"/>
      <c r="F17" s="216"/>
      <c r="G17" s="216"/>
      <c r="H17" s="216"/>
      <c r="I17" s="216"/>
      <c r="J17" s="216"/>
      <c r="K17" s="216"/>
      <c r="L17" s="216"/>
    </row>
    <row r="18" spans="1:12" ht="18" customHeight="1">
      <c r="A18" s="1040" t="s">
        <v>1139</v>
      </c>
      <c r="B18" s="1064" t="s">
        <v>1136</v>
      </c>
      <c r="C18" s="216"/>
      <c r="D18" s="216"/>
      <c r="E18" s="216"/>
      <c r="F18" s="216"/>
      <c r="G18" s="216"/>
      <c r="H18" s="216"/>
      <c r="I18" s="216"/>
      <c r="J18" s="216"/>
      <c r="K18" s="216"/>
      <c r="L18" s="216"/>
    </row>
    <row r="19" spans="1:12" ht="18" customHeight="1">
      <c r="A19" s="67">
        <f>A17+1</f>
        <v>10</v>
      </c>
      <c r="B19" s="315" t="s">
        <v>186</v>
      </c>
      <c r="C19" s="216"/>
      <c r="D19" s="216"/>
      <c r="E19" s="216"/>
      <c r="F19" s="216"/>
      <c r="G19" s="216"/>
      <c r="H19" s="216"/>
      <c r="I19" s="216"/>
      <c r="J19" s="216"/>
      <c r="K19" s="216"/>
      <c r="L19" s="216"/>
    </row>
    <row r="20" spans="1:12" ht="18" customHeight="1">
      <c r="A20" s="67">
        <f t="shared" ref="A20:A26" si="1">A19+1</f>
        <v>11</v>
      </c>
      <c r="B20" s="315" t="s">
        <v>187</v>
      </c>
      <c r="C20" s="216"/>
      <c r="D20" s="216"/>
      <c r="E20" s="216"/>
      <c r="F20" s="216"/>
      <c r="G20" s="216"/>
      <c r="H20" s="216"/>
      <c r="I20" s="216"/>
      <c r="J20" s="216"/>
      <c r="K20" s="216"/>
      <c r="L20" s="216"/>
    </row>
    <row r="21" spans="1:12" ht="18" customHeight="1">
      <c r="A21" s="67">
        <f t="shared" si="1"/>
        <v>12</v>
      </c>
      <c r="B21" s="315" t="s">
        <v>188</v>
      </c>
      <c r="C21" s="216"/>
      <c r="D21" s="216"/>
      <c r="E21" s="216"/>
      <c r="F21" s="216"/>
      <c r="G21" s="216"/>
      <c r="H21" s="216"/>
      <c r="I21" s="216"/>
      <c r="J21" s="216"/>
      <c r="K21" s="216"/>
      <c r="L21" s="216"/>
    </row>
    <row r="22" spans="1:12" ht="18" customHeight="1">
      <c r="A22" s="67">
        <f t="shared" si="1"/>
        <v>13</v>
      </c>
      <c r="B22" s="315" t="s">
        <v>189</v>
      </c>
      <c r="C22" s="216"/>
      <c r="D22" s="216"/>
      <c r="E22" s="216"/>
      <c r="F22" s="216"/>
      <c r="G22" s="216"/>
      <c r="H22" s="216"/>
      <c r="I22" s="216"/>
      <c r="J22" s="216"/>
      <c r="K22" s="216"/>
      <c r="L22" s="216"/>
    </row>
    <row r="23" spans="1:12" ht="18" customHeight="1">
      <c r="A23" s="67">
        <f t="shared" si="1"/>
        <v>14</v>
      </c>
      <c r="B23" s="315" t="s">
        <v>224</v>
      </c>
      <c r="C23" s="216"/>
      <c r="D23" s="216"/>
      <c r="E23" s="216"/>
      <c r="F23" s="216"/>
      <c r="G23" s="216"/>
      <c r="H23" s="216"/>
      <c r="I23" s="216"/>
      <c r="J23" s="216"/>
      <c r="K23" s="216"/>
      <c r="L23" s="216"/>
    </row>
    <row r="24" spans="1:12" ht="18" customHeight="1">
      <c r="A24" s="1040" t="s">
        <v>1140</v>
      </c>
      <c r="B24" s="1064" t="s">
        <v>1138</v>
      </c>
      <c r="C24" s="216"/>
      <c r="D24" s="216"/>
      <c r="E24" s="216"/>
      <c r="F24" s="216"/>
      <c r="G24" s="216"/>
      <c r="H24" s="216"/>
      <c r="I24" s="216"/>
      <c r="J24" s="216"/>
      <c r="K24" s="216"/>
      <c r="L24" s="216"/>
    </row>
    <row r="25" spans="1:12" ht="18" customHeight="1">
      <c r="A25" s="67">
        <f>A23+1</f>
        <v>15</v>
      </c>
      <c r="B25" s="316" t="s">
        <v>331</v>
      </c>
      <c r="C25" s="216"/>
      <c r="D25" s="199"/>
      <c r="E25" s="199"/>
      <c r="F25" s="199"/>
      <c r="G25" s="199"/>
      <c r="H25" s="199"/>
      <c r="I25" s="199"/>
      <c r="J25" s="199"/>
      <c r="K25" s="199"/>
      <c r="L25" s="199"/>
    </row>
    <row r="26" spans="1:12" ht="18" customHeight="1">
      <c r="A26" s="67">
        <f t="shared" si="1"/>
        <v>16</v>
      </c>
      <c r="B26" s="316" t="s">
        <v>332</v>
      </c>
      <c r="C26" s="216"/>
      <c r="D26" s="199"/>
      <c r="E26" s="199"/>
      <c r="F26" s="199"/>
      <c r="G26" s="199"/>
      <c r="H26" s="199"/>
      <c r="I26" s="199"/>
      <c r="J26" s="199"/>
      <c r="K26" s="199"/>
      <c r="L26" s="199"/>
    </row>
    <row r="27" spans="1:12" ht="18" customHeight="1">
      <c r="B27" s="317" t="s">
        <v>279</v>
      </c>
    </row>
    <row r="28" spans="1:12" ht="18" customHeight="1">
      <c r="A28" s="67">
        <f>A26+1</f>
        <v>17</v>
      </c>
      <c r="B28" s="315" t="s">
        <v>192</v>
      </c>
      <c r="C28" s="216"/>
      <c r="D28" s="216"/>
      <c r="E28" s="216"/>
      <c r="F28" s="216"/>
      <c r="G28" s="216"/>
      <c r="H28" s="216"/>
      <c r="I28" s="216"/>
      <c r="J28" s="216"/>
      <c r="K28" s="216"/>
      <c r="L28" s="216"/>
    </row>
    <row r="29" spans="1:12" ht="18" customHeight="1">
      <c r="A29" s="1040" t="s">
        <v>878</v>
      </c>
      <c r="B29" s="1064" t="s">
        <v>1136</v>
      </c>
      <c r="C29" s="216"/>
      <c r="D29" s="216"/>
      <c r="E29" s="216"/>
      <c r="F29" s="216"/>
      <c r="G29" s="216"/>
      <c r="H29" s="216"/>
      <c r="I29" s="216"/>
      <c r="J29" s="216"/>
      <c r="K29" s="216"/>
      <c r="L29" s="216"/>
    </row>
    <row r="30" spans="1:12" ht="18" customHeight="1">
      <c r="A30" s="67">
        <f>A28+1</f>
        <v>18</v>
      </c>
      <c r="B30" s="315" t="s">
        <v>186</v>
      </c>
      <c r="C30" s="216"/>
      <c r="D30" s="216"/>
      <c r="E30" s="216"/>
      <c r="F30" s="216"/>
      <c r="G30" s="216"/>
      <c r="H30" s="216"/>
      <c r="I30" s="216"/>
      <c r="J30" s="216"/>
      <c r="K30" s="216"/>
      <c r="L30" s="216"/>
    </row>
    <row r="31" spans="1:12" ht="18" customHeight="1">
      <c r="A31" s="67">
        <f t="shared" ref="A31:A37" si="2">A30+1</f>
        <v>19</v>
      </c>
      <c r="B31" s="315" t="s">
        <v>187</v>
      </c>
      <c r="C31" s="216"/>
      <c r="D31" s="216"/>
      <c r="E31" s="216"/>
      <c r="F31" s="216"/>
      <c r="G31" s="216"/>
      <c r="H31" s="216"/>
      <c r="I31" s="216"/>
      <c r="J31" s="216"/>
      <c r="K31" s="216"/>
      <c r="L31" s="216"/>
    </row>
    <row r="32" spans="1:12" ht="18" customHeight="1">
      <c r="A32" s="67">
        <f t="shared" si="2"/>
        <v>20</v>
      </c>
      <c r="B32" s="315" t="s">
        <v>188</v>
      </c>
      <c r="C32" s="216"/>
      <c r="D32" s="216"/>
      <c r="E32" s="216"/>
      <c r="F32" s="216"/>
      <c r="G32" s="216"/>
      <c r="H32" s="216"/>
      <c r="I32" s="216"/>
      <c r="J32" s="216"/>
      <c r="K32" s="216"/>
      <c r="L32" s="216"/>
    </row>
    <row r="33" spans="1:12" ht="18" customHeight="1">
      <c r="A33" s="67">
        <f t="shared" si="2"/>
        <v>21</v>
      </c>
      <c r="B33" s="315" t="s">
        <v>189</v>
      </c>
      <c r="C33" s="216"/>
      <c r="D33" s="216"/>
      <c r="E33" s="216"/>
      <c r="F33" s="216"/>
      <c r="G33" s="216"/>
      <c r="H33" s="216"/>
      <c r="I33" s="216"/>
      <c r="J33" s="216"/>
      <c r="K33" s="216"/>
      <c r="L33" s="216"/>
    </row>
    <row r="34" spans="1:12" ht="18" customHeight="1">
      <c r="A34" s="67">
        <f t="shared" si="2"/>
        <v>22</v>
      </c>
      <c r="B34" s="315" t="s">
        <v>224</v>
      </c>
      <c r="C34" s="216"/>
      <c r="D34" s="216"/>
      <c r="E34" s="216"/>
      <c r="F34" s="216"/>
      <c r="G34" s="216"/>
      <c r="H34" s="216"/>
      <c r="I34" s="216"/>
      <c r="J34" s="216"/>
      <c r="K34" s="216"/>
      <c r="L34" s="216"/>
    </row>
    <row r="35" spans="1:12" ht="18" customHeight="1">
      <c r="A35" s="1040" t="s">
        <v>1141</v>
      </c>
      <c r="B35" s="1064" t="s">
        <v>1138</v>
      </c>
      <c r="C35" s="216"/>
      <c r="D35" s="216"/>
      <c r="E35" s="216"/>
      <c r="F35" s="216"/>
      <c r="G35" s="216"/>
      <c r="H35" s="216"/>
      <c r="I35" s="216"/>
      <c r="J35" s="216"/>
      <c r="K35" s="216"/>
      <c r="L35" s="216"/>
    </row>
    <row r="36" spans="1:12" ht="18" customHeight="1">
      <c r="A36" s="67">
        <f>A34+1</f>
        <v>23</v>
      </c>
      <c r="B36" s="316" t="s">
        <v>331</v>
      </c>
      <c r="C36" s="216"/>
      <c r="D36" s="199"/>
      <c r="E36" s="199"/>
      <c r="F36" s="199"/>
      <c r="G36" s="199"/>
      <c r="H36" s="199"/>
      <c r="I36" s="199"/>
      <c r="J36" s="199"/>
      <c r="K36" s="199"/>
      <c r="L36" s="199"/>
    </row>
    <row r="37" spans="1:12" ht="18" customHeight="1">
      <c r="A37" s="67">
        <f t="shared" si="2"/>
        <v>24</v>
      </c>
      <c r="B37" s="316" t="s">
        <v>332</v>
      </c>
      <c r="C37" s="216"/>
      <c r="D37" s="199"/>
      <c r="E37" s="199"/>
      <c r="F37" s="199"/>
      <c r="G37" s="199"/>
      <c r="H37" s="199"/>
      <c r="I37" s="199"/>
      <c r="J37" s="199"/>
      <c r="K37" s="199"/>
      <c r="L37" s="199"/>
    </row>
    <row r="38" spans="1:12" ht="18" customHeight="1">
      <c r="B38" s="314" t="s">
        <v>280</v>
      </c>
    </row>
    <row r="39" spans="1:12" ht="18" customHeight="1">
      <c r="A39" s="67">
        <f>A37+1</f>
        <v>25</v>
      </c>
      <c r="B39" s="315" t="s">
        <v>192</v>
      </c>
      <c r="C39" s="199"/>
      <c r="D39" s="199"/>
      <c r="E39" s="199"/>
      <c r="F39" s="199"/>
      <c r="G39" s="199"/>
      <c r="H39" s="199"/>
      <c r="I39" s="199"/>
      <c r="J39" s="199"/>
      <c r="K39" s="199"/>
      <c r="L39" s="199"/>
    </row>
    <row r="40" spans="1:12" ht="18" customHeight="1">
      <c r="A40" s="198">
        <f t="shared" ref="A40:A52" si="3">A39+1</f>
        <v>26</v>
      </c>
      <c r="B40" s="294" t="s">
        <v>625</v>
      </c>
      <c r="C40" s="216"/>
      <c r="D40" s="216"/>
      <c r="E40" s="216"/>
      <c r="F40" s="216"/>
      <c r="G40" s="216"/>
      <c r="H40" s="216"/>
      <c r="I40" s="216"/>
      <c r="J40" s="216"/>
      <c r="K40" s="216"/>
      <c r="L40" s="216"/>
    </row>
    <row r="41" spans="1:12" ht="18" customHeight="1">
      <c r="A41" s="1041" t="s">
        <v>1142</v>
      </c>
      <c r="B41" s="1065" t="s">
        <v>1136</v>
      </c>
      <c r="C41" s="216"/>
      <c r="D41" s="216"/>
      <c r="E41" s="216"/>
      <c r="F41" s="216"/>
      <c r="G41" s="216"/>
      <c r="H41" s="216"/>
      <c r="I41" s="216"/>
      <c r="J41" s="216"/>
      <c r="K41" s="216"/>
      <c r="L41" s="216"/>
    </row>
    <row r="42" spans="1:12" ht="18" customHeight="1">
      <c r="A42" s="198">
        <f>A40+1</f>
        <v>27</v>
      </c>
      <c r="B42" s="318" t="s">
        <v>626</v>
      </c>
      <c r="C42" s="722"/>
      <c r="D42" s="216"/>
      <c r="E42" s="216"/>
      <c r="F42" s="216"/>
      <c r="G42" s="216"/>
      <c r="H42" s="216"/>
      <c r="I42" s="216"/>
      <c r="J42" s="216"/>
      <c r="K42" s="216"/>
      <c r="L42" s="216"/>
    </row>
    <row r="43" spans="1:12" ht="18" customHeight="1">
      <c r="A43" s="1041" t="s">
        <v>1143</v>
      </c>
      <c r="B43" s="1065" t="s">
        <v>1136</v>
      </c>
      <c r="C43" s="722"/>
      <c r="D43" s="216"/>
      <c r="E43" s="216"/>
      <c r="F43" s="216"/>
      <c r="G43" s="216"/>
      <c r="H43" s="216"/>
      <c r="I43" s="216"/>
      <c r="J43" s="216"/>
      <c r="K43" s="216"/>
      <c r="L43" s="216"/>
    </row>
    <row r="44" spans="1:12" ht="18" customHeight="1">
      <c r="A44" s="198">
        <f>A42+1</f>
        <v>28</v>
      </c>
      <c r="B44" s="318" t="s">
        <v>627</v>
      </c>
      <c r="C44" s="722"/>
      <c r="D44" s="722"/>
      <c r="E44" s="722"/>
      <c r="F44" s="722"/>
      <c r="G44" s="722"/>
      <c r="H44" s="722"/>
      <c r="I44" s="216"/>
      <c r="J44" s="216"/>
      <c r="K44" s="216"/>
      <c r="L44" s="216"/>
    </row>
    <row r="45" spans="1:12" ht="18" customHeight="1">
      <c r="A45" s="1041" t="s">
        <v>1144</v>
      </c>
      <c r="B45" s="1065" t="s">
        <v>1136</v>
      </c>
      <c r="C45" s="722"/>
      <c r="D45" s="722"/>
      <c r="E45" s="722"/>
      <c r="F45" s="722"/>
      <c r="G45" s="722"/>
      <c r="H45" s="722"/>
      <c r="I45" s="216"/>
      <c r="J45" s="216"/>
      <c r="K45" s="216"/>
      <c r="L45" s="216"/>
    </row>
    <row r="46" spans="1:12" ht="18" customHeight="1">
      <c r="A46" s="67">
        <f>A44+1</f>
        <v>29</v>
      </c>
      <c r="B46" s="315" t="s">
        <v>187</v>
      </c>
      <c r="C46" s="216"/>
      <c r="D46" s="216"/>
      <c r="E46" s="216"/>
      <c r="F46" s="216"/>
      <c r="G46" s="216"/>
      <c r="H46" s="216"/>
      <c r="I46" s="216"/>
      <c r="J46" s="216"/>
      <c r="K46" s="216"/>
      <c r="L46" s="216"/>
    </row>
    <row r="47" spans="1:12" ht="18" customHeight="1">
      <c r="A47" s="67">
        <f t="shared" si="3"/>
        <v>30</v>
      </c>
      <c r="B47" s="315" t="s">
        <v>188</v>
      </c>
      <c r="C47" s="216"/>
      <c r="D47" s="216"/>
      <c r="E47" s="216"/>
      <c r="F47" s="216"/>
      <c r="G47" s="216"/>
      <c r="H47" s="216"/>
      <c r="I47" s="216"/>
      <c r="J47" s="216"/>
      <c r="K47" s="216"/>
      <c r="L47" s="216"/>
    </row>
    <row r="48" spans="1:12" ht="18" customHeight="1">
      <c r="A48" s="67">
        <f t="shared" si="3"/>
        <v>31</v>
      </c>
      <c r="B48" s="315" t="s">
        <v>189</v>
      </c>
      <c r="C48" s="216"/>
      <c r="D48" s="216"/>
      <c r="E48" s="216"/>
      <c r="F48" s="216"/>
      <c r="G48" s="216"/>
      <c r="H48" s="216"/>
      <c r="I48" s="216"/>
      <c r="J48" s="216"/>
      <c r="K48" s="216"/>
      <c r="L48" s="216"/>
    </row>
    <row r="49" spans="1:12" ht="18" customHeight="1">
      <c r="A49" s="67">
        <f t="shared" si="3"/>
        <v>32</v>
      </c>
      <c r="B49" s="315" t="s">
        <v>224</v>
      </c>
      <c r="C49" s="216"/>
      <c r="D49" s="216"/>
      <c r="E49" s="216"/>
      <c r="F49" s="216"/>
      <c r="G49" s="216"/>
      <c r="H49" s="216"/>
      <c r="I49" s="216"/>
      <c r="J49" s="216"/>
      <c r="K49" s="216"/>
      <c r="L49" s="216"/>
    </row>
    <row r="50" spans="1:12" ht="18" customHeight="1">
      <c r="A50" s="1040" t="s">
        <v>1145</v>
      </c>
      <c r="B50" s="1065" t="s">
        <v>1138</v>
      </c>
      <c r="C50" s="216"/>
      <c r="D50" s="216"/>
      <c r="E50" s="216"/>
      <c r="F50" s="216"/>
      <c r="G50" s="216"/>
      <c r="H50" s="216"/>
      <c r="I50" s="216"/>
      <c r="J50" s="216"/>
      <c r="K50" s="216"/>
      <c r="L50" s="216"/>
    </row>
    <row r="51" spans="1:12" ht="18" customHeight="1">
      <c r="A51" s="67">
        <f>A49+1</f>
        <v>33</v>
      </c>
      <c r="B51" s="316" t="s">
        <v>331</v>
      </c>
      <c r="C51" s="216"/>
      <c r="D51" s="199"/>
      <c r="E51" s="199"/>
      <c r="F51" s="199"/>
      <c r="G51" s="199"/>
      <c r="H51" s="199"/>
      <c r="I51" s="199"/>
      <c r="J51" s="199"/>
      <c r="K51" s="199"/>
      <c r="L51" s="199"/>
    </row>
    <row r="52" spans="1:12" ht="18" customHeight="1">
      <c r="A52" s="67">
        <f t="shared" si="3"/>
        <v>34</v>
      </c>
      <c r="B52" s="316" t="s">
        <v>332</v>
      </c>
      <c r="C52" s="216"/>
      <c r="D52" s="199"/>
      <c r="E52" s="199"/>
      <c r="F52" s="199"/>
      <c r="G52" s="199"/>
      <c r="H52" s="199"/>
      <c r="I52" s="199"/>
      <c r="J52" s="199"/>
      <c r="K52" s="199"/>
      <c r="L52" s="199"/>
    </row>
    <row r="53" spans="1:12" ht="18" customHeight="1">
      <c r="B53" s="314" t="s">
        <v>422</v>
      </c>
      <c r="D53" s="230"/>
      <c r="E53" s="230"/>
      <c r="F53" s="230"/>
      <c r="G53" s="230"/>
      <c r="H53" s="230"/>
      <c r="I53" s="230"/>
      <c r="J53" s="230"/>
      <c r="K53" s="230"/>
      <c r="L53" s="230"/>
    </row>
    <row r="54" spans="1:12" ht="18" customHeight="1">
      <c r="A54" s="67">
        <f>A52+1</f>
        <v>35</v>
      </c>
      <c r="B54" s="315" t="s">
        <v>192</v>
      </c>
      <c r="C54" s="216"/>
      <c r="D54" s="216"/>
      <c r="E54" s="216"/>
      <c r="F54" s="216"/>
      <c r="G54" s="216"/>
      <c r="H54" s="216"/>
      <c r="I54" s="216"/>
      <c r="J54" s="216"/>
      <c r="K54" s="216"/>
      <c r="L54" s="216"/>
    </row>
    <row r="55" spans="1:12" ht="18" customHeight="1">
      <c r="A55" s="1040" t="s">
        <v>1146</v>
      </c>
      <c r="B55" s="1065" t="s">
        <v>1136</v>
      </c>
      <c r="C55" s="216"/>
      <c r="D55" s="216"/>
      <c r="E55" s="216"/>
      <c r="F55" s="216"/>
      <c r="G55" s="216"/>
      <c r="H55" s="216"/>
      <c r="I55" s="216"/>
      <c r="J55" s="216"/>
      <c r="K55" s="216"/>
      <c r="L55" s="216"/>
    </row>
    <row r="56" spans="1:12" ht="18" customHeight="1">
      <c r="A56" s="67">
        <f>A54+1</f>
        <v>36</v>
      </c>
      <c r="B56" s="315" t="s">
        <v>186</v>
      </c>
      <c r="C56" s="216"/>
      <c r="D56" s="216"/>
      <c r="E56" s="216"/>
      <c r="F56" s="216"/>
      <c r="G56" s="216"/>
      <c r="H56" s="216"/>
      <c r="I56" s="216"/>
      <c r="J56" s="216"/>
      <c r="K56" s="216"/>
      <c r="L56" s="216"/>
    </row>
    <row r="57" spans="1:12" ht="18" customHeight="1">
      <c r="A57" s="67">
        <f t="shared" ref="A57:A63" si="4">A56+1</f>
        <v>37</v>
      </c>
      <c r="B57" s="315" t="s">
        <v>187</v>
      </c>
      <c r="C57" s="216"/>
      <c r="D57" s="216"/>
      <c r="E57" s="216"/>
      <c r="F57" s="216"/>
      <c r="G57" s="216"/>
      <c r="H57" s="216"/>
      <c r="I57" s="216"/>
      <c r="J57" s="216"/>
      <c r="K57" s="216"/>
      <c r="L57" s="216"/>
    </row>
    <row r="58" spans="1:12" ht="18" customHeight="1">
      <c r="A58" s="67">
        <f t="shared" si="4"/>
        <v>38</v>
      </c>
      <c r="B58" s="315" t="s">
        <v>188</v>
      </c>
      <c r="C58" s="216"/>
      <c r="D58" s="216"/>
      <c r="E58" s="216"/>
      <c r="F58" s="216"/>
      <c r="G58" s="216"/>
      <c r="H58" s="216"/>
      <c r="I58" s="216"/>
      <c r="J58" s="216"/>
      <c r="K58" s="216"/>
      <c r="L58" s="216"/>
    </row>
    <row r="59" spans="1:12" ht="18" customHeight="1">
      <c r="A59" s="67">
        <f t="shared" si="4"/>
        <v>39</v>
      </c>
      <c r="B59" s="315" t="s">
        <v>189</v>
      </c>
      <c r="C59" s="216"/>
      <c r="D59" s="216"/>
      <c r="E59" s="216"/>
      <c r="F59" s="216"/>
      <c r="G59" s="216"/>
      <c r="H59" s="216"/>
      <c r="I59" s="216"/>
      <c r="J59" s="216"/>
      <c r="K59" s="216"/>
      <c r="L59" s="216"/>
    </row>
    <row r="60" spans="1:12" ht="18" customHeight="1">
      <c r="A60" s="67">
        <f t="shared" si="4"/>
        <v>40</v>
      </c>
      <c r="B60" s="315" t="s">
        <v>224</v>
      </c>
      <c r="C60" s="216"/>
      <c r="D60" s="216"/>
      <c r="E60" s="216"/>
      <c r="F60" s="216"/>
      <c r="G60" s="216"/>
      <c r="H60" s="216"/>
      <c r="I60" s="216"/>
      <c r="J60" s="216"/>
      <c r="K60" s="216"/>
      <c r="L60" s="216"/>
    </row>
    <row r="61" spans="1:12" ht="18" customHeight="1">
      <c r="A61" s="1040" t="s">
        <v>1147</v>
      </c>
      <c r="B61" s="1065" t="s">
        <v>1138</v>
      </c>
      <c r="C61" s="216"/>
      <c r="D61" s="216"/>
      <c r="E61" s="216"/>
      <c r="F61" s="216"/>
      <c r="G61" s="216"/>
      <c r="H61" s="216"/>
      <c r="I61" s="216"/>
      <c r="J61" s="216"/>
      <c r="K61" s="216"/>
      <c r="L61" s="216"/>
    </row>
    <row r="62" spans="1:12" ht="18" customHeight="1">
      <c r="A62" s="67">
        <f>A60+1</f>
        <v>41</v>
      </c>
      <c r="B62" s="316" t="s">
        <v>331</v>
      </c>
      <c r="C62" s="216"/>
      <c r="D62" s="199"/>
      <c r="E62" s="199"/>
      <c r="F62" s="199"/>
      <c r="G62" s="199"/>
      <c r="H62" s="199"/>
      <c r="I62" s="199"/>
      <c r="J62" s="199"/>
      <c r="K62" s="199"/>
      <c r="L62" s="199"/>
    </row>
    <row r="63" spans="1:12" ht="18" customHeight="1">
      <c r="A63" s="67">
        <f t="shared" si="4"/>
        <v>42</v>
      </c>
      <c r="B63" s="316" t="s">
        <v>332</v>
      </c>
      <c r="C63" s="216"/>
      <c r="D63" s="199"/>
      <c r="E63" s="199"/>
      <c r="F63" s="199"/>
      <c r="G63" s="199"/>
      <c r="H63" s="199"/>
      <c r="I63" s="199"/>
      <c r="J63" s="199"/>
      <c r="K63" s="199"/>
      <c r="L63" s="199"/>
    </row>
    <row r="64" spans="1:12" ht="18" customHeight="1">
      <c r="B64" s="317" t="s">
        <v>423</v>
      </c>
    </row>
    <row r="65" spans="1:12" ht="18" customHeight="1">
      <c r="A65" s="67">
        <f>A63+1</f>
        <v>43</v>
      </c>
      <c r="B65" s="315" t="s">
        <v>192</v>
      </c>
      <c r="C65" s="216"/>
      <c r="D65" s="216"/>
      <c r="E65" s="216"/>
      <c r="F65" s="216"/>
      <c r="G65" s="216"/>
      <c r="H65" s="216"/>
      <c r="I65" s="216"/>
      <c r="J65" s="216"/>
      <c r="K65" s="216"/>
      <c r="L65" s="216"/>
    </row>
    <row r="66" spans="1:12" ht="18" customHeight="1">
      <c r="A66" s="1040" t="s">
        <v>1279</v>
      </c>
      <c r="B66" s="1065" t="s">
        <v>1136</v>
      </c>
      <c r="C66" s="216"/>
      <c r="D66" s="216"/>
      <c r="E66" s="216"/>
      <c r="F66" s="216"/>
      <c r="G66" s="216"/>
      <c r="H66" s="216"/>
      <c r="I66" s="216"/>
      <c r="J66" s="216"/>
      <c r="K66" s="216"/>
      <c r="L66" s="216"/>
    </row>
    <row r="67" spans="1:12" ht="18" customHeight="1">
      <c r="A67" s="67">
        <f>A65+1</f>
        <v>44</v>
      </c>
      <c r="B67" s="315" t="s">
        <v>186</v>
      </c>
      <c r="C67" s="216"/>
      <c r="D67" s="216"/>
      <c r="E67" s="216"/>
      <c r="F67" s="216"/>
      <c r="G67" s="216"/>
      <c r="H67" s="216"/>
      <c r="I67" s="216"/>
      <c r="J67" s="216"/>
      <c r="K67" s="216"/>
      <c r="L67" s="216"/>
    </row>
    <row r="68" spans="1:12" ht="18" customHeight="1">
      <c r="A68" s="67">
        <f t="shared" ref="A68:A74" si="5">A67+1</f>
        <v>45</v>
      </c>
      <c r="B68" s="315" t="s">
        <v>187</v>
      </c>
      <c r="C68" s="216"/>
      <c r="D68" s="216"/>
      <c r="E68" s="216"/>
      <c r="F68" s="216"/>
      <c r="G68" s="216"/>
      <c r="H68" s="216"/>
      <c r="I68" s="216"/>
      <c r="J68" s="216"/>
      <c r="K68" s="216"/>
      <c r="L68" s="216"/>
    </row>
    <row r="69" spans="1:12" ht="18" customHeight="1">
      <c r="A69" s="67">
        <f t="shared" si="5"/>
        <v>46</v>
      </c>
      <c r="B69" s="315" t="s">
        <v>188</v>
      </c>
      <c r="C69" s="216"/>
      <c r="D69" s="216"/>
      <c r="E69" s="216"/>
      <c r="F69" s="216"/>
      <c r="G69" s="216"/>
      <c r="H69" s="216"/>
      <c r="I69" s="216"/>
      <c r="J69" s="216"/>
      <c r="K69" s="216"/>
      <c r="L69" s="216"/>
    </row>
    <row r="70" spans="1:12" ht="18" customHeight="1">
      <c r="A70" s="67">
        <f t="shared" si="5"/>
        <v>47</v>
      </c>
      <c r="B70" s="315" t="s">
        <v>189</v>
      </c>
      <c r="C70" s="216"/>
      <c r="D70" s="216"/>
      <c r="E70" s="216"/>
      <c r="F70" s="216"/>
      <c r="G70" s="216"/>
      <c r="H70" s="216"/>
      <c r="I70" s="216"/>
      <c r="J70" s="216"/>
      <c r="K70" s="216"/>
      <c r="L70" s="216"/>
    </row>
    <row r="71" spans="1:12" ht="18" customHeight="1">
      <c r="A71" s="67">
        <f t="shared" si="5"/>
        <v>48</v>
      </c>
      <c r="B71" s="315" t="s">
        <v>224</v>
      </c>
      <c r="C71" s="216"/>
      <c r="D71" s="216"/>
      <c r="E71" s="216"/>
      <c r="F71" s="216"/>
      <c r="G71" s="216"/>
      <c r="H71" s="216"/>
      <c r="I71" s="216"/>
      <c r="J71" s="216"/>
      <c r="K71" s="216"/>
      <c r="L71" s="216"/>
    </row>
    <row r="72" spans="1:12" ht="18" customHeight="1">
      <c r="A72" s="1040" t="s">
        <v>1280</v>
      </c>
      <c r="B72" s="1065" t="s">
        <v>1138</v>
      </c>
      <c r="C72" s="216"/>
      <c r="D72" s="216"/>
      <c r="E72" s="216"/>
      <c r="F72" s="216"/>
      <c r="G72" s="216"/>
      <c r="H72" s="216"/>
      <c r="I72" s="216"/>
      <c r="J72" s="216"/>
      <c r="K72" s="216"/>
      <c r="L72" s="216"/>
    </row>
    <row r="73" spans="1:12" ht="18" customHeight="1">
      <c r="A73" s="67">
        <f>A71+1</f>
        <v>49</v>
      </c>
      <c r="B73" s="316" t="s">
        <v>331</v>
      </c>
      <c r="C73" s="216"/>
      <c r="D73" s="199"/>
      <c r="E73" s="199"/>
      <c r="F73" s="199"/>
      <c r="G73" s="199"/>
      <c r="H73" s="199"/>
      <c r="I73" s="199"/>
      <c r="J73" s="199"/>
      <c r="K73" s="199"/>
      <c r="L73" s="199"/>
    </row>
    <row r="74" spans="1:12" ht="18" customHeight="1">
      <c r="A74" s="67">
        <f t="shared" si="5"/>
        <v>50</v>
      </c>
      <c r="B74" s="316" t="s">
        <v>332</v>
      </c>
      <c r="C74" s="216"/>
      <c r="D74" s="199"/>
      <c r="E74" s="199"/>
      <c r="F74" s="199"/>
      <c r="G74" s="199"/>
      <c r="H74" s="199"/>
      <c r="I74" s="199"/>
      <c r="J74" s="199"/>
      <c r="K74" s="199"/>
      <c r="L74" s="199"/>
    </row>
    <row r="75" spans="1:12" ht="18" customHeight="1">
      <c r="A75" s="390"/>
      <c r="B75" s="314" t="s">
        <v>226</v>
      </c>
    </row>
    <row r="76" spans="1:12" ht="18" customHeight="1">
      <c r="A76" s="67">
        <f>A74+1</f>
        <v>51</v>
      </c>
      <c r="B76" s="316" t="s">
        <v>467</v>
      </c>
      <c r="C76" s="216"/>
      <c r="D76" s="216"/>
      <c r="E76" s="216"/>
      <c r="F76" s="216"/>
      <c r="G76" s="216"/>
      <c r="H76" s="216"/>
      <c r="I76" s="216"/>
      <c r="J76" s="216"/>
      <c r="K76" s="216"/>
      <c r="L76" s="216"/>
    </row>
    <row r="77" spans="1:12" ht="18" customHeight="1">
      <c r="A77" s="67">
        <f>A76+1</f>
        <v>52</v>
      </c>
      <c r="B77" s="315" t="s">
        <v>187</v>
      </c>
      <c r="C77" s="216"/>
      <c r="D77" s="216"/>
      <c r="E77" s="216"/>
      <c r="F77" s="216"/>
      <c r="G77" s="216"/>
      <c r="H77" s="216"/>
      <c r="I77" s="216"/>
      <c r="J77" s="216"/>
      <c r="K77" s="216"/>
      <c r="L77" s="216"/>
    </row>
    <row r="78" spans="1:12" ht="18" customHeight="1">
      <c r="A78" s="67">
        <f>A77+1</f>
        <v>53</v>
      </c>
      <c r="B78" s="315" t="s">
        <v>188</v>
      </c>
      <c r="C78" s="216"/>
      <c r="D78" s="216"/>
      <c r="E78" s="216"/>
      <c r="F78" s="216"/>
      <c r="G78" s="216"/>
      <c r="H78" s="216"/>
      <c r="I78" s="216"/>
      <c r="J78" s="216"/>
      <c r="K78" s="216"/>
      <c r="L78" s="216"/>
    </row>
    <row r="79" spans="1:12" ht="18" customHeight="1">
      <c r="A79" s="67">
        <f>A78+1</f>
        <v>54</v>
      </c>
      <c r="B79" s="315" t="s">
        <v>189</v>
      </c>
      <c r="C79" s="216"/>
      <c r="D79" s="216"/>
      <c r="E79" s="216"/>
      <c r="F79" s="216"/>
      <c r="G79" s="216"/>
      <c r="H79" s="216"/>
      <c r="I79" s="216"/>
      <c r="J79" s="216"/>
      <c r="K79" s="216"/>
      <c r="L79" s="216"/>
    </row>
    <row r="80" spans="1:12" ht="18" customHeight="1">
      <c r="A80" s="67">
        <f>A79+1</f>
        <v>55</v>
      </c>
      <c r="B80" s="315" t="s">
        <v>224</v>
      </c>
      <c r="C80" s="216"/>
      <c r="D80" s="216"/>
      <c r="E80" s="216"/>
      <c r="F80" s="216"/>
      <c r="G80" s="216"/>
      <c r="H80" s="216"/>
      <c r="I80" s="216"/>
      <c r="J80" s="216"/>
      <c r="K80" s="216"/>
      <c r="L80" s="216"/>
    </row>
    <row r="81" spans="1:12" ht="18" customHeight="1">
      <c r="A81" s="390"/>
      <c r="B81" s="314" t="s">
        <v>304</v>
      </c>
    </row>
    <row r="82" spans="1:12" ht="18" customHeight="1">
      <c r="A82" s="67">
        <f>A80+1</f>
        <v>56</v>
      </c>
      <c r="B82" s="316" t="s">
        <v>467</v>
      </c>
      <c r="C82" s="216"/>
      <c r="D82" s="216"/>
      <c r="E82" s="216"/>
      <c r="F82" s="216"/>
      <c r="G82" s="216"/>
      <c r="H82" s="216"/>
      <c r="I82" s="216"/>
      <c r="J82" s="216"/>
      <c r="K82" s="216"/>
      <c r="L82" s="216"/>
    </row>
    <row r="83" spans="1:12" ht="18" customHeight="1">
      <c r="A83" s="67">
        <f>A82+1</f>
        <v>57</v>
      </c>
      <c r="B83" s="315" t="s">
        <v>187</v>
      </c>
      <c r="C83" s="216"/>
      <c r="D83" s="216"/>
      <c r="E83" s="216"/>
      <c r="F83" s="216"/>
      <c r="G83" s="216"/>
      <c r="H83" s="216"/>
      <c r="I83" s="216"/>
      <c r="J83" s="216"/>
      <c r="K83" s="216"/>
      <c r="L83" s="216"/>
    </row>
    <row r="84" spans="1:12" ht="18" customHeight="1">
      <c r="A84" s="67">
        <f>A83+1</f>
        <v>58</v>
      </c>
      <c r="B84" s="315" t="s">
        <v>188</v>
      </c>
      <c r="C84" s="216"/>
      <c r="D84" s="216"/>
      <c r="E84" s="216"/>
      <c r="F84" s="216"/>
      <c r="G84" s="216"/>
      <c r="H84" s="216"/>
      <c r="I84" s="216"/>
      <c r="J84" s="216"/>
      <c r="K84" s="216"/>
      <c r="L84" s="216"/>
    </row>
    <row r="85" spans="1:12" ht="18" customHeight="1">
      <c r="A85" s="67">
        <f>A84+1</f>
        <v>59</v>
      </c>
      <c r="B85" s="315" t="s">
        <v>189</v>
      </c>
      <c r="C85" s="216"/>
      <c r="D85" s="216"/>
      <c r="E85" s="216"/>
      <c r="F85" s="216"/>
      <c r="G85" s="216"/>
      <c r="H85" s="216"/>
      <c r="I85" s="216"/>
      <c r="J85" s="216"/>
      <c r="K85" s="216"/>
      <c r="L85" s="216"/>
    </row>
    <row r="86" spans="1:12" ht="18" customHeight="1">
      <c r="A86" s="67">
        <f>A85+1</f>
        <v>60</v>
      </c>
      <c r="B86" s="315" t="s">
        <v>224</v>
      </c>
      <c r="C86" s="216"/>
      <c r="D86" s="216"/>
      <c r="E86" s="216"/>
      <c r="F86" s="216"/>
      <c r="G86" s="216"/>
      <c r="H86" s="216"/>
      <c r="I86" s="216"/>
      <c r="J86" s="216"/>
      <c r="K86" s="216"/>
      <c r="L86" s="216"/>
    </row>
    <row r="87" spans="1:12" ht="18" customHeight="1">
      <c r="B87" s="314" t="s">
        <v>225</v>
      </c>
    </row>
    <row r="88" spans="1:12" ht="18" customHeight="1">
      <c r="A88" s="67">
        <f>A86+1</f>
        <v>61</v>
      </c>
      <c r="B88" s="315" t="s">
        <v>192</v>
      </c>
      <c r="C88" s="199"/>
      <c r="D88" s="199"/>
      <c r="E88" s="199"/>
      <c r="F88" s="199"/>
      <c r="G88" s="199"/>
      <c r="H88" s="199"/>
      <c r="I88" s="199"/>
      <c r="J88" s="199"/>
      <c r="K88" s="199"/>
      <c r="L88" s="199"/>
    </row>
    <row r="89" spans="1:12" ht="18" customHeight="1">
      <c r="A89" s="67">
        <f t="shared" ref="A89:A95" si="6">A88+1</f>
        <v>62</v>
      </c>
      <c r="B89" s="316" t="s">
        <v>625</v>
      </c>
      <c r="C89" s="216"/>
      <c r="D89" s="216"/>
      <c r="E89" s="216"/>
      <c r="F89" s="216"/>
      <c r="G89" s="216"/>
      <c r="H89" s="216"/>
      <c r="I89" s="216"/>
      <c r="J89" s="216"/>
      <c r="K89" s="216"/>
      <c r="L89" s="216"/>
    </row>
    <row r="90" spans="1:12" ht="18" customHeight="1">
      <c r="A90" s="67">
        <f t="shared" si="6"/>
        <v>63</v>
      </c>
      <c r="B90" s="319" t="s">
        <v>626</v>
      </c>
      <c r="C90" s="722"/>
      <c r="D90" s="216"/>
      <c r="E90" s="216"/>
      <c r="F90" s="216"/>
      <c r="G90" s="216"/>
      <c r="H90" s="216"/>
      <c r="I90" s="216"/>
      <c r="J90" s="216"/>
      <c r="K90" s="216"/>
      <c r="L90" s="216"/>
    </row>
    <row r="91" spans="1:12" ht="18" customHeight="1">
      <c r="A91" s="67">
        <f t="shared" si="6"/>
        <v>64</v>
      </c>
      <c r="B91" s="319" t="s">
        <v>627</v>
      </c>
      <c r="C91" s="722"/>
      <c r="D91" s="722"/>
      <c r="E91" s="722"/>
      <c r="F91" s="722"/>
      <c r="G91" s="722"/>
      <c r="H91" s="722"/>
      <c r="I91" s="216"/>
      <c r="J91" s="216"/>
      <c r="K91" s="216"/>
      <c r="L91" s="216"/>
    </row>
    <row r="92" spans="1:12" ht="18" customHeight="1">
      <c r="A92" s="67">
        <f t="shared" si="6"/>
        <v>65</v>
      </c>
      <c r="B92" s="315" t="s">
        <v>187</v>
      </c>
      <c r="C92" s="216"/>
      <c r="D92" s="216"/>
      <c r="E92" s="216"/>
      <c r="F92" s="216"/>
      <c r="G92" s="216"/>
      <c r="H92" s="216"/>
      <c r="I92" s="216"/>
      <c r="J92" s="216"/>
      <c r="K92" s="216"/>
      <c r="L92" s="216"/>
    </row>
    <row r="93" spans="1:12" ht="18" customHeight="1">
      <c r="A93" s="67">
        <f t="shared" si="6"/>
        <v>66</v>
      </c>
      <c r="B93" s="315" t="s">
        <v>188</v>
      </c>
      <c r="C93" s="216"/>
      <c r="D93" s="216"/>
      <c r="E93" s="216"/>
      <c r="F93" s="216"/>
      <c r="G93" s="216"/>
      <c r="H93" s="216"/>
      <c r="I93" s="216"/>
      <c r="J93" s="216"/>
      <c r="K93" s="216"/>
      <c r="L93" s="216"/>
    </row>
    <row r="94" spans="1:12" ht="18" customHeight="1">
      <c r="A94" s="67">
        <f t="shared" si="6"/>
        <v>67</v>
      </c>
      <c r="B94" s="315" t="s">
        <v>189</v>
      </c>
      <c r="C94" s="216"/>
      <c r="D94" s="216"/>
      <c r="E94" s="216"/>
      <c r="F94" s="216"/>
      <c r="G94" s="216"/>
      <c r="H94" s="216"/>
      <c r="I94" s="216"/>
      <c r="J94" s="216"/>
      <c r="K94" s="216"/>
      <c r="L94" s="216"/>
    </row>
    <row r="95" spans="1:12" ht="18" customHeight="1">
      <c r="A95" s="67">
        <f t="shared" si="6"/>
        <v>68</v>
      </c>
      <c r="B95" s="315" t="s">
        <v>224</v>
      </c>
      <c r="C95" s="216"/>
      <c r="D95" s="216"/>
      <c r="E95" s="216"/>
      <c r="F95" s="216"/>
      <c r="G95" s="216"/>
      <c r="H95" s="216"/>
      <c r="I95" s="216"/>
      <c r="J95" s="216"/>
      <c r="K95" s="216"/>
      <c r="L95" s="216"/>
    </row>
    <row r="96" spans="1:12" ht="18" customHeight="1">
      <c r="A96" s="390"/>
      <c r="B96" s="314" t="s">
        <v>420</v>
      </c>
    </row>
    <row r="97" spans="1:12" ht="18" customHeight="1">
      <c r="A97" s="67">
        <f>A95+1</f>
        <v>69</v>
      </c>
      <c r="B97" s="315" t="s">
        <v>192</v>
      </c>
      <c r="C97" s="199"/>
      <c r="D97" s="199"/>
      <c r="E97" s="199"/>
      <c r="F97" s="199"/>
      <c r="G97" s="199"/>
      <c r="H97" s="199"/>
      <c r="I97" s="199"/>
      <c r="J97" s="199"/>
      <c r="K97" s="199"/>
      <c r="L97" s="199"/>
    </row>
    <row r="98" spans="1:12" ht="18" customHeight="1">
      <c r="A98" s="67">
        <f t="shared" ref="A98:A104" si="7">A97+1</f>
        <v>70</v>
      </c>
      <c r="B98" s="316" t="s">
        <v>625</v>
      </c>
      <c r="C98" s="216"/>
      <c r="D98" s="216"/>
      <c r="E98" s="216"/>
      <c r="F98" s="216"/>
      <c r="G98" s="216"/>
      <c r="H98" s="216"/>
      <c r="I98" s="216"/>
      <c r="J98" s="216"/>
      <c r="K98" s="216"/>
      <c r="L98" s="216"/>
    </row>
    <row r="99" spans="1:12" ht="18" customHeight="1">
      <c r="A99" s="67">
        <f t="shared" si="7"/>
        <v>71</v>
      </c>
      <c r="B99" s="319" t="s">
        <v>626</v>
      </c>
      <c r="C99" s="722"/>
      <c r="D99" s="216"/>
      <c r="E99" s="216"/>
      <c r="F99" s="216"/>
      <c r="G99" s="216"/>
      <c r="H99" s="216"/>
      <c r="I99" s="216"/>
      <c r="J99" s="216"/>
      <c r="K99" s="216"/>
      <c r="L99" s="216"/>
    </row>
    <row r="100" spans="1:12" ht="18" customHeight="1">
      <c r="A100" s="67">
        <f t="shared" si="7"/>
        <v>72</v>
      </c>
      <c r="B100" s="319" t="s">
        <v>627</v>
      </c>
      <c r="C100" s="722"/>
      <c r="D100" s="722"/>
      <c r="E100" s="722"/>
      <c r="F100" s="722"/>
      <c r="G100" s="722"/>
      <c r="H100" s="722"/>
      <c r="I100" s="216"/>
      <c r="J100" s="216"/>
      <c r="K100" s="216"/>
      <c r="L100" s="216"/>
    </row>
    <row r="101" spans="1:12" ht="18" customHeight="1">
      <c r="A101" s="67">
        <f t="shared" si="7"/>
        <v>73</v>
      </c>
      <c r="B101" s="315" t="s">
        <v>187</v>
      </c>
      <c r="C101" s="216"/>
      <c r="D101" s="216"/>
      <c r="E101" s="216"/>
      <c r="F101" s="216"/>
      <c r="G101" s="216"/>
      <c r="H101" s="216"/>
      <c r="I101" s="216"/>
      <c r="J101" s="216"/>
      <c r="K101" s="216"/>
      <c r="L101" s="216"/>
    </row>
    <row r="102" spans="1:12" ht="18" customHeight="1">
      <c r="A102" s="67">
        <f t="shared" si="7"/>
        <v>74</v>
      </c>
      <c r="B102" s="315" t="s">
        <v>188</v>
      </c>
      <c r="C102" s="216"/>
      <c r="D102" s="216"/>
      <c r="E102" s="216"/>
      <c r="F102" s="216"/>
      <c r="G102" s="216"/>
      <c r="H102" s="216"/>
      <c r="I102" s="216"/>
      <c r="J102" s="216"/>
      <c r="K102" s="216"/>
      <c r="L102" s="216"/>
    </row>
    <row r="103" spans="1:12" ht="18" customHeight="1">
      <c r="A103" s="67">
        <f t="shared" si="7"/>
        <v>75</v>
      </c>
      <c r="B103" s="315" t="s">
        <v>189</v>
      </c>
      <c r="C103" s="216"/>
      <c r="D103" s="216"/>
      <c r="E103" s="216"/>
      <c r="F103" s="216"/>
      <c r="G103" s="216"/>
      <c r="H103" s="216"/>
      <c r="I103" s="216"/>
      <c r="J103" s="216"/>
      <c r="K103" s="216"/>
      <c r="L103" s="216"/>
    </row>
    <row r="104" spans="1:12" ht="18" customHeight="1">
      <c r="A104" s="67">
        <f t="shared" si="7"/>
        <v>76</v>
      </c>
      <c r="B104" s="315" t="s">
        <v>224</v>
      </c>
      <c r="C104" s="216"/>
      <c r="D104" s="216"/>
      <c r="E104" s="216"/>
      <c r="F104" s="216"/>
      <c r="G104" s="216"/>
      <c r="H104" s="216"/>
      <c r="I104" s="216"/>
      <c r="J104" s="216"/>
      <c r="K104" s="216"/>
      <c r="L104" s="216"/>
    </row>
    <row r="105" spans="1:12" ht="18" customHeight="1">
      <c r="A105" s="390"/>
      <c r="B105" s="314" t="s">
        <v>518</v>
      </c>
    </row>
    <row r="106" spans="1:12" ht="18" customHeight="1">
      <c r="A106" s="67">
        <f>A104+1</f>
        <v>77</v>
      </c>
      <c r="B106" s="315" t="s">
        <v>192</v>
      </c>
      <c r="C106" s="216"/>
      <c r="D106" s="216"/>
      <c r="E106" s="216"/>
      <c r="F106" s="216"/>
      <c r="G106" s="216"/>
      <c r="H106" s="216"/>
      <c r="I106" s="216"/>
      <c r="J106" s="216"/>
      <c r="K106" s="216"/>
      <c r="L106" s="216"/>
    </row>
    <row r="107" spans="1:12" ht="18" customHeight="1">
      <c r="A107" s="67">
        <f>A106+1</f>
        <v>78</v>
      </c>
      <c r="B107" s="315" t="s">
        <v>187</v>
      </c>
      <c r="C107" s="216"/>
      <c r="D107" s="216"/>
      <c r="E107" s="216"/>
      <c r="F107" s="216"/>
      <c r="G107" s="216"/>
      <c r="H107" s="216"/>
      <c r="I107" s="216"/>
      <c r="J107" s="216"/>
      <c r="K107" s="216"/>
      <c r="L107" s="216"/>
    </row>
    <row r="108" spans="1:12" ht="18" customHeight="1">
      <c r="A108" s="67">
        <f>A107+1</f>
        <v>79</v>
      </c>
      <c r="B108" s="315" t="s">
        <v>188</v>
      </c>
      <c r="C108" s="216"/>
      <c r="D108" s="216"/>
      <c r="E108" s="216"/>
      <c r="F108" s="216"/>
      <c r="G108" s="216"/>
      <c r="H108" s="216"/>
      <c r="I108" s="216"/>
      <c r="J108" s="216"/>
      <c r="K108" s="216"/>
      <c r="L108" s="216"/>
    </row>
    <row r="109" spans="1:12" ht="18" customHeight="1">
      <c r="A109" s="67">
        <f>A108+1</f>
        <v>80</v>
      </c>
      <c r="B109" s="315" t="s">
        <v>189</v>
      </c>
      <c r="C109" s="216"/>
      <c r="D109" s="216"/>
      <c r="E109" s="216"/>
      <c r="F109" s="216"/>
      <c r="G109" s="216"/>
      <c r="H109" s="216"/>
      <c r="I109" s="216"/>
      <c r="J109" s="216"/>
      <c r="K109" s="216"/>
      <c r="L109" s="216"/>
    </row>
    <row r="110" spans="1:12" ht="18" customHeight="1">
      <c r="A110" s="67">
        <f>A109+1</f>
        <v>81</v>
      </c>
      <c r="B110" s="315" t="s">
        <v>224</v>
      </c>
      <c r="C110" s="216"/>
      <c r="D110" s="216"/>
      <c r="E110" s="216"/>
      <c r="F110" s="216"/>
      <c r="G110" s="216"/>
      <c r="H110" s="216"/>
      <c r="I110" s="216"/>
      <c r="J110" s="216"/>
      <c r="K110" s="216"/>
      <c r="L110" s="216"/>
    </row>
    <row r="111" spans="1:12" ht="18" customHeight="1">
      <c r="B111" s="314" t="s">
        <v>519</v>
      </c>
    </row>
    <row r="112" spans="1:12" ht="18" customHeight="1">
      <c r="A112" s="67">
        <f>A110+1</f>
        <v>82</v>
      </c>
      <c r="B112" s="315" t="s">
        <v>192</v>
      </c>
      <c r="C112" s="216"/>
      <c r="D112" s="216"/>
      <c r="E112" s="216"/>
      <c r="F112" s="216"/>
      <c r="G112" s="216"/>
      <c r="H112" s="216"/>
      <c r="I112" s="216"/>
      <c r="J112" s="216"/>
      <c r="K112" s="216"/>
      <c r="L112" s="216"/>
    </row>
    <row r="113" spans="1:12" ht="18" customHeight="1">
      <c r="A113" s="67">
        <f>A112+1</f>
        <v>83</v>
      </c>
      <c r="B113" s="315" t="s">
        <v>187</v>
      </c>
      <c r="C113" s="216"/>
      <c r="D113" s="216"/>
      <c r="E113" s="216"/>
      <c r="F113" s="216"/>
      <c r="G113" s="216"/>
      <c r="H113" s="216"/>
      <c r="I113" s="216"/>
      <c r="J113" s="216"/>
      <c r="K113" s="216"/>
      <c r="L113" s="216"/>
    </row>
    <row r="114" spans="1:12" ht="18" customHeight="1">
      <c r="A114" s="67">
        <f>A113+1</f>
        <v>84</v>
      </c>
      <c r="B114" s="315" t="s">
        <v>188</v>
      </c>
      <c r="C114" s="216"/>
      <c r="D114" s="216"/>
      <c r="E114" s="216"/>
      <c r="F114" s="216"/>
      <c r="G114" s="216"/>
      <c r="H114" s="216"/>
      <c r="I114" s="216"/>
      <c r="J114" s="216"/>
      <c r="K114" s="216"/>
      <c r="L114" s="216"/>
    </row>
    <row r="115" spans="1:12" ht="18" customHeight="1">
      <c r="A115" s="67">
        <f>A114+1</f>
        <v>85</v>
      </c>
      <c r="B115" s="315" t="s">
        <v>189</v>
      </c>
      <c r="C115" s="216"/>
      <c r="D115" s="216"/>
      <c r="E115" s="216"/>
      <c r="F115" s="216"/>
      <c r="G115" s="216"/>
      <c r="H115" s="216"/>
      <c r="I115" s="216"/>
      <c r="J115" s="216"/>
      <c r="K115" s="216"/>
      <c r="L115" s="216"/>
    </row>
    <row r="116" spans="1:12" ht="18" customHeight="1">
      <c r="A116" s="67">
        <f>A115+1</f>
        <v>86</v>
      </c>
      <c r="B116" s="315" t="s">
        <v>224</v>
      </c>
      <c r="C116" s="216"/>
      <c r="D116" s="216"/>
      <c r="E116" s="216"/>
      <c r="F116" s="216"/>
      <c r="G116" s="216"/>
      <c r="H116" s="216"/>
      <c r="I116" s="216"/>
      <c r="J116" s="216"/>
      <c r="K116" s="216"/>
      <c r="L116" s="216"/>
    </row>
    <row r="117" spans="1:12" ht="18" customHeight="1">
      <c r="B117" s="314" t="s">
        <v>333</v>
      </c>
    </row>
    <row r="118" spans="1:12" ht="18" customHeight="1">
      <c r="A118" s="67">
        <f>A116+1</f>
        <v>87</v>
      </c>
      <c r="B118" s="315" t="s">
        <v>192</v>
      </c>
      <c r="C118" s="216"/>
      <c r="D118" s="216"/>
      <c r="E118" s="216"/>
      <c r="F118" s="216"/>
      <c r="G118" s="216"/>
      <c r="H118" s="216"/>
      <c r="I118" s="216"/>
      <c r="J118" s="216"/>
      <c r="K118" s="216"/>
      <c r="L118" s="216"/>
    </row>
    <row r="119" spans="1:12" ht="18" customHeight="1">
      <c r="A119" s="67">
        <f>A118+1</f>
        <v>88</v>
      </c>
      <c r="B119" s="315" t="s">
        <v>186</v>
      </c>
      <c r="C119" s="216"/>
      <c r="D119" s="216"/>
      <c r="E119" s="216"/>
      <c r="F119" s="216"/>
      <c r="G119" s="216"/>
      <c r="H119" s="216"/>
      <c r="I119" s="216"/>
      <c r="J119" s="216"/>
      <c r="K119" s="216"/>
      <c r="L119" s="216"/>
    </row>
    <row r="120" spans="1:12" ht="18" customHeight="1">
      <c r="A120" s="67">
        <f>A119+1</f>
        <v>89</v>
      </c>
      <c r="B120" s="315" t="s">
        <v>187</v>
      </c>
      <c r="C120" s="216"/>
      <c r="D120" s="216"/>
      <c r="E120" s="216"/>
      <c r="F120" s="216"/>
      <c r="G120" s="216"/>
      <c r="H120" s="216"/>
      <c r="I120" s="216"/>
      <c r="J120" s="216"/>
      <c r="K120" s="216"/>
      <c r="L120" s="216"/>
    </row>
    <row r="121" spans="1:12" ht="18" customHeight="1">
      <c r="A121" s="67">
        <f>A120+1</f>
        <v>90</v>
      </c>
      <c r="B121" s="315" t="s">
        <v>188</v>
      </c>
      <c r="C121" s="216"/>
      <c r="D121" s="216"/>
      <c r="E121" s="216"/>
      <c r="F121" s="216"/>
      <c r="G121" s="216"/>
      <c r="H121" s="216"/>
      <c r="I121" s="216"/>
      <c r="J121" s="216"/>
      <c r="K121" s="216"/>
      <c r="L121" s="216"/>
    </row>
    <row r="122" spans="1:12" ht="18" customHeight="1">
      <c r="A122" s="67">
        <f>A121+1</f>
        <v>91</v>
      </c>
      <c r="B122" s="315" t="s">
        <v>189</v>
      </c>
      <c r="C122" s="216"/>
      <c r="D122" s="216"/>
      <c r="E122" s="216"/>
      <c r="F122" s="216"/>
      <c r="G122" s="216"/>
      <c r="H122" s="216"/>
      <c r="I122" s="216"/>
      <c r="J122" s="216"/>
      <c r="K122" s="216"/>
      <c r="L122" s="216"/>
    </row>
    <row r="123" spans="1:12" ht="18" customHeight="1">
      <c r="A123" s="67">
        <f>A122+1</f>
        <v>92</v>
      </c>
      <c r="B123" s="315" t="s">
        <v>224</v>
      </c>
      <c r="C123" s="216"/>
      <c r="D123" s="216"/>
      <c r="E123" s="216"/>
      <c r="F123" s="216"/>
      <c r="G123" s="216"/>
      <c r="H123" s="216"/>
      <c r="I123" s="216"/>
      <c r="J123" s="216"/>
      <c r="K123" s="216"/>
      <c r="L123" s="216"/>
    </row>
    <row r="124" spans="1:12" ht="18" customHeight="1">
      <c r="B124" s="314" t="s">
        <v>334</v>
      </c>
    </row>
    <row r="125" spans="1:12" ht="18" customHeight="1">
      <c r="A125" s="67">
        <f>A123+1</f>
        <v>93</v>
      </c>
      <c r="B125" s="315" t="s">
        <v>192</v>
      </c>
      <c r="C125" s="216"/>
      <c r="D125" s="216"/>
      <c r="E125" s="216"/>
      <c r="F125" s="216"/>
      <c r="G125" s="216"/>
      <c r="H125" s="216"/>
      <c r="I125" s="216"/>
      <c r="J125" s="216"/>
      <c r="K125" s="216"/>
      <c r="L125" s="216"/>
    </row>
    <row r="126" spans="1:12" ht="18" customHeight="1">
      <c r="A126" s="67">
        <f>A125+1</f>
        <v>94</v>
      </c>
      <c r="B126" s="315" t="s">
        <v>186</v>
      </c>
      <c r="C126" s="216"/>
      <c r="D126" s="216"/>
      <c r="E126" s="216"/>
      <c r="F126" s="216"/>
      <c r="G126" s="216"/>
      <c r="H126" s="216"/>
      <c r="I126" s="216"/>
      <c r="J126" s="216"/>
      <c r="K126" s="216"/>
      <c r="L126" s="216"/>
    </row>
    <row r="127" spans="1:12" ht="18" customHeight="1">
      <c r="A127" s="67">
        <f>A126+1</f>
        <v>95</v>
      </c>
      <c r="B127" s="315" t="s">
        <v>187</v>
      </c>
      <c r="C127" s="216"/>
      <c r="D127" s="216"/>
      <c r="E127" s="216"/>
      <c r="F127" s="216"/>
      <c r="G127" s="216"/>
      <c r="H127" s="216"/>
      <c r="I127" s="216"/>
      <c r="J127" s="216"/>
      <c r="K127" s="216"/>
      <c r="L127" s="216"/>
    </row>
    <row r="128" spans="1:12" ht="18" customHeight="1">
      <c r="A128" s="67">
        <f>A127+1</f>
        <v>96</v>
      </c>
      <c r="B128" s="315" t="s">
        <v>188</v>
      </c>
      <c r="C128" s="216"/>
      <c r="D128" s="216"/>
      <c r="E128" s="216"/>
      <c r="F128" s="216"/>
      <c r="G128" s="216"/>
      <c r="H128" s="216"/>
      <c r="I128" s="216"/>
      <c r="J128" s="216"/>
      <c r="K128" s="216"/>
      <c r="L128" s="216"/>
    </row>
    <row r="129" spans="1:12" ht="18" customHeight="1">
      <c r="A129" s="67">
        <f>A128+1</f>
        <v>97</v>
      </c>
      <c r="B129" s="315" t="s">
        <v>189</v>
      </c>
      <c r="C129" s="216"/>
      <c r="D129" s="216"/>
      <c r="E129" s="216"/>
      <c r="F129" s="216"/>
      <c r="G129" s="216"/>
      <c r="H129" s="216"/>
      <c r="I129" s="216"/>
      <c r="J129" s="216"/>
      <c r="K129" s="216"/>
      <c r="L129" s="216"/>
    </row>
    <row r="130" spans="1:12" ht="18" customHeight="1">
      <c r="A130" s="67">
        <f>A129+1</f>
        <v>98</v>
      </c>
      <c r="B130" s="315" t="s">
        <v>224</v>
      </c>
      <c r="C130" s="216"/>
      <c r="D130" s="216"/>
      <c r="E130" s="216"/>
      <c r="F130" s="216"/>
      <c r="G130" s="216"/>
      <c r="H130" s="216"/>
      <c r="I130" s="216"/>
      <c r="J130" s="216"/>
      <c r="K130" s="216"/>
      <c r="L130" s="216"/>
    </row>
    <row r="131" spans="1:12" ht="18" customHeight="1">
      <c r="B131" s="314" t="s">
        <v>335</v>
      </c>
    </row>
    <row r="132" spans="1:12" ht="18" customHeight="1">
      <c r="A132" s="67">
        <f>A130+1</f>
        <v>99</v>
      </c>
      <c r="B132" s="315" t="s">
        <v>192</v>
      </c>
      <c r="C132" s="216"/>
      <c r="D132" s="216"/>
      <c r="E132" s="216"/>
      <c r="F132" s="216"/>
      <c r="G132" s="216"/>
      <c r="H132" s="216"/>
      <c r="I132" s="216"/>
      <c r="J132" s="216"/>
      <c r="K132" s="216"/>
      <c r="L132" s="216"/>
    </row>
    <row r="133" spans="1:12" ht="18" customHeight="1">
      <c r="A133" s="67">
        <f>A132+1</f>
        <v>100</v>
      </c>
      <c r="B133" s="315" t="s">
        <v>186</v>
      </c>
      <c r="C133" s="216"/>
      <c r="D133" s="216"/>
      <c r="E133" s="216"/>
      <c r="F133" s="216"/>
      <c r="G133" s="216"/>
      <c r="H133" s="216"/>
      <c r="I133" s="216"/>
      <c r="J133" s="216"/>
      <c r="K133" s="216"/>
      <c r="L133" s="216"/>
    </row>
    <row r="134" spans="1:12" ht="18" customHeight="1">
      <c r="A134" s="67">
        <f>A133+1</f>
        <v>101</v>
      </c>
      <c r="B134" s="315" t="s">
        <v>187</v>
      </c>
      <c r="C134" s="216"/>
      <c r="D134" s="216"/>
      <c r="E134" s="216"/>
      <c r="F134" s="216"/>
      <c r="G134" s="216"/>
      <c r="H134" s="216"/>
      <c r="I134" s="216"/>
      <c r="J134" s="216"/>
      <c r="K134" s="216"/>
      <c r="L134" s="216"/>
    </row>
    <row r="135" spans="1:12" ht="18" customHeight="1">
      <c r="A135" s="67">
        <f>A134+1</f>
        <v>102</v>
      </c>
      <c r="B135" s="315" t="s">
        <v>188</v>
      </c>
      <c r="C135" s="216"/>
      <c r="D135" s="216"/>
      <c r="E135" s="216"/>
      <c r="F135" s="216"/>
      <c r="G135" s="216"/>
      <c r="H135" s="216"/>
      <c r="I135" s="216"/>
      <c r="J135" s="216"/>
      <c r="K135" s="216"/>
      <c r="L135" s="216"/>
    </row>
    <row r="136" spans="1:12" ht="18" customHeight="1">
      <c r="A136" s="67">
        <f>A135+1</f>
        <v>103</v>
      </c>
      <c r="B136" s="315" t="s">
        <v>189</v>
      </c>
      <c r="C136" s="216"/>
      <c r="D136" s="216"/>
      <c r="E136" s="216"/>
      <c r="F136" s="216"/>
      <c r="G136" s="216"/>
      <c r="H136" s="216"/>
      <c r="I136" s="216"/>
      <c r="J136" s="216"/>
      <c r="K136" s="216"/>
      <c r="L136" s="216"/>
    </row>
    <row r="137" spans="1:12" ht="18" customHeight="1">
      <c r="A137" s="67">
        <f>A136+1</f>
        <v>104</v>
      </c>
      <c r="B137" s="315" t="s">
        <v>224</v>
      </c>
      <c r="C137" s="216"/>
      <c r="D137" s="216"/>
      <c r="E137" s="216"/>
      <c r="F137" s="216"/>
      <c r="G137" s="216"/>
      <c r="H137" s="216"/>
      <c r="I137" s="216"/>
      <c r="J137" s="216"/>
      <c r="K137" s="216"/>
      <c r="L137" s="216"/>
    </row>
    <row r="138" spans="1:12" ht="18" customHeight="1">
      <c r="B138" s="314" t="s">
        <v>336</v>
      </c>
    </row>
    <row r="139" spans="1:12" ht="18" customHeight="1">
      <c r="A139" s="67">
        <f>A137+1</f>
        <v>105</v>
      </c>
      <c r="B139" s="315" t="s">
        <v>192</v>
      </c>
      <c r="C139" s="216"/>
      <c r="D139" s="216"/>
      <c r="E139" s="216"/>
      <c r="F139" s="216"/>
      <c r="G139" s="216"/>
      <c r="H139" s="216"/>
      <c r="I139" s="216"/>
      <c r="J139" s="216"/>
      <c r="K139" s="216"/>
      <c r="L139" s="216"/>
    </row>
    <row r="140" spans="1:12" ht="18" customHeight="1">
      <c r="A140" s="67">
        <f>A139+1</f>
        <v>106</v>
      </c>
      <c r="B140" s="315" t="s">
        <v>186</v>
      </c>
      <c r="C140" s="216"/>
      <c r="D140" s="216"/>
      <c r="E140" s="216"/>
      <c r="F140" s="216"/>
      <c r="G140" s="216"/>
      <c r="H140" s="216"/>
      <c r="I140" s="216"/>
      <c r="J140" s="216"/>
      <c r="K140" s="216"/>
      <c r="L140" s="216"/>
    </row>
    <row r="141" spans="1:12" ht="18" customHeight="1">
      <c r="A141" s="67">
        <f>A140+1</f>
        <v>107</v>
      </c>
      <c r="B141" s="315" t="s">
        <v>187</v>
      </c>
      <c r="C141" s="216"/>
      <c r="D141" s="216"/>
      <c r="E141" s="216"/>
      <c r="F141" s="216"/>
      <c r="G141" s="216"/>
      <c r="H141" s="216"/>
      <c r="I141" s="216"/>
      <c r="J141" s="216"/>
      <c r="K141" s="216"/>
      <c r="L141" s="216"/>
    </row>
    <row r="142" spans="1:12" ht="18" customHeight="1">
      <c r="A142" s="67">
        <f>A141+1</f>
        <v>108</v>
      </c>
      <c r="B142" s="315" t="s">
        <v>188</v>
      </c>
      <c r="C142" s="216"/>
      <c r="D142" s="216"/>
      <c r="E142" s="216"/>
      <c r="F142" s="216"/>
      <c r="G142" s="216"/>
      <c r="H142" s="216"/>
      <c r="I142" s="216"/>
      <c r="J142" s="216"/>
      <c r="K142" s="216"/>
      <c r="L142" s="216"/>
    </row>
    <row r="143" spans="1:12" ht="18" customHeight="1">
      <c r="A143" s="67">
        <f>A142+1</f>
        <v>109</v>
      </c>
      <c r="B143" s="315" t="s">
        <v>189</v>
      </c>
      <c r="C143" s="216"/>
      <c r="D143" s="216"/>
      <c r="E143" s="216"/>
      <c r="F143" s="216"/>
      <c r="G143" s="216"/>
      <c r="H143" s="216"/>
      <c r="I143" s="216"/>
      <c r="J143" s="216"/>
      <c r="K143" s="216"/>
      <c r="L143" s="216"/>
    </row>
    <row r="144" spans="1:12" ht="18" customHeight="1">
      <c r="A144" s="67">
        <f>A143+1</f>
        <v>110</v>
      </c>
      <c r="B144" s="315" t="s">
        <v>224</v>
      </c>
      <c r="C144" s="216"/>
      <c r="D144" s="216"/>
      <c r="E144" s="216"/>
      <c r="F144" s="216"/>
      <c r="G144" s="216"/>
      <c r="H144" s="216"/>
      <c r="I144" s="216"/>
      <c r="J144" s="216"/>
      <c r="K144" s="216"/>
      <c r="L144" s="216"/>
    </row>
    <row r="145" spans="1:12" ht="18" customHeight="1">
      <c r="B145" s="314" t="s">
        <v>167</v>
      </c>
    </row>
    <row r="146" spans="1:12" ht="18" customHeight="1">
      <c r="A146" s="67">
        <f>A144+1</f>
        <v>111</v>
      </c>
      <c r="B146" s="315" t="s">
        <v>192</v>
      </c>
      <c r="C146" s="216"/>
      <c r="D146" s="216"/>
      <c r="E146" s="216"/>
      <c r="F146" s="216"/>
      <c r="G146" s="216"/>
      <c r="H146" s="216"/>
      <c r="I146" s="216"/>
      <c r="J146" s="216"/>
      <c r="K146" s="216"/>
      <c r="L146" s="216"/>
    </row>
    <row r="147" spans="1:12" ht="18" customHeight="1">
      <c r="A147" s="67">
        <f>A146+1</f>
        <v>112</v>
      </c>
      <c r="B147" s="315" t="s">
        <v>186</v>
      </c>
      <c r="C147" s="216"/>
      <c r="D147" s="216"/>
      <c r="E147" s="216"/>
      <c r="F147" s="216"/>
      <c r="G147" s="216"/>
      <c r="H147" s="216"/>
      <c r="I147" s="216"/>
      <c r="J147" s="216"/>
      <c r="K147" s="216"/>
      <c r="L147" s="216"/>
    </row>
    <row r="148" spans="1:12" ht="18" customHeight="1">
      <c r="A148" s="67">
        <f>A147+1</f>
        <v>113</v>
      </c>
      <c r="B148" s="315" t="s">
        <v>187</v>
      </c>
      <c r="C148" s="216"/>
      <c r="D148" s="216"/>
      <c r="E148" s="216"/>
      <c r="F148" s="216"/>
      <c r="G148" s="216"/>
      <c r="H148" s="216"/>
      <c r="I148" s="216"/>
      <c r="J148" s="216"/>
      <c r="K148" s="216"/>
      <c r="L148" s="216"/>
    </row>
    <row r="149" spans="1:12" ht="18" customHeight="1">
      <c r="A149" s="67">
        <f>A148+1</f>
        <v>114</v>
      </c>
      <c r="B149" s="315" t="s">
        <v>188</v>
      </c>
      <c r="C149" s="216"/>
      <c r="D149" s="216"/>
      <c r="E149" s="216"/>
      <c r="F149" s="216"/>
      <c r="G149" s="216"/>
      <c r="H149" s="216"/>
      <c r="I149" s="216"/>
      <c r="J149" s="216"/>
      <c r="K149" s="216"/>
      <c r="L149" s="216"/>
    </row>
    <row r="150" spans="1:12" ht="18" customHeight="1">
      <c r="A150" s="67">
        <f>A149+1</f>
        <v>115</v>
      </c>
      <c r="B150" s="315" t="s">
        <v>189</v>
      </c>
      <c r="C150" s="216"/>
      <c r="D150" s="216"/>
      <c r="E150" s="216"/>
      <c r="F150" s="216"/>
      <c r="G150" s="216"/>
      <c r="H150" s="216"/>
      <c r="I150" s="216"/>
      <c r="J150" s="216"/>
      <c r="K150" s="216"/>
      <c r="L150" s="216"/>
    </row>
    <row r="151" spans="1:12" ht="18" customHeight="1">
      <c r="A151" s="67">
        <f>A150+1</f>
        <v>116</v>
      </c>
      <c r="B151" s="315" t="s">
        <v>224</v>
      </c>
      <c r="C151" s="216"/>
      <c r="D151" s="216"/>
      <c r="E151" s="216"/>
      <c r="F151" s="216"/>
      <c r="G151" s="216"/>
      <c r="H151" s="216"/>
      <c r="I151" s="216"/>
      <c r="J151" s="216"/>
      <c r="K151" s="216"/>
      <c r="L151" s="216"/>
    </row>
    <row r="152" spans="1:12" ht="18" customHeight="1">
      <c r="B152" s="314" t="s">
        <v>168</v>
      </c>
    </row>
    <row r="153" spans="1:12" ht="18" customHeight="1">
      <c r="A153" s="67">
        <f>A151+1</f>
        <v>117</v>
      </c>
      <c r="B153" s="315" t="s">
        <v>192</v>
      </c>
      <c r="C153" s="216"/>
      <c r="D153" s="216"/>
      <c r="E153" s="216"/>
      <c r="F153" s="216"/>
      <c r="G153" s="216"/>
      <c r="H153" s="216"/>
      <c r="I153" s="216"/>
      <c r="J153" s="216"/>
      <c r="K153" s="216"/>
      <c r="L153" s="216"/>
    </row>
    <row r="154" spans="1:12" ht="18" customHeight="1">
      <c r="A154" s="67">
        <f>A153+1</f>
        <v>118</v>
      </c>
      <c r="B154" s="315" t="s">
        <v>186</v>
      </c>
      <c r="C154" s="216"/>
      <c r="D154" s="216"/>
      <c r="E154" s="216"/>
      <c r="F154" s="216"/>
      <c r="G154" s="216"/>
      <c r="H154" s="216"/>
      <c r="I154" s="216"/>
      <c r="J154" s="216"/>
      <c r="K154" s="216"/>
      <c r="L154" s="216"/>
    </row>
    <row r="155" spans="1:12" ht="18" customHeight="1">
      <c r="A155" s="67">
        <f>A154+1</f>
        <v>119</v>
      </c>
      <c r="B155" s="315" t="s">
        <v>187</v>
      </c>
      <c r="C155" s="216"/>
      <c r="D155" s="216"/>
      <c r="E155" s="216"/>
      <c r="F155" s="216"/>
      <c r="G155" s="216"/>
      <c r="H155" s="216"/>
      <c r="I155" s="216"/>
      <c r="J155" s="216"/>
      <c r="K155" s="216"/>
      <c r="L155" s="216"/>
    </row>
    <row r="156" spans="1:12" ht="18" customHeight="1">
      <c r="A156" s="67">
        <f>A155+1</f>
        <v>120</v>
      </c>
      <c r="B156" s="315" t="s">
        <v>188</v>
      </c>
      <c r="C156" s="216"/>
      <c r="D156" s="216"/>
      <c r="E156" s="216"/>
      <c r="F156" s="216"/>
      <c r="G156" s="216"/>
      <c r="H156" s="216"/>
      <c r="I156" s="216"/>
      <c r="J156" s="216"/>
      <c r="K156" s="216"/>
      <c r="L156" s="216"/>
    </row>
    <row r="157" spans="1:12" ht="18" customHeight="1">
      <c r="A157" s="67">
        <f>A156+1</f>
        <v>121</v>
      </c>
      <c r="B157" s="315" t="s">
        <v>189</v>
      </c>
      <c r="C157" s="216"/>
      <c r="D157" s="216"/>
      <c r="E157" s="216"/>
      <c r="F157" s="216"/>
      <c r="G157" s="216"/>
      <c r="H157" s="216"/>
      <c r="I157" s="216"/>
      <c r="J157" s="216"/>
      <c r="K157" s="216"/>
      <c r="L157" s="216"/>
    </row>
    <row r="158" spans="1:12" ht="18" customHeight="1">
      <c r="A158" s="67">
        <f>A157+1</f>
        <v>122</v>
      </c>
      <c r="B158" s="315" t="s">
        <v>224</v>
      </c>
      <c r="C158" s="216"/>
      <c r="D158" s="216"/>
      <c r="E158" s="216"/>
      <c r="F158" s="216"/>
      <c r="G158" s="216"/>
      <c r="H158" s="216"/>
      <c r="I158" s="216"/>
      <c r="J158" s="216"/>
      <c r="K158" s="216"/>
      <c r="L158" s="216"/>
    </row>
    <row r="159" spans="1:12" ht="18" customHeight="1">
      <c r="B159" s="314" t="s">
        <v>169</v>
      </c>
    </row>
    <row r="160" spans="1:12" ht="18" customHeight="1">
      <c r="A160" s="67">
        <f>A158+1</f>
        <v>123</v>
      </c>
      <c r="B160" s="315" t="s">
        <v>192</v>
      </c>
      <c r="C160" s="216"/>
      <c r="D160" s="216"/>
      <c r="E160" s="216"/>
      <c r="F160" s="216"/>
      <c r="G160" s="216"/>
      <c r="H160" s="216"/>
      <c r="I160" s="216"/>
      <c r="J160" s="216"/>
      <c r="K160" s="216"/>
      <c r="L160" s="216"/>
    </row>
    <row r="161" spans="1:12" ht="18" customHeight="1">
      <c r="A161" s="67">
        <f>A160+1</f>
        <v>124</v>
      </c>
      <c r="B161" s="315" t="s">
        <v>186</v>
      </c>
      <c r="C161" s="216"/>
      <c r="D161" s="216"/>
      <c r="E161" s="216"/>
      <c r="F161" s="216"/>
      <c r="G161" s="216"/>
      <c r="H161" s="216"/>
      <c r="I161" s="216"/>
      <c r="J161" s="216"/>
      <c r="K161" s="216"/>
      <c r="L161" s="216"/>
    </row>
    <row r="162" spans="1:12" ht="18" customHeight="1">
      <c r="A162" s="67">
        <f>A161+1</f>
        <v>125</v>
      </c>
      <c r="B162" s="315" t="s">
        <v>187</v>
      </c>
      <c r="C162" s="216"/>
      <c r="D162" s="216"/>
      <c r="E162" s="216"/>
      <c r="F162" s="216"/>
      <c r="G162" s="216"/>
      <c r="H162" s="216"/>
      <c r="I162" s="216"/>
      <c r="J162" s="216"/>
      <c r="K162" s="216"/>
      <c r="L162" s="216"/>
    </row>
    <row r="163" spans="1:12" ht="18" customHeight="1">
      <c r="A163" s="67">
        <f>A162+1</f>
        <v>126</v>
      </c>
      <c r="B163" s="315" t="s">
        <v>188</v>
      </c>
      <c r="C163" s="216"/>
      <c r="D163" s="216"/>
      <c r="E163" s="216"/>
      <c r="F163" s="216"/>
      <c r="G163" s="216"/>
      <c r="H163" s="216"/>
      <c r="I163" s="216"/>
      <c r="J163" s="216"/>
      <c r="K163" s="216"/>
      <c r="L163" s="216"/>
    </row>
    <row r="164" spans="1:12" ht="18" customHeight="1">
      <c r="A164" s="67">
        <f>A163+1</f>
        <v>127</v>
      </c>
      <c r="B164" s="315" t="s">
        <v>189</v>
      </c>
      <c r="C164" s="216"/>
      <c r="D164" s="216"/>
      <c r="E164" s="216"/>
      <c r="F164" s="216"/>
      <c r="G164" s="216"/>
      <c r="H164" s="216"/>
      <c r="I164" s="216"/>
      <c r="J164" s="216"/>
      <c r="K164" s="216"/>
      <c r="L164" s="216"/>
    </row>
    <row r="165" spans="1:12" ht="33" customHeight="1">
      <c r="A165" s="67">
        <f>A164+1</f>
        <v>128</v>
      </c>
      <c r="B165" s="315" t="s">
        <v>224</v>
      </c>
      <c r="C165" s="216"/>
      <c r="D165" s="216"/>
      <c r="E165" s="216"/>
      <c r="F165" s="216"/>
      <c r="G165" s="216"/>
      <c r="H165" s="216"/>
      <c r="I165" s="216"/>
      <c r="J165" s="216"/>
      <c r="K165" s="216"/>
      <c r="L165" s="216"/>
    </row>
    <row r="166" spans="1:12" ht="18" customHeight="1">
      <c r="B166" s="314" t="s">
        <v>610</v>
      </c>
    </row>
    <row r="167" spans="1:12" ht="18" customHeight="1">
      <c r="A167" s="67">
        <f>A165+1</f>
        <v>129</v>
      </c>
      <c r="B167" s="315" t="s">
        <v>192</v>
      </c>
      <c r="C167" s="216"/>
      <c r="D167" s="216"/>
      <c r="E167" s="216"/>
      <c r="F167" s="216"/>
      <c r="G167" s="216"/>
      <c r="H167" s="216"/>
      <c r="I167" s="216"/>
      <c r="J167" s="216"/>
      <c r="K167" s="216"/>
      <c r="L167" s="216"/>
    </row>
    <row r="168" spans="1:12" ht="30" customHeight="1">
      <c r="A168" s="67">
        <f>A167+1</f>
        <v>130</v>
      </c>
      <c r="B168" s="315" t="s">
        <v>186</v>
      </c>
      <c r="C168" s="216"/>
      <c r="D168" s="216"/>
      <c r="E168" s="216"/>
      <c r="F168" s="216"/>
      <c r="G168" s="216"/>
      <c r="H168" s="216"/>
      <c r="I168" s="216"/>
      <c r="J168" s="216"/>
      <c r="K168" s="216"/>
      <c r="L168" s="216"/>
    </row>
    <row r="169" spans="1:12" ht="18" customHeight="1">
      <c r="A169" s="67">
        <f>A168+1</f>
        <v>131</v>
      </c>
      <c r="B169" s="315" t="s">
        <v>187</v>
      </c>
      <c r="C169" s="216"/>
      <c r="D169" s="216"/>
      <c r="E169" s="216"/>
      <c r="F169" s="216"/>
      <c r="G169" s="216"/>
      <c r="H169" s="216"/>
      <c r="I169" s="216"/>
      <c r="J169" s="216"/>
      <c r="K169" s="216"/>
      <c r="L169" s="216"/>
    </row>
    <row r="170" spans="1:12" ht="18" customHeight="1">
      <c r="A170" s="67">
        <f>A169+1</f>
        <v>132</v>
      </c>
      <c r="B170" s="315" t="s">
        <v>188</v>
      </c>
      <c r="C170" s="216"/>
      <c r="D170" s="216"/>
      <c r="E170" s="216"/>
      <c r="F170" s="216"/>
      <c r="G170" s="216"/>
      <c r="H170" s="216"/>
      <c r="I170" s="216"/>
      <c r="J170" s="216"/>
      <c r="K170" s="216"/>
      <c r="L170" s="216"/>
    </row>
    <row r="171" spans="1:12" ht="18" customHeight="1">
      <c r="A171" s="67">
        <f>A170+1</f>
        <v>133</v>
      </c>
      <c r="B171" s="315" t="s">
        <v>189</v>
      </c>
      <c r="C171" s="216"/>
      <c r="D171" s="216"/>
      <c r="E171" s="216"/>
      <c r="F171" s="216"/>
      <c r="G171" s="216"/>
      <c r="H171" s="216"/>
      <c r="I171" s="216"/>
      <c r="J171" s="216"/>
      <c r="K171" s="216"/>
      <c r="L171" s="216"/>
    </row>
    <row r="172" spans="1:12" ht="18" customHeight="1">
      <c r="A172" s="67">
        <f>A171+1</f>
        <v>134</v>
      </c>
      <c r="B172" s="315" t="s">
        <v>224</v>
      </c>
      <c r="C172" s="216"/>
      <c r="D172" s="216"/>
      <c r="E172" s="216"/>
      <c r="F172" s="216"/>
      <c r="G172" s="216"/>
      <c r="H172" s="216"/>
      <c r="I172" s="216"/>
      <c r="J172" s="216"/>
      <c r="K172" s="216"/>
      <c r="L172" s="216"/>
    </row>
    <row r="173" spans="1:12" ht="18" customHeight="1">
      <c r="B173" s="314" t="s">
        <v>611</v>
      </c>
    </row>
    <row r="174" spans="1:12" ht="18" customHeight="1">
      <c r="A174" s="67">
        <f>A172+1</f>
        <v>135</v>
      </c>
      <c r="B174" s="315" t="s">
        <v>192</v>
      </c>
      <c r="C174" s="216"/>
      <c r="D174" s="216"/>
      <c r="E174" s="216"/>
      <c r="F174" s="216"/>
      <c r="G174" s="216"/>
      <c r="H174" s="216"/>
      <c r="I174" s="216"/>
      <c r="J174" s="216"/>
      <c r="K174" s="216"/>
      <c r="L174" s="216"/>
    </row>
    <row r="175" spans="1:12" ht="18" customHeight="1">
      <c r="A175" s="67">
        <f>A174+1</f>
        <v>136</v>
      </c>
      <c r="B175" s="315" t="s">
        <v>186</v>
      </c>
      <c r="C175" s="216"/>
      <c r="D175" s="216"/>
      <c r="E175" s="216"/>
      <c r="F175" s="216"/>
      <c r="G175" s="216"/>
      <c r="H175" s="216"/>
      <c r="I175" s="216"/>
      <c r="J175" s="216"/>
      <c r="K175" s="216"/>
      <c r="L175" s="216"/>
    </row>
    <row r="176" spans="1:12" ht="18" customHeight="1">
      <c r="A176" s="67">
        <f>A175+1</f>
        <v>137</v>
      </c>
      <c r="B176" s="315" t="s">
        <v>187</v>
      </c>
      <c r="C176" s="216"/>
      <c r="D176" s="216"/>
      <c r="E176" s="216"/>
      <c r="F176" s="216"/>
      <c r="G176" s="216"/>
      <c r="H176" s="216"/>
      <c r="I176" s="216"/>
      <c r="J176" s="216"/>
      <c r="K176" s="216"/>
      <c r="L176" s="216"/>
    </row>
    <row r="177" spans="1:12" ht="18" customHeight="1">
      <c r="A177" s="67">
        <f>A176+1</f>
        <v>138</v>
      </c>
      <c r="B177" s="315" t="s">
        <v>188</v>
      </c>
      <c r="C177" s="216"/>
      <c r="D177" s="216"/>
      <c r="E177" s="216"/>
      <c r="F177" s="216"/>
      <c r="G177" s="216"/>
      <c r="H177" s="216"/>
      <c r="I177" s="216"/>
      <c r="J177" s="216"/>
      <c r="K177" s="216"/>
      <c r="L177" s="216"/>
    </row>
    <row r="178" spans="1:12" ht="18" customHeight="1">
      <c r="A178" s="67">
        <f>A177+1</f>
        <v>139</v>
      </c>
      <c r="B178" s="315" t="s">
        <v>189</v>
      </c>
      <c r="C178" s="216"/>
      <c r="D178" s="216"/>
      <c r="E178" s="216"/>
      <c r="F178" s="216"/>
      <c r="G178" s="216"/>
      <c r="H178" s="216"/>
      <c r="I178" s="216"/>
      <c r="J178" s="216"/>
      <c r="K178" s="216"/>
      <c r="L178" s="216"/>
    </row>
    <row r="179" spans="1:12" ht="18" customHeight="1">
      <c r="A179" s="67">
        <f>A178+1</f>
        <v>140</v>
      </c>
      <c r="B179" s="315" t="s">
        <v>224</v>
      </c>
      <c r="C179" s="216"/>
      <c r="D179" s="216"/>
      <c r="E179" s="216"/>
      <c r="F179" s="216"/>
      <c r="G179" s="216"/>
      <c r="H179" s="216"/>
      <c r="I179" s="216"/>
      <c r="J179" s="216"/>
      <c r="K179" s="216"/>
      <c r="L179" s="216"/>
    </row>
    <row r="181" spans="1:12">
      <c r="B181" s="1081" t="s">
        <v>1281</v>
      </c>
    </row>
    <row r="182" spans="1:12">
      <c r="A182" s="1044">
        <v>-1</v>
      </c>
      <c r="B182" s="1066" t="s">
        <v>1148</v>
      </c>
    </row>
    <row r="192" spans="1:12" ht="44.25" customHeight="1"/>
    <row r="195" ht="20.25" customHeight="1"/>
    <row r="199" ht="45.75" customHeight="1"/>
  </sheetData>
  <protectedRanges>
    <protectedRange sqref="C118:L123 C125:L130 C146:L151 C153:L158 C160:L165 C174:L178 C65:L74 C6:L15 C17:L26 C28:L37 C54:L63 C106:L110 C97:L104 C112:L116 C82:L86 C88:L95 C76:L80 C167:L172 C139:L144 C132:L137 C39:L52" name="Retail Balance Worksheet"/>
  </protectedRanges>
  <mergeCells count="2">
    <mergeCell ref="D3:L3"/>
    <mergeCell ref="A1:L1"/>
  </mergeCells>
  <pageMargins left="0.7" right="0.7" top="0.75" bottom="0.75" header="0.3" footer="0.3"/>
  <pageSetup paperSize="5" scale="4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1:BZ187"/>
  <sheetViews>
    <sheetView showGridLines="0" zoomScaleNormal="100" zoomScaleSheetLayoutView="85" zoomScalePageLayoutView="55" workbookViewId="0">
      <selection activeCell="F14" sqref="F14"/>
    </sheetView>
  </sheetViews>
  <sheetFormatPr defaultColWidth="66.42578125" defaultRowHeight="15.75"/>
  <cols>
    <col min="1" max="1" width="47" style="522" customWidth="1"/>
    <col min="2" max="5" width="15.7109375" style="522" customWidth="1"/>
    <col min="6" max="9" width="8.7109375" style="522" customWidth="1"/>
    <col min="10" max="10" width="9.42578125" style="522" customWidth="1"/>
    <col min="11" max="78" width="66.42578125" style="522"/>
    <col min="79" max="16384" width="66.42578125" style="3"/>
  </cols>
  <sheetData>
    <row r="1" spans="1:78" s="53" customFormat="1">
      <c r="A1" s="1098" t="str">
        <f>'Summary Submission Cover Sheet'!D15&amp;" "&amp;A3&amp;": "&amp;'Summary Submission Cover Sheet'!D12&amp;" in "&amp;'Summary Submission Cover Sheet'!B23</f>
        <v xml:space="preserve"> Projected OTTI for AFS Securities and HTM Securities: XYZ in Baseline</v>
      </c>
      <c r="B1" s="1098"/>
      <c r="C1" s="1098"/>
      <c r="D1" s="1098"/>
      <c r="E1" s="1098"/>
      <c r="F1" s="505"/>
      <c r="G1" s="505"/>
      <c r="H1" s="505"/>
      <c r="I1" s="505"/>
      <c r="J1" s="505"/>
      <c r="K1" s="505"/>
      <c r="L1" s="505"/>
      <c r="M1" s="505"/>
      <c r="N1" s="505"/>
      <c r="O1" s="505"/>
      <c r="P1" s="505"/>
      <c r="Q1" s="505"/>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row>
    <row r="2" spans="1:78">
      <c r="A2" s="521"/>
      <c r="B2" s="521"/>
      <c r="C2" s="521"/>
      <c r="D2" s="521"/>
      <c r="E2" s="521"/>
      <c r="F2" s="521"/>
      <c r="G2" s="521"/>
      <c r="H2" s="521"/>
      <c r="I2" s="521"/>
      <c r="J2" s="521"/>
    </row>
    <row r="3" spans="1:78" s="4" customFormat="1" ht="15">
      <c r="A3" s="320" t="s">
        <v>1093</v>
      </c>
      <c r="B3" s="524"/>
      <c r="C3" s="525"/>
      <c r="D3" s="525"/>
      <c r="E3" s="525"/>
      <c r="F3" s="525"/>
      <c r="G3" s="525"/>
      <c r="H3" s="525"/>
      <c r="I3" s="525"/>
      <c r="J3" s="525"/>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row>
    <row r="4" spans="1:78" s="4" customFormat="1" ht="15">
      <c r="A4" s="1047"/>
      <c r="B4" s="524"/>
      <c r="C4" s="525"/>
      <c r="D4" s="525"/>
      <c r="E4" s="525"/>
      <c r="F4" s="525"/>
      <c r="G4" s="525"/>
      <c r="H4" s="525"/>
      <c r="I4" s="525"/>
      <c r="J4" s="525"/>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row>
    <row r="5" spans="1:78" s="4" customFormat="1" ht="15">
      <c r="A5" s="1047"/>
      <c r="B5" s="524"/>
      <c r="C5" s="525"/>
      <c r="D5" s="525"/>
      <c r="E5" s="525"/>
      <c r="F5" s="525"/>
      <c r="G5" s="525"/>
      <c r="H5" s="525"/>
      <c r="I5" s="525"/>
      <c r="J5" s="525"/>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row>
    <row r="6" spans="1:78" s="4" customFormat="1" ht="55.5" customHeight="1">
      <c r="A6" s="1111" t="s">
        <v>869</v>
      </c>
      <c r="B6" s="1111"/>
      <c r="C6" s="1112"/>
      <c r="D6" s="1112"/>
      <c r="E6" s="1112"/>
      <c r="F6" s="1112"/>
      <c r="G6" s="1112"/>
      <c r="H6" s="1112"/>
      <c r="I6" s="1112"/>
      <c r="J6" s="1112"/>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row>
    <row r="7" spans="1:78" s="4" customFormat="1" ht="18" customHeight="1">
      <c r="A7" s="527"/>
      <c r="B7" s="527"/>
      <c r="C7" s="527"/>
      <c r="D7" s="527"/>
      <c r="E7" s="527"/>
      <c r="F7" s="527"/>
      <c r="G7" s="527"/>
      <c r="H7" s="527"/>
      <c r="I7" s="527"/>
      <c r="J7" s="527"/>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6"/>
      <c r="BP7" s="526"/>
      <c r="BQ7" s="526"/>
      <c r="BR7" s="526"/>
      <c r="BS7" s="526"/>
      <c r="BT7" s="526"/>
      <c r="BU7" s="526"/>
      <c r="BV7" s="526"/>
      <c r="BW7" s="526"/>
      <c r="BX7" s="526"/>
      <c r="BY7" s="526"/>
      <c r="BZ7" s="526"/>
    </row>
    <row r="8" spans="1:78" ht="56.25" customHeight="1">
      <c r="A8" s="321" t="s">
        <v>870</v>
      </c>
      <c r="B8" s="322" t="s">
        <v>306</v>
      </c>
      <c r="C8" s="322" t="s">
        <v>108</v>
      </c>
      <c r="D8" s="322" t="s">
        <v>109</v>
      </c>
      <c r="E8" s="323" t="s">
        <v>110</v>
      </c>
      <c r="F8" s="529"/>
      <c r="G8" s="529"/>
      <c r="H8" s="529"/>
      <c r="I8" s="529"/>
      <c r="J8" s="529"/>
    </row>
    <row r="9" spans="1:78">
      <c r="A9" s="689"/>
      <c r="B9" s="688"/>
      <c r="C9" s="688"/>
      <c r="D9" s="688"/>
      <c r="E9" s="688"/>
      <c r="F9" s="531"/>
      <c r="G9" s="531"/>
      <c r="H9" s="532"/>
      <c r="I9" s="531"/>
      <c r="J9" s="531"/>
    </row>
    <row r="10" spans="1:78">
      <c r="A10" s="689"/>
      <c r="B10" s="688"/>
      <c r="C10" s="688"/>
      <c r="D10" s="688"/>
      <c r="E10" s="688"/>
      <c r="F10" s="531"/>
      <c r="G10" s="531"/>
      <c r="H10" s="532"/>
      <c r="I10" s="531"/>
      <c r="J10" s="531"/>
    </row>
    <row r="11" spans="1:78" ht="16.5" thickBot="1">
      <c r="A11" s="530"/>
      <c r="B11" s="690"/>
      <c r="C11" s="691"/>
      <c r="D11" s="691"/>
      <c r="E11" s="692"/>
      <c r="F11" s="531"/>
      <c r="G11" s="531"/>
      <c r="H11" s="532"/>
      <c r="I11" s="531"/>
      <c r="J11" s="531"/>
    </row>
    <row r="12" spans="1:78" s="6" customFormat="1" ht="48.75" customHeight="1" thickTop="1">
      <c r="A12" s="324" t="s">
        <v>122</v>
      </c>
      <c r="B12" s="325"/>
      <c r="C12" s="326"/>
      <c r="D12" s="326"/>
      <c r="E12" s="327"/>
      <c r="F12" s="531"/>
      <c r="G12" s="531"/>
      <c r="H12" s="532"/>
      <c r="I12" s="531"/>
      <c r="J12" s="531"/>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533"/>
      <c r="BM12" s="533"/>
      <c r="BN12" s="533"/>
      <c r="BO12" s="533"/>
      <c r="BP12" s="533"/>
      <c r="BQ12" s="533"/>
      <c r="BR12" s="533"/>
      <c r="BS12" s="533"/>
      <c r="BT12" s="533"/>
      <c r="BU12" s="533"/>
      <c r="BV12" s="533"/>
      <c r="BW12" s="533"/>
      <c r="BX12" s="533"/>
      <c r="BY12" s="533"/>
      <c r="BZ12" s="533"/>
    </row>
    <row r="19" spans="2:2">
      <c r="B19" s="534"/>
    </row>
    <row r="153" ht="33" customHeight="1"/>
    <row r="156" ht="30" customHeight="1"/>
    <row r="180" ht="44.25" customHeight="1"/>
    <row r="183" ht="20.25" customHeight="1"/>
    <row r="187" ht="45.75" customHeight="1"/>
  </sheetData>
  <mergeCells count="2">
    <mergeCell ref="A6:J6"/>
    <mergeCell ref="A1:E1"/>
  </mergeCells>
  <pageMargins left="0.25" right="0.25" top="0.5" bottom="0.5" header="0.3" footer="0.3"/>
  <pageSetup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BZ177"/>
  <sheetViews>
    <sheetView showGridLines="0" zoomScaleNormal="100" zoomScaleSheetLayoutView="55" zoomScalePageLayoutView="55" workbookViewId="0">
      <selection activeCell="B22" sqref="B22"/>
    </sheetView>
  </sheetViews>
  <sheetFormatPr defaultColWidth="66.42578125" defaultRowHeight="15.75"/>
  <cols>
    <col min="1" max="1" width="3.7109375" style="522" customWidth="1"/>
    <col min="2" max="2" width="45" style="522" customWidth="1"/>
    <col min="3" max="3" width="42.42578125" style="522" customWidth="1"/>
    <col min="4" max="4" width="46.140625" style="522" customWidth="1"/>
    <col min="5" max="8" width="42.42578125" style="522" customWidth="1"/>
    <col min="9" max="78" width="66.42578125" style="522"/>
    <col min="79" max="16384" width="66.42578125" style="3"/>
  </cols>
  <sheetData>
    <row r="1" spans="1:78">
      <c r="B1" s="1098" t="str">
        <f>'Summary Submission Cover Sheet'!D15&amp;" "&amp;B3&amp;": "&amp;'Summary Submission Cover Sheet'!D12&amp;" in "&amp;'Summary Submission Cover Sheet'!B23</f>
        <v xml:space="preserve"> High-Level OTTI Methodology and Assumptions for AFS and HTM Securities by Portfolio: XYZ in Baseline</v>
      </c>
      <c r="C1" s="1098"/>
      <c r="D1" s="1098"/>
      <c r="E1" s="1098"/>
      <c r="F1" s="1098"/>
      <c r="G1" s="1098"/>
      <c r="H1" s="535"/>
    </row>
    <row r="3" spans="1:78" s="4" customFormat="1" ht="15">
      <c r="A3" s="526"/>
      <c r="B3" s="320" t="s">
        <v>322</v>
      </c>
      <c r="C3" s="525"/>
      <c r="D3" s="525"/>
      <c r="E3" s="525"/>
      <c r="F3" s="525"/>
      <c r="G3" s="525"/>
      <c r="H3" s="525"/>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row>
    <row r="4" spans="1:78" s="4" customFormat="1" ht="24.75" customHeight="1">
      <c r="A4" s="526"/>
      <c r="B4" s="1114" t="s">
        <v>318</v>
      </c>
      <c r="C4" s="1114"/>
      <c r="D4" s="1114"/>
      <c r="E4" s="1114"/>
      <c r="F4" s="1114"/>
      <c r="G4" s="1114"/>
      <c r="H4" s="53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row>
    <row r="5" spans="1:78" s="55" customFormat="1" ht="95.45" customHeight="1">
      <c r="A5" s="528"/>
      <c r="B5" s="321" t="s">
        <v>181</v>
      </c>
      <c r="C5" s="322" t="s">
        <v>317</v>
      </c>
      <c r="D5" s="322" t="s">
        <v>244</v>
      </c>
      <c r="E5" s="322" t="s">
        <v>316</v>
      </c>
      <c r="F5" s="322" t="s">
        <v>315</v>
      </c>
      <c r="G5" s="322" t="s">
        <v>314</v>
      </c>
      <c r="H5" s="328" t="s">
        <v>621</v>
      </c>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row>
    <row r="6" spans="1:78">
      <c r="A6" s="329">
        <v>1</v>
      </c>
      <c r="B6" s="330" t="s">
        <v>312</v>
      </c>
      <c r="C6" s="839"/>
      <c r="D6" s="840"/>
      <c r="E6" s="841"/>
      <c r="F6" s="842"/>
      <c r="G6" s="840"/>
      <c r="H6" s="840"/>
    </row>
    <row r="7" spans="1:78">
      <c r="A7" s="331">
        <v>2</v>
      </c>
      <c r="B7" s="332" t="s">
        <v>111</v>
      </c>
      <c r="C7" s="109"/>
      <c r="D7" s="844"/>
      <c r="E7" s="108"/>
      <c r="F7" s="101"/>
      <c r="G7" s="107"/>
      <c r="H7" s="107"/>
    </row>
    <row r="8" spans="1:78">
      <c r="A8" s="333">
        <v>3</v>
      </c>
      <c r="B8" s="332" t="s">
        <v>112</v>
      </c>
      <c r="C8" s="109"/>
      <c r="D8" s="102"/>
      <c r="E8" s="108"/>
      <c r="F8" s="101"/>
      <c r="G8" s="107"/>
      <c r="H8" s="107"/>
    </row>
    <row r="9" spans="1:78">
      <c r="A9" s="331">
        <v>4</v>
      </c>
      <c r="B9" s="332" t="s">
        <v>113</v>
      </c>
      <c r="C9" s="109"/>
      <c r="D9" s="102"/>
      <c r="E9" s="108"/>
      <c r="F9" s="101"/>
      <c r="G9" s="107"/>
      <c r="H9" s="107"/>
    </row>
    <row r="10" spans="1:78" ht="48.75" customHeight="1">
      <c r="A10" s="331">
        <v>5</v>
      </c>
      <c r="B10" s="332" t="s">
        <v>114</v>
      </c>
      <c r="C10" s="109"/>
      <c r="D10" s="102"/>
      <c r="E10" s="108"/>
      <c r="F10" s="101"/>
      <c r="G10" s="107"/>
      <c r="H10" s="107"/>
    </row>
    <row r="11" spans="1:78">
      <c r="A11" s="331">
        <v>6</v>
      </c>
      <c r="B11" s="1067" t="s">
        <v>1149</v>
      </c>
      <c r="C11" s="109"/>
      <c r="D11" s="844"/>
      <c r="E11" s="108"/>
      <c r="F11" s="101"/>
      <c r="G11" s="107"/>
      <c r="H11" s="107"/>
    </row>
    <row r="12" spans="1:78">
      <c r="A12" s="331">
        <v>7</v>
      </c>
      <c r="B12" s="332" t="s">
        <v>116</v>
      </c>
      <c r="C12" s="109"/>
      <c r="D12" s="102"/>
      <c r="E12" s="108"/>
      <c r="F12" s="101"/>
      <c r="G12" s="107"/>
      <c r="H12" s="107"/>
    </row>
    <row r="13" spans="1:78">
      <c r="A13" s="331">
        <v>8</v>
      </c>
      <c r="B13" s="332" t="s">
        <v>117</v>
      </c>
      <c r="C13" s="109"/>
      <c r="D13" s="102"/>
      <c r="E13" s="108"/>
      <c r="F13" s="101"/>
      <c r="G13" s="107"/>
      <c r="H13" s="107"/>
    </row>
    <row r="14" spans="1:78">
      <c r="A14" s="331">
        <v>9</v>
      </c>
      <c r="B14" s="332" t="s">
        <v>118</v>
      </c>
      <c r="C14" s="109"/>
      <c r="D14" s="102"/>
      <c r="E14" s="108"/>
      <c r="F14" s="101"/>
      <c r="G14" s="107"/>
      <c r="H14" s="107"/>
    </row>
    <row r="15" spans="1:78">
      <c r="A15" s="331">
        <v>10</v>
      </c>
      <c r="B15" s="334" t="s">
        <v>620</v>
      </c>
      <c r="C15" s="109"/>
      <c r="D15" s="102"/>
      <c r="E15" s="108"/>
      <c r="F15" s="101"/>
      <c r="G15" s="107"/>
      <c r="H15" s="107"/>
    </row>
    <row r="16" spans="1:78">
      <c r="A16" s="331">
        <v>11</v>
      </c>
      <c r="B16" s="332" t="s">
        <v>311</v>
      </c>
      <c r="C16" s="109"/>
      <c r="D16" s="844"/>
      <c r="E16" s="108"/>
      <c r="F16" s="101"/>
      <c r="G16" s="107"/>
      <c r="H16" s="107"/>
    </row>
    <row r="17" spans="1:78">
      <c r="A17" s="331">
        <v>12</v>
      </c>
      <c r="B17" s="332" t="s">
        <v>827</v>
      </c>
      <c r="C17" s="109"/>
      <c r="D17" s="844"/>
      <c r="E17" s="108"/>
      <c r="F17" s="101"/>
      <c r="G17" s="107"/>
      <c r="H17" s="107"/>
    </row>
    <row r="18" spans="1:78">
      <c r="A18" s="331">
        <v>13</v>
      </c>
      <c r="B18" s="332" t="s">
        <v>310</v>
      </c>
      <c r="C18" s="109"/>
      <c r="D18" s="723"/>
      <c r="E18" s="108"/>
      <c r="F18" s="101"/>
      <c r="G18" s="107"/>
      <c r="H18" s="107"/>
    </row>
    <row r="19" spans="1:78">
      <c r="A19" s="331">
        <v>14</v>
      </c>
      <c r="B19" s="332" t="s">
        <v>119</v>
      </c>
      <c r="C19" s="109"/>
      <c r="D19" s="102"/>
      <c r="E19" s="108"/>
      <c r="F19" s="101"/>
      <c r="G19" s="107"/>
      <c r="H19" s="107"/>
    </row>
    <row r="20" spans="1:78">
      <c r="A20" s="331">
        <v>15</v>
      </c>
      <c r="B20" s="332" t="s">
        <v>309</v>
      </c>
      <c r="C20" s="109"/>
      <c r="D20" s="844"/>
      <c r="E20" s="108"/>
      <c r="F20" s="101"/>
      <c r="G20" s="107"/>
      <c r="H20" s="107"/>
    </row>
    <row r="21" spans="1:78">
      <c r="A21" s="331">
        <v>16</v>
      </c>
      <c r="B21" s="332" t="s">
        <v>308</v>
      </c>
      <c r="C21" s="109"/>
      <c r="D21" s="844"/>
      <c r="E21" s="108"/>
      <c r="F21" s="101"/>
      <c r="G21" s="107"/>
      <c r="H21" s="107"/>
    </row>
    <row r="22" spans="1:78">
      <c r="A22" s="331">
        <v>17</v>
      </c>
      <c r="B22" s="1067" t="s">
        <v>1150</v>
      </c>
      <c r="C22" s="109"/>
      <c r="D22" s="844"/>
      <c r="E22" s="108"/>
      <c r="F22" s="101"/>
      <c r="G22" s="107"/>
      <c r="H22" s="107"/>
    </row>
    <row r="23" spans="1:78">
      <c r="A23" s="331">
        <v>18</v>
      </c>
      <c r="B23" s="332" t="s">
        <v>307</v>
      </c>
      <c r="C23" s="109"/>
      <c r="D23" s="844"/>
      <c r="E23" s="108"/>
      <c r="F23" s="101"/>
      <c r="G23" s="107"/>
      <c r="H23" s="107"/>
    </row>
    <row r="24" spans="1:78">
      <c r="A24" s="331">
        <v>19</v>
      </c>
      <c r="B24" s="332" t="s">
        <v>121</v>
      </c>
      <c r="C24" s="843"/>
      <c r="D24" s="844"/>
      <c r="E24" s="845"/>
      <c r="F24" s="846"/>
      <c r="G24" s="847"/>
      <c r="H24" s="847"/>
    </row>
    <row r="25" spans="1:78">
      <c r="A25" s="335">
        <v>20</v>
      </c>
      <c r="B25" s="336" t="s">
        <v>313</v>
      </c>
      <c r="C25" s="106"/>
      <c r="D25" s="848"/>
      <c r="E25" s="105"/>
      <c r="F25" s="104"/>
      <c r="G25" s="103"/>
      <c r="H25" s="103"/>
    </row>
    <row r="26" spans="1:78" s="74" customFormat="1" ht="15.75" customHeight="1">
      <c r="A26" s="377"/>
      <c r="B26" s="1113" t="s">
        <v>1098</v>
      </c>
      <c r="C26" s="1113"/>
      <c r="D26" s="1113"/>
      <c r="E26" s="1113"/>
      <c r="F26" s="1113"/>
      <c r="G26" s="1113"/>
      <c r="H26" s="53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377"/>
      <c r="BK26" s="377"/>
      <c r="BL26" s="377"/>
      <c r="BM26" s="377"/>
      <c r="BN26" s="377"/>
      <c r="BO26" s="377"/>
      <c r="BP26" s="377"/>
      <c r="BQ26" s="377"/>
      <c r="BR26" s="377"/>
      <c r="BS26" s="377"/>
      <c r="BT26" s="377"/>
      <c r="BU26" s="377"/>
      <c r="BV26" s="377"/>
      <c r="BW26" s="377"/>
      <c r="BX26" s="377"/>
      <c r="BY26" s="377"/>
      <c r="BZ26" s="377"/>
    </row>
    <row r="143" ht="33" customHeight="1"/>
    <row r="146" ht="30" customHeight="1"/>
    <row r="170" ht="44.25" customHeight="1"/>
    <row r="173" ht="20.25" customHeight="1"/>
    <row r="177" ht="45.75" customHeight="1"/>
  </sheetData>
  <sheetProtection formatCells="0" formatColumns="0" formatRows="0" insertRows="0"/>
  <protectedRanges>
    <protectedRange sqref="C6:G25" name="Securities 2"/>
    <protectedRange sqref="H6:H25" name="Securities 2_1"/>
  </protectedRanges>
  <mergeCells count="3">
    <mergeCell ref="B26:G26"/>
    <mergeCell ref="B1:G1"/>
    <mergeCell ref="B4:G4"/>
  </mergeCells>
  <pageMargins left="0.25" right="0.25" top="0.5" bottom="0.5" header="0.3" footer="0.3"/>
  <pageSetup paperSize="5"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32</vt:i4>
      </vt:variant>
    </vt:vector>
  </HeadingPairs>
  <TitlesOfParts>
    <vt:vector size="51" baseType="lpstr">
      <vt:lpstr>Summary Submission Cover Sheet</vt:lpstr>
      <vt:lpstr>Income Statement Worksheet</vt:lpstr>
      <vt:lpstr>Balance Sheet Worksheet</vt:lpstr>
      <vt:lpstr>Capital - DFAST</vt:lpstr>
      <vt:lpstr>Standardized RWA</vt:lpstr>
      <vt:lpstr>Advanced RWA</vt:lpstr>
      <vt:lpstr>Retail Bal. &amp; Loss Projections</vt:lpstr>
      <vt:lpstr>Securities OTTI by Security</vt:lpstr>
      <vt:lpstr>Securities OTTI Methodology</vt:lpstr>
      <vt:lpstr>Securities OTTI by Portfolio</vt:lpstr>
      <vt:lpstr>Securities AFS OCI by Portfolio</vt:lpstr>
      <vt:lpstr>Securities Market Value Sources</vt:lpstr>
      <vt:lpstr>NEW Trading Worksheet</vt:lpstr>
      <vt:lpstr>OLD Trading Worksheet</vt:lpstr>
      <vt:lpstr>Counterparty Risk Worksheet</vt:lpstr>
      <vt:lpstr>OpRisk Scenario &amp; Projections</vt:lpstr>
      <vt:lpstr>PPNR Projections Worksheet</vt:lpstr>
      <vt:lpstr>PPNR NII Worksheet</vt:lpstr>
      <vt:lpstr>PPNR Metrics Worksheet</vt:lpstr>
      <vt:lpstr>DEPOSIT_CHOICE</vt:lpstr>
      <vt:lpstr>DEPOSIT_LIMIT</vt:lpstr>
      <vt:lpstr>NII_MANDATORY</vt:lpstr>
      <vt:lpstr>NII_OPTIONAL</vt:lpstr>
      <vt:lpstr>PRIMARY_CHOOSE</vt:lpstr>
      <vt:lpstr>PRIMARY_NII</vt:lpstr>
      <vt:lpstr>PRIMARY_SUBMISSION</vt:lpstr>
      <vt:lpstr>'Advanced RWA'!Print_Area</vt:lpstr>
      <vt:lpstr>'Balance Sheet Worksheet'!Print_Area</vt:lpstr>
      <vt:lpstr>'Capital - DFAST'!Print_Area</vt:lpstr>
      <vt:lpstr>'Counterparty Risk Worksheet'!Print_Area</vt:lpstr>
      <vt:lpstr>'Income Statement Worksheet'!Print_Area</vt:lpstr>
      <vt:lpstr>'OLD Trading Worksheet'!Print_Area</vt:lpstr>
      <vt:lpstr>'OpRisk Scenario &amp; Projections'!Print_Area</vt:lpstr>
      <vt:lpstr>'PPNR Metrics Worksheet'!Print_Area</vt:lpstr>
      <vt:lpstr>'PPNR NII Worksheet'!Print_Area</vt:lpstr>
      <vt:lpstr>'PPNR Projections Worksheet'!Print_Area</vt:lpstr>
      <vt:lpstr>'Retail Bal. &amp; Loss Projections'!Print_Area</vt:lpstr>
      <vt:lpstr>'Securities AFS OCI by Portfolio'!Print_Area</vt:lpstr>
      <vt:lpstr>'Securities Market Value Sources'!Print_Area</vt:lpstr>
      <vt:lpstr>'Securities OTTI by Portfolio'!Print_Area</vt:lpstr>
      <vt:lpstr>'Securities OTTI by Security'!Print_Area</vt:lpstr>
      <vt:lpstr>'Standardized RWA'!Print_Area</vt:lpstr>
      <vt:lpstr>'Summary Submission Cover Sheet'!Print_Area</vt:lpstr>
      <vt:lpstr>'Balance Sheet Worksheet'!Print_Titles</vt:lpstr>
      <vt:lpstr>'Capital - DFAST'!Print_Titles</vt:lpstr>
      <vt:lpstr>'Income Statement Worksheet'!Print_Titles</vt:lpstr>
      <vt:lpstr>RSSDID</vt:lpstr>
      <vt:lpstr>scenario</vt:lpstr>
      <vt:lpstr>scenario_adverse</vt:lpstr>
      <vt:lpstr>scenario_baseline</vt:lpstr>
      <vt:lpstr>scenario_severe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2017-02-02T19:46:56Z</dcterms:created>
  <dcterms:modified xsi:type="dcterms:W3CDTF">2019-09-30T19:25:28Z</dcterms:modified>
</cp:coreProperties>
</file>