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O OA\Federal Register\Information Collection Request-ICR\0551-0046 - LRP\2020\IC Documents\"/>
    </mc:Choice>
  </mc:AlternateContent>
  <xr:revisionPtr revIDLastSave="0" documentId="8_{E8837352-F938-4301-9728-0B973DF2A387}" xr6:coauthVersionLast="44" xr6:coauthVersionMax="44" xr10:uidLastSave="{00000000-0000-0000-0000-000000000000}"/>
  <bookViews>
    <workbookView xWindow="28680" yWindow="1185" windowWidth="29040" windowHeight="15840" xr2:uid="{00000000-000D-0000-FFFF-FFFF00000000}"/>
  </bookViews>
  <sheets>
    <sheet name="Procurement Plan Template" sheetId="6" r:id="rId1"/>
    <sheet name="ESRI_MAPINFO_SHEET" sheetId="7" state="veryHidden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5" i="6" l="1"/>
  <c r="P14" i="6"/>
  <c r="R14" i="6"/>
  <c r="R13" i="6"/>
  <c r="R15" i="6"/>
  <c r="AB15" i="6"/>
  <c r="AB14" i="6"/>
  <c r="AB13" i="6"/>
  <c r="AE17" i="6" s="1"/>
  <c r="AE18" i="6"/>
  <c r="AE19" i="6"/>
  <c r="T23" i="6"/>
  <c r="T22" i="6"/>
  <c r="Q24" i="6"/>
  <c r="Q23" i="6"/>
  <c r="Q22" i="6"/>
  <c r="O24" i="6"/>
  <c r="O22" i="6"/>
  <c r="G15" i="6"/>
  <c r="D15" i="6"/>
  <c r="G14" i="6"/>
  <c r="D14" i="6" s="1"/>
  <c r="G13" i="6"/>
  <c r="D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Lindsay.Carter</author>
  </authors>
  <commentList>
    <comment ref="H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Lindsay.Carter:</t>
        </r>
        <r>
          <rPr>
            <sz val="9"/>
            <color indexed="81"/>
            <rFont val="Tahoma"/>
            <family val="2"/>
          </rPr>
          <t xml:space="preserve">
Monthly breakdown by Fiscal Year (FY)</t>
        </r>
      </text>
    </comment>
    <comment ref="B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Lindsay.Carter:</t>
        </r>
        <r>
          <rPr>
            <sz val="9"/>
            <color indexed="81"/>
            <rFont val="Tahoma"/>
            <family val="2"/>
          </rPr>
          <t xml:space="preserve">
Total MT of each commodity to be procured over the LOP, or quantity of food vouchers, or number of cash-based transfers
</t>
        </r>
      </text>
    </comment>
    <comment ref="C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Lindsay.Carter:</t>
        </r>
        <r>
          <rPr>
            <sz val="9"/>
            <color indexed="81"/>
            <rFont val="Tahoma"/>
            <family val="2"/>
          </rPr>
          <t xml:space="preserve">
For each stage (procurement, transportation, and distribution), indicate the backaging being used  (Examples: "50 kg bags"; "25 kg HP bags"; "4ltr pail")</t>
        </r>
      </text>
    </comment>
    <comment ref="AF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Lindsay.Carter:</t>
        </r>
        <r>
          <rPr>
            <sz val="9"/>
            <color indexed="81"/>
            <rFont val="Tahoma"/>
            <family val="2"/>
          </rPr>
          <t xml:space="preserve">
Use as needed if further explanation is necessary.</t>
        </r>
      </text>
    </comment>
    <comment ref="A1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Lindsay.Carter:</t>
        </r>
        <r>
          <rPr>
            <sz val="9"/>
            <color indexed="81"/>
            <rFont val="Tahoma"/>
            <family val="2"/>
          </rPr>
          <t xml:space="preserve">
One line per  LRP agreement for each of the three sections: Procurement, Transportation, and Distribution.</t>
        </r>
      </text>
    </comment>
    <comment ref="D1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Lindsay.Carter:</t>
        </r>
        <r>
          <rPr>
            <sz val="9"/>
            <color indexed="81"/>
            <rFont val="Tahoma"/>
            <family val="2"/>
          </rPr>
          <t xml:space="preserve">
Include what the anticipated procurement price will be for each commodity, in USD per MT</t>
        </r>
      </text>
    </comment>
    <comment ref="N1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Lindsay.Carter:</t>
        </r>
        <r>
          <rPr>
            <sz val="9"/>
            <color indexed="81"/>
            <rFont val="Tahoma"/>
            <family val="2"/>
          </rPr>
          <t xml:space="preserve">
Highlight each box where a corresponding procurement will take place, and place a number in that box (up to two decimal points) on how much will be procured in that month.</t>
        </r>
      </text>
    </comment>
    <comment ref="A1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Lindsay.Carter:</t>
        </r>
        <r>
          <rPr>
            <sz val="9"/>
            <color indexed="81"/>
            <rFont val="Tahoma"/>
            <family val="2"/>
          </rPr>
          <t xml:space="preserve">
The Delivery Stage is recognized as the period from when the commodity is procured to when it is transported and delivered to the delivery end point.</t>
        </r>
      </text>
    </comment>
    <comment ref="O1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Lindsay.Carter:</t>
        </r>
        <r>
          <rPr>
            <sz val="9"/>
            <color indexed="81"/>
            <rFont val="Tahoma"/>
            <family val="2"/>
          </rPr>
          <t xml:space="preserve">
Highlight each box where a corresponding transportation of commodities will take place, and place a number in that box (up to two decimal points) on how much will be transported in that month.</t>
        </r>
      </text>
    </comment>
    <comment ref="A2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Lindsay.Carter:</t>
        </r>
        <r>
          <rPr>
            <sz val="9"/>
            <color indexed="81"/>
            <rFont val="Tahoma"/>
            <family val="2"/>
          </rPr>
          <t xml:space="preserve">
"Distribution" is to be understood as when commodities are distributed to beneficiaries, or when food vouchers and/or cash-based transfers are distributed to beneficiaries.</t>
        </r>
      </text>
    </comment>
    <comment ref="P2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Lindsay.Carter:</t>
        </r>
        <r>
          <rPr>
            <sz val="9"/>
            <color indexed="81"/>
            <rFont val="Tahoma"/>
            <family val="2"/>
          </rPr>
          <t xml:space="preserve">
Highlight each box where a corresponding distribution will take place, and place a number in that box (up to two decimal points) on how much will be distributed in that month.</t>
        </r>
      </text>
    </comment>
  </commentList>
</comments>
</file>

<file path=xl/sharedStrings.xml><?xml version="1.0" encoding="utf-8"?>
<sst xmlns="http://schemas.openxmlformats.org/spreadsheetml/2006/main" count="89" uniqueCount="43">
  <si>
    <t>WORLD VISION MOZAMBIQUE LPSF PROCUREMENT PLAN</t>
  </si>
  <si>
    <t>Local and Regional Food Aid Procurement Program</t>
  </si>
  <si>
    <t>Procurement Plan</t>
  </si>
  <si>
    <t>Country:</t>
  </si>
  <si>
    <t>Tanzania</t>
  </si>
  <si>
    <t>OGSM Agreement No.:</t>
  </si>
  <si>
    <t>LRP-612-2017/033-00</t>
  </si>
  <si>
    <t>Implementing Partner:</t>
  </si>
  <si>
    <t>PCI</t>
  </si>
  <si>
    <t>Date Submitted to USDA:</t>
  </si>
  <si>
    <t>FY2018</t>
  </si>
  <si>
    <t>FY2019</t>
  </si>
  <si>
    <t>Procurement Stage / Commodity Type</t>
  </si>
  <si>
    <t>Quantity (MT) (No. of Vouchers/ CBT)</t>
  </si>
  <si>
    <t>Packaging</t>
  </si>
  <si>
    <t>Average Unit Price (USD/MT)</t>
  </si>
  <si>
    <t>Year-1 (USD)</t>
  </si>
  <si>
    <t>Year-2 (USD)</t>
  </si>
  <si>
    <t>Total (USD)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</si>
  <si>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</si>
  <si>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</si>
  <si>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</si>
  <si>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</si>
  <si>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</si>
  <si>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</si>
  <si>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</si>
  <si>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</si>
  <si>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</si>
  <si>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</si>
  <si>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</si>
  <si>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</si>
  <si>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Remarks</t>
  </si>
  <si>
    <t>Commodity Procurement</t>
  </si>
  <si>
    <t>Maize</t>
  </si>
  <si>
    <t>50kg bags</t>
  </si>
  <si>
    <t>Beans</t>
  </si>
  <si>
    <t>Oil</t>
  </si>
  <si>
    <t>20Ltr</t>
  </si>
  <si>
    <t>Commodity Delivery</t>
  </si>
  <si>
    <t xml:space="preserve"> --</t>
  </si>
  <si>
    <t>20ltr</t>
  </si>
  <si>
    <t>Commodity Distribution (Monthly quantities in MT)</t>
  </si>
  <si>
    <t xml:space="preserve"> --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</si>
</sst>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i/>
      <sz val="11"/>
      <color theme="1" tint="4.9989318521683403E-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164" fontId="2" fillId="0" borderId="1" xfId="0" applyNumberFormat="1" applyFont="1" applyBorder="1"/>
    <xf numFmtId="0" fontId="0" fillId="0" borderId="0" xfId="0" applyAlignment="1">
      <alignment vertical="center" wrapText="1"/>
    </xf>
    <xf numFmtId="0" fontId="3" fillId="0" borderId="0" xfId="0" applyFont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44" fontId="0" fillId="0" borderId="1" xfId="3" applyFont="1" applyBorder="1" applyAlignment="1">
      <alignment horizontal="left"/>
    </xf>
    <xf numFmtId="44" fontId="0" fillId="0" borderId="1" xfId="3" applyFont="1" applyBorder="1"/>
    <xf numFmtId="44" fontId="0" fillId="0" borderId="14" xfId="3" applyFont="1" applyBorder="1"/>
    <xf numFmtId="164" fontId="2" fillId="0" borderId="14" xfId="1" applyNumberFormat="1" applyFont="1" applyBorder="1"/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0" fillId="6" borderId="1" xfId="0" applyFill="1" applyBorder="1" applyAlignment="1">
      <alignment horizontal="left"/>
    </xf>
    <xf numFmtId="1" fontId="6" fillId="6" borderId="1" xfId="0" applyNumberFormat="1" applyFont="1" applyFill="1" applyBorder="1" applyAlignment="1">
      <alignment horizontal="center"/>
    </xf>
    <xf numFmtId="43" fontId="0" fillId="6" borderId="1" xfId="1" applyFont="1" applyFill="1" applyBorder="1" applyAlignment="1">
      <alignment horizontal="left"/>
    </xf>
    <xf numFmtId="44" fontId="0" fillId="6" borderId="1" xfId="3" applyFont="1" applyFill="1" applyBorder="1" applyAlignment="1">
      <alignment horizontal="left"/>
    </xf>
    <xf numFmtId="44" fontId="0" fillId="6" borderId="14" xfId="3" applyFont="1" applyFill="1" applyBorder="1"/>
    <xf numFmtId="44" fontId="0" fillId="6" borderId="1" xfId="3" applyFont="1" applyFill="1" applyBorder="1"/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9" fillId="0" borderId="1" xfId="0" applyFont="1" applyBorder="1"/>
    <xf numFmtId="0" fontId="8" fillId="4" borderId="1" xfId="0" applyFont="1" applyFill="1" applyBorder="1" applyAlignment="1">
      <alignment vertical="center" wrapText="1"/>
    </xf>
    <xf numFmtId="0" fontId="12" fillId="0" borderId="0" xfId="0" applyFont="1"/>
    <xf numFmtId="0" fontId="13" fillId="0" borderId="1" xfId="0" applyFont="1" applyBorder="1" applyAlignment="1">
      <alignment horizontal="left"/>
    </xf>
    <xf numFmtId="1" fontId="14" fillId="0" borderId="1" xfId="0" applyNumberFormat="1" applyFont="1" applyBorder="1" applyAlignment="1">
      <alignment horizontal="center"/>
    </xf>
    <xf numFmtId="43" fontId="13" fillId="0" borderId="1" xfId="1" applyFont="1" applyBorder="1" applyAlignment="1">
      <alignment horizontal="left"/>
    </xf>
    <xf numFmtId="43" fontId="13" fillId="0" borderId="14" xfId="1" applyFont="1" applyBorder="1" applyAlignment="1">
      <alignment horizontal="left"/>
    </xf>
    <xf numFmtId="165" fontId="6" fillId="0" borderId="1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left"/>
    </xf>
    <xf numFmtId="2" fontId="15" fillId="0" borderId="1" xfId="0" applyNumberFormat="1" applyFont="1" applyBorder="1"/>
    <xf numFmtId="2" fontId="0" fillId="0" borderId="1" xfId="0" applyNumberFormat="1" applyBorder="1"/>
    <xf numFmtId="2" fontId="0" fillId="0" borderId="9" xfId="0" applyNumberFormat="1" applyBorder="1"/>
    <xf numFmtId="2" fontId="0" fillId="3" borderId="1" xfId="0" applyNumberFormat="1" applyFill="1" applyBorder="1"/>
    <xf numFmtId="2" fontId="0" fillId="3" borderId="10" xfId="0" applyNumberFormat="1" applyFill="1" applyBorder="1"/>
    <xf numFmtId="2" fontId="0" fillId="3" borderId="9" xfId="0" applyNumberFormat="1" applyFill="1" applyBorder="1"/>
    <xf numFmtId="2" fontId="0" fillId="0" borderId="10" xfId="0" applyNumberFormat="1" applyBorder="1"/>
    <xf numFmtId="2" fontId="0" fillId="0" borderId="19" xfId="0" applyNumberFormat="1" applyBorder="1"/>
    <xf numFmtId="2" fontId="13" fillId="0" borderId="15" xfId="0" applyNumberFormat="1" applyFont="1" applyBorder="1"/>
    <xf numFmtId="2" fontId="13" fillId="0" borderId="16" xfId="0" applyNumberFormat="1" applyFont="1" applyBorder="1"/>
    <xf numFmtId="2" fontId="13" fillId="0" borderId="1" xfId="0" applyNumberFormat="1" applyFont="1" applyBorder="1"/>
    <xf numFmtId="2" fontId="13" fillId="0" borderId="17" xfId="0" applyNumberFormat="1" applyFont="1" applyBorder="1"/>
    <xf numFmtId="2" fontId="13" fillId="0" borderId="19" xfId="0" applyNumberFormat="1" applyFont="1" applyBorder="1"/>
    <xf numFmtId="2" fontId="13" fillId="0" borderId="18" xfId="0" applyNumberFormat="1" applyFont="1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165" fontId="16" fillId="0" borderId="1" xfId="0" applyNumberFormat="1" applyFont="1" applyBorder="1" applyAlignment="1">
      <alignment horizontal="center"/>
    </xf>
    <xf numFmtId="2" fontId="18" fillId="0" borderId="1" xfId="0" applyNumberFormat="1" applyFont="1" applyBorder="1"/>
    <xf numFmtId="2" fontId="18" fillId="0" borderId="18" xfId="0" applyNumberFormat="1" applyFont="1" applyBorder="1"/>
    <xf numFmtId="1" fontId="16" fillId="0" borderId="1" xfId="0" applyNumberFormat="1" applyFont="1" applyBorder="1" applyAlignment="1">
      <alignment horizontal="center"/>
    </xf>
    <xf numFmtId="1" fontId="16" fillId="6" borderId="1" xfId="0" applyNumberFormat="1" applyFont="1" applyFill="1" applyBorder="1" applyAlignment="1">
      <alignment horizontal="center"/>
    </xf>
    <xf numFmtId="166" fontId="0" fillId="2" borderId="1" xfId="0" applyNumberFormat="1" applyFill="1" applyBorder="1"/>
    <xf numFmtId="166" fontId="0" fillId="2" borderId="19" xfId="0" applyNumberFormat="1" applyFill="1" applyBorder="1"/>
    <xf numFmtId="166" fontId="0" fillId="7" borderId="1" xfId="0" applyNumberFormat="1" applyFill="1" applyBorder="1"/>
    <xf numFmtId="2" fontId="0" fillId="7" borderId="1" xfId="0" applyNumberFormat="1" applyFill="1" applyBorder="1"/>
    <xf numFmtId="166" fontId="0" fillId="7" borderId="10" xfId="0" applyNumberFormat="1" applyFill="1" applyBorder="1"/>
    <xf numFmtId="166" fontId="17" fillId="7" borderId="1" xfId="0" applyNumberFormat="1" applyFont="1" applyFill="1" applyBorder="1"/>
    <xf numFmtId="2" fontId="17" fillId="7" borderId="1" xfId="0" applyNumberFormat="1" applyFont="1" applyFill="1" applyBorder="1"/>
    <xf numFmtId="166" fontId="0" fillId="3" borderId="10" xfId="0" applyNumberFormat="1" applyFill="1" applyBorder="1"/>
    <xf numFmtId="166" fontId="0" fillId="8" borderId="1" xfId="0" applyNumberFormat="1" applyFill="1" applyBorder="1"/>
    <xf numFmtId="166" fontId="0" fillId="0" borderId="1" xfId="0" applyNumberFormat="1" applyBorder="1"/>
    <xf numFmtId="166" fontId="17" fillId="0" borderId="1" xfId="0" applyNumberFormat="1" applyFont="1" applyBorder="1"/>
    <xf numFmtId="2" fontId="17" fillId="0" borderId="1" xfId="0" applyNumberFormat="1" applyFont="1" applyBorder="1"/>
    <xf numFmtId="0" fontId="5" fillId="0" borderId="0" xfId="0" applyFont="1" applyAlignment="1">
      <alignment horizontal="left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00CC66"/>
      <color rgb="FFFF00FF"/>
      <color rgb="FF808080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9</xdr:row>
      <xdr:rowOff>5045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30"/>
  <sheetViews>
    <sheetView tabSelected="1" topLeftCell="A9" zoomScale="80" zoomScaleNormal="80" workbookViewId="0">
      <selection activeCell="AB16" sqref="AB16"/>
    </sheetView>
  </sheetViews>
  <sheetFormatPr defaultRowHeight="15" x14ac:dyDescent="0.25"/>
  <cols>
    <col min="1" max="1" width="37" style="4" customWidth="1"/>
    <col min="2" max="2" width="15.42578125" style="4" customWidth="1"/>
    <col min="3" max="3" width="17.42578125" style="4" customWidth="1"/>
    <col min="4" max="4" width="22.42578125" style="4" customWidth="1"/>
    <col min="5" max="5" width="13.42578125" bestFit="1" customWidth="1"/>
    <col min="6" max="6" width="12.5703125" customWidth="1"/>
    <col min="7" max="7" width="13.5703125" customWidth="1"/>
    <col min="8" max="8" width="6" bestFit="1" customWidth="1"/>
    <col min="9" max="10" width="4.7109375" customWidth="1"/>
    <col min="11" max="11" width="9.42578125" bestFit="1" customWidth="1"/>
    <col min="12" max="12" width="7.28515625" bestFit="1" customWidth="1"/>
    <col min="13" max="13" width="6.42578125" bestFit="1" customWidth="1"/>
    <col min="14" max="15" width="7.5703125" customWidth="1"/>
    <col min="16" max="18" width="9.7109375" bestFit="1" customWidth="1"/>
    <col min="19" max="19" width="6.42578125" bestFit="1" customWidth="1"/>
    <col min="20" max="30" width="9.7109375" bestFit="1" customWidth="1"/>
    <col min="31" max="31" width="7.5703125" customWidth="1"/>
    <col min="32" max="32" width="30.5703125" customWidth="1"/>
  </cols>
  <sheetData>
    <row r="1" spans="1:59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</row>
    <row r="2" spans="1:59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</row>
    <row r="3" spans="1:59" x14ac:dyDescent="0.25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</row>
    <row r="4" spans="1:59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</row>
    <row r="5" spans="1:59" ht="31.5" x14ac:dyDescent="0.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</row>
    <row r="6" spans="1:59" ht="20.65" customHeight="1" x14ac:dyDescent="0.5">
      <c r="A6" s="13" t="s">
        <v>3</v>
      </c>
      <c r="B6" s="80" t="s">
        <v>4</v>
      </c>
      <c r="C6" s="80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</row>
    <row r="7" spans="1:59" ht="20.65" customHeight="1" x14ac:dyDescent="0.5">
      <c r="A7" s="13" t="s">
        <v>5</v>
      </c>
      <c r="B7" s="80" t="s">
        <v>6</v>
      </c>
      <c r="C7" s="80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</row>
    <row r="8" spans="1:59" ht="19.350000000000001" customHeight="1" x14ac:dyDescent="0.5">
      <c r="A8" s="13" t="s">
        <v>7</v>
      </c>
      <c r="B8" s="80" t="s">
        <v>8</v>
      </c>
      <c r="C8" s="80"/>
      <c r="D8" s="40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</row>
    <row r="9" spans="1:59" ht="20.100000000000001" customHeight="1" thickBot="1" x14ac:dyDescent="0.55000000000000004">
      <c r="A9" s="13" t="s">
        <v>9</v>
      </c>
      <c r="B9" s="81">
        <v>43033</v>
      </c>
      <c r="C9" s="80"/>
      <c r="D9" s="9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59" ht="33" customHeight="1" thickBot="1" x14ac:dyDescent="0.3">
      <c r="H10" s="76" t="s">
        <v>10</v>
      </c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8"/>
      <c r="T10" s="76" t="s">
        <v>11</v>
      </c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8"/>
    </row>
    <row r="11" spans="1:59" s="3" customFormat="1" ht="66" customHeight="1" thickBot="1" x14ac:dyDescent="0.3">
      <c r="A11" s="18" t="s">
        <v>12</v>
      </c>
      <c r="B11" s="19" t="s">
        <v>13</v>
      </c>
      <c r="C11" s="19" t="s">
        <v>14</v>
      </c>
      <c r="D11" s="20" t="s">
        <v>15</v>
      </c>
      <c r="E11" s="21" t="s">
        <v>16</v>
      </c>
      <c r="F11" s="22" t="s">
        <v>17</v>
      </c>
      <c r="G11" s="20" t="s">
        <v>18</v>
      </c>
      <c r="H11" s="29" t="s">
        <v>19</v>
      </c>
      <c r="I11" s="30" t="s">
        <v>20</v>
      </c>
      <c r="J11" s="30" t="s">
        <v>21</v>
      </c>
      <c r="K11" s="30" t="s">
        <v>22</v>
      </c>
      <c r="L11" s="30" t="s">
        <v>23</v>
      </c>
      <c r="M11" s="30" t="s">
        <v>24</v>
      </c>
      <c r="N11" s="30" t="s">
        <v>25</v>
      </c>
      <c r="O11" s="30" t="s">
        <v>26</v>
      </c>
      <c r="P11" s="30" t="s">
        <v>27</v>
      </c>
      <c r="Q11" s="29" t="s">
        <v>28</v>
      </c>
      <c r="R11" s="30" t="s">
        <v>29</v>
      </c>
      <c r="S11" s="31" t="s">
        <v>30</v>
      </c>
      <c r="T11" s="29" t="s">
        <v>19</v>
      </c>
      <c r="U11" s="30" t="s">
        <v>20</v>
      </c>
      <c r="V11" s="30" t="s">
        <v>21</v>
      </c>
      <c r="W11" s="30" t="s">
        <v>22</v>
      </c>
      <c r="X11" s="30" t="s">
        <v>23</v>
      </c>
      <c r="Y11" s="30" t="s">
        <v>24</v>
      </c>
      <c r="Z11" s="30" t="s">
        <v>25</v>
      </c>
      <c r="AA11" s="30" t="s">
        <v>26</v>
      </c>
      <c r="AB11" s="30" t="s">
        <v>27</v>
      </c>
      <c r="AC11" s="29" t="s">
        <v>28</v>
      </c>
      <c r="AD11" s="30" t="s">
        <v>29</v>
      </c>
      <c r="AE11" s="31" t="s">
        <v>30</v>
      </c>
      <c r="AF11" s="33" t="s">
        <v>31</v>
      </c>
    </row>
    <row r="12" spans="1:59" ht="15.75" x14ac:dyDescent="0.25">
      <c r="A12" s="23" t="s">
        <v>32</v>
      </c>
      <c r="B12" s="24"/>
      <c r="C12" s="24"/>
      <c r="D12" s="25"/>
      <c r="E12" s="26"/>
      <c r="F12" s="26"/>
      <c r="G12" s="27"/>
      <c r="H12" s="43"/>
      <c r="I12" s="42"/>
      <c r="J12" s="42"/>
      <c r="K12" s="42"/>
      <c r="L12" s="42"/>
      <c r="M12" s="42"/>
      <c r="N12" s="44"/>
      <c r="O12" s="44"/>
      <c r="P12" s="42"/>
      <c r="Q12" s="44"/>
      <c r="R12" s="42"/>
      <c r="S12" s="45"/>
      <c r="T12" s="46"/>
      <c r="U12" s="42"/>
      <c r="V12" s="44"/>
      <c r="W12" s="42"/>
      <c r="X12" s="42"/>
      <c r="Y12" s="42"/>
      <c r="Z12" s="42"/>
      <c r="AA12" s="42"/>
      <c r="AB12" s="42"/>
      <c r="AC12" s="42"/>
      <c r="AD12" s="42"/>
      <c r="AE12" s="47"/>
      <c r="AF12" s="1"/>
    </row>
    <row r="13" spans="1:59" ht="15.75" x14ac:dyDescent="0.25">
      <c r="A13" s="7" t="s">
        <v>33</v>
      </c>
      <c r="B13" s="39">
        <v>308.89999999999998</v>
      </c>
      <c r="C13" s="11" t="s">
        <v>34</v>
      </c>
      <c r="D13" s="8">
        <f>G13/B13</f>
        <v>663.83943023632253</v>
      </c>
      <c r="E13" s="14">
        <v>119581</v>
      </c>
      <c r="F13" s="15">
        <v>85479</v>
      </c>
      <c r="G13" s="16">
        <f>SUM(E13:F13)</f>
        <v>205060</v>
      </c>
      <c r="H13" s="43"/>
      <c r="I13" s="42"/>
      <c r="J13" s="42"/>
      <c r="K13" s="42"/>
      <c r="L13" s="72"/>
      <c r="M13" s="71">
        <v>46.597000000000001</v>
      </c>
      <c r="N13" s="72"/>
      <c r="O13" s="44"/>
      <c r="P13" s="71">
        <v>21.18</v>
      </c>
      <c r="Q13" s="72"/>
      <c r="R13" s="71">
        <f>46.596+38.361</f>
        <v>84.956999999999994</v>
      </c>
      <c r="S13" s="70"/>
      <c r="T13" s="43"/>
      <c r="U13" s="42"/>
      <c r="V13" s="71">
        <v>42.186</v>
      </c>
      <c r="W13" s="44"/>
      <c r="X13" s="42"/>
      <c r="Y13" s="72"/>
      <c r="Z13" s="71">
        <v>29.882000000000001</v>
      </c>
      <c r="AA13" s="43"/>
      <c r="AB13" s="71">
        <f>40.428+43.67</f>
        <v>84.097999999999999</v>
      </c>
      <c r="AC13" s="42"/>
      <c r="AD13" s="42"/>
      <c r="AE13" s="47"/>
      <c r="AF13" s="1"/>
    </row>
    <row r="14" spans="1:59" ht="15.75" x14ac:dyDescent="0.25">
      <c r="A14" s="7" t="s">
        <v>35</v>
      </c>
      <c r="B14" s="58">
        <v>77.2</v>
      </c>
      <c r="C14" s="11" t="s">
        <v>34</v>
      </c>
      <c r="D14" s="8">
        <f t="shared" ref="D14:D15" si="0">G14/B14</f>
        <v>1035.1683937823834</v>
      </c>
      <c r="E14" s="14">
        <v>46610</v>
      </c>
      <c r="F14" s="15">
        <v>33305</v>
      </c>
      <c r="G14" s="16">
        <f t="shared" ref="G14:G15" si="1">SUM(E14:F14)</f>
        <v>79915</v>
      </c>
      <c r="H14" s="43"/>
      <c r="I14" s="42"/>
      <c r="J14" s="42"/>
      <c r="K14" s="42"/>
      <c r="L14" s="72"/>
      <c r="M14" s="71">
        <v>11.648999999999999</v>
      </c>
      <c r="N14" s="72"/>
      <c r="O14" s="44"/>
      <c r="P14" s="71">
        <f>Q18</f>
        <v>5.2949999999999999</v>
      </c>
      <c r="Q14" s="72"/>
      <c r="R14" s="71">
        <f>11.652+10.59</f>
        <v>22.241999999999997</v>
      </c>
      <c r="S14" s="70"/>
      <c r="T14" s="48"/>
      <c r="U14" s="42"/>
      <c r="V14" s="71">
        <v>10.547000000000001</v>
      </c>
      <c r="W14" s="44"/>
      <c r="X14" s="42"/>
      <c r="Y14" s="72"/>
      <c r="Z14" s="71">
        <v>7.47</v>
      </c>
      <c r="AA14" s="42"/>
      <c r="AB14" s="71">
        <f>10.107+9.89</f>
        <v>19.997</v>
      </c>
      <c r="AC14" s="42"/>
      <c r="AD14" s="42"/>
      <c r="AE14" s="47"/>
      <c r="AF14" s="1"/>
    </row>
    <row r="15" spans="1:59" ht="15.75" x14ac:dyDescent="0.25">
      <c r="A15" s="7" t="s">
        <v>36</v>
      </c>
      <c r="B15" s="39">
        <v>12.9</v>
      </c>
      <c r="C15" s="61" t="s">
        <v>37</v>
      </c>
      <c r="D15" s="8">
        <f t="shared" si="0"/>
        <v>1716.046511627907</v>
      </c>
      <c r="E15" s="14">
        <v>12915</v>
      </c>
      <c r="F15" s="15">
        <v>9222</v>
      </c>
      <c r="G15" s="16">
        <f t="shared" si="1"/>
        <v>22137</v>
      </c>
      <c r="H15" s="43"/>
      <c r="I15" s="42"/>
      <c r="J15" s="42"/>
      <c r="K15" s="42"/>
      <c r="L15" s="72"/>
      <c r="M15" s="71">
        <v>1.9410000000000001</v>
      </c>
      <c r="N15" s="72"/>
      <c r="O15" s="44"/>
      <c r="P15" s="71">
        <f>Q19</f>
        <v>0.88200000000000001</v>
      </c>
      <c r="Q15" s="72"/>
      <c r="R15" s="71">
        <f>1.919+1.765</f>
        <v>3.6840000000000002</v>
      </c>
      <c r="S15" s="70"/>
      <c r="T15" s="48"/>
      <c r="U15" s="42"/>
      <c r="V15" s="71">
        <v>1.758</v>
      </c>
      <c r="W15" s="44"/>
      <c r="X15" s="42"/>
      <c r="Y15" s="72"/>
      <c r="Z15" s="71">
        <v>1.2450000000000001</v>
      </c>
      <c r="AA15" s="42"/>
      <c r="AB15" s="71">
        <f>1.685+1.68</f>
        <v>3.3650000000000002</v>
      </c>
      <c r="AC15" s="42"/>
      <c r="AD15" s="42"/>
      <c r="AE15" s="47"/>
      <c r="AF15" s="1"/>
    </row>
    <row r="16" spans="1:59" ht="15.75" x14ac:dyDescent="0.25">
      <c r="A16" s="23" t="s">
        <v>38</v>
      </c>
      <c r="B16" s="24"/>
      <c r="C16" s="62"/>
      <c r="D16" s="25"/>
      <c r="E16" s="26"/>
      <c r="F16" s="28"/>
      <c r="G16" s="27"/>
      <c r="H16" s="43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7"/>
      <c r="T16" s="48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7"/>
      <c r="AF16" s="1"/>
    </row>
    <row r="17" spans="1:32" ht="15.75" x14ac:dyDescent="0.25">
      <c r="A17" s="7" t="s">
        <v>33</v>
      </c>
      <c r="B17" s="39">
        <v>308.89999999999998</v>
      </c>
      <c r="C17" s="61" t="s">
        <v>34</v>
      </c>
      <c r="D17" s="8" t="s">
        <v>39</v>
      </c>
      <c r="E17" s="8" t="s">
        <v>39</v>
      </c>
      <c r="F17" s="8" t="s">
        <v>39</v>
      </c>
      <c r="G17" s="8" t="s">
        <v>39</v>
      </c>
      <c r="H17" s="43"/>
      <c r="I17" s="42"/>
      <c r="J17" s="42"/>
      <c r="K17" s="44"/>
      <c r="L17" s="72"/>
      <c r="M17" s="44"/>
      <c r="N17" s="63">
        <v>46.597000000000001</v>
      </c>
      <c r="O17" s="42"/>
      <c r="P17" s="44"/>
      <c r="Q17" s="63">
        <v>21.18</v>
      </c>
      <c r="R17" s="42"/>
      <c r="S17" s="44"/>
      <c r="T17" s="64">
        <v>46.595999999999997</v>
      </c>
      <c r="U17" s="42"/>
      <c r="V17" s="42"/>
      <c r="W17" s="63">
        <v>38.360999999999997</v>
      </c>
      <c r="X17" s="42"/>
      <c r="Y17" s="71">
        <v>42.186</v>
      </c>
      <c r="Z17" s="42"/>
      <c r="AA17" s="42"/>
      <c r="AB17" s="44"/>
      <c r="AC17" s="63">
        <v>29.882000000000001</v>
      </c>
      <c r="AD17" s="44"/>
      <c r="AE17" s="63">
        <f>AB13+AE13</f>
        <v>84.097999999999999</v>
      </c>
      <c r="AF17" s="1"/>
    </row>
    <row r="18" spans="1:32" ht="15.75" x14ac:dyDescent="0.25">
      <c r="A18" s="7" t="s">
        <v>35</v>
      </c>
      <c r="B18" s="39">
        <v>77.2</v>
      </c>
      <c r="C18" s="61" t="s">
        <v>34</v>
      </c>
      <c r="D18" s="8" t="s">
        <v>39</v>
      </c>
      <c r="E18" s="8" t="s">
        <v>39</v>
      </c>
      <c r="F18" s="8" t="s">
        <v>39</v>
      </c>
      <c r="G18" s="8" t="s">
        <v>39</v>
      </c>
      <c r="H18" s="43"/>
      <c r="I18" s="42"/>
      <c r="J18" s="42"/>
      <c r="K18" s="44"/>
      <c r="L18" s="72"/>
      <c r="M18" s="44"/>
      <c r="N18" s="63">
        <v>11.648999999999999</v>
      </c>
      <c r="O18" s="42"/>
      <c r="P18" s="44"/>
      <c r="Q18" s="63">
        <v>5.2949999999999999</v>
      </c>
      <c r="R18" s="42"/>
      <c r="S18" s="44"/>
      <c r="T18" s="64">
        <v>11.651999999999999</v>
      </c>
      <c r="U18" s="42"/>
      <c r="V18" s="42"/>
      <c r="W18" s="63">
        <v>10.59</v>
      </c>
      <c r="X18" s="42"/>
      <c r="Y18" s="71">
        <v>10.547000000000001</v>
      </c>
      <c r="Z18" s="42"/>
      <c r="AA18" s="42"/>
      <c r="AB18" s="44"/>
      <c r="AC18" s="63">
        <v>7.47</v>
      </c>
      <c r="AD18" s="44"/>
      <c r="AE18" s="63">
        <f t="shared" ref="AE18:AE19" si="2">AB14+AE14</f>
        <v>19.997</v>
      </c>
      <c r="AF18" s="1"/>
    </row>
    <row r="19" spans="1:32" ht="15.75" x14ac:dyDescent="0.25">
      <c r="A19" s="7" t="s">
        <v>36</v>
      </c>
      <c r="B19" s="39">
        <v>12.9</v>
      </c>
      <c r="C19" s="61" t="s">
        <v>40</v>
      </c>
      <c r="D19" s="8" t="s">
        <v>39</v>
      </c>
      <c r="E19" s="8" t="s">
        <v>39</v>
      </c>
      <c r="F19" s="8" t="s">
        <v>39</v>
      </c>
      <c r="G19" s="8" t="s">
        <v>39</v>
      </c>
      <c r="H19" s="43"/>
      <c r="I19" s="42"/>
      <c r="J19" s="42"/>
      <c r="K19" s="44"/>
      <c r="L19" s="72"/>
      <c r="M19" s="44"/>
      <c r="N19" s="63">
        <v>1.9410000000000001</v>
      </c>
      <c r="O19" s="42"/>
      <c r="P19" s="44"/>
      <c r="Q19" s="63">
        <v>0.88200000000000001</v>
      </c>
      <c r="R19" s="42"/>
      <c r="S19" s="47"/>
      <c r="T19" s="64">
        <v>1.919</v>
      </c>
      <c r="U19" s="42"/>
      <c r="V19" s="42"/>
      <c r="W19" s="63">
        <v>1.7649999999999999</v>
      </c>
      <c r="X19" s="42"/>
      <c r="Y19" s="71">
        <v>1.758</v>
      </c>
      <c r="Z19" s="42"/>
      <c r="AA19" s="42"/>
      <c r="AB19" s="44"/>
      <c r="AC19" s="63">
        <v>1.2450000000000001</v>
      </c>
      <c r="AD19" s="42"/>
      <c r="AE19" s="63">
        <f t="shared" si="2"/>
        <v>3.3650000000000002</v>
      </c>
      <c r="AF19" s="1"/>
    </row>
    <row r="20" spans="1:32" ht="15.75" x14ac:dyDescent="0.25">
      <c r="A20" s="7"/>
      <c r="B20" s="11"/>
      <c r="C20" s="61"/>
      <c r="D20" s="8"/>
      <c r="E20" s="14"/>
      <c r="F20" s="15"/>
      <c r="G20" s="16"/>
      <c r="H20" s="43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7"/>
      <c r="T20" s="48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7"/>
      <c r="AF20" s="1"/>
    </row>
    <row r="21" spans="1:32" ht="15.75" x14ac:dyDescent="0.25">
      <c r="A21" s="23" t="s">
        <v>41</v>
      </c>
      <c r="B21" s="24"/>
      <c r="C21" s="62"/>
      <c r="D21" s="25"/>
      <c r="E21" s="26"/>
      <c r="F21" s="28"/>
      <c r="G21" s="27"/>
      <c r="H21" s="43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7"/>
      <c r="T21" s="48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7"/>
      <c r="AF21" s="1"/>
    </row>
    <row r="22" spans="1:32" ht="15.75" x14ac:dyDescent="0.25">
      <c r="A22" s="7" t="s">
        <v>33</v>
      </c>
      <c r="B22" s="39">
        <v>308.89999999999998</v>
      </c>
      <c r="C22" s="61" t="s">
        <v>34</v>
      </c>
      <c r="D22" s="8" t="s">
        <v>42</v>
      </c>
      <c r="E22" s="8" t="s">
        <v>39</v>
      </c>
      <c r="F22" s="8" t="s">
        <v>39</v>
      </c>
      <c r="G22" s="8" t="s">
        <v>39</v>
      </c>
      <c r="H22" s="42"/>
      <c r="I22" s="42"/>
      <c r="J22" s="42"/>
      <c r="K22" s="42"/>
      <c r="L22" s="72"/>
      <c r="M22" s="65">
        <v>12.708</v>
      </c>
      <c r="N22" s="65">
        <v>14.12</v>
      </c>
      <c r="O22" s="65">
        <f>21.18</f>
        <v>21.18</v>
      </c>
      <c r="P22" s="42"/>
      <c r="Q22" s="65">
        <f>19.768</f>
        <v>19.768000000000001</v>
      </c>
      <c r="R22" s="65">
        <v>12.708</v>
      </c>
      <c r="S22" s="67">
        <v>8.4719999999999995</v>
      </c>
      <c r="T22" s="65">
        <f>21.18</f>
        <v>21.18</v>
      </c>
      <c r="U22" s="65">
        <v>16.943999999999999</v>
      </c>
      <c r="V22" s="65">
        <v>4.2359999999999998</v>
      </c>
      <c r="W22" s="65">
        <v>14.061999999999999</v>
      </c>
      <c r="X22" s="65">
        <v>17.577999999999999</v>
      </c>
      <c r="Y22" s="65">
        <v>10.547000000000001</v>
      </c>
      <c r="Z22" s="65">
        <v>12.304</v>
      </c>
      <c r="AA22" s="65">
        <v>17.577999999999999</v>
      </c>
      <c r="AB22" s="42"/>
      <c r="AC22" s="66">
        <v>17.577999999999999</v>
      </c>
      <c r="AD22" s="65">
        <v>15.82</v>
      </c>
      <c r="AE22" s="65">
        <v>7.0309999999999997</v>
      </c>
      <c r="AF22" s="1"/>
    </row>
    <row r="23" spans="1:32" ht="15.75" x14ac:dyDescent="0.25">
      <c r="A23" s="7" t="s">
        <v>35</v>
      </c>
      <c r="B23" s="39">
        <v>77.2</v>
      </c>
      <c r="C23" s="61" t="s">
        <v>34</v>
      </c>
      <c r="D23" s="8" t="s">
        <v>39</v>
      </c>
      <c r="E23" s="8" t="s">
        <v>39</v>
      </c>
      <c r="F23" s="8" t="s">
        <v>39</v>
      </c>
      <c r="G23" s="8" t="s">
        <v>39</v>
      </c>
      <c r="H23" s="42"/>
      <c r="I23" s="42"/>
      <c r="J23" s="42"/>
      <c r="K23" s="42"/>
      <c r="L23" s="72"/>
      <c r="M23" s="65">
        <v>3.177</v>
      </c>
      <c r="N23" s="65">
        <v>3.53</v>
      </c>
      <c r="O23" s="65">
        <v>5.2949999999999999</v>
      </c>
      <c r="P23" s="42"/>
      <c r="Q23" s="65">
        <f>4.942</f>
        <v>4.9420000000000002</v>
      </c>
      <c r="R23" s="65">
        <v>3.177</v>
      </c>
      <c r="S23" s="67">
        <v>2.1179999999999999</v>
      </c>
      <c r="T23" s="65">
        <f>5.295</f>
        <v>5.2949999999999999</v>
      </c>
      <c r="U23" s="65">
        <v>4.2359999999999998</v>
      </c>
      <c r="V23" s="65">
        <v>1.0589999999999999</v>
      </c>
      <c r="W23" s="65">
        <v>3.516</v>
      </c>
      <c r="X23" s="65">
        <v>4.3940000000000001</v>
      </c>
      <c r="Y23" s="65">
        <v>2.637</v>
      </c>
      <c r="Z23" s="65">
        <v>3.0760000000000001</v>
      </c>
      <c r="AA23" s="65">
        <v>4.3940000000000001</v>
      </c>
      <c r="AB23" s="42"/>
      <c r="AC23" s="66">
        <v>4.3940000000000001</v>
      </c>
      <c r="AD23" s="65">
        <v>3.9550000000000001</v>
      </c>
      <c r="AE23" s="65">
        <v>1.758</v>
      </c>
      <c r="AF23" s="1"/>
    </row>
    <row r="24" spans="1:32" ht="15.75" x14ac:dyDescent="0.25">
      <c r="A24" s="7" t="s">
        <v>36</v>
      </c>
      <c r="B24" s="39">
        <v>12.9</v>
      </c>
      <c r="C24" s="61" t="s">
        <v>40</v>
      </c>
      <c r="D24" s="8" t="s">
        <v>39</v>
      </c>
      <c r="E24" s="8" t="s">
        <v>39</v>
      </c>
      <c r="F24" s="8" t="s">
        <v>39</v>
      </c>
      <c r="G24" s="8" t="s">
        <v>39</v>
      </c>
      <c r="H24" s="42"/>
      <c r="I24" s="42"/>
      <c r="J24" s="42"/>
      <c r="K24" s="41"/>
      <c r="L24" s="73"/>
      <c r="M24" s="65">
        <v>0.52900000000000003</v>
      </c>
      <c r="N24" s="65">
        <v>0.58799999999999997</v>
      </c>
      <c r="O24" s="65">
        <f>0.882</f>
        <v>0.88200000000000001</v>
      </c>
      <c r="P24" s="42"/>
      <c r="Q24" s="65">
        <f>0.823</f>
        <v>0.82299999999999995</v>
      </c>
      <c r="R24" s="65">
        <v>0.52900000000000003</v>
      </c>
      <c r="S24" s="67">
        <v>0.35299999999999998</v>
      </c>
      <c r="T24" s="65">
        <v>0.88200000000000001</v>
      </c>
      <c r="U24" s="65">
        <v>0.70599999999999996</v>
      </c>
      <c r="V24" s="65">
        <v>0.17599999999999999</v>
      </c>
      <c r="W24" s="68">
        <v>0.58599999999999997</v>
      </c>
      <c r="X24" s="68">
        <v>0.73199999999999998</v>
      </c>
      <c r="Y24" s="68">
        <v>0.439</v>
      </c>
      <c r="Z24" s="68">
        <v>0.51300000000000001</v>
      </c>
      <c r="AA24" s="68">
        <v>0.73199999999999998</v>
      </c>
      <c r="AB24" s="74"/>
      <c r="AC24" s="69">
        <v>0.73199999999999998</v>
      </c>
      <c r="AD24" s="68">
        <v>0.65900000000000003</v>
      </c>
      <c r="AE24" s="68">
        <v>0.29299999999999998</v>
      </c>
      <c r="AF24" s="1"/>
    </row>
    <row r="25" spans="1:32" ht="15.75" x14ac:dyDescent="0.25">
      <c r="A25" s="35"/>
      <c r="B25" s="36"/>
      <c r="C25" s="36"/>
      <c r="D25" s="37"/>
      <c r="E25" s="37"/>
      <c r="F25" s="37"/>
      <c r="G25" s="38"/>
      <c r="H25" s="49"/>
      <c r="I25" s="50"/>
      <c r="J25" s="50"/>
      <c r="K25" s="50"/>
      <c r="L25" s="50"/>
      <c r="M25" s="50"/>
      <c r="N25" s="50"/>
      <c r="O25" s="50"/>
      <c r="P25" s="51"/>
      <c r="Q25" s="51"/>
      <c r="R25" s="51"/>
      <c r="S25" s="52"/>
      <c r="T25" s="53"/>
      <c r="U25" s="51"/>
      <c r="V25" s="51"/>
      <c r="W25" s="59"/>
      <c r="X25" s="59"/>
      <c r="Y25" s="59"/>
      <c r="Z25" s="59"/>
      <c r="AA25" s="59"/>
      <c r="AB25" s="59"/>
      <c r="AC25" s="59"/>
      <c r="AD25" s="59"/>
      <c r="AE25" s="60"/>
      <c r="AF25" s="1"/>
    </row>
    <row r="26" spans="1:32" ht="15.75" x14ac:dyDescent="0.25">
      <c r="A26" s="35"/>
      <c r="B26" s="36"/>
      <c r="C26" s="36"/>
      <c r="D26" s="37"/>
      <c r="E26" s="37"/>
      <c r="F26" s="37"/>
      <c r="G26" s="38"/>
      <c r="H26" s="49"/>
      <c r="I26" s="50"/>
      <c r="J26" s="50"/>
      <c r="K26" s="50"/>
      <c r="L26" s="50"/>
      <c r="M26" s="50"/>
      <c r="N26" s="50"/>
      <c r="O26" s="50"/>
      <c r="P26" s="51"/>
      <c r="Q26" s="51"/>
      <c r="R26" s="51"/>
      <c r="S26" s="52"/>
      <c r="T26" s="53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4"/>
      <c r="AF26" s="1"/>
    </row>
    <row r="27" spans="1:32" ht="16.5" thickBot="1" x14ac:dyDescent="0.3">
      <c r="A27" s="32"/>
      <c r="B27" s="10"/>
      <c r="C27" s="10"/>
      <c r="D27" s="5"/>
      <c r="E27" s="2"/>
      <c r="F27" s="2"/>
      <c r="G27" s="17"/>
      <c r="H27" s="55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T27" s="55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7"/>
      <c r="AF27" s="1"/>
    </row>
    <row r="30" spans="1:32" ht="21" x14ac:dyDescent="0.35">
      <c r="A30" s="34"/>
      <c r="B30" s="34"/>
      <c r="C30" s="34"/>
      <c r="D30" s="34"/>
      <c r="E30" s="34"/>
      <c r="F30" s="34"/>
      <c r="G30" s="34"/>
    </row>
  </sheetData>
  <mergeCells count="8">
    <mergeCell ref="A3:BG4"/>
    <mergeCell ref="H10:S10"/>
    <mergeCell ref="T10:AE10"/>
    <mergeCell ref="A1:AE2"/>
    <mergeCell ref="B6:C6"/>
    <mergeCell ref="B7:C7"/>
    <mergeCell ref="B8:C8"/>
    <mergeCell ref="B9:C9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271110421F9E42983203608B7D9B78" ma:contentTypeVersion="3" ma:contentTypeDescription="Create a new document." ma:contentTypeScope="" ma:versionID="7a8bad6daea453676354e8c21c6dca9c">
  <xsd:schema xmlns:xsd="http://www.w3.org/2001/XMLSchema" xmlns:xs="http://www.w3.org/2001/XMLSchema" xmlns:p="http://schemas.microsoft.com/office/2006/metadata/properties" xmlns:ns2="http://schemas.microsoft.com/sharepoint/v4" xmlns:ns3="b7e9d876-0b66-4b57-91a9-f11c627bb6b4" targetNamespace="http://schemas.microsoft.com/office/2006/metadata/properties" ma:root="true" ma:fieldsID="e761e1c0fcd7c10fac1321afdc90dc03" ns2:_="" ns3:_="">
    <xsd:import namespace="http://schemas.microsoft.com/sharepoint/v4"/>
    <xsd:import namespace="b7e9d876-0b66-4b57-91a9-f11c627bb6b4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9d876-0b66-4b57-91a9-f11c627bb6b4" elementFormDefault="qualified">
    <xsd:import namespace="http://schemas.microsoft.com/office/2006/documentManagement/types"/>
    <xsd:import namespace="http://schemas.microsoft.com/office/infopath/2007/PartnerControls"/>
    <xsd:element name="Description0" ma:index="9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b7e9d876-0b66-4b57-91a9-f11c627bb6b4" xsi:nil="true"/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5F0BA7D6-64B3-486F-9A9A-3B7CA0965F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b7e9d876-0b66-4b57-91a9-f11c627bb6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2EC7B5-6296-435B-9124-65BA899566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80D6FE-D491-4B9C-90C4-9541090F4BD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4"/>
    <ds:schemaRef ds:uri="http://purl.org/dc/terms/"/>
    <ds:schemaRef ds:uri="http://schemas.openxmlformats.org/package/2006/metadata/core-properties"/>
    <ds:schemaRef ds:uri="http://purl.org/dc/dcmitype/"/>
    <ds:schemaRef ds:uri="b7e9d876-0b66-4b57-91a9-f11c627bb6b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Procurement Plan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Dulal Moses Rozario</dc:creator>
  <cp:keywords/>
  <dc:description/>
  <cp:lastModifiedBy>Ehrhart, Connie - FAS</cp:lastModifiedBy>
  <cp:revision/>
  <dcterms:created xsi:type="dcterms:W3CDTF">2015-11-29T03:05:47Z</dcterms:created>
  <dcterms:modified xsi:type="dcterms:W3CDTF">2020-02-27T18:42:56Z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0x01010029271110421F9E42983203608B7D9B78</vt:lpwstr>
  </property>
  <property fmtid="{D5CDD505-2E9C-101B-9397-08002B2CF9AE}" pid="4" name="ESRI_WORKBOOK_ID">
    <vt:lpwstr>91662de13a124a58980540bd5e22f74b</vt:lpwstr>
  </property>
</Properties>
</file>