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DRDFS11\MRPBS - Marketing &amp; Regulatory Programs Business Services\ITD - Information Technology Division\IMC\ICS - VS\0101\0101 (2020)\"/>
    </mc:Choice>
  </mc:AlternateContent>
  <bookViews>
    <workbookView xWindow="360" yWindow="90" windowWidth="11340" windowHeight="6795"/>
  </bookViews>
  <sheets>
    <sheet name="APHIS Form 79" sheetId="2" r:id="rId1"/>
  </sheets>
  <definedNames>
    <definedName name="_xlnm.Print_Area" localSheetId="0">'APHIS Form 79'!$A$1:$J$69</definedName>
    <definedName name="_xlnm.Print_Titles" localSheetId="0">'APHIS Form 79'!$1:$4</definedName>
  </definedNames>
  <calcPr calcId="152511" fullCalcOnLoad="1"/>
</workbook>
</file>

<file path=xl/calcChain.xml><?xml version="1.0" encoding="utf-8"?>
<calcChain xmlns="http://schemas.openxmlformats.org/spreadsheetml/2006/main">
  <c r="J67" i="2" l="1"/>
  <c r="J66" i="2"/>
  <c r="J65" i="2"/>
  <c r="J64" i="2"/>
  <c r="J63" i="2"/>
  <c r="J62" i="2"/>
  <c r="J61" i="2"/>
  <c r="J60" i="2"/>
  <c r="J59" i="2"/>
  <c r="J56" i="2"/>
  <c r="D68" i="2"/>
  <c r="G68" i="2" s="1"/>
  <c r="D67" i="2"/>
  <c r="G67" i="2" s="1"/>
  <c r="D66" i="2"/>
  <c r="G66" i="2" s="1"/>
  <c r="D65" i="2"/>
  <c r="G65" i="2" s="1"/>
  <c r="D64" i="2"/>
  <c r="G64" i="2" s="1"/>
  <c r="D63" i="2"/>
  <c r="G63" i="2" s="1"/>
  <c r="D62" i="2"/>
  <c r="G62" i="2" s="1"/>
  <c r="D61" i="2"/>
  <c r="G61" i="2" s="1"/>
  <c r="D60" i="2"/>
  <c r="G60" i="2" s="1"/>
  <c r="D59" i="2"/>
  <c r="G59" i="2" s="1"/>
  <c r="D58" i="2"/>
  <c r="G58" i="2" s="1"/>
  <c r="D57" i="2"/>
  <c r="G57" i="2" s="1"/>
  <c r="D56" i="2"/>
  <c r="G56" i="2" s="1"/>
  <c r="D55" i="2"/>
  <c r="G55" i="2" s="1"/>
  <c r="D54" i="2"/>
  <c r="G54" i="2" s="1"/>
  <c r="H65" i="2" l="1"/>
  <c r="H54" i="2"/>
  <c r="J54" i="2" s="1"/>
  <c r="H62" i="2"/>
  <c r="H55" i="2"/>
  <c r="J55" i="2" s="1"/>
  <c r="H57" i="2"/>
  <c r="J57" i="2" s="1"/>
  <c r="H61" i="2"/>
  <c r="H58" i="2"/>
  <c r="J58" i="2" s="1"/>
  <c r="H66" i="2"/>
  <c r="H59" i="2"/>
  <c r="H63" i="2"/>
  <c r="H67" i="2"/>
  <c r="H56" i="2"/>
  <c r="H60" i="2"/>
  <c r="H64" i="2"/>
  <c r="H68" i="2"/>
  <c r="J68" i="2" s="1"/>
  <c r="D14" i="2" l="1"/>
  <c r="G14" i="2"/>
  <c r="I14" i="2" s="1"/>
  <c r="D53" i="2"/>
  <c r="G53" i="2" s="1"/>
  <c r="H53" i="2" s="1"/>
  <c r="D29" i="2"/>
  <c r="G29" i="2"/>
  <c r="H29" i="2" s="1"/>
  <c r="D19" i="2"/>
  <c r="G19" i="2" s="1"/>
  <c r="D52" i="2"/>
  <c r="G52" i="2" s="1"/>
  <c r="H52" i="2" s="1"/>
  <c r="D51" i="2"/>
  <c r="G51" i="2"/>
  <c r="I51" i="2" s="1"/>
  <c r="D50" i="2"/>
  <c r="G50" i="2" s="1"/>
  <c r="D49" i="2"/>
  <c r="G49" i="2" s="1"/>
  <c r="D48" i="2"/>
  <c r="G48" i="2"/>
  <c r="H48" i="2" s="1"/>
  <c r="D47" i="2"/>
  <c r="G47" i="2" s="1"/>
  <c r="I47" i="2" s="1"/>
  <c r="D46" i="2"/>
  <c r="G46" i="2" s="1"/>
  <c r="D45" i="2"/>
  <c r="G45" i="2" s="1"/>
  <c r="I45" i="2" s="1"/>
  <c r="D44" i="2"/>
  <c r="G44" i="2" s="1"/>
  <c r="D43" i="2"/>
  <c r="G43" i="2" s="1"/>
  <c r="D42" i="2"/>
  <c r="G42" i="2" s="1"/>
  <c r="D41" i="2"/>
  <c r="G41" i="2" s="1"/>
  <c r="D40" i="2"/>
  <c r="G40" i="2" s="1"/>
  <c r="D39" i="2"/>
  <c r="G39" i="2" s="1"/>
  <c r="I39" i="2" s="1"/>
  <c r="D38" i="2"/>
  <c r="G38" i="2" s="1"/>
  <c r="D37" i="2"/>
  <c r="G37" i="2" s="1"/>
  <c r="D36" i="2"/>
  <c r="G36" i="2" s="1"/>
  <c r="I36" i="2" s="1"/>
  <c r="D35" i="2"/>
  <c r="G35" i="2" s="1"/>
  <c r="I35" i="2" s="1"/>
  <c r="D34" i="2"/>
  <c r="G34" i="2" s="1"/>
  <c r="D33" i="2"/>
  <c r="G33" i="2" s="1"/>
  <c r="D32" i="2"/>
  <c r="G32" i="2" s="1"/>
  <c r="D31" i="2"/>
  <c r="G31" i="2" s="1"/>
  <c r="H31" i="2" s="1"/>
  <c r="D30" i="2"/>
  <c r="G30" i="2" s="1"/>
  <c r="D28" i="2"/>
  <c r="G28" i="2" s="1"/>
  <c r="D27" i="2"/>
  <c r="G27" i="2" s="1"/>
  <c r="D26" i="2"/>
  <c r="G26" i="2" s="1"/>
  <c r="D25" i="2"/>
  <c r="G25" i="2" s="1"/>
  <c r="I25" i="2" s="1"/>
  <c r="D24" i="2"/>
  <c r="G24" i="2" s="1"/>
  <c r="I24" i="2" s="1"/>
  <c r="D23" i="2"/>
  <c r="G23" i="2" s="1"/>
  <c r="D22" i="2"/>
  <c r="G22" i="2" s="1"/>
  <c r="D21" i="2"/>
  <c r="G21" i="2" s="1"/>
  <c r="I21" i="2" s="1"/>
  <c r="D20" i="2"/>
  <c r="G20" i="2" s="1"/>
  <c r="I20" i="2" s="1"/>
  <c r="D18" i="2"/>
  <c r="G18" i="2" s="1"/>
  <c r="D17" i="2"/>
  <c r="G17" i="2" s="1"/>
  <c r="D16" i="2"/>
  <c r="G16" i="2" s="1"/>
  <c r="D15" i="2"/>
  <c r="G15" i="2" s="1"/>
  <c r="D13" i="2"/>
  <c r="G13" i="2" s="1"/>
  <c r="D12" i="2"/>
  <c r="G12" i="2" s="1"/>
  <c r="D11" i="2"/>
  <c r="G11" i="2" s="1"/>
  <c r="D10" i="2"/>
  <c r="G10" i="2" s="1"/>
  <c r="D9" i="2"/>
  <c r="G9" i="2" s="1"/>
  <c r="D8" i="2"/>
  <c r="G8" i="2" s="1"/>
  <c r="D7" i="2"/>
  <c r="G7" i="2" s="1"/>
  <c r="D6" i="2"/>
  <c r="G6" i="2" s="1"/>
  <c r="D5" i="2"/>
  <c r="G5" i="2" l="1"/>
  <c r="D69" i="2"/>
  <c r="H5" i="2"/>
  <c r="G69" i="2"/>
  <c r="H32" i="2"/>
  <c r="I32" i="2"/>
  <c r="H7" i="2"/>
  <c r="I7" i="2"/>
  <c r="H35" i="2"/>
  <c r="J35" i="2" s="1"/>
  <c r="H23" i="2"/>
  <c r="I23" i="2"/>
  <c r="I50" i="2"/>
  <c r="H50" i="2"/>
  <c r="H19" i="2"/>
  <c r="I19" i="2"/>
  <c r="H37" i="2"/>
  <c r="I37" i="2"/>
  <c r="I30" i="2"/>
  <c r="H30" i="2"/>
  <c r="H14" i="2"/>
  <c r="J14" i="2" s="1"/>
  <c r="H24" i="2"/>
  <c r="J24" i="2" s="1"/>
  <c r="H12" i="2"/>
  <c r="I12" i="2"/>
  <c r="H11" i="2"/>
  <c r="I11" i="2"/>
  <c r="I16" i="2"/>
  <c r="H16" i="2"/>
  <c r="H41" i="2"/>
  <c r="I41" i="2"/>
  <c r="H47" i="2"/>
  <c r="J47" i="2" s="1"/>
  <c r="H39" i="2"/>
  <c r="H51" i="2"/>
  <c r="J51" i="2" s="1"/>
  <c r="I8" i="2"/>
  <c r="H8" i="2"/>
  <c r="I34" i="2"/>
  <c r="H34" i="2"/>
  <c r="H9" i="2"/>
  <c r="I9" i="2"/>
  <c r="I22" i="2"/>
  <c r="H22" i="2"/>
  <c r="H42" i="2"/>
  <c r="I42" i="2"/>
  <c r="H18" i="2"/>
  <c r="I18" i="2"/>
  <c r="H40" i="2"/>
  <c r="I40" i="2"/>
  <c r="I43" i="2"/>
  <c r="H43" i="2"/>
  <c r="H46" i="2"/>
  <c r="I46" i="2"/>
  <c r="I15" i="2"/>
  <c r="H15" i="2"/>
  <c r="I28" i="2"/>
  <c r="H28" i="2"/>
  <c r="I49" i="2"/>
  <c r="H49" i="2"/>
  <c r="I6" i="2"/>
  <c r="H6" i="2"/>
  <c r="J6" i="2" s="1"/>
  <c r="I10" i="2"/>
  <c r="H10" i="2"/>
  <c r="I13" i="2"/>
  <c r="H13" i="2"/>
  <c r="J13" i="2" s="1"/>
  <c r="H17" i="2"/>
  <c r="I17" i="2"/>
  <c r="I27" i="2"/>
  <c r="H27" i="2"/>
  <c r="I33" i="2"/>
  <c r="H33" i="2"/>
  <c r="H38" i="2"/>
  <c r="I38" i="2"/>
  <c r="I44" i="2"/>
  <c r="H44" i="2"/>
  <c r="H25" i="2"/>
  <c r="J25" i="2" s="1"/>
  <c r="I52" i="2"/>
  <c r="J52" i="2" s="1"/>
  <c r="I5" i="2"/>
  <c r="I31" i="2"/>
  <c r="J31" i="2" s="1"/>
  <c r="H26" i="2"/>
  <c r="I48" i="2"/>
  <c r="J48" i="2" s="1"/>
  <c r="H21" i="2"/>
  <c r="J21" i="2" s="1"/>
  <c r="I26" i="2"/>
  <c r="H45" i="2"/>
  <c r="J45" i="2" s="1"/>
  <c r="H36" i="2"/>
  <c r="J36" i="2" s="1"/>
  <c r="H20" i="2"/>
  <c r="J20" i="2" s="1"/>
  <c r="J39" i="2"/>
  <c r="I53" i="2"/>
  <c r="J53" i="2" s="1"/>
  <c r="I29" i="2"/>
  <c r="J29" i="2" s="1"/>
  <c r="J30" i="2" l="1"/>
  <c r="J19" i="2"/>
  <c r="J23" i="2"/>
  <c r="H69" i="2"/>
  <c r="J5" i="2"/>
  <c r="I69" i="2"/>
  <c r="J28" i="2"/>
  <c r="J7" i="2"/>
  <c r="J33" i="2"/>
  <c r="J22" i="2"/>
  <c r="J26" i="2"/>
  <c r="J32" i="2"/>
  <c r="J40" i="2"/>
  <c r="J43" i="2"/>
  <c r="J50" i="2"/>
  <c r="J38" i="2"/>
  <c r="J37" i="2"/>
  <c r="J17" i="2"/>
  <c r="J34" i="2"/>
  <c r="J10" i="2"/>
  <c r="J9" i="2"/>
  <c r="J8" i="2"/>
  <c r="J44" i="2"/>
  <c r="J15" i="2"/>
  <c r="J41" i="2"/>
  <c r="J11" i="2"/>
  <c r="J18" i="2"/>
  <c r="J27" i="2"/>
  <c r="J49" i="2"/>
  <c r="J46" i="2"/>
  <c r="J42" i="2"/>
  <c r="J16" i="2"/>
  <c r="J12" i="2"/>
  <c r="J69" i="2" l="1"/>
</calcChain>
</file>

<file path=xl/comments1.xml><?xml version="1.0" encoding="utf-8"?>
<comments xmlns="http://schemas.openxmlformats.org/spreadsheetml/2006/main">
  <authors>
    <author>Sutton, Diane L - APHIS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Sutton, Diane L - APHIS:</t>
        </r>
        <r>
          <rPr>
            <sz val="9"/>
            <color indexed="81"/>
            <rFont val="Tahoma"/>
            <family val="2"/>
          </rPr>
          <t xml:space="preserve">
corrected error on 71, and changed this to match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Sutton, Diane L - APHIS:</t>
        </r>
        <r>
          <rPr>
            <sz val="9"/>
            <color indexed="81"/>
            <rFont val="Tahoma"/>
            <family val="2"/>
          </rPr>
          <t xml:space="preserve">
changed to 10 to match 71, state overlaps business on these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>Sutton, Diane L - APHIS:</t>
        </r>
        <r>
          <rPr>
            <sz val="9"/>
            <color indexed="81"/>
            <rFont val="Tahoma"/>
            <family val="2"/>
          </rPr>
          <t xml:space="preserve">
changed to 10 to match 71, state overlaps business on these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Sutton, Diane L - APHIS:</t>
        </r>
        <r>
          <rPr>
            <sz val="9"/>
            <color indexed="81"/>
            <rFont val="Tahoma"/>
            <family val="2"/>
          </rPr>
          <t xml:space="preserve">
changed to 10 to match 71, state overlaps business on these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Sutton, Diane L - APHIS:</t>
        </r>
        <r>
          <rPr>
            <sz val="9"/>
            <color indexed="81"/>
            <rFont val="Tahoma"/>
            <family val="2"/>
          </rPr>
          <t xml:space="preserve">
changed to 10 to match 71, state overlaps business on these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>Sutton, Diane L - APHIS:</t>
        </r>
        <r>
          <rPr>
            <sz val="9"/>
            <color indexed="81"/>
            <rFont val="Tahoma"/>
            <family val="2"/>
          </rPr>
          <t xml:space="preserve">
changed to 10 to match 71, state overlaps business on these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Sutton, Diane L - APHIS:</t>
        </r>
        <r>
          <rPr>
            <sz val="9"/>
            <color indexed="81"/>
            <rFont val="Tahoma"/>
            <family val="2"/>
          </rPr>
          <t xml:space="preserve">
this needs to match row 12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Sutton, Diane L - APHIS:</t>
        </r>
        <r>
          <rPr>
            <sz val="9"/>
            <color indexed="81"/>
            <rFont val="Tahoma"/>
            <family val="2"/>
          </rPr>
          <t xml:space="preserve">
changed to 10 to match 71, state overlaps business on these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Sutton, Diane L - APHIS:</t>
        </r>
        <r>
          <rPr>
            <sz val="9"/>
            <color indexed="81"/>
            <rFont val="Tahoma"/>
            <family val="2"/>
          </rPr>
          <t xml:space="preserve">
change 71 to match, I calculated this wrong since it is new PEMMPS which should be similar to the number of flock plans</t>
        </r>
      </text>
    </comment>
    <comment ref="B22" authorId="0" shapeId="0">
      <text>
        <r>
          <rPr>
            <b/>
            <sz val="9"/>
            <color indexed="81"/>
            <rFont val="Tahoma"/>
            <family val="2"/>
          </rPr>
          <t>Sutton, Diane L - APHIS:</t>
        </r>
        <r>
          <rPr>
            <sz val="9"/>
            <color indexed="81"/>
            <rFont val="Tahoma"/>
            <family val="2"/>
          </rPr>
          <t xml:space="preserve">
state overlaps businesses for this item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Sutton, Diane L - APHIS:</t>
        </r>
        <r>
          <rPr>
            <sz val="9"/>
            <color indexed="81"/>
            <rFont val="Tahoma"/>
            <family val="2"/>
          </rPr>
          <t xml:space="preserve">
changed to 50 to match 71, state overlaps business on these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Sutton, Diane L - APHIS:</t>
        </r>
        <r>
          <rPr>
            <sz val="9"/>
            <color indexed="81"/>
            <rFont val="Tahoma"/>
            <family val="2"/>
          </rPr>
          <t xml:space="preserve">
state overlabs business for this one, some are collected by AHTs and some by VMOs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Sutton, Diane L - APHIS:</t>
        </r>
        <r>
          <rPr>
            <sz val="9"/>
            <color indexed="81"/>
            <rFont val="Tahoma"/>
            <family val="2"/>
          </rPr>
          <t xml:space="preserve">
state overlabs business for this one, some are collected by AHTs and some by VMOs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Sutton, Diane L - APHIS: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Sutton, Diane L - APHIS:</t>
        </r>
        <r>
          <rPr>
            <sz val="9"/>
            <color indexed="81"/>
            <rFont val="Tahoma"/>
            <family val="2"/>
          </rPr>
          <t xml:space="preserve">
to match 71</t>
        </r>
      </text>
    </comment>
    <comment ref="C35" authorId="0" shapeId="0">
      <text>
        <r>
          <rPr>
            <b/>
            <sz val="9"/>
            <color indexed="81"/>
            <rFont val="Tahoma"/>
            <family val="2"/>
          </rPr>
          <t>Sutton, Diane L - APHIS:</t>
        </r>
        <r>
          <rPr>
            <sz val="9"/>
            <color indexed="81"/>
            <rFont val="Tahoma"/>
            <family val="2"/>
          </rPr>
          <t xml:space="preserve">
most OHS are never seen by VS</t>
        </r>
      </text>
    </comment>
    <comment ref="C36" authorId="0" shapeId="0">
      <text>
        <r>
          <rPr>
            <b/>
            <sz val="9"/>
            <color indexed="81"/>
            <rFont val="Tahoma"/>
            <family val="2"/>
          </rPr>
          <t>Sutton, Diane L - APHIS:</t>
        </r>
        <r>
          <rPr>
            <sz val="9"/>
            <color indexed="81"/>
            <rFont val="Tahoma"/>
            <family val="2"/>
          </rPr>
          <t xml:space="preserve">
most ICVI are never seen by VS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Sutton, Diane L - APHIS:</t>
        </r>
        <r>
          <rPr>
            <sz val="9"/>
            <color indexed="81"/>
            <rFont val="Tahoma"/>
            <family val="2"/>
          </rPr>
          <t xml:space="preserve">
state does same thing as VS so subtracted state from Business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Sutton, Diane L - APHIS:</t>
        </r>
        <r>
          <rPr>
            <sz val="9"/>
            <color indexed="81"/>
            <rFont val="Tahoma"/>
            <family val="2"/>
          </rPr>
          <t xml:space="preserve">
state does same thing as VS so subtracted state from Business, corrected 71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Sutton, Diane L - APHIS:</t>
        </r>
        <r>
          <rPr>
            <sz val="9"/>
            <color indexed="81"/>
            <rFont val="Tahoma"/>
            <family val="2"/>
          </rPr>
          <t xml:space="preserve">
added state to bus since distinct reports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Sutton, Diane L - APHIS:</t>
        </r>
        <r>
          <rPr>
            <sz val="9"/>
            <color indexed="81"/>
            <rFont val="Tahoma"/>
            <family val="2"/>
          </rPr>
          <t xml:space="preserve">
state does same thing as VS so subtracted state from Business, corrected 71</t>
        </r>
      </text>
    </comment>
    <comment ref="B43" authorId="0" shapeId="0">
      <text>
        <r>
          <rPr>
            <b/>
            <sz val="9"/>
            <color indexed="81"/>
            <rFont val="Tahoma"/>
            <family val="2"/>
          </rPr>
          <t>Sutton, Diane L - APHIS:</t>
        </r>
        <r>
          <rPr>
            <sz val="9"/>
            <color indexed="81"/>
            <rFont val="Tahoma"/>
            <family val="2"/>
          </rPr>
          <t xml:space="preserve">
I made error on 71 should be 8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Sutton, Diane L - APHIS:</t>
        </r>
        <r>
          <rPr>
            <sz val="9"/>
            <color indexed="81"/>
            <rFont val="Tahoma"/>
            <family val="2"/>
          </rPr>
          <t xml:space="preserve">
I made error on 71 should be 1</t>
        </r>
      </text>
    </comment>
    <comment ref="C46" authorId="0" shapeId="0">
      <text>
        <r>
          <rPr>
            <b/>
            <sz val="9"/>
            <color indexed="81"/>
            <rFont val="Tahoma"/>
            <family val="2"/>
          </rPr>
          <t>Sutton, Diane L - APHIS:</t>
        </r>
        <r>
          <rPr>
            <sz val="9"/>
            <color indexed="81"/>
            <rFont val="Tahoma"/>
            <family val="2"/>
          </rPr>
          <t xml:space="preserve">
we only look at these if there is an issue or in the agregate</t>
        </r>
      </text>
    </comment>
  </commentList>
</comments>
</file>

<file path=xl/sharedStrings.xml><?xml version="1.0" encoding="utf-8"?>
<sst xmlns="http://schemas.openxmlformats.org/spreadsheetml/2006/main" count="156" uniqueCount="95">
  <si>
    <t>Total Annual Responses</t>
  </si>
  <si>
    <t>(A)</t>
  </si>
  <si>
    <t>(B)</t>
  </si>
  <si>
    <t>(C)</t>
  </si>
  <si>
    <t>(D)</t>
  </si>
  <si>
    <t>(F)</t>
  </si>
  <si>
    <t>(G)</t>
  </si>
  <si>
    <t>(H)</t>
  </si>
  <si>
    <t>(E.1)</t>
  </si>
  <si>
    <t>(E.2)</t>
  </si>
  <si>
    <t>(F x 0.139)</t>
  </si>
  <si>
    <t>(D x (E.2))</t>
  </si>
  <si>
    <t>(B x C)</t>
  </si>
  <si>
    <t>Total Hours Per Year</t>
  </si>
  <si>
    <t>Overhead Costs</t>
  </si>
  <si>
    <t>Total Costs</t>
  </si>
  <si>
    <t>Avg. Time Per Response</t>
  </si>
  <si>
    <t>Form Number or Other Identification</t>
  </si>
  <si>
    <t>TOTAL</t>
  </si>
  <si>
    <t>Fringe Benefits</t>
  </si>
  <si>
    <t>Grade</t>
  </si>
  <si>
    <t>(I)</t>
  </si>
  <si>
    <t>(F + G + H)</t>
  </si>
  <si>
    <t>Wage Costs</t>
  </si>
  <si>
    <t>(F x 0.4706)</t>
  </si>
  <si>
    <t>Federal Employee</t>
  </si>
  <si>
    <t>Wage (Step 4)</t>
  </si>
  <si>
    <t>579-0101: Scrapie in Sheep and Goats; Flock Certification, Interstate Movement Requirements, and Indemnity</t>
  </si>
  <si>
    <t>Designated Scrapie Epidemiologist Training and Approval</t>
  </si>
  <si>
    <t>Cooperative Agreement or Grant Workplan</t>
  </si>
  <si>
    <t>Cooperative Agreement or Grant Financial Plan</t>
  </si>
  <si>
    <t>Cooperative Agreement or Grant Quarterly Report</t>
  </si>
  <si>
    <t xml:space="preserve">MOU Forms Family </t>
  </si>
  <si>
    <t>VS 5-18, VS 5-18A, or equivalent</t>
  </si>
  <si>
    <t>Individual Animal Information Report (VS 5-20 or equivalent)</t>
  </si>
  <si>
    <t>Scrapie Epidemiology Report (VS 5-19 or VS 5-19D)</t>
  </si>
  <si>
    <t>Appraisal and Indemnity Claim and Continuation Sheet (VS 1-23)</t>
  </si>
  <si>
    <t>Written Agreement Certification</t>
  </si>
  <si>
    <t>Inventory and Calcuation of Animal Value</t>
  </si>
  <si>
    <t>Receipt of Disposal Expenses (Payment of Indemnity)</t>
  </si>
  <si>
    <t>Flock Plan</t>
  </si>
  <si>
    <t>Post-Exposure Management and Monitoring Plan</t>
  </si>
  <si>
    <t>Report Suspect/Dead Animals</t>
  </si>
  <si>
    <t>Waiver of Requirements for Scrapie Control Projects</t>
  </si>
  <si>
    <t>Program Approval of Tests for Scrapie</t>
  </si>
  <si>
    <t>Appeal of APHIS Decisions</t>
  </si>
  <si>
    <t>Scrapie PEMMP Inspection Report (VS 5-19C)</t>
  </si>
  <si>
    <t>Cooperative State-Federal Scrapie Control Program, Scrapie Test Record and Continuation Sheet (VS 5-29 and 29-A)</t>
  </si>
  <si>
    <t>Specimen Submission (VS 10-4 and VS 10-4A)</t>
  </si>
  <si>
    <t>Request for Laboratory Approval</t>
  </si>
  <si>
    <t>Application for the Scrapie Free Flock Certification Program</t>
  </si>
  <si>
    <t xml:space="preserve">SFCP Flock Inspection Report (Initial Flock Inspection) </t>
  </si>
  <si>
    <t xml:space="preserve">SFCP Flock Inspection Report (Annual Inspection Report) </t>
  </si>
  <si>
    <t>Approval of Terminal Feedlot</t>
  </si>
  <si>
    <t>Owner/Hauler Statement</t>
  </si>
  <si>
    <t>Interstate Certificate of Veterinary Inspection (VS 17-140 or equivalent)</t>
  </si>
  <si>
    <t>Request by a Breed Registry to Have Its Tattoos Approved as Official ID</t>
  </si>
  <si>
    <t>Requests for Approval of Sheep or Goat Identification Device Types or Methods Not Currently Approved</t>
  </si>
  <si>
    <t xml:space="preserve">Application for and Assignment of ID Numbers or Official Tags  </t>
  </si>
  <si>
    <t>Application for Premises ID and Flock ID Numbers</t>
  </si>
  <si>
    <t>Reporting When ID is Applied</t>
  </si>
  <si>
    <t>Request to Replace Official ID</t>
  </si>
  <si>
    <t>Request for Approval to Produce or Renew Approval to Produce Official ID Devices</t>
  </si>
  <si>
    <t>Agreement to Send Official Ear Tags to Specified Individuals</t>
  </si>
  <si>
    <t>Monthly Report of Official Identification ID Devices Produced</t>
  </si>
  <si>
    <t>Data Entry of Official ID Devices Produced</t>
  </si>
  <si>
    <t>Compliance Agreement and Report for Consignments When ID is Applied</t>
  </si>
  <si>
    <t>Decline to Participate or Provide Information</t>
  </si>
  <si>
    <t>Herd Owner Notification of Designation of Flocks or Animals</t>
  </si>
  <si>
    <t>Permit for Movement of Restricted Animals (VS 1-27)</t>
  </si>
  <si>
    <t>Consistent State Application - Application for Scrapie Classification, Classification Renewal, or Reclassification of a State/Tribe</t>
  </si>
  <si>
    <t>GS-6</t>
  </si>
  <si>
    <t>GS-12</t>
  </si>
  <si>
    <t>GS-14</t>
  </si>
  <si>
    <t>GS-8</t>
  </si>
  <si>
    <t>GS-7</t>
  </si>
  <si>
    <t>Report for EPA: Exempted Disinfectants Used (reciept)</t>
  </si>
  <si>
    <t>Report for EPA: Exempted Disinfectants Used (review)</t>
  </si>
  <si>
    <t>Epidemiology and Identification Compliance Report (receipt)</t>
  </si>
  <si>
    <t>Epidemiology and Identification Compliance Report (review)</t>
  </si>
  <si>
    <t>Owner/Hauler Statement and Bill of Sale</t>
  </si>
  <si>
    <t>Data Assigning Official ID to Flocks</t>
  </si>
  <si>
    <t xml:space="preserve">Data Entry of Official Identification Devices Produced and Assigned </t>
  </si>
  <si>
    <t>Application for ID Numbers and Assignment of ID Numbers</t>
  </si>
  <si>
    <t>Application for Premises/Flock ID Numbers and Request to Change Information Associated with these Numbers</t>
  </si>
  <si>
    <t>Amendment of Livestock Facility Agreement</t>
  </si>
  <si>
    <t>Flock Plan or Laboratory Disinfection Worksheet</t>
  </si>
  <si>
    <t>Terminal Feedlot Request for Approval/Agreement</t>
  </si>
  <si>
    <t>Concurrence with APHIS/State Animal Designations</t>
  </si>
  <si>
    <t>Approval of New Tests or Test Methods</t>
  </si>
  <si>
    <t>Approval of Alternative ID Devices or Methods</t>
  </si>
  <si>
    <t>Approval/Renewal of Official ID Devices</t>
  </si>
  <si>
    <t>Compliance Agreement and Responses Required by the Agreement</t>
  </si>
  <si>
    <t>Appeal Process</t>
  </si>
  <si>
    <t>ICVI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</si>
</sst>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"/>
    <numFmt numFmtId="166" formatCode="&quot;$&quot;#,##0"/>
    <numFmt numFmtId="170" formatCode="_(* #,##0_);_(* \(#,##0\);_(* &quot;-&quot;??_);_(@_)"/>
  </numFmts>
  <fonts count="13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1" xfId="0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wrapText="1"/>
    </xf>
    <xf numFmtId="166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165" fontId="5" fillId="0" borderId="0" xfId="0" applyNumberFormat="1" applyFont="1"/>
    <xf numFmtId="3" fontId="5" fillId="0" borderId="0" xfId="0" applyNumberFormat="1" applyFont="1"/>
    <xf numFmtId="49" fontId="5" fillId="0" borderId="0" xfId="0" applyNumberFormat="1" applyFont="1"/>
    <xf numFmtId="166" fontId="5" fillId="0" borderId="0" xfId="0" applyNumberFormat="1" applyFont="1"/>
    <xf numFmtId="49" fontId="2" fillId="0" borderId="1" xfId="0" applyNumberFormat="1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44" fontId="2" fillId="0" borderId="1" xfId="0" applyNumberFormat="1" applyFont="1" applyBorder="1" applyAlignment="1"/>
    <xf numFmtId="44" fontId="2" fillId="0" borderId="1" xfId="0" applyNumberFormat="1" applyFont="1" applyFill="1" applyBorder="1" applyAlignment="1"/>
    <xf numFmtId="4" fontId="5" fillId="0" borderId="0" xfId="0" applyNumberFormat="1" applyFont="1" applyAlignment="1"/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3" fontId="2" fillId="0" borderId="1" xfId="0" applyNumberFormat="1" applyFont="1" applyBorder="1" applyAlignment="1"/>
    <xf numFmtId="4" fontId="2" fillId="0" borderId="1" xfId="0" applyNumberFormat="1" applyFont="1" applyBorder="1" applyAlignment="1"/>
    <xf numFmtId="1" fontId="2" fillId="0" borderId="1" xfId="0" applyNumberFormat="1" applyFont="1" applyFill="1" applyBorder="1" applyAlignment="1">
      <alignment horizontal="center"/>
    </xf>
    <xf numFmtId="170" fontId="2" fillId="0" borderId="1" xfId="1" applyNumberFormat="1" applyFont="1" applyFill="1" applyBorder="1" applyAlignment="1"/>
    <xf numFmtId="164" fontId="2" fillId="0" borderId="1" xfId="0" applyNumberFormat="1" applyFont="1" applyFill="1" applyBorder="1" applyAlignment="1"/>
    <xf numFmtId="170" fontId="2" fillId="0" borderId="1" xfId="1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4" fontId="2" fillId="0" borderId="1" xfId="0" applyNumberFormat="1" applyFont="1" applyFill="1" applyBorder="1" applyAlignment="1"/>
    <xf numFmtId="1" fontId="2" fillId="0" borderId="1" xfId="0" applyNumberFormat="1" applyFont="1" applyBorder="1" applyAlignment="1">
      <alignment horizontal="center"/>
    </xf>
    <xf numFmtId="3" fontId="2" fillId="0" borderId="1" xfId="0" applyNumberFormat="1" applyFont="1" applyFill="1" applyBorder="1" applyAlignment="1"/>
    <xf numFmtId="3" fontId="2" fillId="0" borderId="2" xfId="0" applyNumberFormat="1" applyFont="1" applyFill="1" applyBorder="1" applyAlignment="1"/>
    <xf numFmtId="4" fontId="2" fillId="0" borderId="2" xfId="0" applyNumberFormat="1" applyFont="1" applyFill="1" applyBorder="1" applyAlignment="1"/>
    <xf numFmtId="1" fontId="2" fillId="0" borderId="2" xfId="0" applyNumberFormat="1" applyFont="1" applyFill="1" applyBorder="1" applyAlignment="1">
      <alignment horizontal="center"/>
    </xf>
    <xf numFmtId="166" fontId="2" fillId="0" borderId="1" xfId="0" applyNumberFormat="1" applyFont="1" applyBorder="1" applyAlignment="1"/>
    <xf numFmtId="166" fontId="2" fillId="0" borderId="1" xfId="0" applyNumberFormat="1" applyFont="1" applyFill="1" applyBorder="1" applyAlignment="1"/>
    <xf numFmtId="49" fontId="3" fillId="0" borderId="4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4" xfId="1" applyNumberFormat="1" applyFont="1" applyFill="1" applyBorder="1" applyAlignment="1"/>
    <xf numFmtId="164" fontId="2" fillId="0" borderId="4" xfId="0" applyNumberFormat="1" applyFont="1" applyFill="1" applyBorder="1" applyAlignment="1"/>
    <xf numFmtId="37" fontId="2" fillId="0" borderId="4" xfId="0" applyNumberFormat="1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horizontal="center" vertical="center"/>
    </xf>
    <xf numFmtId="44" fontId="2" fillId="0" borderId="4" xfId="0" applyNumberFormat="1" applyFont="1" applyFill="1" applyBorder="1" applyAlignment="1">
      <alignment horizontal="center" vertical="center"/>
    </xf>
    <xf numFmtId="44" fontId="2" fillId="0" borderId="4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wrapText="1"/>
    </xf>
    <xf numFmtId="3" fontId="2" fillId="0" borderId="3" xfId="0" applyNumberFormat="1" applyFont="1" applyFill="1" applyBorder="1" applyAlignment="1"/>
    <xf numFmtId="3" fontId="2" fillId="0" borderId="5" xfId="0" applyNumberFormat="1" applyFont="1" applyFill="1" applyBorder="1" applyAlignment="1"/>
    <xf numFmtId="4" fontId="2" fillId="0" borderId="5" xfId="0" applyNumberFormat="1" applyFont="1" applyFill="1" applyBorder="1" applyAlignment="1"/>
    <xf numFmtId="49" fontId="2" fillId="0" borderId="5" xfId="0" applyNumberFormat="1" applyFont="1" applyFill="1" applyBorder="1" applyAlignment="1">
      <alignment horizontal="center"/>
    </xf>
    <xf numFmtId="44" fontId="2" fillId="0" borderId="5" xfId="0" applyNumberFormat="1" applyFont="1" applyFill="1" applyBorder="1" applyAlignment="1"/>
    <xf numFmtId="166" fontId="2" fillId="0" borderId="5" xfId="0" applyNumberFormat="1" applyFont="1" applyFill="1" applyBorder="1" applyAlignment="1"/>
    <xf numFmtId="44" fontId="2" fillId="0" borderId="5" xfId="0" applyNumberFormat="1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9"/>
  <sheetViews>
    <sheetView tabSelected="1" view="pageBreakPreview" topLeftCell="A46" zoomScale="120" zoomScaleNormal="100" zoomScaleSheetLayoutView="120" zoomScalePageLayoutView="130" workbookViewId="0">
      <selection activeCell="J69" sqref="J69"/>
    </sheetView>
  </sheetViews>
  <sheetFormatPr defaultRowHeight="12" x14ac:dyDescent="0.2"/>
  <cols>
    <col min="1" max="1" width="38.85546875" style="37" customWidth="1"/>
    <col min="2" max="2" width="10.7109375" style="17" customWidth="1"/>
    <col min="3" max="3" width="10.7109375" style="20" customWidth="1"/>
    <col min="4" max="4" width="9.7109375" style="21" customWidth="1"/>
    <col min="5" max="5" width="7.140625" style="22" customWidth="1"/>
    <col min="6" max="6" width="7.140625" style="35" customWidth="1"/>
    <col min="7" max="8" width="10.42578125" style="21" customWidth="1"/>
    <col min="9" max="9" width="10.42578125" style="23" customWidth="1"/>
    <col min="10" max="10" width="15.28515625" style="23" customWidth="1"/>
    <col min="11" max="16384" width="9.140625" style="17"/>
  </cols>
  <sheetData>
    <row r="1" spans="1:10" s="16" customFormat="1" ht="17.25" customHeight="1" x14ac:dyDescent="0.2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4" customHeight="1" x14ac:dyDescent="0.2">
      <c r="A2" s="1" t="s">
        <v>17</v>
      </c>
      <c r="B2" s="1" t="s">
        <v>0</v>
      </c>
      <c r="C2" s="2" t="s">
        <v>16</v>
      </c>
      <c r="D2" s="3" t="s">
        <v>13</v>
      </c>
      <c r="E2" s="27" t="s">
        <v>25</v>
      </c>
      <c r="F2" s="27"/>
      <c r="G2" s="3" t="s">
        <v>23</v>
      </c>
      <c r="H2" s="3" t="s">
        <v>19</v>
      </c>
      <c r="I2" s="5" t="s">
        <v>14</v>
      </c>
      <c r="J2" s="5" t="s">
        <v>15</v>
      </c>
    </row>
    <row r="3" spans="1:10" ht="24.95" customHeight="1" x14ac:dyDescent="0.2">
      <c r="A3" s="1"/>
      <c r="B3" s="6"/>
      <c r="C3" s="7"/>
      <c r="D3" s="8" t="s">
        <v>12</v>
      </c>
      <c r="E3" s="9" t="s">
        <v>20</v>
      </c>
      <c r="F3" s="4" t="s">
        <v>26</v>
      </c>
      <c r="G3" s="8" t="s">
        <v>11</v>
      </c>
      <c r="H3" s="8" t="s">
        <v>24</v>
      </c>
      <c r="I3" s="10" t="s">
        <v>10</v>
      </c>
      <c r="J3" s="10" t="s">
        <v>22</v>
      </c>
    </row>
    <row r="4" spans="1:10" s="18" customFormat="1" ht="15" customHeight="1" x14ac:dyDescent="0.2">
      <c r="A4" s="36" t="s">
        <v>1</v>
      </c>
      <c r="B4" s="11" t="s">
        <v>2</v>
      </c>
      <c r="C4" s="12" t="s">
        <v>3</v>
      </c>
      <c r="D4" s="13" t="s">
        <v>4</v>
      </c>
      <c r="E4" s="14" t="s">
        <v>8</v>
      </c>
      <c r="F4" s="7" t="s">
        <v>9</v>
      </c>
      <c r="G4" s="13" t="s">
        <v>5</v>
      </c>
      <c r="H4" s="13" t="s">
        <v>6</v>
      </c>
      <c r="I4" s="15" t="s">
        <v>7</v>
      </c>
      <c r="J4" s="15" t="s">
        <v>21</v>
      </c>
    </row>
    <row r="5" spans="1:10" s="18" customFormat="1" ht="20.85" customHeight="1" x14ac:dyDescent="0.2">
      <c r="A5" s="24" t="s">
        <v>28</v>
      </c>
      <c r="B5" s="41">
        <v>20</v>
      </c>
      <c r="C5" s="42">
        <v>0.25</v>
      </c>
      <c r="D5" s="41">
        <f t="shared" ref="D5:D52" si="0">B5*C5</f>
        <v>5</v>
      </c>
      <c r="E5" s="31" t="s">
        <v>73</v>
      </c>
      <c r="F5" s="33">
        <v>63.94</v>
      </c>
      <c r="G5" s="33">
        <f>D5*F5</f>
        <v>319.7</v>
      </c>
      <c r="H5" s="33">
        <f t="shared" ref="H5:H30" si="1">0.4706*G5</f>
        <v>150.45081999999999</v>
      </c>
      <c r="I5" s="33">
        <f t="shared" ref="I5:I11" si="2">0.139*G5</f>
        <v>44.438300000000005</v>
      </c>
      <c r="J5" s="33">
        <f t="shared" ref="J5:J30" si="3">G5+H5+I5</f>
        <v>514.58911999999998</v>
      </c>
    </row>
    <row r="6" spans="1:10" s="18" customFormat="1" ht="18" customHeight="1" x14ac:dyDescent="0.2">
      <c r="A6" s="24" t="s">
        <v>29</v>
      </c>
      <c r="B6" s="41">
        <v>40</v>
      </c>
      <c r="C6" s="42">
        <v>4</v>
      </c>
      <c r="D6" s="41">
        <f t="shared" si="0"/>
        <v>160</v>
      </c>
      <c r="E6" s="31" t="s">
        <v>73</v>
      </c>
      <c r="F6" s="33">
        <v>63.94</v>
      </c>
      <c r="G6" s="33">
        <f t="shared" ref="G6:G11" si="4">D6*F6</f>
        <v>10230.4</v>
      </c>
      <c r="H6" s="33">
        <f t="shared" si="1"/>
        <v>4814.4262399999998</v>
      </c>
      <c r="I6" s="33">
        <f t="shared" si="2"/>
        <v>1422.0256000000002</v>
      </c>
      <c r="J6" s="33">
        <f t="shared" si="3"/>
        <v>16466.851839999999</v>
      </c>
    </row>
    <row r="7" spans="1:10" s="18" customFormat="1" ht="18" customHeight="1" x14ac:dyDescent="0.2">
      <c r="A7" s="24" t="s">
        <v>30</v>
      </c>
      <c r="B7" s="41">
        <v>40</v>
      </c>
      <c r="C7" s="42">
        <v>1</v>
      </c>
      <c r="D7" s="41">
        <f t="shared" si="0"/>
        <v>40</v>
      </c>
      <c r="E7" s="31" t="s">
        <v>73</v>
      </c>
      <c r="F7" s="33">
        <v>63.94</v>
      </c>
      <c r="G7" s="33">
        <f t="shared" si="4"/>
        <v>2557.6</v>
      </c>
      <c r="H7" s="33">
        <f t="shared" si="1"/>
        <v>1203.6065599999999</v>
      </c>
      <c r="I7" s="33">
        <f t="shared" si="2"/>
        <v>355.50640000000004</v>
      </c>
      <c r="J7" s="33">
        <f t="shared" si="3"/>
        <v>4116.7129599999998</v>
      </c>
    </row>
    <row r="8" spans="1:10" s="18" customFormat="1" ht="18" customHeight="1" x14ac:dyDescent="0.2">
      <c r="A8" s="24" t="s">
        <v>31</v>
      </c>
      <c r="B8" s="41">
        <v>160</v>
      </c>
      <c r="C8" s="42">
        <v>2</v>
      </c>
      <c r="D8" s="41">
        <f t="shared" si="0"/>
        <v>320</v>
      </c>
      <c r="E8" s="31" t="s">
        <v>73</v>
      </c>
      <c r="F8" s="33">
        <v>63.94</v>
      </c>
      <c r="G8" s="33">
        <f t="shared" si="4"/>
        <v>20460.8</v>
      </c>
      <c r="H8" s="33">
        <f t="shared" si="1"/>
        <v>9628.8524799999996</v>
      </c>
      <c r="I8" s="33">
        <f t="shared" si="2"/>
        <v>2844.0512000000003</v>
      </c>
      <c r="J8" s="33">
        <f t="shared" si="3"/>
        <v>32933.703679999999</v>
      </c>
    </row>
    <row r="9" spans="1:10" s="18" customFormat="1" ht="18" customHeight="1" x14ac:dyDescent="0.2">
      <c r="A9" s="24" t="s">
        <v>32</v>
      </c>
      <c r="B9" s="41">
        <v>10</v>
      </c>
      <c r="C9" s="42">
        <v>1</v>
      </c>
      <c r="D9" s="41">
        <f t="shared" si="0"/>
        <v>10</v>
      </c>
      <c r="E9" s="31" t="s">
        <v>73</v>
      </c>
      <c r="F9" s="33">
        <v>63.94</v>
      </c>
      <c r="G9" s="33">
        <f t="shared" si="4"/>
        <v>639.4</v>
      </c>
      <c r="H9" s="33">
        <f t="shared" si="1"/>
        <v>300.90163999999999</v>
      </c>
      <c r="I9" s="33">
        <f t="shared" si="2"/>
        <v>88.87660000000001</v>
      </c>
      <c r="J9" s="33">
        <f t="shared" si="3"/>
        <v>1029.17824</v>
      </c>
    </row>
    <row r="10" spans="1:10" s="18" customFormat="1" ht="18" customHeight="1" x14ac:dyDescent="0.2">
      <c r="A10" s="25" t="s">
        <v>33</v>
      </c>
      <c r="B10" s="43">
        <v>10</v>
      </c>
      <c r="C10" s="44">
        <v>4</v>
      </c>
      <c r="D10" s="41">
        <f t="shared" si="0"/>
        <v>40</v>
      </c>
      <c r="E10" s="45" t="s">
        <v>72</v>
      </c>
      <c r="F10" s="34">
        <v>45.51</v>
      </c>
      <c r="G10" s="33">
        <f t="shared" si="4"/>
        <v>1820.3999999999999</v>
      </c>
      <c r="H10" s="33">
        <f t="shared" si="1"/>
        <v>856.68023999999991</v>
      </c>
      <c r="I10" s="33">
        <f t="shared" si="2"/>
        <v>253.03560000000002</v>
      </c>
      <c r="J10" s="33">
        <f t="shared" si="3"/>
        <v>2930.1158399999999</v>
      </c>
    </row>
    <row r="11" spans="1:10" s="18" customFormat="1" ht="26.25" customHeight="1" x14ac:dyDescent="0.2">
      <c r="A11" s="25" t="s">
        <v>34</v>
      </c>
      <c r="B11" s="43">
        <v>10</v>
      </c>
      <c r="C11" s="44">
        <v>2</v>
      </c>
      <c r="D11" s="41">
        <f t="shared" si="0"/>
        <v>20</v>
      </c>
      <c r="E11" s="45" t="s">
        <v>72</v>
      </c>
      <c r="F11" s="34">
        <v>45.51</v>
      </c>
      <c r="G11" s="33">
        <f t="shared" si="4"/>
        <v>910.19999999999993</v>
      </c>
      <c r="H11" s="33">
        <f t="shared" si="1"/>
        <v>428.34011999999996</v>
      </c>
      <c r="I11" s="33">
        <f t="shared" si="2"/>
        <v>126.51780000000001</v>
      </c>
      <c r="J11" s="33">
        <f t="shared" si="3"/>
        <v>1465.05792</v>
      </c>
    </row>
    <row r="12" spans="1:10" s="18" customFormat="1" ht="17.25" customHeight="1" x14ac:dyDescent="0.2">
      <c r="A12" s="25" t="s">
        <v>35</v>
      </c>
      <c r="B12" s="43">
        <v>10</v>
      </c>
      <c r="C12" s="46">
        <v>4</v>
      </c>
      <c r="D12" s="38">
        <f t="shared" si="0"/>
        <v>40</v>
      </c>
      <c r="E12" s="40" t="s">
        <v>72</v>
      </c>
      <c r="F12" s="34">
        <v>45.51</v>
      </c>
      <c r="G12" s="33">
        <f t="shared" ref="G12:G30" si="5">D12*F12</f>
        <v>1820.3999999999999</v>
      </c>
      <c r="H12" s="33">
        <f t="shared" si="1"/>
        <v>856.68023999999991</v>
      </c>
      <c r="I12" s="33">
        <f t="shared" ref="I12:I30" si="6">0.139*G12</f>
        <v>253.03560000000002</v>
      </c>
      <c r="J12" s="33">
        <f t="shared" si="3"/>
        <v>2930.1158399999999</v>
      </c>
    </row>
    <row r="13" spans="1:10" s="18" customFormat="1" ht="17.25" customHeight="1" x14ac:dyDescent="0.2">
      <c r="A13" s="26" t="s">
        <v>36</v>
      </c>
      <c r="B13" s="43">
        <v>10</v>
      </c>
      <c r="C13" s="39">
        <v>3</v>
      </c>
      <c r="D13" s="38">
        <f t="shared" si="0"/>
        <v>30</v>
      </c>
      <c r="E13" s="47" t="s">
        <v>74</v>
      </c>
      <c r="F13" s="33">
        <v>28.41</v>
      </c>
      <c r="G13" s="33">
        <f t="shared" si="5"/>
        <v>852.3</v>
      </c>
      <c r="H13" s="33">
        <f t="shared" si="1"/>
        <v>401.09237999999999</v>
      </c>
      <c r="I13" s="33">
        <f t="shared" si="6"/>
        <v>118.4697</v>
      </c>
      <c r="J13" s="33">
        <f t="shared" si="3"/>
        <v>1371.8620800000001</v>
      </c>
    </row>
    <row r="14" spans="1:10" s="18" customFormat="1" ht="17.25" customHeight="1" x14ac:dyDescent="0.2">
      <c r="A14" s="26" t="s">
        <v>36</v>
      </c>
      <c r="B14" s="43">
        <v>10</v>
      </c>
      <c r="C14" s="39">
        <v>0.5</v>
      </c>
      <c r="D14" s="38">
        <f>B14*C14</f>
        <v>5</v>
      </c>
      <c r="E14" s="47" t="s">
        <v>73</v>
      </c>
      <c r="F14" s="33">
        <v>63.94</v>
      </c>
      <c r="G14" s="33">
        <f>D14*F14</f>
        <v>319.7</v>
      </c>
      <c r="H14" s="33">
        <f>0.4706*G14</f>
        <v>150.45081999999999</v>
      </c>
      <c r="I14" s="33">
        <f>0.139*G14</f>
        <v>44.438300000000005</v>
      </c>
      <c r="J14" s="33">
        <f>G14+H14+I14</f>
        <v>514.58911999999998</v>
      </c>
    </row>
    <row r="15" spans="1:10" s="19" customFormat="1" ht="17.25" customHeight="1" x14ac:dyDescent="0.2">
      <c r="A15" s="25" t="s">
        <v>37</v>
      </c>
      <c r="B15" s="48">
        <v>10</v>
      </c>
      <c r="C15" s="46">
        <v>0.1</v>
      </c>
      <c r="D15" s="38">
        <f t="shared" si="0"/>
        <v>1</v>
      </c>
      <c r="E15" s="40" t="s">
        <v>72</v>
      </c>
      <c r="F15" s="34">
        <v>45.51</v>
      </c>
      <c r="G15" s="33">
        <f t="shared" si="5"/>
        <v>45.51</v>
      </c>
      <c r="H15" s="33">
        <f t="shared" si="1"/>
        <v>21.417006000000001</v>
      </c>
      <c r="I15" s="33">
        <f t="shared" si="6"/>
        <v>6.3258900000000002</v>
      </c>
      <c r="J15" s="33">
        <f t="shared" si="3"/>
        <v>73.252896000000007</v>
      </c>
    </row>
    <row r="16" spans="1:10" s="19" customFormat="1" ht="17.25" customHeight="1" x14ac:dyDescent="0.2">
      <c r="A16" s="26" t="s">
        <v>38</v>
      </c>
      <c r="B16" s="38">
        <v>10</v>
      </c>
      <c r="C16" s="39">
        <v>2</v>
      </c>
      <c r="D16" s="38">
        <f t="shared" si="0"/>
        <v>20</v>
      </c>
      <c r="E16" s="47" t="s">
        <v>74</v>
      </c>
      <c r="F16" s="33">
        <v>28.41</v>
      </c>
      <c r="G16" s="33">
        <f t="shared" si="5"/>
        <v>568.20000000000005</v>
      </c>
      <c r="H16" s="33">
        <f t="shared" si="1"/>
        <v>267.39492000000001</v>
      </c>
      <c r="I16" s="33">
        <f t="shared" si="6"/>
        <v>78.979800000000012</v>
      </c>
      <c r="J16" s="33">
        <f t="shared" si="3"/>
        <v>914.57472000000007</v>
      </c>
    </row>
    <row r="17" spans="1:10" s="19" customFormat="1" ht="17.25" customHeight="1" x14ac:dyDescent="0.2">
      <c r="A17" s="26" t="s">
        <v>39</v>
      </c>
      <c r="B17" s="38">
        <v>10</v>
      </c>
      <c r="C17" s="39">
        <v>0.25</v>
      </c>
      <c r="D17" s="38">
        <f t="shared" si="0"/>
        <v>2.5</v>
      </c>
      <c r="E17" s="47" t="s">
        <v>74</v>
      </c>
      <c r="F17" s="33">
        <v>28.41</v>
      </c>
      <c r="G17" s="33">
        <f t="shared" si="5"/>
        <v>71.025000000000006</v>
      </c>
      <c r="H17" s="33">
        <f t="shared" si="1"/>
        <v>33.424365000000002</v>
      </c>
      <c r="I17" s="33">
        <f t="shared" si="6"/>
        <v>9.8724750000000014</v>
      </c>
      <c r="J17" s="33">
        <f t="shared" si="3"/>
        <v>114.32184000000001</v>
      </c>
    </row>
    <row r="18" spans="1:10" s="19" customFormat="1" ht="17.25" customHeight="1" x14ac:dyDescent="0.2">
      <c r="A18" s="26" t="s">
        <v>76</v>
      </c>
      <c r="B18" s="38">
        <v>28</v>
      </c>
      <c r="C18" s="39">
        <v>0.25</v>
      </c>
      <c r="D18" s="38">
        <f t="shared" si="0"/>
        <v>7</v>
      </c>
      <c r="E18" s="47" t="s">
        <v>72</v>
      </c>
      <c r="F18" s="34">
        <v>45.51</v>
      </c>
      <c r="G18" s="33">
        <f t="shared" si="5"/>
        <v>318.57</v>
      </c>
      <c r="H18" s="33">
        <f t="shared" si="1"/>
        <v>149.91904199999999</v>
      </c>
      <c r="I18" s="33">
        <f t="shared" si="6"/>
        <v>44.281230000000001</v>
      </c>
      <c r="J18" s="33">
        <f t="shared" si="3"/>
        <v>512.77027199999998</v>
      </c>
    </row>
    <row r="19" spans="1:10" s="19" customFormat="1" ht="17.25" customHeight="1" x14ac:dyDescent="0.2">
      <c r="A19" s="26" t="s">
        <v>77</v>
      </c>
      <c r="B19" s="38">
        <v>28</v>
      </c>
      <c r="C19" s="39">
        <v>0.17</v>
      </c>
      <c r="D19" s="38">
        <f>B19*C19</f>
        <v>4.7600000000000007</v>
      </c>
      <c r="E19" s="47" t="s">
        <v>73</v>
      </c>
      <c r="F19" s="33">
        <v>63.94</v>
      </c>
      <c r="G19" s="33">
        <f>D19*F19</f>
        <v>304.35440000000006</v>
      </c>
      <c r="H19" s="33">
        <f>0.4706*G19</f>
        <v>143.22918064000004</v>
      </c>
      <c r="I19" s="33">
        <f>0.139*G19</f>
        <v>42.305261600000009</v>
      </c>
      <c r="J19" s="33">
        <f>G19+H19+I19</f>
        <v>489.88884224000009</v>
      </c>
    </row>
    <row r="20" spans="1:10" s="19" customFormat="1" ht="17.25" customHeight="1" x14ac:dyDescent="0.2">
      <c r="A20" s="25" t="s">
        <v>40</v>
      </c>
      <c r="B20" s="43">
        <v>10</v>
      </c>
      <c r="C20" s="46">
        <v>0.5</v>
      </c>
      <c r="D20" s="38">
        <f t="shared" si="0"/>
        <v>5</v>
      </c>
      <c r="E20" s="40" t="s">
        <v>72</v>
      </c>
      <c r="F20" s="34">
        <v>45.51</v>
      </c>
      <c r="G20" s="33">
        <f t="shared" si="5"/>
        <v>227.54999999999998</v>
      </c>
      <c r="H20" s="33">
        <f t="shared" si="1"/>
        <v>107.08502999999999</v>
      </c>
      <c r="I20" s="33">
        <f t="shared" si="6"/>
        <v>31.629450000000002</v>
      </c>
      <c r="J20" s="33">
        <f t="shared" si="3"/>
        <v>366.26447999999999</v>
      </c>
    </row>
    <row r="21" spans="1:10" s="18" customFormat="1" ht="17.25" customHeight="1" x14ac:dyDescent="0.2">
      <c r="A21" s="25" t="s">
        <v>41</v>
      </c>
      <c r="B21" s="49">
        <v>15</v>
      </c>
      <c r="C21" s="50">
        <v>0.5</v>
      </c>
      <c r="D21" s="38">
        <f t="shared" si="0"/>
        <v>7.5</v>
      </c>
      <c r="E21" s="40" t="s">
        <v>72</v>
      </c>
      <c r="F21" s="34">
        <v>45.51</v>
      </c>
      <c r="G21" s="33">
        <f t="shared" si="5"/>
        <v>341.32499999999999</v>
      </c>
      <c r="H21" s="33">
        <f t="shared" si="1"/>
        <v>160.627545</v>
      </c>
      <c r="I21" s="33">
        <f t="shared" si="6"/>
        <v>47.444175000000001</v>
      </c>
      <c r="J21" s="33">
        <f t="shared" si="3"/>
        <v>549.39671999999996</v>
      </c>
    </row>
    <row r="22" spans="1:10" s="18" customFormat="1" ht="17.25" customHeight="1" x14ac:dyDescent="0.2">
      <c r="A22" s="25" t="s">
        <v>42</v>
      </c>
      <c r="B22" s="49">
        <v>1200</v>
      </c>
      <c r="C22" s="50">
        <v>0.25</v>
      </c>
      <c r="D22" s="38">
        <f t="shared" si="0"/>
        <v>300</v>
      </c>
      <c r="E22" s="40" t="s">
        <v>72</v>
      </c>
      <c r="F22" s="34">
        <v>45.51</v>
      </c>
      <c r="G22" s="33">
        <f t="shared" si="5"/>
        <v>13653</v>
      </c>
      <c r="H22" s="33">
        <f t="shared" si="1"/>
        <v>6425.1018000000004</v>
      </c>
      <c r="I22" s="33">
        <f t="shared" si="6"/>
        <v>1897.7670000000003</v>
      </c>
      <c r="J22" s="33">
        <f t="shared" si="3"/>
        <v>21975.8688</v>
      </c>
    </row>
    <row r="23" spans="1:10" s="18" customFormat="1" ht="17.25" customHeight="1" x14ac:dyDescent="0.2">
      <c r="A23" s="25" t="s">
        <v>46</v>
      </c>
      <c r="B23" s="43">
        <v>50</v>
      </c>
      <c r="C23" s="50">
        <v>1</v>
      </c>
      <c r="D23" s="38">
        <f t="shared" si="0"/>
        <v>50</v>
      </c>
      <c r="E23" s="40" t="s">
        <v>72</v>
      </c>
      <c r="F23" s="34">
        <v>45.51</v>
      </c>
      <c r="G23" s="33">
        <f t="shared" si="5"/>
        <v>2275.5</v>
      </c>
      <c r="H23" s="33">
        <f t="shared" si="1"/>
        <v>1070.8503000000001</v>
      </c>
      <c r="I23" s="33">
        <f t="shared" si="6"/>
        <v>316.29450000000003</v>
      </c>
      <c r="J23" s="33">
        <f t="shared" si="3"/>
        <v>3662.6448</v>
      </c>
    </row>
    <row r="24" spans="1:10" s="18" customFormat="1" ht="17.25" customHeight="1" x14ac:dyDescent="0.2">
      <c r="A24" s="25" t="s">
        <v>43</v>
      </c>
      <c r="B24" s="49">
        <v>1</v>
      </c>
      <c r="C24" s="50">
        <v>4</v>
      </c>
      <c r="D24" s="38">
        <f t="shared" si="0"/>
        <v>4</v>
      </c>
      <c r="E24" s="51" t="s">
        <v>73</v>
      </c>
      <c r="F24" s="33">
        <v>63.94</v>
      </c>
      <c r="G24" s="33">
        <f t="shared" si="5"/>
        <v>255.76</v>
      </c>
      <c r="H24" s="33">
        <f t="shared" si="1"/>
        <v>120.36065600000001</v>
      </c>
      <c r="I24" s="33">
        <f t="shared" si="6"/>
        <v>35.550640000000001</v>
      </c>
      <c r="J24" s="33">
        <f t="shared" si="3"/>
        <v>411.67129599999998</v>
      </c>
    </row>
    <row r="25" spans="1:10" s="18" customFormat="1" ht="17.25" customHeight="1" x14ac:dyDescent="0.2">
      <c r="A25" s="25" t="s">
        <v>44</v>
      </c>
      <c r="B25" s="49">
        <v>1</v>
      </c>
      <c r="C25" s="50">
        <v>4</v>
      </c>
      <c r="D25" s="38">
        <f t="shared" si="0"/>
        <v>4</v>
      </c>
      <c r="E25" s="51" t="s">
        <v>73</v>
      </c>
      <c r="F25" s="33">
        <v>63.94</v>
      </c>
      <c r="G25" s="33">
        <f t="shared" si="5"/>
        <v>255.76</v>
      </c>
      <c r="H25" s="33">
        <f t="shared" si="1"/>
        <v>120.36065600000001</v>
      </c>
      <c r="I25" s="33">
        <f t="shared" si="6"/>
        <v>35.550640000000001</v>
      </c>
      <c r="J25" s="33">
        <f t="shared" si="3"/>
        <v>411.67129599999998</v>
      </c>
    </row>
    <row r="26" spans="1:10" s="19" customFormat="1" ht="17.25" customHeight="1" x14ac:dyDescent="0.2">
      <c r="A26" s="26" t="s">
        <v>45</v>
      </c>
      <c r="B26" s="38">
        <v>7</v>
      </c>
      <c r="C26" s="39">
        <v>4</v>
      </c>
      <c r="D26" s="38">
        <f t="shared" si="0"/>
        <v>28</v>
      </c>
      <c r="E26" s="47" t="s">
        <v>73</v>
      </c>
      <c r="F26" s="33">
        <v>63.94</v>
      </c>
      <c r="G26" s="33">
        <f t="shared" si="5"/>
        <v>1790.32</v>
      </c>
      <c r="H26" s="33">
        <f t="shared" si="1"/>
        <v>842.52459199999998</v>
      </c>
      <c r="I26" s="33">
        <f t="shared" si="6"/>
        <v>248.85448000000002</v>
      </c>
      <c r="J26" s="33">
        <f t="shared" si="3"/>
        <v>2881.6990719999999</v>
      </c>
    </row>
    <row r="27" spans="1:10" s="18" customFormat="1" ht="33.75" customHeight="1" x14ac:dyDescent="0.2">
      <c r="A27" s="26" t="s">
        <v>47</v>
      </c>
      <c r="B27" s="38">
        <v>520</v>
      </c>
      <c r="C27" s="39">
        <v>1</v>
      </c>
      <c r="D27" s="38">
        <f t="shared" si="0"/>
        <v>520</v>
      </c>
      <c r="E27" s="40" t="s">
        <v>72</v>
      </c>
      <c r="F27" s="34">
        <v>45.51</v>
      </c>
      <c r="G27" s="33">
        <f t="shared" si="5"/>
        <v>23665.200000000001</v>
      </c>
      <c r="H27" s="33">
        <f t="shared" si="1"/>
        <v>11136.843120000001</v>
      </c>
      <c r="I27" s="33">
        <f t="shared" si="6"/>
        <v>3289.4628000000002</v>
      </c>
      <c r="J27" s="33">
        <f t="shared" si="3"/>
        <v>38091.505920000003</v>
      </c>
    </row>
    <row r="28" spans="1:10" s="18" customFormat="1" ht="20.85" customHeight="1" x14ac:dyDescent="0.2">
      <c r="A28" s="25" t="s">
        <v>48</v>
      </c>
      <c r="B28" s="48">
        <v>2865</v>
      </c>
      <c r="C28" s="46">
        <v>0.5</v>
      </c>
      <c r="D28" s="38">
        <f t="shared" si="0"/>
        <v>1432.5</v>
      </c>
      <c r="E28" s="40" t="s">
        <v>75</v>
      </c>
      <c r="F28" s="34">
        <v>25.65</v>
      </c>
      <c r="G28" s="33">
        <f t="shared" si="5"/>
        <v>36743.625</v>
      </c>
      <c r="H28" s="33">
        <f t="shared" si="1"/>
        <v>17291.549924999999</v>
      </c>
      <c r="I28" s="33">
        <f t="shared" si="6"/>
        <v>5107.363875</v>
      </c>
      <c r="J28" s="33">
        <f t="shared" si="3"/>
        <v>59142.538800000002</v>
      </c>
    </row>
    <row r="29" spans="1:10" s="18" customFormat="1" ht="20.85" customHeight="1" x14ac:dyDescent="0.2">
      <c r="A29" s="25" t="s">
        <v>48</v>
      </c>
      <c r="B29" s="48">
        <v>2500</v>
      </c>
      <c r="C29" s="46">
        <v>0.5</v>
      </c>
      <c r="D29" s="38">
        <f>B29*C29</f>
        <v>1250</v>
      </c>
      <c r="E29" s="40" t="s">
        <v>72</v>
      </c>
      <c r="F29" s="34">
        <v>45.51</v>
      </c>
      <c r="G29" s="33">
        <f>D29*F29</f>
        <v>56887.5</v>
      </c>
      <c r="H29" s="33">
        <f>0.4706*G29</f>
        <v>26771.2575</v>
      </c>
      <c r="I29" s="33">
        <f>0.139*G29</f>
        <v>7907.3625000000011</v>
      </c>
      <c r="J29" s="33">
        <f>G29+H29+I29</f>
        <v>91566.12000000001</v>
      </c>
    </row>
    <row r="30" spans="1:10" s="18" customFormat="1" ht="20.85" customHeight="1" x14ac:dyDescent="0.2">
      <c r="A30" s="25" t="s">
        <v>49</v>
      </c>
      <c r="B30" s="48">
        <v>2</v>
      </c>
      <c r="C30" s="46">
        <v>4</v>
      </c>
      <c r="D30" s="38">
        <f t="shared" si="0"/>
        <v>8</v>
      </c>
      <c r="E30" s="40" t="s">
        <v>73</v>
      </c>
      <c r="F30" s="33">
        <v>63.94</v>
      </c>
      <c r="G30" s="33">
        <f t="shared" si="5"/>
        <v>511.52</v>
      </c>
      <c r="H30" s="33">
        <f t="shared" si="1"/>
        <v>240.72131200000001</v>
      </c>
      <c r="I30" s="33">
        <f t="shared" si="6"/>
        <v>71.101280000000003</v>
      </c>
      <c r="J30" s="33">
        <f t="shared" si="3"/>
        <v>823.34259199999997</v>
      </c>
    </row>
    <row r="31" spans="1:10" s="18" customFormat="1" ht="26.25" customHeight="1" x14ac:dyDescent="0.2">
      <c r="A31" s="25" t="s">
        <v>50</v>
      </c>
      <c r="B31" s="48">
        <v>12</v>
      </c>
      <c r="C31" s="46">
        <v>1.5</v>
      </c>
      <c r="D31" s="38">
        <f t="shared" si="0"/>
        <v>18</v>
      </c>
      <c r="E31" s="40" t="s">
        <v>72</v>
      </c>
      <c r="F31" s="34">
        <v>45.51</v>
      </c>
      <c r="G31" s="33">
        <f t="shared" ref="G31:G50" si="7">D31*F31</f>
        <v>819.18</v>
      </c>
      <c r="H31" s="33">
        <f t="shared" ref="H31:H50" si="8">0.4706*G31</f>
        <v>385.50610799999998</v>
      </c>
      <c r="I31" s="33">
        <f t="shared" ref="I31:I50" si="9">0.139*G31</f>
        <v>113.86602000000001</v>
      </c>
      <c r="J31" s="33">
        <f t="shared" ref="J31:J50" si="10">G31+H31+I31</f>
        <v>1318.5521279999998</v>
      </c>
    </row>
    <row r="32" spans="1:10" s="18" customFormat="1" ht="18" customHeight="1" x14ac:dyDescent="0.2">
      <c r="A32" s="25" t="s">
        <v>51</v>
      </c>
      <c r="B32" s="48">
        <v>12</v>
      </c>
      <c r="C32" s="46">
        <v>1</v>
      </c>
      <c r="D32" s="38">
        <f t="shared" si="0"/>
        <v>12</v>
      </c>
      <c r="E32" s="40" t="s">
        <v>72</v>
      </c>
      <c r="F32" s="34">
        <v>45.51</v>
      </c>
      <c r="G32" s="33">
        <f t="shared" si="7"/>
        <v>546.12</v>
      </c>
      <c r="H32" s="33">
        <f t="shared" si="8"/>
        <v>257.00407200000001</v>
      </c>
      <c r="I32" s="33">
        <f t="shared" si="9"/>
        <v>75.910680000000013</v>
      </c>
      <c r="J32" s="33">
        <f t="shared" si="10"/>
        <v>879.03475200000003</v>
      </c>
    </row>
    <row r="33" spans="1:10" s="18" customFormat="1" ht="25.5" customHeight="1" x14ac:dyDescent="0.2">
      <c r="A33" s="25" t="s">
        <v>52</v>
      </c>
      <c r="B33" s="48">
        <v>100</v>
      </c>
      <c r="C33" s="46">
        <v>0.75</v>
      </c>
      <c r="D33" s="38">
        <f t="shared" si="0"/>
        <v>75</v>
      </c>
      <c r="E33" s="40" t="s">
        <v>72</v>
      </c>
      <c r="F33" s="34">
        <v>45.51</v>
      </c>
      <c r="G33" s="33">
        <f t="shared" si="7"/>
        <v>3413.25</v>
      </c>
      <c r="H33" s="33">
        <f t="shared" si="8"/>
        <v>1606.2754500000001</v>
      </c>
      <c r="I33" s="33">
        <f t="shared" si="9"/>
        <v>474.44175000000007</v>
      </c>
      <c r="J33" s="33">
        <f t="shared" si="10"/>
        <v>5493.9672</v>
      </c>
    </row>
    <row r="34" spans="1:10" s="18" customFormat="1" ht="18" customHeight="1" x14ac:dyDescent="0.2">
      <c r="A34" s="25" t="s">
        <v>53</v>
      </c>
      <c r="B34" s="48">
        <v>400</v>
      </c>
      <c r="C34" s="46">
        <v>0.75</v>
      </c>
      <c r="D34" s="38">
        <f t="shared" si="0"/>
        <v>300</v>
      </c>
      <c r="E34" s="40" t="s">
        <v>72</v>
      </c>
      <c r="F34" s="34">
        <v>45.51</v>
      </c>
      <c r="G34" s="33">
        <f t="shared" si="7"/>
        <v>13653</v>
      </c>
      <c r="H34" s="33">
        <f t="shared" si="8"/>
        <v>6425.1018000000004</v>
      </c>
      <c r="I34" s="33">
        <f t="shared" si="9"/>
        <v>1897.7670000000003</v>
      </c>
      <c r="J34" s="33">
        <f t="shared" si="10"/>
        <v>21975.8688</v>
      </c>
    </row>
    <row r="35" spans="1:10" s="18" customFormat="1" ht="18" customHeight="1" x14ac:dyDescent="0.2">
      <c r="A35" s="25" t="s">
        <v>54</v>
      </c>
      <c r="B35" s="48">
        <v>600000</v>
      </c>
      <c r="C35" s="46">
        <v>5.0000000000000001E-3</v>
      </c>
      <c r="D35" s="38">
        <f t="shared" si="0"/>
        <v>3000</v>
      </c>
      <c r="E35" s="40" t="s">
        <v>71</v>
      </c>
      <c r="F35" s="34">
        <v>23.08</v>
      </c>
      <c r="G35" s="33">
        <f t="shared" si="7"/>
        <v>69240</v>
      </c>
      <c r="H35" s="33">
        <f t="shared" si="8"/>
        <v>32584.344000000001</v>
      </c>
      <c r="I35" s="33">
        <f t="shared" si="9"/>
        <v>9624.36</v>
      </c>
      <c r="J35" s="33">
        <f t="shared" si="10"/>
        <v>111448.704</v>
      </c>
    </row>
    <row r="36" spans="1:10" s="18" customFormat="1" ht="26.25" customHeight="1" x14ac:dyDescent="0.2">
      <c r="A36" s="25" t="s">
        <v>55</v>
      </c>
      <c r="B36" s="48">
        <v>151300</v>
      </c>
      <c r="C36" s="46">
        <v>5.0000000000000001E-3</v>
      </c>
      <c r="D36" s="38">
        <f t="shared" si="0"/>
        <v>756.5</v>
      </c>
      <c r="E36" s="40" t="s">
        <v>71</v>
      </c>
      <c r="F36" s="34">
        <v>23.08</v>
      </c>
      <c r="G36" s="33">
        <f t="shared" si="7"/>
        <v>17460.02</v>
      </c>
      <c r="H36" s="33">
        <f t="shared" si="8"/>
        <v>8216.6854120000007</v>
      </c>
      <c r="I36" s="33">
        <f t="shared" si="9"/>
        <v>2426.9427800000003</v>
      </c>
      <c r="J36" s="33">
        <f t="shared" si="10"/>
        <v>28103.648192000004</v>
      </c>
    </row>
    <row r="37" spans="1:10" s="18" customFormat="1" ht="26.25" customHeight="1" x14ac:dyDescent="0.2">
      <c r="A37" s="25" t="s">
        <v>56</v>
      </c>
      <c r="B37" s="48">
        <v>10</v>
      </c>
      <c r="C37" s="46">
        <v>1</v>
      </c>
      <c r="D37" s="38">
        <f t="shared" si="0"/>
        <v>10</v>
      </c>
      <c r="E37" s="40" t="s">
        <v>73</v>
      </c>
      <c r="F37" s="33">
        <v>63.94</v>
      </c>
      <c r="G37" s="33">
        <f t="shared" si="7"/>
        <v>639.4</v>
      </c>
      <c r="H37" s="33">
        <f t="shared" si="8"/>
        <v>300.90163999999999</v>
      </c>
      <c r="I37" s="33">
        <f t="shared" si="9"/>
        <v>88.87660000000001</v>
      </c>
      <c r="J37" s="33">
        <f t="shared" si="10"/>
        <v>1029.17824</v>
      </c>
    </row>
    <row r="38" spans="1:10" s="18" customFormat="1" ht="26.25" customHeight="1" x14ac:dyDescent="0.2">
      <c r="A38" s="25" t="s">
        <v>57</v>
      </c>
      <c r="B38" s="48">
        <v>1</v>
      </c>
      <c r="C38" s="46">
        <v>10</v>
      </c>
      <c r="D38" s="38">
        <f t="shared" si="0"/>
        <v>10</v>
      </c>
      <c r="E38" s="40" t="s">
        <v>73</v>
      </c>
      <c r="F38" s="33">
        <v>63.94</v>
      </c>
      <c r="G38" s="33">
        <f t="shared" si="7"/>
        <v>639.4</v>
      </c>
      <c r="H38" s="33">
        <f t="shared" si="8"/>
        <v>300.90163999999999</v>
      </c>
      <c r="I38" s="33">
        <f t="shared" si="9"/>
        <v>88.87660000000001</v>
      </c>
      <c r="J38" s="33">
        <f t="shared" si="10"/>
        <v>1029.17824</v>
      </c>
    </row>
    <row r="39" spans="1:10" s="18" customFormat="1" ht="26.25" customHeight="1" x14ac:dyDescent="0.2">
      <c r="A39" s="25" t="s">
        <v>58</v>
      </c>
      <c r="B39" s="48">
        <v>24500</v>
      </c>
      <c r="C39" s="46">
        <v>0.2</v>
      </c>
      <c r="D39" s="38">
        <f t="shared" si="0"/>
        <v>4900</v>
      </c>
      <c r="E39" s="40" t="s">
        <v>74</v>
      </c>
      <c r="F39" s="33">
        <v>28.41</v>
      </c>
      <c r="G39" s="33">
        <f t="shared" si="7"/>
        <v>139209</v>
      </c>
      <c r="H39" s="33">
        <f t="shared" si="8"/>
        <v>65511.755400000002</v>
      </c>
      <c r="I39" s="33">
        <f t="shared" si="9"/>
        <v>19350.051000000003</v>
      </c>
      <c r="J39" s="33">
        <f t="shared" si="10"/>
        <v>224070.8064</v>
      </c>
    </row>
    <row r="40" spans="1:10" s="18" customFormat="1" ht="17.25" customHeight="1" x14ac:dyDescent="0.2">
      <c r="A40" s="25" t="s">
        <v>59</v>
      </c>
      <c r="B40" s="48">
        <v>7000</v>
      </c>
      <c r="C40" s="46">
        <v>0.2</v>
      </c>
      <c r="D40" s="38">
        <f t="shared" si="0"/>
        <v>1400</v>
      </c>
      <c r="E40" s="40" t="s">
        <v>74</v>
      </c>
      <c r="F40" s="33">
        <v>28.41</v>
      </c>
      <c r="G40" s="33">
        <f t="shared" ref="G40:G49" si="11">D40*F40</f>
        <v>39774</v>
      </c>
      <c r="H40" s="33">
        <f t="shared" ref="H40:H49" si="12">0.4706*G40</f>
        <v>18717.644400000001</v>
      </c>
      <c r="I40" s="33">
        <f t="shared" ref="I40:I49" si="13">0.139*G40</f>
        <v>5528.5860000000002</v>
      </c>
      <c r="J40" s="33">
        <f t="shared" ref="J40:J49" si="14">G40+H40+I40</f>
        <v>64020.230400000008</v>
      </c>
    </row>
    <row r="41" spans="1:10" s="18" customFormat="1" ht="17.25" customHeight="1" x14ac:dyDescent="0.2">
      <c r="A41" s="25" t="s">
        <v>60</v>
      </c>
      <c r="B41" s="48">
        <v>1500</v>
      </c>
      <c r="C41" s="46">
        <v>0.5</v>
      </c>
      <c r="D41" s="38">
        <f t="shared" si="0"/>
        <v>750</v>
      </c>
      <c r="E41" s="40" t="s">
        <v>74</v>
      </c>
      <c r="F41" s="33">
        <v>28.41</v>
      </c>
      <c r="G41" s="33">
        <f t="shared" si="11"/>
        <v>21307.5</v>
      </c>
      <c r="H41" s="33">
        <f t="shared" si="12"/>
        <v>10027.309500000001</v>
      </c>
      <c r="I41" s="33">
        <f t="shared" si="13"/>
        <v>2961.7425000000003</v>
      </c>
      <c r="J41" s="33">
        <f t="shared" si="14"/>
        <v>34296.552000000003</v>
      </c>
    </row>
    <row r="42" spans="1:10" s="18" customFormat="1" ht="17.25" customHeight="1" x14ac:dyDescent="0.2">
      <c r="A42" s="25" t="s">
        <v>61</v>
      </c>
      <c r="B42" s="48">
        <v>750</v>
      </c>
      <c r="C42" s="46">
        <v>0.15</v>
      </c>
      <c r="D42" s="38">
        <f t="shared" si="0"/>
        <v>112.5</v>
      </c>
      <c r="E42" s="40" t="s">
        <v>74</v>
      </c>
      <c r="F42" s="33">
        <v>28.41</v>
      </c>
      <c r="G42" s="33">
        <f t="shared" si="11"/>
        <v>3196.125</v>
      </c>
      <c r="H42" s="33">
        <f t="shared" si="12"/>
        <v>1504.096425</v>
      </c>
      <c r="I42" s="33">
        <f t="shared" si="13"/>
        <v>444.26137500000004</v>
      </c>
      <c r="J42" s="33">
        <f t="shared" si="14"/>
        <v>5144.4827999999998</v>
      </c>
    </row>
    <row r="43" spans="1:10" s="18" customFormat="1" ht="26.25" customHeight="1" x14ac:dyDescent="0.2">
      <c r="A43" s="25" t="s">
        <v>62</v>
      </c>
      <c r="B43" s="48">
        <v>8</v>
      </c>
      <c r="C43" s="46">
        <v>2</v>
      </c>
      <c r="D43" s="38">
        <f t="shared" si="0"/>
        <v>16</v>
      </c>
      <c r="E43" s="40" t="s">
        <v>73</v>
      </c>
      <c r="F43" s="33">
        <v>63.94</v>
      </c>
      <c r="G43" s="33">
        <f t="shared" si="11"/>
        <v>1023.04</v>
      </c>
      <c r="H43" s="33">
        <f t="shared" si="12"/>
        <v>481.44262400000002</v>
      </c>
      <c r="I43" s="33">
        <f t="shared" si="13"/>
        <v>142.20256000000001</v>
      </c>
      <c r="J43" s="33">
        <f t="shared" si="14"/>
        <v>1646.6851839999999</v>
      </c>
    </row>
    <row r="44" spans="1:10" s="18" customFormat="1" ht="26.25" customHeight="1" x14ac:dyDescent="0.2">
      <c r="A44" s="25" t="s">
        <v>63</v>
      </c>
      <c r="B44" s="48">
        <v>1</v>
      </c>
      <c r="C44" s="46">
        <v>0.25</v>
      </c>
      <c r="D44" s="38">
        <f t="shared" si="0"/>
        <v>0.25</v>
      </c>
      <c r="E44" s="40" t="s">
        <v>73</v>
      </c>
      <c r="F44" s="33">
        <v>63.94</v>
      </c>
      <c r="G44" s="33">
        <f t="shared" si="11"/>
        <v>15.984999999999999</v>
      </c>
      <c r="H44" s="33">
        <f t="shared" si="12"/>
        <v>7.5225410000000004</v>
      </c>
      <c r="I44" s="33">
        <f t="shared" si="13"/>
        <v>2.2219150000000001</v>
      </c>
      <c r="J44" s="33">
        <f t="shared" si="14"/>
        <v>25.729455999999999</v>
      </c>
    </row>
    <row r="45" spans="1:10" s="18" customFormat="1" ht="26.25" customHeight="1" x14ac:dyDescent="0.2">
      <c r="A45" s="25" t="s">
        <v>64</v>
      </c>
      <c r="B45" s="48">
        <v>36</v>
      </c>
      <c r="C45" s="46">
        <v>1</v>
      </c>
      <c r="D45" s="38">
        <f t="shared" si="0"/>
        <v>36</v>
      </c>
      <c r="E45" s="40" t="s">
        <v>73</v>
      </c>
      <c r="F45" s="33">
        <v>63.94</v>
      </c>
      <c r="G45" s="33">
        <f t="shared" si="11"/>
        <v>2301.84</v>
      </c>
      <c r="H45" s="33">
        <f t="shared" si="12"/>
        <v>1083.2459040000001</v>
      </c>
      <c r="I45" s="33">
        <f t="shared" si="13"/>
        <v>319.95576000000005</v>
      </c>
      <c r="J45" s="33">
        <f t="shared" si="14"/>
        <v>3705.0416640000003</v>
      </c>
    </row>
    <row r="46" spans="1:10" s="18" customFormat="1" ht="26.25" customHeight="1" x14ac:dyDescent="0.2">
      <c r="A46" s="25" t="s">
        <v>65</v>
      </c>
      <c r="B46" s="48">
        <v>24000</v>
      </c>
      <c r="C46" s="46">
        <v>1E-3</v>
      </c>
      <c r="D46" s="38">
        <f t="shared" si="0"/>
        <v>24</v>
      </c>
      <c r="E46" s="40" t="s">
        <v>73</v>
      </c>
      <c r="F46" s="33">
        <v>63.94</v>
      </c>
      <c r="G46" s="33">
        <f t="shared" si="11"/>
        <v>1534.56</v>
      </c>
      <c r="H46" s="33">
        <f t="shared" si="12"/>
        <v>722.16393600000004</v>
      </c>
      <c r="I46" s="33">
        <f t="shared" si="13"/>
        <v>213.30384000000001</v>
      </c>
      <c r="J46" s="33">
        <f t="shared" si="14"/>
        <v>2470.0277759999999</v>
      </c>
    </row>
    <row r="47" spans="1:10" s="18" customFormat="1" ht="26.25" customHeight="1" x14ac:dyDescent="0.2">
      <c r="A47" s="25" t="s">
        <v>66</v>
      </c>
      <c r="B47" s="48">
        <v>1200</v>
      </c>
      <c r="C47" s="46">
        <v>0.5</v>
      </c>
      <c r="D47" s="38">
        <f>B47*C47</f>
        <v>600</v>
      </c>
      <c r="E47" s="40" t="s">
        <v>72</v>
      </c>
      <c r="F47" s="34">
        <v>45.51</v>
      </c>
      <c r="G47" s="33">
        <f t="shared" si="11"/>
        <v>27306</v>
      </c>
      <c r="H47" s="33">
        <f t="shared" si="12"/>
        <v>12850.203600000001</v>
      </c>
      <c r="I47" s="33">
        <f t="shared" si="13"/>
        <v>3795.5340000000006</v>
      </c>
      <c r="J47" s="33">
        <f t="shared" si="14"/>
        <v>43951.7376</v>
      </c>
    </row>
    <row r="48" spans="1:10" s="18" customFormat="1" ht="26.25" customHeight="1" x14ac:dyDescent="0.2">
      <c r="A48" s="25" t="s">
        <v>67</v>
      </c>
      <c r="B48" s="48">
        <v>7</v>
      </c>
      <c r="C48" s="46">
        <v>0.1</v>
      </c>
      <c r="D48" s="38">
        <f>B48*C48</f>
        <v>0.70000000000000007</v>
      </c>
      <c r="E48" s="40" t="s">
        <v>72</v>
      </c>
      <c r="F48" s="34">
        <v>45.51</v>
      </c>
      <c r="G48" s="33">
        <f t="shared" si="11"/>
        <v>31.857000000000003</v>
      </c>
      <c r="H48" s="33">
        <f t="shared" si="12"/>
        <v>14.991904200000002</v>
      </c>
      <c r="I48" s="33">
        <f t="shared" si="13"/>
        <v>4.4281230000000011</v>
      </c>
      <c r="J48" s="33">
        <f t="shared" si="14"/>
        <v>51.277027200000006</v>
      </c>
    </row>
    <row r="49" spans="1:10" s="18" customFormat="1" ht="26.25" customHeight="1" x14ac:dyDescent="0.2">
      <c r="A49" s="25" t="s">
        <v>68</v>
      </c>
      <c r="B49" s="48">
        <v>10</v>
      </c>
      <c r="C49" s="46">
        <v>0.25</v>
      </c>
      <c r="D49" s="38">
        <f>B49*C49</f>
        <v>2.5</v>
      </c>
      <c r="E49" s="40" t="s">
        <v>72</v>
      </c>
      <c r="F49" s="34">
        <v>45.51</v>
      </c>
      <c r="G49" s="33">
        <f t="shared" si="11"/>
        <v>113.77499999999999</v>
      </c>
      <c r="H49" s="33">
        <f t="shared" si="12"/>
        <v>53.542514999999995</v>
      </c>
      <c r="I49" s="33">
        <f t="shared" si="13"/>
        <v>15.814725000000001</v>
      </c>
      <c r="J49" s="33">
        <f t="shared" si="14"/>
        <v>183.13224</v>
      </c>
    </row>
    <row r="50" spans="1:10" s="18" customFormat="1" ht="26.25" customHeight="1" x14ac:dyDescent="0.2">
      <c r="A50" s="25" t="s">
        <v>69</v>
      </c>
      <c r="B50" s="48">
        <v>7</v>
      </c>
      <c r="C50" s="46">
        <v>0.5</v>
      </c>
      <c r="D50" s="38">
        <f t="shared" si="0"/>
        <v>3.5</v>
      </c>
      <c r="E50" s="40" t="s">
        <v>72</v>
      </c>
      <c r="F50" s="34">
        <v>45.51</v>
      </c>
      <c r="G50" s="33">
        <f t="shared" si="7"/>
        <v>159.285</v>
      </c>
      <c r="H50" s="33">
        <f t="shared" si="8"/>
        <v>74.959520999999995</v>
      </c>
      <c r="I50" s="33">
        <f t="shared" si="9"/>
        <v>22.140615</v>
      </c>
      <c r="J50" s="33">
        <f t="shared" si="10"/>
        <v>256.38513599999999</v>
      </c>
    </row>
    <row r="51" spans="1:10" s="18" customFormat="1" ht="38.25" customHeight="1" x14ac:dyDescent="0.2">
      <c r="A51" s="25" t="s">
        <v>70</v>
      </c>
      <c r="B51" s="48">
        <v>50</v>
      </c>
      <c r="C51" s="46">
        <v>1</v>
      </c>
      <c r="D51" s="38">
        <f t="shared" si="0"/>
        <v>50</v>
      </c>
      <c r="E51" s="40" t="s">
        <v>73</v>
      </c>
      <c r="F51" s="33">
        <v>63.94</v>
      </c>
      <c r="G51" s="33">
        <f>D51*F51</f>
        <v>3197</v>
      </c>
      <c r="H51" s="33">
        <f>0.4706*G51</f>
        <v>1504.5082</v>
      </c>
      <c r="I51" s="33">
        <f>0.139*G51</f>
        <v>444.38300000000004</v>
      </c>
      <c r="J51" s="33">
        <f>G51+H51+I51</f>
        <v>5145.8912</v>
      </c>
    </row>
    <row r="52" spans="1:10" s="18" customFormat="1" ht="26.25" customHeight="1" x14ac:dyDescent="0.2">
      <c r="A52" s="25" t="s">
        <v>78</v>
      </c>
      <c r="B52" s="38">
        <v>600</v>
      </c>
      <c r="C52" s="39">
        <v>0.75</v>
      </c>
      <c r="D52" s="38">
        <f t="shared" si="0"/>
        <v>450</v>
      </c>
      <c r="E52" s="47" t="s">
        <v>72</v>
      </c>
      <c r="F52" s="34">
        <v>45.51</v>
      </c>
      <c r="G52" s="33">
        <f>D52*F52</f>
        <v>20479.5</v>
      </c>
      <c r="H52" s="33">
        <f>0.4706*G52</f>
        <v>9637.6527000000006</v>
      </c>
      <c r="I52" s="33">
        <f>0.139*G52</f>
        <v>2846.6505000000002</v>
      </c>
      <c r="J52" s="33">
        <f>G52+H52+I52</f>
        <v>32963.803200000002</v>
      </c>
    </row>
    <row r="53" spans="1:10" s="18" customFormat="1" ht="26.25" customHeight="1" x14ac:dyDescent="0.2">
      <c r="A53" s="25" t="s">
        <v>79</v>
      </c>
      <c r="B53" s="38">
        <v>150</v>
      </c>
      <c r="C53" s="39">
        <v>0.5</v>
      </c>
      <c r="D53" s="38">
        <f>B53*C53</f>
        <v>75</v>
      </c>
      <c r="E53" s="47" t="s">
        <v>73</v>
      </c>
      <c r="F53" s="33">
        <v>63.94</v>
      </c>
      <c r="G53" s="33">
        <f>D53*F53</f>
        <v>4795.5</v>
      </c>
      <c r="H53" s="33">
        <f>0.4706*G53</f>
        <v>2256.7622999999999</v>
      </c>
      <c r="I53" s="33">
        <f>0.139*G53</f>
        <v>666.57450000000006</v>
      </c>
      <c r="J53" s="33">
        <f>G53+H53+I53</f>
        <v>7718.8368</v>
      </c>
    </row>
    <row r="54" spans="1:10" s="18" customFormat="1" ht="18" customHeight="1" x14ac:dyDescent="0.2">
      <c r="A54" s="30" t="s">
        <v>81</v>
      </c>
      <c r="B54" s="38">
        <v>1500</v>
      </c>
      <c r="C54" s="39">
        <v>1</v>
      </c>
      <c r="D54" s="38">
        <f t="shared" ref="D54:D68" si="15">+B54*C54</f>
        <v>1500</v>
      </c>
      <c r="E54" s="9" t="s">
        <v>71</v>
      </c>
      <c r="F54" s="34">
        <v>23.08</v>
      </c>
      <c r="G54" s="52">
        <f t="shared" ref="G54:G68" si="16">+D54*F54</f>
        <v>34620</v>
      </c>
      <c r="H54" s="52">
        <f t="shared" ref="H54:H68" si="17">+G54*0.139</f>
        <v>4812.18</v>
      </c>
      <c r="I54" s="52">
        <v>15388.62</v>
      </c>
      <c r="J54" s="33">
        <f t="shared" ref="J54:J68" si="18">G54+H54+I54</f>
        <v>54820.800000000003</v>
      </c>
    </row>
    <row r="55" spans="1:10" s="18" customFormat="1" ht="18" customHeight="1" x14ac:dyDescent="0.2">
      <c r="A55" s="30" t="s">
        <v>80</v>
      </c>
      <c r="B55" s="38">
        <v>310000</v>
      </c>
      <c r="C55" s="39">
        <v>0.01</v>
      </c>
      <c r="D55" s="38">
        <f t="shared" si="15"/>
        <v>3100</v>
      </c>
      <c r="E55" s="9" t="s">
        <v>71</v>
      </c>
      <c r="F55" s="34">
        <v>23.08</v>
      </c>
      <c r="G55" s="52">
        <f t="shared" si="16"/>
        <v>71548</v>
      </c>
      <c r="H55" s="52">
        <f t="shared" si="17"/>
        <v>9945.1720000000005</v>
      </c>
      <c r="I55" s="52">
        <v>31803.15</v>
      </c>
      <c r="J55" s="33">
        <f t="shared" si="18"/>
        <v>113296.32200000001</v>
      </c>
    </row>
    <row r="56" spans="1:10" s="18" customFormat="1" ht="25.5" customHeight="1" x14ac:dyDescent="0.2">
      <c r="A56" s="30" t="s">
        <v>82</v>
      </c>
      <c r="B56" s="48">
        <v>24000</v>
      </c>
      <c r="C56" s="46">
        <v>1E-3</v>
      </c>
      <c r="D56" s="48">
        <f t="shared" si="15"/>
        <v>24</v>
      </c>
      <c r="E56" s="31" t="s">
        <v>73</v>
      </c>
      <c r="F56" s="33">
        <v>63.94</v>
      </c>
      <c r="G56" s="53">
        <f t="shared" si="16"/>
        <v>1534.56</v>
      </c>
      <c r="H56" s="53">
        <f t="shared" si="17"/>
        <v>213.30384000000001</v>
      </c>
      <c r="I56" s="53">
        <v>682.37</v>
      </c>
      <c r="J56" s="33">
        <f t="shared" si="18"/>
        <v>2430.2338399999999</v>
      </c>
    </row>
    <row r="57" spans="1:10" s="18" customFormat="1" ht="24.75" customHeight="1" x14ac:dyDescent="0.2">
      <c r="A57" s="30" t="s">
        <v>83</v>
      </c>
      <c r="B57" s="38">
        <v>31500</v>
      </c>
      <c r="C57" s="39">
        <v>0.16</v>
      </c>
      <c r="D57" s="48">
        <f t="shared" si="15"/>
        <v>5040</v>
      </c>
      <c r="E57" s="31" t="s">
        <v>71</v>
      </c>
      <c r="F57" s="34">
        <v>23.08</v>
      </c>
      <c r="G57" s="53">
        <f t="shared" si="16"/>
        <v>116323.2</v>
      </c>
      <c r="H57" s="53">
        <f t="shared" si="17"/>
        <v>16168.924800000001</v>
      </c>
      <c r="I57" s="53">
        <v>51705.760000000002</v>
      </c>
      <c r="J57" s="33">
        <f t="shared" si="18"/>
        <v>184197.8848</v>
      </c>
    </row>
    <row r="58" spans="1:10" ht="33.75" customHeight="1" x14ac:dyDescent="0.2">
      <c r="A58" s="32" t="s">
        <v>84</v>
      </c>
      <c r="B58" s="38">
        <v>31500</v>
      </c>
      <c r="C58" s="39">
        <v>0.16</v>
      </c>
      <c r="D58" s="38">
        <f t="shared" si="15"/>
        <v>5040</v>
      </c>
      <c r="E58" s="9" t="s">
        <v>71</v>
      </c>
      <c r="F58" s="34">
        <v>23.08</v>
      </c>
      <c r="G58" s="52">
        <f t="shared" si="16"/>
        <v>116323.2</v>
      </c>
      <c r="H58" s="52">
        <f t="shared" si="17"/>
        <v>16168.924800000001</v>
      </c>
      <c r="I58" s="52">
        <v>51705.760000000002</v>
      </c>
      <c r="J58" s="33">
        <f t="shared" si="18"/>
        <v>184197.8848</v>
      </c>
    </row>
    <row r="59" spans="1:10" ht="17.25" customHeight="1" x14ac:dyDescent="0.2">
      <c r="A59" s="32" t="s">
        <v>85</v>
      </c>
      <c r="B59" s="48">
        <v>10</v>
      </c>
      <c r="C59" s="46">
        <v>1</v>
      </c>
      <c r="D59" s="48">
        <f>+B59*C59</f>
        <v>10</v>
      </c>
      <c r="E59" s="31" t="s">
        <v>72</v>
      </c>
      <c r="F59" s="34">
        <v>45.51</v>
      </c>
      <c r="G59" s="53">
        <f>+D59*F59</f>
        <v>455.09999999999997</v>
      </c>
      <c r="H59" s="53">
        <f t="shared" si="17"/>
        <v>63.258900000000004</v>
      </c>
      <c r="I59" s="53">
        <v>202.36</v>
      </c>
      <c r="J59" s="33">
        <f t="shared" si="18"/>
        <v>720.71889999999996</v>
      </c>
    </row>
    <row r="60" spans="1:10" ht="17.25" customHeight="1" x14ac:dyDescent="0.2">
      <c r="A60" s="30" t="s">
        <v>86</v>
      </c>
      <c r="B60" s="38">
        <v>19</v>
      </c>
      <c r="C60" s="39">
        <v>0.5</v>
      </c>
      <c r="D60" s="38">
        <f t="shared" si="15"/>
        <v>9.5</v>
      </c>
      <c r="E60" s="9" t="s">
        <v>73</v>
      </c>
      <c r="F60" s="33">
        <v>63.94</v>
      </c>
      <c r="G60" s="52">
        <f t="shared" si="16"/>
        <v>607.42999999999995</v>
      </c>
      <c r="H60" s="52">
        <f t="shared" si="17"/>
        <v>84.432770000000005</v>
      </c>
      <c r="I60" s="52">
        <v>270.12</v>
      </c>
      <c r="J60" s="33">
        <f t="shared" si="18"/>
        <v>961.98276999999996</v>
      </c>
    </row>
    <row r="61" spans="1:10" ht="17.25" customHeight="1" x14ac:dyDescent="0.2">
      <c r="A61" s="30" t="s">
        <v>87</v>
      </c>
      <c r="B61" s="38">
        <v>50</v>
      </c>
      <c r="C61" s="39">
        <v>1</v>
      </c>
      <c r="D61" s="38">
        <f t="shared" si="15"/>
        <v>50</v>
      </c>
      <c r="E61" s="9" t="s">
        <v>72</v>
      </c>
      <c r="F61" s="34">
        <v>45.51</v>
      </c>
      <c r="G61" s="52">
        <f t="shared" si="16"/>
        <v>2275.5</v>
      </c>
      <c r="H61" s="52">
        <f t="shared" si="17"/>
        <v>316.29450000000003</v>
      </c>
      <c r="I61" s="52">
        <v>1011.32</v>
      </c>
      <c r="J61" s="33">
        <f t="shared" si="18"/>
        <v>3603.1145000000001</v>
      </c>
    </row>
    <row r="62" spans="1:10" ht="17.25" customHeight="1" x14ac:dyDescent="0.2">
      <c r="A62" s="30" t="s">
        <v>88</v>
      </c>
      <c r="B62" s="38">
        <v>5</v>
      </c>
      <c r="C62" s="39">
        <v>0.08</v>
      </c>
      <c r="D62" s="38">
        <f t="shared" si="15"/>
        <v>0.4</v>
      </c>
      <c r="E62" s="9" t="s">
        <v>73</v>
      </c>
      <c r="F62" s="33">
        <v>63.94</v>
      </c>
      <c r="G62" s="52">
        <f t="shared" si="16"/>
        <v>25.576000000000001</v>
      </c>
      <c r="H62" s="52">
        <f t="shared" si="17"/>
        <v>3.5550640000000002</v>
      </c>
      <c r="I62" s="52">
        <v>11.29</v>
      </c>
      <c r="J62" s="33">
        <f t="shared" si="18"/>
        <v>40.421064000000001</v>
      </c>
    </row>
    <row r="63" spans="1:10" ht="17.25" customHeight="1" x14ac:dyDescent="0.2">
      <c r="A63" s="30" t="s">
        <v>89</v>
      </c>
      <c r="B63" s="48">
        <v>1</v>
      </c>
      <c r="C63" s="46">
        <v>4</v>
      </c>
      <c r="D63" s="48">
        <f t="shared" si="15"/>
        <v>4</v>
      </c>
      <c r="E63" s="31" t="s">
        <v>73</v>
      </c>
      <c r="F63" s="33">
        <v>63.94</v>
      </c>
      <c r="G63" s="53">
        <f t="shared" si="16"/>
        <v>255.76</v>
      </c>
      <c r="H63" s="53">
        <f t="shared" si="17"/>
        <v>35.550640000000001</v>
      </c>
      <c r="I63" s="53">
        <v>113.88</v>
      </c>
      <c r="J63" s="33">
        <f t="shared" si="18"/>
        <v>405.19063999999997</v>
      </c>
    </row>
    <row r="64" spans="1:10" ht="17.25" customHeight="1" x14ac:dyDescent="0.2">
      <c r="A64" s="32" t="s">
        <v>90</v>
      </c>
      <c r="B64" s="48">
        <v>1</v>
      </c>
      <c r="C64" s="46">
        <v>4</v>
      </c>
      <c r="D64" s="48">
        <f t="shared" si="15"/>
        <v>4</v>
      </c>
      <c r="E64" s="31" t="s">
        <v>73</v>
      </c>
      <c r="F64" s="33">
        <v>63.94</v>
      </c>
      <c r="G64" s="53">
        <f t="shared" si="16"/>
        <v>255.76</v>
      </c>
      <c r="H64" s="53">
        <f t="shared" si="17"/>
        <v>35.550640000000001</v>
      </c>
      <c r="I64" s="53">
        <v>114</v>
      </c>
      <c r="J64" s="33">
        <f t="shared" si="18"/>
        <v>405.31063999999998</v>
      </c>
    </row>
    <row r="65" spans="1:10" ht="17.25" customHeight="1" x14ac:dyDescent="0.2">
      <c r="A65" s="30" t="s">
        <v>91</v>
      </c>
      <c r="B65" s="38">
        <v>6</v>
      </c>
      <c r="C65" s="39">
        <v>1</v>
      </c>
      <c r="D65" s="38">
        <f t="shared" si="15"/>
        <v>6</v>
      </c>
      <c r="E65" s="9" t="s">
        <v>73</v>
      </c>
      <c r="F65" s="33">
        <v>63.94</v>
      </c>
      <c r="G65" s="52">
        <f t="shared" si="16"/>
        <v>383.64</v>
      </c>
      <c r="H65" s="52">
        <f t="shared" si="17"/>
        <v>53.325960000000002</v>
      </c>
      <c r="I65" s="52">
        <v>170.36</v>
      </c>
      <c r="J65" s="33">
        <f t="shared" si="18"/>
        <v>607.32596000000001</v>
      </c>
    </row>
    <row r="66" spans="1:10" ht="26.25" customHeight="1" x14ac:dyDescent="0.2">
      <c r="A66" s="32" t="s">
        <v>92</v>
      </c>
      <c r="B66" s="48">
        <v>1200</v>
      </c>
      <c r="C66" s="46">
        <v>1</v>
      </c>
      <c r="D66" s="48">
        <f t="shared" si="15"/>
        <v>1200</v>
      </c>
      <c r="E66" s="31" t="s">
        <v>72</v>
      </c>
      <c r="F66" s="34">
        <v>45.51</v>
      </c>
      <c r="G66" s="53">
        <f t="shared" si="16"/>
        <v>54612</v>
      </c>
      <c r="H66" s="53">
        <f t="shared" si="17"/>
        <v>7591.0680000000011</v>
      </c>
      <c r="I66" s="53">
        <v>24271.66</v>
      </c>
      <c r="J66" s="33">
        <f t="shared" si="18"/>
        <v>86474.728000000003</v>
      </c>
    </row>
    <row r="67" spans="1:10" ht="18" customHeight="1" x14ac:dyDescent="0.2">
      <c r="A67" s="32" t="s">
        <v>93</v>
      </c>
      <c r="B67" s="48">
        <v>10</v>
      </c>
      <c r="C67" s="46">
        <v>4</v>
      </c>
      <c r="D67" s="48">
        <f t="shared" si="15"/>
        <v>40</v>
      </c>
      <c r="E67" s="31" t="s">
        <v>73</v>
      </c>
      <c r="F67" s="33">
        <v>63.94</v>
      </c>
      <c r="G67" s="53">
        <f t="shared" si="16"/>
        <v>2557.6</v>
      </c>
      <c r="H67" s="53">
        <f t="shared" si="17"/>
        <v>355.50640000000004</v>
      </c>
      <c r="I67" s="53">
        <v>1136.97</v>
      </c>
      <c r="J67" s="33">
        <f t="shared" si="18"/>
        <v>4050.0763999999999</v>
      </c>
    </row>
    <row r="68" spans="1:10" ht="18" customHeight="1" thickBot="1" x14ac:dyDescent="0.25">
      <c r="A68" s="61" t="s">
        <v>94</v>
      </c>
      <c r="B68" s="62">
        <v>137750</v>
      </c>
      <c r="C68" s="64">
        <v>1E-3</v>
      </c>
      <c r="D68" s="63">
        <f t="shared" si="15"/>
        <v>137.75</v>
      </c>
      <c r="E68" s="65" t="s">
        <v>71</v>
      </c>
      <c r="F68" s="66">
        <v>23.08</v>
      </c>
      <c r="G68" s="67">
        <f t="shared" si="16"/>
        <v>3179.27</v>
      </c>
      <c r="H68" s="67">
        <f t="shared" si="17"/>
        <v>441.91853000000003</v>
      </c>
      <c r="I68" s="67">
        <v>1413.21</v>
      </c>
      <c r="J68" s="68">
        <f t="shared" si="18"/>
        <v>5034.3985300000004</v>
      </c>
    </row>
    <row r="69" spans="1:10" ht="24" customHeight="1" thickTop="1" x14ac:dyDescent="0.2">
      <c r="A69" s="54" t="s">
        <v>18</v>
      </c>
      <c r="B69" s="55"/>
      <c r="C69" s="56"/>
      <c r="D69" s="57">
        <f>SUM(D5:D68)</f>
        <v>33081.86</v>
      </c>
      <c r="E69" s="58"/>
      <c r="F69" s="59"/>
      <c r="G69" s="60">
        <f>SUM(G5:G68)</f>
        <v>953657.55240000004</v>
      </c>
      <c r="H69" s="60">
        <f>SUM(H5:H68)</f>
        <v>314507.63692584005</v>
      </c>
      <c r="I69" s="60">
        <f>SUM(I5:I68)</f>
        <v>256270.26293960001</v>
      </c>
      <c r="J69" s="60">
        <f>SUM(J5:J68)</f>
        <v>1524435.4522654393</v>
      </c>
    </row>
  </sheetData>
  <mergeCells count="2">
    <mergeCell ref="E2:F2"/>
    <mergeCell ref="A1:J1"/>
  </mergeCells>
  <phoneticPr fontId="0" type="noConversion"/>
  <pageMargins left="0.5" right="0.40865384615384615" top="0.75" bottom="0.3" header="0.5" footer="0.5"/>
  <pageSetup fitToHeight="3" orientation="landscape" r:id="rId1"/>
  <headerFooter alignWithMargins="0">
    <oddHeader>&amp;LAPHIS 79&amp;CWorksheet for Calculating Costs to the Federal Government for Information Collection&amp;R&amp;8Page &amp;P of &amp;N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Form 79</vt:lpstr>
      <vt:lpstr>'APHIS Form 79'!Print_Area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Harris, Sheniqua M - APHIS</cp:lastModifiedBy>
  <cp:lastPrinted>2019-03-12T18:43:44Z</cp:lastPrinted>
  <dcterms:created xsi:type="dcterms:W3CDTF">2001-05-15T11:23:39Z</dcterms:created>
  <dcterms:modified xsi:type="dcterms:W3CDTF">2020-03-26T07:57:45Z</dcterms:modified>
</cp:coreProperties>
</file>