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updateLinks="never" autoCompressPictures="0"/>
  <mc:AlternateContent xmlns:mc="http://schemas.openxmlformats.org/markup-compatibility/2006">
    <mc:Choice Requires="x15">
      <x15ac:absPath xmlns:x15ac="http://schemas.microsoft.com/office/spreadsheetml/2010/11/ac" url="C:\Users\mgillahan\Desktop\Category B Attachments 1 to 9\"/>
    </mc:Choice>
  </mc:AlternateContent>
  <xr:revisionPtr revIDLastSave="0" documentId="13_ncr:1_{F71245C1-9269-4A88-B9F8-FA46F6A07384}" xr6:coauthVersionLast="41" xr6:coauthVersionMax="44" xr10:uidLastSave="{00000000-0000-0000-0000-000000000000}"/>
  <bookViews>
    <workbookView xWindow="-110" yWindow="-110" windowWidth="19420" windowHeight="10420" tabRatio="902" activeTab="1" xr2:uid="{00000000-000D-0000-FFFF-FFFF00000000}"/>
  </bookViews>
  <sheets>
    <sheet name="Cover page" sheetId="64" r:id="rId1"/>
    <sheet name="Instructions" sheetId="2" r:id="rId2"/>
    <sheet name="Component Totals" sheetId="63" r:id="rId3"/>
    <sheet name="Parameters" sheetId="32" r:id="rId4"/>
    <sheet name="Personnel" sheetId="19" r:id="rId5"/>
    <sheet name="Equipment, Supplies, Materials" sheetId="59" r:id="rId6"/>
    <sheet name="Travel " sheetId="60" r:id="rId7"/>
    <sheet name="Other Resources" sheetId="30" r:id="rId8"/>
    <sheet name="Dropdown options" sheetId="62" state="hidden"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abacavir">'[1]2010'!$G$8</definedName>
    <definedName name="abacavir_kids">'[1]2010'!$G$13</definedName>
    <definedName name="Add_Click" localSheetId="5">#N/A</definedName>
    <definedName name="Add_Click" localSheetId="6">#N/A</definedName>
    <definedName name="Add_Click">[0]!Add_Click</definedName>
    <definedName name="Adult_Clients_MC">'[2]Share of Facility Time'!$C$11</definedName>
    <definedName name="annualpopgrowth">[3]Populations!$U$21</definedName>
    <definedName name="as" localSheetId="2">#REF!</definedName>
    <definedName name="as" localSheetId="0">#REF!</definedName>
    <definedName name="as">#REF!</definedName>
    <definedName name="building_life" localSheetId="2">'Component Totals'!$F$16</definedName>
    <definedName name="building_life">Parameters!$G$16</definedName>
    <definedName name="building_maintenance">'[4]Parameter assumptions'!$C$13</definedName>
    <definedName name="Clients_MC">'[2]Share of Facility Time'!$C$10</definedName>
    <definedName name="currencyyear">[3]Setup!$D$22</definedName>
    <definedName name="didanosine">'[1]2010'!$G$50</definedName>
    <definedName name="dir_cost" localSheetId="2">[5]process_staff!#REF!</definedName>
    <definedName name="dir_cost" localSheetId="0">[5]process_staff!#REF!</definedName>
    <definedName name="dir_cost" localSheetId="5">[5]process_staff!#REF!</definedName>
    <definedName name="dir_cost" localSheetId="6">[5]process_staff!#REF!</definedName>
    <definedName name="dir_cost">[5]process_staff!#REF!</definedName>
    <definedName name="dr" localSheetId="2">'Component Totals'!$F$15</definedName>
    <definedName name="dr">Parameters!$G$15</definedName>
    <definedName name="drate_AF">[3]ItemManager!$D$1</definedName>
    <definedName name="Drug_prices">'[2]Cost Inputs - Drug &amp; Supplies'!$B$5:$J$82</definedName>
    <definedName name="efavirenz">'[1]2010'!$G$23</definedName>
    <definedName name="efavirenz_kids">'[1]2009'!$G$11</definedName>
    <definedName name="ex_rate">[5]ex_rate!$A$1:$B$25</definedName>
    <definedName name="exchange_rate">'[6]Parameter assumptions'!$C$9</definedName>
    <definedName name="exchangerateOfficial">[3]Setup!$D$23</definedName>
    <definedName name="exchangeratePPP">[3]Setup!$D$24</definedName>
    <definedName name="Facility_Pediatric_ART_share">'[7]Facility Information'!$D$27</definedName>
    <definedName name="Facility_PMTCT_share">'[7]Facility Information'!$D$26</definedName>
    <definedName name="furniture">'[4]Parameter assumptions'!$C$12</definedName>
    <definedName name="hid_minutes">[5]test_back_end!$D$5:$O$16</definedName>
    <definedName name="Hospital_circumcision_share">'[2]Share of Facility Time'!$C$13</definedName>
    <definedName name="hourperyear">[3]HealthWorkers!$N$4</definedName>
    <definedName name="indir_time">[5]staff_time!$J$4:$J$15</definedName>
    <definedName name="infl_rate_LCU">[3]Setup!$D$25</definedName>
    <definedName name="infl_rate_USD">[3]Setup!$D$26</definedName>
    <definedName name="iNumFundSources">COUNTA([3]!tblFundingSources[Funding Source Type])</definedName>
    <definedName name="iRegMixErrorCheck">'[8]ART and PMTCT Regimens'!$AI$15</definedName>
    <definedName name="iRegMixErrorCheckTarget">'[8]ART and PMTCT Regimens'!$AI$16</definedName>
    <definedName name="Labs">'[9]Lab test costs'!$B$6:$B$19</definedName>
    <definedName name="lamivudine">'[1]2010'!$G$32</definedName>
    <definedName name="lamivudine_kids">'[1]2010'!$G$33</definedName>
    <definedName name="lopinavir_ritonavir">'[1]2010'!$G$9</definedName>
    <definedName name="maintaintype">'[3]Policy Scenarios'!$E$7</definedName>
    <definedName name="med_equip_life" localSheetId="2">'Component Totals'!$F$19</definedName>
    <definedName name="med_equip_life">Parameters!$G$19</definedName>
    <definedName name="minute_rate">[5]staff_time!$H$4:$H$15</definedName>
    <definedName name="minutes">[5]test_back_end!$D$19:$O$30</definedName>
    <definedName name="months" localSheetId="2">'Component Totals'!#REF!</definedName>
    <definedName name="months" localSheetId="0">[10]Parameters!#REF!</definedName>
    <definedName name="months" localSheetId="5">Parameters!#REF!</definedName>
    <definedName name="months" localSheetId="6">Parameters!#REF!</definedName>
    <definedName name="months">Parameters!#REF!</definedName>
    <definedName name="nelfinavir">'[1]2010'!$G$41</definedName>
    <definedName name="Neonatal_Clients_MC">'[2]Share of Facility Time'!$C$12</definedName>
    <definedName name="nevirapine">'[1]2010'!$G$34</definedName>
    <definedName name="nevirapine_kids">'[1]2010'!$G$16</definedName>
    <definedName name="non_med_equip_life" localSheetId="2">'Component Totals'!$F$17</definedName>
    <definedName name="non_med_equip_life">Parameters!$G$17</definedName>
    <definedName name="Number_of_complications_hemorrhage_per_year">'[2]Share of Facility Time'!$D$19</definedName>
    <definedName name="Number_of_complications_sepsis_per_year">'[2]Share of Facility Time'!$D$20</definedName>
    <definedName name="Number_of_normal_circumcisions_per_year">'[2]Share of Facility Time'!$D$14</definedName>
    <definedName name="Occupations">'[9]Human resource costs'!$B$17:$L$31</definedName>
    <definedName name="overhead_allocation" localSheetId="2">'Component Totals'!$F$20</definedName>
    <definedName name="overhead_allocation">Parameters!$G$20</definedName>
    <definedName name="ptrCadreGroups">[3]Util_Lists!$I$1</definedName>
    <definedName name="ptrCadreNameList">[3]!tblWorkers[[#Headers],[Description]]</definedName>
    <definedName name="ptrClinActivitiesListTop">[3]!tblClinActivitesListUI[[#Headers],[Activity]]</definedName>
    <definedName name="ptrClinResourceTypes">[3]Util_Lists!$BD$1</definedName>
    <definedName name="ptrCurrencies">[3]Util_Lists!$W$1</definedName>
    <definedName name="ptrEarmarkCategories">[3]Util_Lists!$F$1</definedName>
    <definedName name="ptrFundingTypes">[3]Util_Lists!$C$1</definedName>
    <definedName name="ptrItemCats">[3]Util_Lists!$BI$1</definedName>
    <definedName name="ptrLabTestList">[3]!tblLabTests[[#Headers],[Laboratory Service (Unit)]]</definedName>
    <definedName name="ptrRxList">[3]!tblRx[[#Headers],[Medication (Unit)]]</definedName>
    <definedName name="ptrSDAs">[3]Util_Lists!$O$1</definedName>
    <definedName name="ptrTargetPopCategories">[3]Util_Lists!$T$1</definedName>
    <definedName name="ptrWorksheets">[3]Util_Lists!$AR$1</definedName>
    <definedName name="ptrYearVals">[3]Util_Lists!$L$1</definedName>
    <definedName name="pxp">"Rectangle 2"</definedName>
    <definedName name="rate">[5]staff_time!$G$4:$G$15</definedName>
    <definedName name="rngCadreGroups" localSheetId="0">OFFSET(ptrCadreGroups,1,0,COUNTA([3]Util_Lists!$I:$I)-1,1)</definedName>
    <definedName name="rngCadreGroups">OFFSET(ptrCadreGroups,1,0,COUNTA([3]Util_Lists!$I:$I)-1,1)</definedName>
    <definedName name="rngCadreList" localSheetId="0">OFFSET(ptrCadreNameList,1,0,COUNTA([3]!tblWorkers[Description]),1)</definedName>
    <definedName name="rngCadreList">OFFSET(ptrCadreNameList,1,0,COUNTA([3]!tblWorkers[Description]),1)</definedName>
    <definedName name="rngCadreMixErrorLookup">[3]HealthWorkers!$J$64:$L$86</definedName>
    <definedName name="rngCategory_BehavioralPrevention">OFFSET([3]Util_Lists!$AC$2,0,0,COUNTA([3]Util_Lists!$AC:$AC)-1,1)</definedName>
    <definedName name="rngCategory_HealthSystemsStrengthening">OFFSET([3]Util_Lists!$AG$2,0,0,COUNTA([3]Util_Lists!$AG:$AG)-1,1)</definedName>
    <definedName name="rngCategory_MedicalPrevention">OFFSET([3]Util_Lists!$AB$2,0,0,COUNTA([3]Util_Lists!$AB:$AB)-1,1)</definedName>
    <definedName name="rngCategory_SupportiveEnvironment">OFFSET([3]Util_Lists!$AF$2,0,0,COUNTA([3]Util_Lists!$AF:$AF)-1,1)</definedName>
    <definedName name="rngCategory_SupportOVC">OFFSET([3]Util_Lists!$AE$2,0,0,COUNTA([3]Util_Lists!$AE:$AE)-1,1)</definedName>
    <definedName name="rngCategory_SupportPLWH">OFFSET([3]Util_Lists!$AD$2,0,0,COUNTA([3]Util_Lists!$AD:$AD)-1,1)</definedName>
    <definedName name="rngCategory_TBHIV">OFFSET([3]Util_Lists!$AA$2,0,0,COUNTA([3]Util_Lists!$AA:$AA)-1,1)</definedName>
    <definedName name="rngCategory_Treatment">OFFSET([3]Util_Lists!$Z$2,0,0,COUNTA([3]Util_Lists!$Z:$Z)-1,1)</definedName>
    <definedName name="rngClinActivitiesList">OFFSET([3]!tblClinActivitesListUI[[#Headers],[Activity]],1,0,COUNTA([3]!tblClinActivitesListUI[Activity]),1)</definedName>
    <definedName name="rngClinActivityTypeList" localSheetId="0">OFFSET(ptrClinResourceTypes,1,0,COUNTA([3]Util_Lists!$BD:$BD)-1,1)</definedName>
    <definedName name="rngClinActivityTypeList">OFFSET(ptrClinResourceTypes,1,0,COUNTA([3]Util_Lists!$BD:$BD)-1,1)</definedName>
    <definedName name="rngcurrency">[3]Util_Lists!$AK$2:$AK$3</definedName>
    <definedName name="rngCurrencyNames" localSheetId="0">OFFSET(ptrCurrencies,1,0,COUNTA([3]Util_Lists!$W:$W)-1,1)</definedName>
    <definedName name="rngCurrencyNames">OFFSET(ptrCurrencies,1,0,COUNTA([3]Util_Lists!$W:$W)-1,1)</definedName>
    <definedName name="rngEarmarkCategories" localSheetId="0">OFFSET(ptrEarmarkCategories,1,0,COUNTA([3]Util_Lists!$F:$F)-1,1)</definedName>
    <definedName name="rngEarmarkCategories">OFFSET(ptrEarmarkCategories,1,0,COUNTA([3]Util_Lists!$F:$F)-1,1)</definedName>
    <definedName name="rngFundingTypeOptions" localSheetId="0">OFFSET(ptrFundingTypes,1,0,COUNTA([3]Util_Lists!$C:$C)-1,1)</definedName>
    <definedName name="rngFundingTypeOptions">OFFSET(ptrFundingTypes,1,0,COUNTA([3]Util_Lists!$C:$C)-1,1)</definedName>
    <definedName name="rngItemCats" localSheetId="0">OFFSET(ptrItemCats,1,0,COUNTA([3]Util_Lists!$BI:$BI)-1,1)</definedName>
    <definedName name="rngItemCats">OFFSET(ptrItemCats,1,0,COUNTA([3]Util_Lists!$BI:$BI)-1,1)</definedName>
    <definedName name="rngitems">OFFSET([3]ItemManager!$B$3,0,0,COUNTA([3]ItemManager!$B:$B)-1,1)</definedName>
    <definedName name="rngLabTestList">OFFSET([3]!tblLabTests[[#Headers],[Laboratory Service (Unit)]],1,0,COUNTA([3]!tblLabTests[Laboratory Service (Unit)]),1)</definedName>
    <definedName name="rngMasterReachDataTypes">'[3]Policy Scenarios'!$J$9:$S$9</definedName>
    <definedName name="rngnonclinicalactivities">OFFSET([3]!tblNonClinActivitiesUI[[#Headers],[Activity]],1,0,COUNTA([3]!tblNonClinActivitiesUI[Activity]),1)</definedName>
    <definedName name="rngOtherActivities">OFFSET([3]Activities!$F$38,1,0,COUNTA([3]Activities!$F$38:$F$137),1)</definedName>
    <definedName name="rngResourceTypeRangeFinder" localSheetId="0">OFFSET(ptrClinResourceTypes,1,0,COUNTA([3]Util_Lists!$BD:$BD)-1,3)</definedName>
    <definedName name="rngResourceTypeRangeFinder">OFFSET(ptrClinResourceTypes,1,0,COUNTA([3]Util_Lists!$BD:$BD)-1,3)</definedName>
    <definedName name="rngRxList" localSheetId="0">OFFSET(ptrRxList,1,0,COUNTA([3]!tblRx[Medication (Unit)]),1)</definedName>
    <definedName name="rngRxList">OFFSET(ptrRxList,1,0,COUNTA([3]!tblRx[Medication (Unit)]),1)</definedName>
    <definedName name="rngSDAs" localSheetId="0">OFFSET(ptrSDAs,1,0,COUNTA([3]Util_Lists!$O:$O)-1,1)</definedName>
    <definedName name="rngSDAs">OFFSET(ptrSDAs,1,0,COUNTA([3]Util_Lists!$O:$O)-1,1)</definedName>
    <definedName name="rngSheetlist" localSheetId="0">OFFSET(ptrWorksheets,1,0,COUNTA([3]Util_Lists!$AR:$AR)-1,1)</definedName>
    <definedName name="rngSheetlist">OFFSET(ptrWorksheets,1,0,COUNTA([3]Util_Lists!$AR:$AR)-1,1)</definedName>
    <definedName name="rngTargetPopCategories" localSheetId="0">OFFSET(ptrTargetPopCategories,1,0,COUNTA([3]Util_Lists!$T:$T)-1,1)</definedName>
    <definedName name="rngTargetPopCategories">OFFSET(ptrTargetPopCategories,1,0,COUNTA([3]Util_Lists!$T:$T)-1,1)</definedName>
    <definedName name="rngTargetPopsMasterList">OFFSET([3]!tblTargetPops[[#Headers],[Target population unit description]],1,0,COUNTA([3]!tblTargetPops[Target population unit description],0))</definedName>
    <definedName name="rngYearVals" localSheetId="0">OFFSET(ptrYearVals,1,0,COUNTA([3]Util_Lists!$L:$L)-1,1)</definedName>
    <definedName name="rngYearVals">OFFSET(ptrYearVals,1,0,COUNTA([3]Util_Lists!$L:$L)-1,1)</definedName>
    <definedName name="space">'[4]Parameter assumptions'!$C$15</definedName>
    <definedName name="spec">[5]PPV!$E$11:$E$13</definedName>
    <definedName name="spectest">[5]PPV!$E$11:$O$13</definedName>
    <definedName name="staff_allocation" localSheetId="2">'Component Totals'!#REF!</definedName>
    <definedName name="staff_allocation">Parameters!$G$21</definedName>
    <definedName name="startyear">[3]Setup!$D$14</definedName>
    <definedName name="stavudine">'[1]2010'!$G$28</definedName>
    <definedName name="stavudine_kids">'[1]2010'!$G$18</definedName>
    <definedName name="tenofovir">'[1]2010'!$G$19</definedName>
    <definedName name="testing" localSheetId="2">[3]SummaryCharts!#REF!</definedName>
    <definedName name="testing" localSheetId="0">[3]SummaryCharts!#REF!</definedName>
    <definedName name="testing" localSheetId="5">[3]SummaryCharts!#REF!</definedName>
    <definedName name="testing" localSheetId="6">[3]SummaryCharts!#REF!</definedName>
    <definedName name="testing">[3]SummaryCharts!#REF!</definedName>
    <definedName name="Tests" localSheetId="2">#REF!</definedName>
    <definedName name="Tests" localSheetId="0">#REF!</definedName>
    <definedName name="Tests" localSheetId="5">#REF!</definedName>
    <definedName name="Tests" localSheetId="6">#REF!</definedName>
    <definedName name="Tests">#REF!</definedName>
    <definedName name="TimeHorizonLength">10</definedName>
    <definedName name="tot_tst">[5]test_back_end!$C$19:$C$30</definedName>
    <definedName name="Total_Tests">[11]Trace!$I$18</definedName>
    <definedName name="univeralcovlevel">'[3]Policy Scenarios'!$E$5</definedName>
    <definedName name="universal_yrstoreach">'[3]Policy Scenarios'!$E$4</definedName>
    <definedName name="vehicle_maintenance">'[4]Parameter assumptions'!$C$14</definedName>
    <definedName name="vehicles_life" localSheetId="2">'Component Totals'!$F$18</definedName>
    <definedName name="vehicles_life">Parameters!$G$18</definedName>
    <definedName name="versioncode">"0.0.2"</definedName>
    <definedName name="vis_DistributionTargetPopulation">OFFSET([3]Populations!$E$25,0,0,COUNTA([3]Populations!$E$25:$E$84),6)</definedName>
    <definedName name="vis_FundingDistribution">OFFSET([3]Finance!$D$6,0,0,COUNTA([3]Finance!$D:$D)-1,12)</definedName>
    <definedName name="Visit_types">'[9]HR requirements'!$B$7:$B$14</definedName>
    <definedName name="Visits">'[9]Lab test costs'!$B$1:$B$8</definedName>
    <definedName name="VisualizationTables">[3]Util_Lists!$BK$2:$BK$7</definedName>
    <definedName name="workdays" localSheetId="2">[8]Instructions!#REF!</definedName>
    <definedName name="workdays" localSheetId="0">'Cover page'!#REF!</definedName>
    <definedName name="workdays" localSheetId="5">[8]Instructions!#REF!</definedName>
    <definedName name="workdays" localSheetId="6">[8]Instructions!#REF!</definedName>
    <definedName name="workdays">[8]Instructions!#REF!</definedName>
    <definedName name="xrate" localSheetId="2">'Component Totals'!#REF!</definedName>
    <definedName name="xrate" localSheetId="0">[10]Parameters!#REF!</definedName>
    <definedName name="xrate" localSheetId="5">Parameters!#REF!</definedName>
    <definedName name="xrate" localSheetId="6">Parameters!#REF!</definedName>
    <definedName name="xrate">Parameters!#REF!</definedName>
    <definedName name="Year1" localSheetId="2">#REF!</definedName>
    <definedName name="Year1" localSheetId="0">#REF!</definedName>
    <definedName name="Year1" localSheetId="5">#REF!</definedName>
    <definedName name="Year1" localSheetId="6">#REF!</definedName>
    <definedName name="Year1">#REF!</definedName>
    <definedName name="Years">'[3]Policy Scenarios'!$J$11:$S$11</definedName>
    <definedName name="zidovudine_kids">'[1]2010'!$G$36</definedName>
    <definedName name="zidovudine_lamivudine">'[1]2010'!$G$37</definedName>
  </definedNames>
  <calcPr calcId="191029" calcOnSave="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L41" i="19" l="1"/>
  <c r="E18" i="59" l="1"/>
  <c r="E19" i="59"/>
  <c r="W17" i="60"/>
  <c r="U17" i="60"/>
  <c r="S17" i="60"/>
  <c r="P17" i="60"/>
  <c r="M17" i="60"/>
  <c r="K17" i="60"/>
  <c r="G18" i="60"/>
  <c r="G19" i="60"/>
  <c r="G20" i="60"/>
  <c r="G21" i="60"/>
  <c r="G22" i="60"/>
  <c r="G23" i="60"/>
  <c r="G24" i="60"/>
  <c r="G25" i="60"/>
  <c r="G26" i="60"/>
  <c r="G27" i="60"/>
  <c r="G28" i="60"/>
  <c r="G29" i="60"/>
  <c r="G30" i="60"/>
  <c r="G31" i="60"/>
  <c r="G32" i="60"/>
  <c r="G33" i="60"/>
  <c r="G34" i="60"/>
  <c r="G35" i="60"/>
  <c r="G36" i="60"/>
  <c r="G37" i="60"/>
  <c r="G38" i="60"/>
  <c r="G17" i="60"/>
  <c r="X17" i="60" s="1"/>
  <c r="F20" i="19"/>
  <c r="F21" i="19"/>
  <c r="F22" i="19"/>
  <c r="F23" i="19"/>
  <c r="F24" i="19"/>
  <c r="F25" i="19"/>
  <c r="F26" i="19"/>
  <c r="F27" i="19"/>
  <c r="F28" i="19"/>
  <c r="F29" i="19"/>
  <c r="F30" i="19"/>
  <c r="F31" i="19"/>
  <c r="F32" i="19"/>
  <c r="F33" i="19"/>
  <c r="F34" i="19"/>
  <c r="F35" i="19"/>
  <c r="F36" i="19"/>
  <c r="F37" i="19"/>
  <c r="F38" i="19"/>
  <c r="F39" i="19"/>
  <c r="F40" i="19"/>
  <c r="F19" i="19"/>
  <c r="W18" i="60"/>
  <c r="W19" i="60"/>
  <c r="W20" i="60"/>
  <c r="W21" i="60"/>
  <c r="W22" i="60"/>
  <c r="W23" i="60"/>
  <c r="W24" i="60"/>
  <c r="W25" i="60"/>
  <c r="W26" i="60"/>
  <c r="W27" i="60"/>
  <c r="W28" i="60"/>
  <c r="W29" i="60"/>
  <c r="W30" i="60"/>
  <c r="W31" i="60"/>
  <c r="W32" i="60"/>
  <c r="W33" i="60"/>
  <c r="W34" i="60"/>
  <c r="W35" i="60"/>
  <c r="W36" i="60"/>
  <c r="W37" i="60"/>
  <c r="W38" i="60"/>
  <c r="S18" i="60"/>
  <c r="S19" i="60"/>
  <c r="S20" i="60"/>
  <c r="S21" i="60"/>
  <c r="S22" i="60"/>
  <c r="S23" i="60"/>
  <c r="S24" i="60"/>
  <c r="S25" i="60"/>
  <c r="S26" i="60"/>
  <c r="S27" i="60"/>
  <c r="S28" i="60"/>
  <c r="S29" i="60"/>
  <c r="S30" i="60"/>
  <c r="S31" i="60"/>
  <c r="S32" i="60"/>
  <c r="S33" i="60"/>
  <c r="S34" i="60"/>
  <c r="S35" i="60"/>
  <c r="S36" i="60"/>
  <c r="S37" i="60"/>
  <c r="S38" i="60"/>
  <c r="G39" i="60" l="1"/>
  <c r="S39" i="60"/>
  <c r="W39" i="60"/>
  <c r="C27" i="30" l="1"/>
  <c r="C11" i="30" s="1"/>
  <c r="D23" i="63" s="1"/>
  <c r="E41" i="19" l="1"/>
  <c r="D41" i="19"/>
  <c r="F41" i="19" s="1"/>
  <c r="D12" i="19" s="1"/>
  <c r="D20" i="63" s="1"/>
  <c r="F44" i="59"/>
  <c r="F45" i="59"/>
  <c r="F46" i="59"/>
  <c r="F47" i="59"/>
  <c r="F48" i="59"/>
  <c r="F49" i="59"/>
  <c r="F50" i="59"/>
  <c r="F51" i="59"/>
  <c r="F52" i="59"/>
  <c r="F53" i="59"/>
  <c r="F54" i="59"/>
  <c r="F55" i="59"/>
  <c r="F56" i="59"/>
  <c r="F57" i="59"/>
  <c r="F58" i="59"/>
  <c r="F59" i="59"/>
  <c r="F60" i="59"/>
  <c r="F61" i="59"/>
  <c r="F62" i="59"/>
  <c r="F63" i="59"/>
  <c r="F64" i="59"/>
  <c r="F65" i="59"/>
  <c r="F66" i="59"/>
  <c r="F67" i="59"/>
  <c r="F68" i="59"/>
  <c r="F69" i="59"/>
  <c r="F70" i="59"/>
  <c r="F71" i="59"/>
  <c r="F43" i="59"/>
  <c r="F72" i="59" l="1"/>
  <c r="U18" i="60" l="1"/>
  <c r="U19" i="60"/>
  <c r="U20" i="60"/>
  <c r="U21" i="60"/>
  <c r="U22" i="60"/>
  <c r="U23" i="60"/>
  <c r="U24" i="60"/>
  <c r="U25" i="60"/>
  <c r="U26" i="60"/>
  <c r="U27" i="60"/>
  <c r="U28" i="60"/>
  <c r="U29" i="60"/>
  <c r="U30" i="60"/>
  <c r="U31" i="60"/>
  <c r="U32" i="60"/>
  <c r="U33" i="60"/>
  <c r="U34" i="60"/>
  <c r="U35" i="60"/>
  <c r="U36" i="60"/>
  <c r="U37" i="60"/>
  <c r="U38" i="60"/>
  <c r="P18" i="60"/>
  <c r="P19" i="60"/>
  <c r="P20" i="60"/>
  <c r="P39" i="60" s="1"/>
  <c r="P21" i="60"/>
  <c r="P22" i="60"/>
  <c r="P23" i="60"/>
  <c r="P24" i="60"/>
  <c r="P25" i="60"/>
  <c r="P26" i="60"/>
  <c r="P27" i="60"/>
  <c r="P28" i="60"/>
  <c r="P29" i="60"/>
  <c r="P30" i="60"/>
  <c r="P31" i="60"/>
  <c r="P32" i="60"/>
  <c r="P33" i="60"/>
  <c r="P34" i="60"/>
  <c r="P35" i="60"/>
  <c r="P36" i="60"/>
  <c r="P37" i="60"/>
  <c r="P38" i="60"/>
  <c r="M18" i="60"/>
  <c r="M19" i="60"/>
  <c r="M20" i="60"/>
  <c r="M21" i="60"/>
  <c r="M22" i="60"/>
  <c r="M23" i="60"/>
  <c r="M24" i="60"/>
  <c r="M25" i="60"/>
  <c r="M26" i="60"/>
  <c r="M27" i="60"/>
  <c r="M28" i="60"/>
  <c r="M29" i="60"/>
  <c r="M30" i="60"/>
  <c r="M31" i="60"/>
  <c r="M32" i="60"/>
  <c r="M33" i="60"/>
  <c r="M34" i="60"/>
  <c r="M35" i="60"/>
  <c r="M36" i="60"/>
  <c r="M37" i="60"/>
  <c r="M38" i="60"/>
  <c r="K18" i="60"/>
  <c r="K19" i="60"/>
  <c r="K20" i="60"/>
  <c r="K21" i="60"/>
  <c r="K22" i="60"/>
  <c r="K23" i="60"/>
  <c r="K24" i="60"/>
  <c r="K25" i="60"/>
  <c r="K26" i="60"/>
  <c r="K27" i="60"/>
  <c r="K28" i="60"/>
  <c r="K29" i="60"/>
  <c r="K30" i="60"/>
  <c r="K31" i="60"/>
  <c r="K32" i="60"/>
  <c r="K33" i="60"/>
  <c r="K34" i="60"/>
  <c r="K35" i="60"/>
  <c r="K36" i="60"/>
  <c r="K37" i="60"/>
  <c r="K38" i="60"/>
  <c r="X36" i="60" l="1"/>
  <c r="X28" i="60"/>
  <c r="X35" i="60"/>
  <c r="X23" i="60"/>
  <c r="X32" i="60"/>
  <c r="X31" i="60"/>
  <c r="X27" i="60"/>
  <c r="X19" i="60"/>
  <c r="X38" i="60"/>
  <c r="X34" i="60"/>
  <c r="X30" i="60"/>
  <c r="X26" i="60"/>
  <c r="X22" i="60"/>
  <c r="X18" i="60"/>
  <c r="X24" i="60"/>
  <c r="X20" i="60"/>
  <c r="K39" i="60"/>
  <c r="X37" i="60"/>
  <c r="X29" i="60"/>
  <c r="X25" i="60"/>
  <c r="X21" i="60"/>
  <c r="M39" i="60"/>
  <c r="U39" i="60"/>
  <c r="X33" i="60"/>
  <c r="E20" i="59"/>
  <c r="E21" i="59"/>
  <c r="E22" i="59"/>
  <c r="E23" i="59"/>
  <c r="E24" i="59"/>
  <c r="E25" i="59"/>
  <c r="E26" i="59"/>
  <c r="E27" i="59"/>
  <c r="E28" i="59"/>
  <c r="E29" i="59"/>
  <c r="E30" i="59"/>
  <c r="E31" i="59"/>
  <c r="E32" i="59"/>
  <c r="E33" i="59"/>
  <c r="E34" i="59"/>
  <c r="E35" i="59"/>
  <c r="E36" i="59"/>
  <c r="E37" i="59"/>
  <c r="M20" i="19"/>
  <c r="M21" i="19"/>
  <c r="M22" i="19"/>
  <c r="M23" i="19"/>
  <c r="M24" i="19"/>
  <c r="M25" i="19"/>
  <c r="M26" i="19"/>
  <c r="M27" i="19"/>
  <c r="M28" i="19"/>
  <c r="M29" i="19"/>
  <c r="M30" i="19"/>
  <c r="M31" i="19"/>
  <c r="M32" i="19"/>
  <c r="M33" i="19"/>
  <c r="M34" i="19"/>
  <c r="M35" i="19"/>
  <c r="M36" i="19"/>
  <c r="M37" i="19"/>
  <c r="M38" i="19"/>
  <c r="M39" i="19"/>
  <c r="M40" i="19"/>
  <c r="M19" i="19"/>
  <c r="X39" i="60" l="1"/>
  <c r="E38" i="59"/>
  <c r="C13" i="59" s="1"/>
  <c r="D21" i="63" s="1"/>
  <c r="M41" i="19"/>
  <c r="C12" i="60" l="1"/>
  <c r="D22" i="63" l="1"/>
  <c r="C14" i="63" s="1"/>
</calcChain>
</file>

<file path=xl/sharedStrings.xml><?xml version="1.0" encoding="utf-8"?>
<sst xmlns="http://schemas.openxmlformats.org/spreadsheetml/2006/main" count="300" uniqueCount="190">
  <si>
    <t>TOTAL</t>
  </si>
  <si>
    <t>Please review all information completed with the individual to make sure it is accurate before departing</t>
  </si>
  <si>
    <t xml:space="preserve">Parameters </t>
  </si>
  <si>
    <t>printer</t>
  </si>
  <si>
    <t>Total costs</t>
  </si>
  <si>
    <t>Promote the adoption and use of electronic health records (EHR) and health information technology (HIT) to improve provider outcomes and patient health outcomes related to identification of individuals with undiagnosed hypertension and management of adults with hypertension</t>
  </si>
  <si>
    <t>Support engagement of non-physician team members (e.g., nurses, nurse practitioners, pharmacists, nutritionists, physical therapists, social workers) in hypertension and cholesterol management in clinical settings</t>
  </si>
  <si>
    <t>Promote the adoption of MTM between pharmacists and physicians for the purpose of managing high blood pressure, high blood cholesterol, and lifestyle modification</t>
  </si>
  <si>
    <t>Develop a statewide infrastructure to promote sustainability for CHWs to promote management of hypertension and high blood cholesterol</t>
  </si>
  <si>
    <t>Facilitate use of self-measured blood pressure monitoring (SMBP) with clinical support among adults with hypertension</t>
  </si>
  <si>
    <t>Implement systems to facilitate systematic referral of adults with hypertension and/or high blood cholesterol to community programs/resources</t>
  </si>
  <si>
    <t>software</t>
  </si>
  <si>
    <t>desktop computer</t>
  </si>
  <si>
    <t>laptop computer</t>
  </si>
  <si>
    <t>computer monitor</t>
  </si>
  <si>
    <t xml:space="preserve">ink cartridge </t>
  </si>
  <si>
    <t>DP18-1815 Category B:  Resource Use and Cost Inventory Tool</t>
  </si>
  <si>
    <t>Personnel Costs</t>
  </si>
  <si>
    <t>State</t>
  </si>
  <si>
    <t>State:</t>
  </si>
  <si>
    <t>Reporting Period:</t>
  </si>
  <si>
    <t>Job Title</t>
  </si>
  <si>
    <t>Avg # hours dedicated to 1815/wk</t>
  </si>
  <si>
    <t>B.1</t>
  </si>
  <si>
    <t>B.2</t>
  </si>
  <si>
    <t>B.3</t>
  </si>
  <si>
    <t>B.4</t>
  </si>
  <si>
    <t>B.5</t>
  </si>
  <si>
    <t>B.6</t>
  </si>
  <si>
    <t>B.7</t>
  </si>
  <si>
    <t xml:space="preserve">Is the SHD implementing this strategy?  </t>
  </si>
  <si>
    <t>Strategy B.1</t>
  </si>
  <si>
    <t>Strategy</t>
  </si>
  <si>
    <t>Strategy B.3</t>
  </si>
  <si>
    <t>Communication/informational materials about TBC</t>
  </si>
  <si>
    <t>Strategy B.2</t>
  </si>
  <si>
    <t>Strategy B.4</t>
  </si>
  <si>
    <t>Strategy B.5</t>
  </si>
  <si>
    <t>Materials/Supplies</t>
  </si>
  <si>
    <t>Printing costs</t>
  </si>
  <si>
    <t xml:space="preserve">Printing costs </t>
  </si>
  <si>
    <t>Strategy B.6</t>
  </si>
  <si>
    <t>Strategy B.7</t>
  </si>
  <si>
    <t>Self-monitoring equipment</t>
  </si>
  <si>
    <t>Training cost - venue rental</t>
  </si>
  <si>
    <t>Travel Costs</t>
  </si>
  <si>
    <t>Lodging</t>
  </si>
  <si>
    <t>Total Lodging</t>
  </si>
  <si>
    <t>Per Diem</t>
  </si>
  <si>
    <t>Total Per Diem</t>
  </si>
  <si>
    <t>Total Air Travel</t>
  </si>
  <si>
    <t>Total ground travel</t>
  </si>
  <si>
    <t xml:space="preserve">Air Travel </t>
  </si>
  <si>
    <t xml:space="preserve">CarTravel </t>
  </si>
  <si>
    <t>Other Ground Transportaion</t>
  </si>
  <si>
    <t>TOTAL TRAVEL COSTS</t>
  </si>
  <si>
    <t>Communication/informational materials about MTM</t>
  </si>
  <si>
    <t>Communication/informational materials about SMBP</t>
  </si>
  <si>
    <t>Communication/informational materials about CHW</t>
  </si>
  <si>
    <t>CHW training materials -printing cost</t>
  </si>
  <si>
    <t>Training cost- venue rental</t>
  </si>
  <si>
    <t>Introduction</t>
  </si>
  <si>
    <t xml:space="preserve">clarify </t>
  </si>
  <si>
    <t>Grantee</t>
  </si>
  <si>
    <t>Consultant</t>
  </si>
  <si>
    <t>Contractor</t>
  </si>
  <si>
    <t>Subcontractor</t>
  </si>
  <si>
    <t>Office Equipment, Supplies, and Materials</t>
  </si>
  <si>
    <t>Introduction to Cost Study</t>
  </si>
  <si>
    <t>Instructions</t>
  </si>
  <si>
    <t>DP18-1815 Category B Strategies</t>
  </si>
  <si>
    <t>Yes</t>
  </si>
  <si>
    <t>EHRs/HIT</t>
  </si>
  <si>
    <t xml:space="preserve">Below are the Category B strategies which are referenced throughout the tool by strategy number and by shorthand description. You may refer back to this page for a full description of each of the strategies. </t>
  </si>
  <si>
    <t>Disparities</t>
  </si>
  <si>
    <t>TBC</t>
  </si>
  <si>
    <t>MTM</t>
  </si>
  <si>
    <t>CHWs</t>
  </si>
  <si>
    <t>SMBP</t>
  </si>
  <si>
    <t>Referrals</t>
  </si>
  <si>
    <t>Office Equipment</t>
  </si>
  <si>
    <t>Paper</t>
  </si>
  <si>
    <t>Table 1. General Equipment</t>
  </si>
  <si>
    <t>Table 2. Strategy Specific Supplies/Materials</t>
  </si>
  <si>
    <t>Other partner</t>
  </si>
  <si>
    <t>Website maintenance costs</t>
  </si>
  <si>
    <t>No</t>
  </si>
  <si>
    <t>Parameters Tab</t>
  </si>
  <si>
    <t>List names of all staff positions (insert extra rows if there is not enough space, delete extra rows if not needed)</t>
  </si>
  <si>
    <t xml:space="preserve">N/A </t>
  </si>
  <si>
    <t>Personnel Tab</t>
  </si>
  <si>
    <t>N/A</t>
  </si>
  <si>
    <t>Average monthly benefits for job title 
(Write-in)</t>
  </si>
  <si>
    <t># months position has been vacant in last 12 months (Dropdown)</t>
  </si>
  <si>
    <t>Consultants and Subcontractors Tab</t>
  </si>
  <si>
    <t>Sole Source</t>
  </si>
  <si>
    <t>Competed</t>
  </si>
  <si>
    <t>Travel Tab</t>
  </si>
  <si>
    <t>In</t>
  </si>
  <si>
    <t>Out</t>
  </si>
  <si>
    <t>Total Costs</t>
  </si>
  <si>
    <t>Other Resources</t>
  </si>
  <si>
    <t>Development (0%)</t>
  </si>
  <si>
    <t>Start-up (25%)</t>
  </si>
  <si>
    <t>Growth (50%)</t>
  </si>
  <si>
    <t>Expansion (75%)</t>
  </si>
  <si>
    <t>Maintenance (100%)</t>
  </si>
  <si>
    <t>Promote the adoption of evidence-based quality measurement at the provider level (e.g. use dashboard measures) to monitor healthcare disparities and implement activities to eliminate healthcare disparities</t>
  </si>
  <si>
    <t>Actual monthly salary for job title 
(Write-in)</t>
  </si>
  <si>
    <t>(Yes/No)
(Dropdown)</t>
  </si>
  <si>
    <t>Reporting Period</t>
  </si>
  <si>
    <t>Level of Maturity of Strategy
(Dropdown)</t>
  </si>
  <si>
    <t>Select which of the strategies each staff member and contractor is working on
(Yes/No)
(Dropdown)</t>
  </si>
  <si>
    <t># of strategies implemented
(Dropdown)</t>
  </si>
  <si>
    <t>Quantity
(Write-In)</t>
  </si>
  <si>
    <t>Unit Cost
(Write-In)</t>
  </si>
  <si>
    <t xml:space="preserve">Total Costs for Equipment and Supplies: </t>
  </si>
  <si>
    <t>Total Additional Funding:</t>
  </si>
  <si>
    <r>
      <t xml:space="preserve">List of Other Funding Source(s) 
</t>
    </r>
    <r>
      <rPr>
        <b/>
        <sz val="10"/>
        <color theme="0"/>
        <rFont val="Arial"/>
        <family val="2"/>
      </rPr>
      <t>(State budget, other CDC program, other Federal program, other funding)</t>
    </r>
    <r>
      <rPr>
        <b/>
        <sz val="11"/>
        <color theme="0"/>
        <rFont val="Arial"/>
        <family val="2"/>
        <charset val="1"/>
      </rPr>
      <t xml:space="preserve">
(Write-In)</t>
    </r>
  </si>
  <si>
    <t>Total Amount ($)
(Write-In)</t>
  </si>
  <si>
    <t>Does this funding source support the following strategies 
(Yes/No) 
(Dropdown)</t>
  </si>
  <si>
    <t>Did travel support any of these strategies?  
(Yes/No) 
(Dropdown)</t>
  </si>
  <si>
    <t>Purpose of travel
(Write-In)</t>
  </si>
  <si>
    <t>In-state/ out of state travel?
(Dropdown)</t>
  </si>
  <si>
    <t>State traveled to 
(if applicable)
(Write-In)</t>
  </si>
  <si>
    <t># of 1815-funded staff traveling
(Dropdown)</t>
  </si>
  <si>
    <t>If Driving - Total number of miles
(Write-In)</t>
  </si>
  <si>
    <t>Cost per mile
(Write-In)</t>
  </si>
  <si>
    <t>Number of people per car
(Dropdown)</t>
  </si>
  <si>
    <t>Cost of airfare (unit cost)
(Write-In)</t>
  </si>
  <si>
    <t>Hotel cost per night
(Write-In)</t>
  </si>
  <si>
    <t>Number of nights 
(Write-In)</t>
  </si>
  <si>
    <t>Per Diem rate
(Write-In)</t>
  </si>
  <si>
    <t>Unit cost 
(Write-In)</t>
  </si>
  <si>
    <t>Other travel costs
(Write-In)</t>
  </si>
  <si>
    <t xml:space="preserve">Total cost
</t>
  </si>
  <si>
    <t>Total Personnel Costs:</t>
  </si>
  <si>
    <t>Total Travel Costs:</t>
  </si>
  <si>
    <t>Number of days
(Write-In)</t>
  </si>
  <si>
    <t xml:space="preserve">Total other costs </t>
  </si>
  <si>
    <t>Resource Totals</t>
  </si>
  <si>
    <t>Cost Study Component</t>
  </si>
  <si>
    <t xml:space="preserve">Total </t>
  </si>
  <si>
    <t xml:space="preserve">Travel </t>
  </si>
  <si>
    <t>Total Personnel Costs</t>
  </si>
  <si>
    <t>Parameters</t>
  </si>
  <si>
    <t>Personnel</t>
  </si>
  <si>
    <t>Tabs</t>
  </si>
  <si>
    <t>Equipment, Supplies, Materials</t>
  </si>
  <si>
    <t xml:space="preserve">Conference </t>
  </si>
  <si>
    <t>Other Travel Costs</t>
  </si>
  <si>
    <t>Conference Registration Fees (if applicable)
(Write-In)</t>
  </si>
  <si>
    <t>Total Conference Registration Fees</t>
  </si>
  <si>
    <t>Shared with Category A Strategies
(Yes/No)
(Dropdown)</t>
  </si>
  <si>
    <t>Table to be completed by the Deloitte National Evaluation Team</t>
  </si>
  <si>
    <r>
      <t>Instructions</t>
    </r>
    <r>
      <rPr>
        <sz val="12"/>
        <rFont val="Arial"/>
        <family val="2"/>
      </rPr>
      <t>: This section will be pre-populated by the Deloitte National Evaluation Team. No information by the health organization will need to be filled out on this page.</t>
    </r>
  </si>
  <si>
    <t>Health/Community Organization Name</t>
  </si>
  <si>
    <t>Start date of job position (month and year) during reporting period (Write-in)</t>
  </si>
  <si>
    <t>Is this a new position for this reporting period? 
(Yes/No)
(Dropdown)</t>
  </si>
  <si>
    <t># months worked on CVD stratgies during reporting period (Dropdown)</t>
  </si>
  <si>
    <t>Health/Community Organization</t>
  </si>
  <si>
    <t>% time dedicated to CVD strategies
(Write-In)</t>
  </si>
  <si>
    <r>
      <rPr>
        <b/>
        <sz val="10"/>
        <color theme="1"/>
        <rFont val="Arial"/>
        <family val="2"/>
      </rPr>
      <t>B1:</t>
    </r>
    <r>
      <rPr>
        <sz val="10"/>
        <color theme="1"/>
        <rFont val="Arial"/>
        <family val="2"/>
      </rPr>
      <t xml:space="preserve"> Supporting adoption and use of electronic health records (EHR) and health information technology (HIT) to improve provider outcomes and patient health outcomes related to identification of individuals with undiagnosed hypertension and management of adults with hypertension</t>
    </r>
  </si>
  <si>
    <r>
      <rPr>
        <b/>
        <sz val="10"/>
        <color theme="1"/>
        <rFont val="Arial"/>
        <family val="2"/>
      </rPr>
      <t xml:space="preserve">B2: </t>
    </r>
    <r>
      <rPr>
        <sz val="10"/>
        <color theme="1"/>
        <rFont val="Arial"/>
        <family val="2"/>
      </rPr>
      <t xml:space="preserve">Supporting adoption of evidence-based quality measurement  </t>
    </r>
  </si>
  <si>
    <r>
      <rPr>
        <b/>
        <sz val="10"/>
        <color theme="1"/>
        <rFont val="Arial"/>
        <family val="2"/>
      </rPr>
      <t>B3:</t>
    </r>
    <r>
      <rPr>
        <sz val="10"/>
        <color theme="1"/>
        <rFont val="Arial"/>
        <family val="2"/>
      </rPr>
      <t xml:space="preserve"> Supporting engagement of non-physician team members in hypertension and cholesterol management</t>
    </r>
  </si>
  <si>
    <r>
      <rPr>
        <b/>
        <sz val="10"/>
        <rFont val="Arial"/>
        <family val="2"/>
      </rPr>
      <t>B4:</t>
    </r>
    <r>
      <rPr>
        <sz val="10"/>
        <rFont val="Arial"/>
        <family val="2"/>
      </rPr>
      <t xml:space="preserve"> Promoting adoption of MTM between pharmacists and physicians for the purpose of managing high blood pressure, high blood cholesterol, and lifestyle modification</t>
    </r>
  </si>
  <si>
    <r>
      <rPr>
        <b/>
        <sz val="10"/>
        <color theme="1"/>
        <rFont val="Arial"/>
        <family val="2"/>
      </rPr>
      <t>B6:</t>
    </r>
    <r>
      <rPr>
        <sz val="10"/>
        <color theme="1"/>
        <rFont val="Arial"/>
        <family val="2"/>
      </rPr>
      <t xml:space="preserve"> Facilitating use of self-measured blood pressure monitoring (SMBP) with clinical support among adults with hypertension</t>
    </r>
  </si>
  <si>
    <r>
      <rPr>
        <b/>
        <sz val="10"/>
        <color theme="1"/>
        <rFont val="Arial"/>
        <family val="2"/>
      </rPr>
      <t>B7:</t>
    </r>
    <r>
      <rPr>
        <sz val="10"/>
        <color theme="1"/>
        <rFont val="Arial"/>
        <family val="2"/>
      </rPr>
      <t xml:space="preserve"> Facilitating systematic referral of adults with hypertension and/or high blood cholesterol to community programs/resources</t>
    </r>
  </si>
  <si>
    <r>
      <rPr>
        <b/>
        <sz val="10"/>
        <color theme="1"/>
        <rFont val="Arial"/>
        <family val="2"/>
      </rPr>
      <t xml:space="preserve">B5: </t>
    </r>
    <r>
      <rPr>
        <sz val="10"/>
        <color theme="1"/>
        <rFont val="Arial"/>
        <family val="2"/>
      </rPr>
      <t>Facilitating the sustainability for CHWs to promote management of hypertension and high blood cholesterol</t>
    </r>
  </si>
  <si>
    <t>List Services/ Programs Supported (i.e. YMCA, Million Hearts, etc.)
(Write-In)</t>
  </si>
  <si>
    <t>CQMs</t>
  </si>
  <si>
    <t>Total # of hours per week allocated to CVD strategies (Write-In)</t>
  </si>
  <si>
    <t xml:space="preserve">Full-Time Employee (FTE) or Part-Time Employee (PTE)
(Dropdown)
</t>
  </si>
  <si>
    <t>FTE</t>
  </si>
  <si>
    <t>PTE</t>
  </si>
  <si>
    <r>
      <t xml:space="preserve">Each of the corresponding worksheets have their own specific instructions. Note that boxes shaded in </t>
    </r>
    <r>
      <rPr>
        <b/>
        <sz val="11"/>
        <rFont val="Arial"/>
        <family val="2"/>
      </rPr>
      <t>yellow</t>
    </r>
    <r>
      <rPr>
        <b/>
        <sz val="11"/>
        <color rgb="FFE85D56"/>
        <rFont val="Arial"/>
        <family val="2"/>
      </rPr>
      <t xml:space="preserve"> </t>
    </r>
    <r>
      <rPr>
        <sz val="11"/>
        <color theme="1"/>
        <rFont val="Arial"/>
        <family val="2"/>
      </rPr>
      <t>do not need to be filled out by the respondent as these cells will automatically populate as a result of the excel forumula within these cells. The information that will be asked of you to fill out the information will require some detail. Therefore, to fill out the corresponding spreadsheets, please have the following information readily available for the respective reporting period:
1) Heart Disease Budget
2) Workplans</t>
    </r>
  </si>
  <si>
    <r>
      <t>Instructions</t>
    </r>
    <r>
      <rPr>
        <sz val="12"/>
        <rFont val="Arial"/>
        <family val="2"/>
      </rPr>
      <t xml:space="preserve">: This page has been pre-populated. There is no need to fill out any of the information listed here. Items in </t>
    </r>
    <r>
      <rPr>
        <b/>
        <sz val="12"/>
        <rFont val="Arial"/>
        <family val="2"/>
      </rPr>
      <t>yellow</t>
    </r>
    <r>
      <rPr>
        <sz val="12"/>
        <rFont val="Arial"/>
        <family val="2"/>
      </rPr>
      <t xml:space="preserve"> will automatically be populated due to the Excel formula within each cell.</t>
    </r>
  </si>
  <si>
    <t>Cardiovascular Disease Spending Amount</t>
  </si>
  <si>
    <t>Total Cardiovascular Disease Funding Amount from SHD</t>
  </si>
  <si>
    <r>
      <rPr>
        <b/>
        <u/>
        <sz val="14"/>
        <rFont val="Arial"/>
        <family val="2"/>
      </rPr>
      <t>Instructions</t>
    </r>
    <r>
      <rPr>
        <b/>
        <sz val="14"/>
        <rFont val="Arial"/>
        <family val="2"/>
      </rPr>
      <t xml:space="preserve">: </t>
    </r>
    <r>
      <rPr>
        <sz val="14"/>
        <rFont val="Arial"/>
        <family val="2"/>
      </rPr>
      <t>Please fill out both tables below, General Equipment (Table 1) and Strategy-Specific Supplies/Materials (Table 2).</t>
    </r>
    <r>
      <rPr>
        <b/>
        <sz val="14"/>
        <rFont val="Arial"/>
        <family val="2"/>
      </rPr>
      <t xml:space="preserve"> </t>
    </r>
    <r>
      <rPr>
        <sz val="14"/>
        <rFont val="Arial"/>
        <family val="2"/>
      </rPr>
      <t>For the General Equipment table, please fill out the equipment used for Category B. Same equipment have been inputted below for guidance. Please add additional office equipment to column B as needed.</t>
    </r>
    <r>
      <rPr>
        <b/>
        <sz val="14"/>
        <rFont val="Arial"/>
        <family val="2"/>
      </rPr>
      <t xml:space="preserve"> </t>
    </r>
    <r>
      <rPr>
        <sz val="14"/>
        <rFont val="Arial"/>
        <family val="2"/>
      </rPr>
      <t>Office equipment is defined as a long-term assest such as computers, printers, copiers, etc. For the second table, Strategy-Specific Supplies/Materials</t>
    </r>
    <r>
      <rPr>
        <b/>
        <sz val="14"/>
        <rFont val="Arial"/>
        <family val="2"/>
      </rPr>
      <t xml:space="preserve"> </t>
    </r>
    <r>
      <rPr>
        <sz val="14"/>
        <rFont val="Arial"/>
        <family val="2"/>
      </rPr>
      <t>are materials needed for activities related to the Category B strategies such as training rental costs, paper, folders, website maintenance costs, etc.</t>
    </r>
    <r>
      <rPr>
        <b/>
        <sz val="14"/>
        <rFont val="Arial"/>
        <family val="2"/>
      </rPr>
      <t xml:space="preserve"> </t>
    </r>
    <r>
      <rPr>
        <sz val="14"/>
        <rFont val="Arial"/>
        <family val="2"/>
      </rPr>
      <t>Sample supplies have been inputted below for guidance. Please adjust the cells within table 2 as needed.</t>
    </r>
    <r>
      <rPr>
        <b/>
        <sz val="14"/>
        <rFont val="Arial"/>
        <family val="2"/>
      </rPr>
      <t xml:space="preserve"> </t>
    </r>
    <r>
      <rPr>
        <sz val="14"/>
        <rFont val="Arial"/>
        <family val="2"/>
      </rPr>
      <t xml:space="preserve">Note that Table 1 and 2 are different materials and therefore different costs. Items in </t>
    </r>
    <r>
      <rPr>
        <b/>
        <sz val="14"/>
        <rFont val="Arial"/>
        <family val="2"/>
      </rPr>
      <t>yellow</t>
    </r>
    <r>
      <rPr>
        <sz val="14"/>
        <rFont val="Arial"/>
        <family val="2"/>
      </rPr>
      <t xml:space="preserve"> will automatically be populated due to the Excel formula within each cell.</t>
    </r>
  </si>
  <si>
    <t>Office equipment is defined as a long-term assest such as computers, printers, copiers, etc. The items below are examples of office equipment. Please update the chart below with the office equipment purchase for 1815.</t>
  </si>
  <si>
    <t>Please update the table below for strategy-specific supplies/materials that are needed for activities related to the Category B strategies such as training rental costs, paper, folders, website maintenance costs, etc. Sample supplies have been inputted below only as examples. Please adjust the cells within table 2 as needed.</t>
  </si>
  <si>
    <r>
      <t>Instructions</t>
    </r>
    <r>
      <rPr>
        <b/>
        <sz val="14"/>
        <rFont val="Arial"/>
        <family val="2"/>
      </rPr>
      <t xml:space="preserve">: </t>
    </r>
    <r>
      <rPr>
        <sz val="14"/>
        <rFont val="Arial"/>
        <family val="2"/>
      </rPr>
      <t xml:space="preserve">For the in-kind funding table, it is encouraged that principal investigators fill out this information in conjunction with other principal investigators in charge of other heart-disease prevention programs as in-kind funding may overlap with 1815 activities. Items in </t>
    </r>
    <r>
      <rPr>
        <b/>
        <sz val="14"/>
        <rFont val="Arial"/>
        <family val="2"/>
      </rPr>
      <t xml:space="preserve">yellow </t>
    </r>
    <r>
      <rPr>
        <sz val="14"/>
        <rFont val="Arial"/>
        <family val="2"/>
      </rPr>
      <t>will automatically be populated due to the Excel formula within each cell.</t>
    </r>
  </si>
  <si>
    <r>
      <t>Instructions</t>
    </r>
    <r>
      <rPr>
        <b/>
        <sz val="14"/>
        <rFont val="Arial"/>
        <family val="2"/>
      </rPr>
      <t xml:space="preserve">: </t>
    </r>
    <r>
      <rPr>
        <sz val="14"/>
        <rFont val="Arial"/>
        <family val="2"/>
      </rPr>
      <t xml:space="preserve">Please fill out the following table for 1815-related travel only. Travel for 1815 may include, but is not limited to: conferences where the attendee is attending/presenting for 1815; site visits; meetings with sites, partners, etc.  For columns Y to AE please indicate whether the travel supported any of the Category B strategies. Items in </t>
    </r>
    <r>
      <rPr>
        <b/>
        <sz val="14"/>
        <rFont val="Arial"/>
        <family val="2"/>
      </rPr>
      <t>yellow</t>
    </r>
    <r>
      <rPr>
        <sz val="14"/>
        <rFont val="Arial"/>
        <family val="2"/>
      </rPr>
      <t xml:space="preserve"> will automatically be populated due to the Excel formula within each cell.</t>
    </r>
  </si>
  <si>
    <r>
      <t>Instructions</t>
    </r>
    <r>
      <rPr>
        <sz val="12"/>
        <rFont val="Arial"/>
        <family val="2"/>
      </rPr>
      <t xml:space="preserve">: Please fill out the information below, listing the job titles for those working on the 1815 program (insert extra rows if there is not enough space, deleted extra rows if not needed). Please list the actual monthly salary of the specific individual that holds that current position. Please select the Category B strategies that the individual is working on. If staff do not have benefits (i.e. are temporary) please write 0 for their benefits. Items in </t>
    </r>
    <r>
      <rPr>
        <b/>
        <sz val="12"/>
        <rFont val="Arial"/>
        <family val="2"/>
      </rPr>
      <t>yellow</t>
    </r>
    <r>
      <rPr>
        <sz val="12"/>
        <rFont val="Arial"/>
        <family val="2"/>
      </rPr>
      <t xml:space="preserve"> will automatically be populated due to the Excel formula within each cell.</t>
    </r>
  </si>
  <si>
    <t>Form Approved 
OMB No. 0920-xxxx 
Exp. Date XX/XX/20XX</t>
  </si>
  <si>
    <t>5b. DP18-1815 Heart Disease Prevention and Management:  Resource Use and Cost Inventory Tool</t>
  </si>
  <si>
    <t>5b. DP18-1815 Category B:  Resource Use and Cost Inventory Tool</t>
  </si>
  <si>
    <r>
      <t xml:space="preserve">The CDC Division for Heart Disease and Stroke Prevention (DHDSP) has contracted Deloitte Consulting  to support a national-level evaluation of the 1815 Cooperative Agreement the Division has with state health departments (SHDs).  As part of that larger evaluation, the Deloitte National Evaluation Team is conducting a cost study to better understand the costs of implementing  CDC-recommended strategies for strengthening prevention and management of cardiovascular disease within health organizations. Specifically, the Cost Study will seek to (1) estimate the overall costs of implementing each heart disease prevention or management strategy funded by the 1815 cooperative agreement, (2) determine the level of variability in the cost of implementation across different types of health organizations, and (3) identify the factors driving cost and variability.  Your organization was selected for participation in this cost study based on your close collaboration with the state health department on implementing the CDC-funded strategies and interventions. 
Please follow the instructions provided in this Resource Use and Cost Inventory Tool to provide cost data related to the implementation key CDC-funded and SHD-supported heart disease prevention and management strategies within your organization. Completion of this Resource Use and Cost Inventory Tool is voluntary.  It is expected that it will take you approximately </t>
    </r>
    <r>
      <rPr>
        <b/>
        <sz val="11"/>
        <rFont val="Arial"/>
        <family val="2"/>
      </rPr>
      <t>2 hours</t>
    </r>
    <r>
      <rPr>
        <sz val="11"/>
        <rFont val="Arial"/>
        <family val="2"/>
      </rPr>
      <t xml:space="preserve"> to complete the tool, including time to retrieve information you may need to fill the form.  You may save a partially completed tool and return to complete it at a different time.  All information will be kept secure and any identifiable information will be removed when results are aggregated for analysis. 
The Deloitte National Evalaution Team is available to address any questions you may have and provide additional guidance to support completion of this this tool.  You may email </t>
    </r>
    <r>
      <rPr>
        <sz val="11"/>
        <color rgb="FFFF0000"/>
        <rFont val="Arial"/>
        <family val="2"/>
      </rPr>
      <t>Gizelle Gopez, ggopez@deloitte.com,</t>
    </r>
    <r>
      <rPr>
        <sz val="11"/>
        <rFont val="Arial"/>
        <family val="2"/>
      </rPr>
      <t xml:space="preserve"> with questions. </t>
    </r>
  </si>
  <si>
    <r>
      <t xml:space="preserve">Thank you for taking the time to participate in the DP18-1815 Resource Use and Cost Inventory Tool. The Deloitte evaluation team is working with the CDC Division for Heart Disease and Stroke prevention to evaluation the DP18-1815 Cooperate Agreement -- Improving the Health of Americans through Prevention and Management of Diabetes and Heart Disease and Stroke, which we will refer to as 1815. As part of the larger national evaluation of 1815, we are conducting a cost study focused on the Heart Disease and Stroke, Category B strateges. The cost study is designed to calculate the overall costs of implementing each 1815 Category B strategy and will take approximately </t>
    </r>
    <r>
      <rPr>
        <b/>
        <i/>
        <sz val="11"/>
        <rFont val="Arial"/>
        <family val="2"/>
      </rPr>
      <t>2.5 hours</t>
    </r>
    <r>
      <rPr>
        <i/>
        <sz val="11"/>
        <rFont val="Arial"/>
        <family val="2"/>
      </rPr>
      <t xml:space="preserve"> to fill out.
Your participation in this cost study is completely voluntary and it will not in any way impact the funding or technical assistance you receive from CDC. All information will be kept secure and any personally-identifiable information will be removed when results are aggregated for analysis. If you have any questions about the study or the tool, please contact </t>
    </r>
    <r>
      <rPr>
        <b/>
        <i/>
        <sz val="11"/>
        <rFont val="Arial"/>
        <family val="2"/>
      </rPr>
      <t>Gizelle Gopez, ggopez@deloitte.com.</t>
    </r>
    <r>
      <rPr>
        <i/>
        <sz val="11"/>
        <rFont val="Arial"/>
        <family val="2"/>
      </rPr>
      <t xml:space="preserve"> 
Note: Public reporting burden of this collection of information is estimated to average 2.5 hours per response, including the time for reviewing instructions, searching existing data sources, gathering and maintaining the data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CDC/ATSDR Reports Clearance Officer; 1600 Clifton Road NE, MS D-74, Atlanta, Georgia 30333; ATTN: PRA (0920-20HP)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</si>
</sst>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quot;$&quot;#,##0.00_);\(&quot;$&quot;#,##0.00\)"/>
    <numFmt numFmtId="44" formatCode="_(&quot;$&quot;* #,##0.00_);_(&quot;$&quot;* \(#,##0.00\);_(&quot;$&quot;* &quot;-&quot;??_);_(@_)"/>
    <numFmt numFmtId="43" formatCode="_(* #,##0.00_);_(* \(#,##0.00\);_(* &quot;-&quot;??_);_(@_)"/>
    <numFmt numFmtId="164" formatCode="_-* #,##0.00_-;\-* #,##0.00_-;_-* &quot;-&quot;??_-;_-@_-"/>
    <numFmt numFmtId="165" formatCode="\ #,##0.00\ ;\-#,##0.00\ ;&quot; -&quot;#\ ;@\ "/>
    <numFmt numFmtId="166" formatCode="_-* #,##0_-;\-* #,##0_-;_-* &quot;-&quot;??_-;_-@_-"/>
    <numFmt numFmtId="167" formatCode="_(* #,##0_);_(* \(#,##0\);_(* &quot;-&quot;??_);_(@_)"/>
    <numFmt numFmtId="168" formatCode="_-* #,##0.00_₴_-;\-* #,##0.00_₴_-;_-* &quot;-&quot;??_₴_-;_-@_-"/>
    <numFmt numFmtId="169" formatCode="_-&quot;$&quot;* #,##0.00_-;\-&quot;$&quot;* #,##0.00_-;_-&quot;$&quot;* &quot;-&quot;??_-;_-@_-"/>
    <numFmt numFmtId="170" formatCode="[$-409]mmmm\-yy;@"/>
    <numFmt numFmtId="171" formatCode="#,##0.0_);\(#,##0.0\)"/>
  </numFmts>
  <fonts count="83">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b/>
      <sz val="10"/>
      <name val="Arial Narrow"/>
      <family val="2"/>
    </font>
    <font>
      <sz val="10"/>
      <name val="Arial Narrow"/>
      <family val="2"/>
    </font>
    <font>
      <sz val="8"/>
      <name val="Arial Narrow"/>
      <family val="2"/>
    </font>
    <font>
      <sz val="10"/>
      <color theme="1" tint="0.499984740745262"/>
      <name val="Arial"/>
      <family val="2"/>
    </font>
    <font>
      <b/>
      <sz val="10"/>
      <name val="Arial"/>
      <family val="2"/>
    </font>
    <font>
      <sz val="11"/>
      <color indexed="8"/>
      <name val="Calibri"/>
      <family val="2"/>
    </font>
    <font>
      <u/>
      <sz val="11"/>
      <color indexed="12"/>
      <name val="Calibri"/>
      <family val="2"/>
    </font>
    <font>
      <sz val="10"/>
      <name val="Verdana"/>
      <family val="2"/>
    </font>
    <font>
      <sz val="11"/>
      <color indexed="62"/>
      <name val="Calibri"/>
      <family val="2"/>
    </font>
    <font>
      <b/>
      <sz val="11"/>
      <color indexed="8"/>
      <name val="Arial"/>
      <family val="2"/>
      <charset val="1"/>
    </font>
    <font>
      <b/>
      <sz val="16"/>
      <color theme="0"/>
      <name val="Arial"/>
      <family val="2"/>
    </font>
    <font>
      <sz val="11"/>
      <color indexed="17"/>
      <name val="Calibri"/>
      <family val="2"/>
    </font>
    <font>
      <sz val="11"/>
      <color theme="1"/>
      <name val="Calibri"/>
      <family val="2"/>
      <scheme val="minor"/>
    </font>
    <font>
      <sz val="10"/>
      <color rgb="FFFF0000"/>
      <name val="Arial"/>
      <family val="2"/>
    </font>
    <font>
      <b/>
      <sz val="10"/>
      <color theme="0"/>
      <name val="Arial"/>
      <family val="2"/>
    </font>
    <font>
      <sz val="10"/>
      <color theme="1"/>
      <name val="Calibri"/>
      <family val="2"/>
      <scheme val="minor"/>
    </font>
    <font>
      <b/>
      <sz val="11"/>
      <color theme="0"/>
      <name val="Arial"/>
      <family val="2"/>
      <charset val="1"/>
    </font>
    <font>
      <sz val="11"/>
      <color theme="1"/>
      <name val="Arial"/>
      <family val="2"/>
    </font>
    <font>
      <sz val="11"/>
      <name val="Calibri"/>
      <family val="2"/>
      <scheme val="minor"/>
    </font>
    <font>
      <b/>
      <sz val="22"/>
      <color rgb="FFFFFFFF"/>
      <name val="Verdana"/>
      <family val="2"/>
    </font>
    <font>
      <b/>
      <sz val="11"/>
      <color theme="0"/>
      <name val="Arial"/>
      <family val="2"/>
    </font>
    <font>
      <sz val="11"/>
      <name val="Arial"/>
      <family val="2"/>
    </font>
    <font>
      <b/>
      <sz val="11"/>
      <color theme="1"/>
      <name val="Arial"/>
      <family val="2"/>
    </font>
    <font>
      <b/>
      <i/>
      <sz val="11"/>
      <color theme="1"/>
      <name val="Arial"/>
      <family val="2"/>
    </font>
    <font>
      <b/>
      <sz val="11"/>
      <color indexed="8"/>
      <name val="Arial"/>
      <family val="2"/>
    </font>
    <font>
      <b/>
      <sz val="11"/>
      <name val="Arial"/>
      <family val="2"/>
    </font>
    <font>
      <sz val="11"/>
      <color indexed="62"/>
      <name val="Arial"/>
      <family val="2"/>
    </font>
    <font>
      <sz val="11"/>
      <color indexed="8"/>
      <name val="Arial"/>
      <family val="2"/>
    </font>
    <font>
      <b/>
      <sz val="11"/>
      <color indexed="62"/>
      <name val="Arial"/>
      <family val="2"/>
    </font>
    <font>
      <b/>
      <sz val="20"/>
      <color rgb="FFFFFFFF"/>
      <name val="Calibri"/>
      <family val="2"/>
      <scheme val="minor"/>
    </font>
    <font>
      <u/>
      <sz val="11"/>
      <color theme="10"/>
      <name val="Calibri"/>
      <family val="2"/>
      <scheme val="minor"/>
    </font>
    <font>
      <u/>
      <sz val="11"/>
      <color theme="11"/>
      <name val="Calibri"/>
      <family val="2"/>
      <scheme val="minor"/>
    </font>
    <font>
      <sz val="10"/>
      <color theme="1"/>
      <name val="Times New Roman"/>
      <family val="1"/>
    </font>
    <font>
      <sz val="10"/>
      <color theme="1"/>
      <name val="Arial Narrow"/>
      <family val="2"/>
    </font>
    <font>
      <sz val="11"/>
      <name val="Calibri"/>
      <family val="2"/>
    </font>
    <font>
      <sz val="8"/>
      <name val="Arial"/>
      <family val="2"/>
    </font>
    <font>
      <i/>
      <sz val="11"/>
      <color indexed="8"/>
      <name val="Arial"/>
      <family val="2"/>
    </font>
    <font>
      <sz val="11"/>
      <color indexed="8"/>
      <name val="Arial"/>
      <family val="2"/>
      <charset val="204"/>
    </font>
    <font>
      <b/>
      <i/>
      <sz val="11"/>
      <color indexed="8"/>
      <name val="Arial"/>
      <family val="2"/>
    </font>
    <font>
      <b/>
      <sz val="11"/>
      <color indexed="8"/>
      <name val="Arial"/>
      <family val="2"/>
      <charset val="204"/>
    </font>
    <font>
      <sz val="11"/>
      <name val="Times New Roman"/>
      <family val="1"/>
      <charset val="204"/>
    </font>
    <font>
      <b/>
      <sz val="11"/>
      <color indexed="8"/>
      <name val="Calibri"/>
      <family val="2"/>
    </font>
    <font>
      <i/>
      <sz val="11"/>
      <color indexed="8"/>
      <name val="Arial"/>
      <family val="2"/>
      <charset val="204"/>
    </font>
    <font>
      <sz val="11"/>
      <color theme="0"/>
      <name val="Calibri"/>
      <family val="2"/>
      <scheme val="minor"/>
    </font>
    <font>
      <sz val="10"/>
      <color theme="4" tint="-0.24994659260841701"/>
      <name val="Arial Narrow"/>
      <family val="2"/>
    </font>
    <font>
      <i/>
      <sz val="11"/>
      <color rgb="FF7F7F7F"/>
      <name val="Calibri"/>
      <family val="2"/>
      <scheme val="minor"/>
    </font>
    <font>
      <i/>
      <sz val="10"/>
      <color rgb="FF0033CC"/>
      <name val="Gill Sans MT"/>
      <family val="2"/>
    </font>
    <font>
      <i/>
      <sz val="10"/>
      <color rgb="FFC00000"/>
      <name val="Arial Narrow"/>
      <family val="2"/>
    </font>
    <font>
      <b/>
      <sz val="10"/>
      <color indexed="9"/>
      <name val="Verdana"/>
      <family val="2"/>
    </font>
    <font>
      <sz val="10"/>
      <name val="Helv"/>
      <charset val="204"/>
    </font>
    <font>
      <sz val="10"/>
      <name val="Arial Cyr"/>
      <charset val="204"/>
    </font>
    <font>
      <sz val="12"/>
      <color theme="1"/>
      <name val="ArialMT"/>
      <family val="2"/>
    </font>
    <font>
      <b/>
      <sz val="16"/>
      <color theme="1"/>
      <name val="Arial"/>
      <family val="2"/>
    </font>
    <font>
      <b/>
      <u/>
      <sz val="14"/>
      <color theme="1"/>
      <name val="Arial"/>
      <family val="2"/>
    </font>
    <font>
      <b/>
      <sz val="12"/>
      <color theme="0"/>
      <name val="Arial"/>
      <family val="2"/>
      <charset val="1"/>
    </font>
    <font>
      <b/>
      <sz val="12"/>
      <name val="Calibri"/>
      <family val="2"/>
      <scheme val="minor"/>
    </font>
    <font>
      <sz val="11"/>
      <color rgb="FFFF0000"/>
      <name val="Arial"/>
      <family val="2"/>
    </font>
    <font>
      <sz val="14"/>
      <color rgb="FFFF0000"/>
      <name val="Arial"/>
      <family val="2"/>
    </font>
    <font>
      <i/>
      <sz val="11"/>
      <name val="Arial"/>
      <family val="2"/>
    </font>
    <font>
      <b/>
      <u/>
      <sz val="14"/>
      <name val="Arial"/>
      <family val="2"/>
    </font>
    <font>
      <b/>
      <sz val="14"/>
      <name val="Arial"/>
      <family val="2"/>
    </font>
    <font>
      <sz val="14"/>
      <name val="Arial"/>
      <family val="2"/>
    </font>
    <font>
      <b/>
      <u/>
      <sz val="16"/>
      <name val="Arial"/>
      <family val="2"/>
    </font>
    <font>
      <b/>
      <sz val="11"/>
      <color theme="1"/>
      <name val="Calibri"/>
      <family val="2"/>
      <scheme val="minor"/>
    </font>
    <font>
      <b/>
      <i/>
      <sz val="10"/>
      <name val="Arial"/>
      <family val="2"/>
    </font>
    <font>
      <sz val="10"/>
      <color theme="1"/>
      <name val="Arial"/>
      <family val="2"/>
    </font>
    <font>
      <b/>
      <sz val="10"/>
      <color theme="1"/>
      <name val="Arial"/>
      <family val="2"/>
    </font>
    <font>
      <b/>
      <sz val="12"/>
      <name val="Arial"/>
      <family val="2"/>
    </font>
    <font>
      <b/>
      <sz val="12"/>
      <color theme="1"/>
      <name val="Arial"/>
      <family val="2"/>
    </font>
    <font>
      <b/>
      <sz val="11"/>
      <color rgb="FFE85D56"/>
      <name val="Arial"/>
      <family val="2"/>
    </font>
    <font>
      <sz val="11"/>
      <name val="Arial Narrow"/>
      <family val="2"/>
    </font>
    <font>
      <b/>
      <sz val="10"/>
      <color theme="0"/>
      <name val="Calibri"/>
      <family val="2"/>
      <scheme val="minor"/>
    </font>
    <font>
      <b/>
      <u/>
      <sz val="12"/>
      <name val="Arial"/>
      <family val="2"/>
    </font>
    <font>
      <sz val="12"/>
      <name val="Arial"/>
      <family val="2"/>
    </font>
    <font>
      <sz val="11"/>
      <color theme="0"/>
      <name val="Arial"/>
      <family val="2"/>
    </font>
    <font>
      <b/>
      <i/>
      <sz val="11"/>
      <color rgb="FFFF0000"/>
      <name val="Arial"/>
      <family val="2"/>
    </font>
    <font>
      <b/>
      <i/>
      <sz val="11"/>
      <name val="Arial"/>
      <family val="2"/>
    </font>
    <font>
      <b/>
      <sz val="11"/>
      <name val="Calibri"/>
      <family val="2"/>
      <scheme val="minor"/>
    </font>
  </fonts>
  <fills count="2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47"/>
        <bgColor indexed="51"/>
      </patternFill>
    </fill>
    <fill>
      <patternFill patternType="solid">
        <fgColor indexed="26"/>
        <bgColor indexed="49"/>
      </patternFill>
    </fill>
    <fill>
      <patternFill patternType="solid">
        <fgColor rgb="FF843C0C"/>
        <bgColor indexed="64"/>
      </patternFill>
    </fill>
    <fill>
      <patternFill patternType="solid">
        <fgColor indexed="42"/>
        <bgColor indexed="34"/>
      </patternFill>
    </fill>
    <fill>
      <patternFill patternType="solid">
        <fgColor theme="8" tint="0.79998168889431442"/>
        <bgColor indexed="64"/>
      </patternFill>
    </fill>
    <fill>
      <patternFill patternType="solid">
        <fgColor rgb="FF4066B2"/>
        <bgColor indexed="64"/>
      </patternFill>
    </fill>
    <fill>
      <patternFill patternType="solid">
        <fgColor rgb="FF002060"/>
        <bgColor indexed="64"/>
      </patternFill>
    </fill>
    <fill>
      <patternFill patternType="solid">
        <fgColor rgb="FF92D05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79998168889431442"/>
        <bgColor indexed="65"/>
      </patternFill>
    </fill>
    <fill>
      <patternFill patternType="solid">
        <fgColor theme="9"/>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BB5A7"/>
        <bgColor indexed="64"/>
      </patternFill>
    </fill>
    <fill>
      <patternFill patternType="solid">
        <fgColor theme="4" tint="-0.499984740745262"/>
        <bgColor indexed="64"/>
      </patternFill>
    </fill>
    <fill>
      <patternFill patternType="solid">
        <fgColor rgb="FFFFFFCC"/>
        <bgColor indexed="64"/>
      </patternFill>
    </fill>
    <fill>
      <patternFill patternType="solid">
        <fgColor theme="5" tint="0.59996337778862885"/>
        <bgColor indexed="64"/>
      </patternFill>
    </fill>
    <fill>
      <patternFill patternType="solid">
        <fgColor theme="8" tint="-0.249977111117893"/>
        <bgColor indexed="64"/>
      </patternFill>
    </fill>
    <fill>
      <patternFill patternType="solid">
        <fgColor theme="2" tint="-9.9978637043366805E-2"/>
        <bgColor indexed="64"/>
      </patternFill>
    </fill>
    <fill>
      <patternFill patternType="solid">
        <fgColor theme="8" tint="0.39997558519241921"/>
        <bgColor indexed="64"/>
      </patternFill>
    </fill>
    <fill>
      <patternFill patternType="solid">
        <fgColor rgb="FFF3ABA7"/>
        <bgColor indexed="64"/>
      </patternFill>
    </fill>
    <fill>
      <patternFill patternType="solid">
        <fgColor rgb="FF8A0000"/>
        <bgColor indexed="64"/>
      </patternFill>
    </fill>
    <fill>
      <patternFill patternType="solid">
        <fgColor rgb="FFFFFF00"/>
        <bgColor indexed="64"/>
      </patternFill>
    </fill>
    <fill>
      <patternFill patternType="solid">
        <fgColor theme="5"/>
        <bgColor indexed="64"/>
      </patternFill>
    </fill>
  </fills>
  <borders count="51">
    <border>
      <left/>
      <right/>
      <top/>
      <bottom/>
      <diagonal/>
    </border>
    <border>
      <left style="thin">
        <color indexed="54"/>
      </left>
      <right style="thin">
        <color indexed="54"/>
      </right>
      <top style="thin">
        <color indexed="54"/>
      </top>
      <bottom style="thin">
        <color indexed="54"/>
      </bottom>
      <diagonal/>
    </border>
    <border>
      <left style="thin">
        <color indexed="22"/>
      </left>
      <right style="thin">
        <color indexed="22"/>
      </right>
      <top style="thin">
        <color indexed="22"/>
      </top>
      <bottom style="thin">
        <color indexed="22"/>
      </bottom>
      <diagonal/>
    </border>
    <border>
      <left/>
      <right/>
      <top/>
      <bottom style="thin">
        <color auto="1"/>
      </bottom>
      <diagonal/>
    </border>
    <border>
      <left style="thin">
        <color auto="1"/>
      </left>
      <right/>
      <top/>
      <bottom style="thin">
        <color auto="1"/>
      </bottom>
      <diagonal/>
    </border>
    <border>
      <left style="thin">
        <color theme="4"/>
      </left>
      <right/>
      <top style="thin">
        <color theme="4"/>
      </top>
      <bottom style="thin">
        <color theme="4"/>
      </bottom>
      <diagonal/>
    </border>
    <border>
      <left/>
      <right/>
      <top style="thin">
        <color theme="4"/>
      </top>
      <bottom style="thin">
        <color theme="4"/>
      </bottom>
      <diagonal/>
    </border>
    <border>
      <left style="thin">
        <color auto="1"/>
      </left>
      <right style="thin">
        <color auto="1"/>
      </right>
      <top/>
      <bottom style="thin">
        <color auto="1"/>
      </bottom>
      <diagonal/>
    </border>
    <border>
      <left/>
      <right style="thin">
        <color theme="4"/>
      </right>
      <top style="thin">
        <color theme="4"/>
      </top>
      <bottom style="thin">
        <color theme="4"/>
      </bottom>
      <diagonal/>
    </border>
    <border>
      <left style="thin">
        <color auto="1"/>
      </left>
      <right style="thin">
        <color auto="1"/>
      </right>
      <top/>
      <bottom/>
      <diagonal/>
    </border>
    <border>
      <left style="thin">
        <color indexed="54"/>
      </left>
      <right style="thin">
        <color indexed="54"/>
      </right>
      <top style="thin">
        <color indexed="54"/>
      </top>
      <bottom style="thin">
        <color indexed="54"/>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top style="thin">
        <color theme="0" tint="-0.34998626667073579"/>
      </top>
      <bottom style="thin">
        <color theme="0" tint="-0.34998626667073579"/>
      </bottom>
      <diagonal/>
    </border>
    <border>
      <left/>
      <right/>
      <top style="thin">
        <color theme="1" tint="0.34998626667073579"/>
      </top>
      <bottom style="thin">
        <color theme="1" tint="0.34998626667073579"/>
      </bottom>
      <diagonal/>
    </border>
    <border>
      <left style="thin">
        <color theme="0" tint="-4.9989318521683403E-2"/>
      </left>
      <right style="thin">
        <color theme="0" tint="-4.9989318521683403E-2"/>
      </right>
      <top style="thin">
        <color theme="0" tint="-0.24994659260841701"/>
      </top>
      <bottom style="thin">
        <color theme="0" tint="-0.24994659260841701"/>
      </bottom>
      <diagonal/>
    </border>
    <border>
      <left style="thin">
        <color theme="0" tint="-0.14996795556505021"/>
      </left>
      <right style="thin">
        <color theme="0" tint="-0.14996795556505021"/>
      </right>
      <top style="thin">
        <color theme="0" tint="-0.34998626667073579"/>
      </top>
      <bottom style="thin">
        <color theme="0" tint="-0.34998626667073579"/>
      </bottom>
      <diagonal/>
    </border>
    <border>
      <left style="dotted">
        <color rgb="FFC00000"/>
      </left>
      <right style="dotted">
        <color rgb="FFC00000"/>
      </right>
      <top style="dotted">
        <color rgb="FFC00000"/>
      </top>
      <bottom style="dotted">
        <color rgb="FFC00000"/>
      </bottom>
      <diagonal/>
    </border>
    <border>
      <left/>
      <right/>
      <top style="medium">
        <color auto="1"/>
      </top>
      <bottom style="medium">
        <color auto="1"/>
      </bottom>
      <diagonal/>
    </border>
    <border>
      <left/>
      <right/>
      <top style="thin">
        <color theme="0" tint="-0.24994659260841701"/>
      </top>
      <bottom style="thin">
        <color theme="0" tint="-0.24994659260841701"/>
      </bottom>
      <diagonal/>
    </border>
    <border>
      <left style="thin">
        <color theme="5" tint="0.79998168889431442"/>
      </left>
      <right style="thin">
        <color theme="5" tint="0.79998168889431442"/>
      </right>
      <top style="thin">
        <color theme="0" tint="-0.24994659260841701"/>
      </top>
      <bottom style="thin">
        <color theme="0" tint="-0.24994659260841701"/>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right/>
      <top style="thin">
        <color theme="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auto="1"/>
      </left>
      <right style="thin">
        <color auto="1"/>
      </right>
      <top style="thin">
        <color auto="1"/>
      </top>
      <bottom style="thin">
        <color auto="1"/>
      </bottom>
      <diagonal/>
    </border>
    <border>
      <left style="thin">
        <color theme="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auto="1"/>
      </right>
      <top/>
      <bottom style="thin">
        <color auto="1"/>
      </bottom>
      <diagonal/>
    </border>
    <border>
      <left style="thin">
        <color auto="1"/>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17">
    <xf numFmtId="0" fontId="0" fillId="0" borderId="0"/>
    <xf numFmtId="0" fontId="4" fillId="0" borderId="0"/>
    <xf numFmtId="0" fontId="7" fillId="0" borderId="0"/>
    <xf numFmtId="0" fontId="10" fillId="0" borderId="0"/>
    <xf numFmtId="0" fontId="11" fillId="0" borderId="0"/>
    <xf numFmtId="0" fontId="13" fillId="4" borderId="1"/>
    <xf numFmtId="0" fontId="10" fillId="5" borderId="2"/>
    <xf numFmtId="9" fontId="10" fillId="0" borderId="0"/>
    <xf numFmtId="0" fontId="16" fillId="7" borderId="0"/>
    <xf numFmtId="165" fontId="10" fillId="0" borderId="0"/>
    <xf numFmtId="0" fontId="12" fillId="0" borderId="0"/>
    <xf numFmtId="44" fontId="17"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43" fontId="17" fillId="0" borderId="0" applyFon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17" fillId="0" borderId="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13" fillId="4" borderId="10"/>
    <xf numFmtId="0" fontId="10" fillId="5" borderId="11"/>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17" fillId="0" borderId="0"/>
    <xf numFmtId="0" fontId="17" fillId="0" borderId="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 fillId="0" borderId="0"/>
    <xf numFmtId="0" fontId="17" fillId="14" borderId="0" applyNumberFormat="0" applyBorder="0" applyAlignment="0" applyProtection="0"/>
    <xf numFmtId="0" fontId="48" fillId="15" borderId="0" applyNumberFormat="0" applyBorder="0" applyAlignment="0" applyProtection="0"/>
    <xf numFmtId="0" fontId="49" fillId="16" borderId="19">
      <alignment horizontal="right" vertical="center"/>
    </xf>
    <xf numFmtId="44" fontId="4" fillId="0" borderId="0" applyFont="0" applyFill="0" applyBorder="0" applyAlignment="0" applyProtection="0"/>
    <xf numFmtId="0" fontId="6" fillId="16" borderId="20">
      <alignment horizontal="right" vertical="center"/>
    </xf>
    <xf numFmtId="0" fontId="5" fillId="17" borderId="19" applyNumberFormat="0">
      <alignment horizontal="left" vertical="center"/>
    </xf>
    <xf numFmtId="0" fontId="50" fillId="0" borderId="0" applyNumberFormat="0" applyFill="0" applyBorder="0" applyAlignment="0" applyProtection="0"/>
    <xf numFmtId="0" fontId="51" fillId="0" borderId="0" applyNumberFormat="0" applyFill="0" applyBorder="0" applyAlignment="0" applyProtection="0">
      <alignment vertical="top"/>
      <protection locked="0"/>
    </xf>
    <xf numFmtId="0" fontId="4" fillId="17" borderId="21" applyNumberFormat="0" applyFont="0" applyAlignment="0"/>
    <xf numFmtId="0" fontId="4" fillId="8" borderId="22" applyNumberFormat="0" applyAlignment="0"/>
    <xf numFmtId="0" fontId="52" fillId="16" borderId="19">
      <alignment horizontal="left" vertical="center"/>
    </xf>
    <xf numFmtId="0" fontId="52" fillId="18" borderId="23">
      <alignment horizontal="left" vertical="center"/>
    </xf>
    <xf numFmtId="0" fontId="53" fillId="19" borderId="24" applyNumberFormat="0">
      <alignment horizontal="center" vertical="center"/>
    </xf>
    <xf numFmtId="0" fontId="53" fillId="19" borderId="24">
      <alignment horizontal="left" vertical="center"/>
    </xf>
    <xf numFmtId="0" fontId="4" fillId="20" borderId="25" applyNumberFormat="0" applyProtection="0"/>
    <xf numFmtId="0" fontId="4" fillId="12" borderId="25" applyNumberFormat="0" applyFont="0" applyProtection="0"/>
    <xf numFmtId="0" fontId="4" fillId="21" borderId="26" applyNumberFormat="0" applyFont="0" applyProtection="0"/>
    <xf numFmtId="0" fontId="4" fillId="0" borderId="0"/>
    <xf numFmtId="0" fontId="54" fillId="0" borderId="0"/>
    <xf numFmtId="0" fontId="4" fillId="0" borderId="0"/>
    <xf numFmtId="168" fontId="17" fillId="0" borderId="0" applyFont="0" applyFill="0" applyBorder="0" applyAlignment="0" applyProtection="0"/>
    <xf numFmtId="0" fontId="55" fillId="0" borderId="0"/>
    <xf numFmtId="0" fontId="4" fillId="0" borderId="0"/>
    <xf numFmtId="0" fontId="40" fillId="0" borderId="0"/>
    <xf numFmtId="0" fontId="55" fillId="0" borderId="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56" fillId="0" borderId="0"/>
    <xf numFmtId="169" fontId="56" fillId="0" borderId="0" applyFont="0" applyFill="0" applyBorder="0" applyAlignment="0" applyProtection="0"/>
    <xf numFmtId="0" fontId="4" fillId="0" borderId="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2" fillId="0" borderId="0"/>
    <xf numFmtId="164" fontId="2" fillId="0" borderId="0" applyFont="0" applyFill="0" applyBorder="0" applyAlignment="0" applyProtection="0"/>
    <xf numFmtId="164" fontId="17" fillId="0" borderId="0" applyFont="0" applyFill="0" applyBorder="0" applyAlignment="0" applyProtection="0"/>
    <xf numFmtId="0" fontId="4" fillId="0" borderId="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1" fillId="0" borderId="0"/>
    <xf numFmtId="164" fontId="1" fillId="0" borderId="0" applyFont="0" applyFill="0" applyBorder="0" applyAlignment="0" applyProtection="0"/>
    <xf numFmtId="0" fontId="13" fillId="4" borderId="10"/>
    <xf numFmtId="0" fontId="10" fillId="5" borderId="11"/>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cellStyleXfs>
  <cellXfs count="335">
    <xf numFmtId="0" fontId="0" fillId="0" borderId="0" xfId="0"/>
    <xf numFmtId="0" fontId="4" fillId="0" borderId="0" xfId="1"/>
    <xf numFmtId="0" fontId="4" fillId="0" borderId="0" xfId="1" applyAlignment="1">
      <alignment wrapText="1"/>
    </xf>
    <xf numFmtId="0" fontId="8" fillId="0" borderId="0" xfId="1" applyFont="1"/>
    <xf numFmtId="0" fontId="6" fillId="0" borderId="0" xfId="1" applyFont="1" applyAlignment="1">
      <alignment wrapText="1"/>
    </xf>
    <xf numFmtId="0" fontId="6" fillId="0" borderId="0" xfId="1" applyFont="1"/>
    <xf numFmtId="0" fontId="6" fillId="0" borderId="0" xfId="1" applyFont="1" applyAlignment="1">
      <alignment horizontal="center"/>
    </xf>
    <xf numFmtId="0" fontId="4" fillId="0" borderId="0" xfId="1"/>
    <xf numFmtId="0" fontId="20" fillId="3" borderId="0" xfId="0" applyFont="1" applyFill="1"/>
    <xf numFmtId="0" fontId="4" fillId="0" borderId="0" xfId="1" applyFill="1" applyBorder="1"/>
    <xf numFmtId="0" fontId="4" fillId="0" borderId="0" xfId="1" applyAlignment="1">
      <alignment horizontal="center" vertical="center"/>
    </xf>
    <xf numFmtId="0" fontId="4" fillId="0" borderId="0" xfId="1" applyFont="1"/>
    <xf numFmtId="0" fontId="4" fillId="0" borderId="0" xfId="1" applyFill="1"/>
    <xf numFmtId="0" fontId="22" fillId="3" borderId="0" xfId="0" applyFont="1" applyFill="1"/>
    <xf numFmtId="0" fontId="4" fillId="0" borderId="0" xfId="1" applyFont="1" applyAlignment="1">
      <alignment wrapText="1"/>
    </xf>
    <xf numFmtId="0" fontId="20" fillId="0" borderId="0" xfId="0" applyFont="1" applyFill="1"/>
    <xf numFmtId="0" fontId="23" fillId="0" borderId="0" xfId="1" applyFont="1"/>
    <xf numFmtId="0" fontId="24" fillId="10" borderId="0" xfId="1" applyFont="1" applyFill="1"/>
    <xf numFmtId="0" fontId="26" fillId="0" borderId="0" xfId="1" applyFont="1" applyFill="1"/>
    <xf numFmtId="0" fontId="25" fillId="0" borderId="0" xfId="0" applyFont="1" applyFill="1" applyBorder="1" applyAlignment="1">
      <alignment horizontal="center" vertical="center"/>
    </xf>
    <xf numFmtId="0" fontId="26" fillId="0" borderId="0" xfId="1" applyFont="1"/>
    <xf numFmtId="0" fontId="26" fillId="0" borderId="0" xfId="1" applyFont="1" applyAlignment="1">
      <alignment wrapText="1"/>
    </xf>
    <xf numFmtId="0" fontId="4" fillId="11" borderId="0" xfId="1" applyFill="1"/>
    <xf numFmtId="0" fontId="28" fillId="3" borderId="0" xfId="0" applyFont="1" applyFill="1"/>
    <xf numFmtId="0" fontId="0" fillId="3" borderId="0" xfId="0" applyFont="1" applyFill="1"/>
    <xf numFmtId="0" fontId="26" fillId="0" borderId="0" xfId="1" applyFont="1" applyFill="1" applyBorder="1" applyAlignment="1">
      <alignment wrapText="1"/>
    </xf>
    <xf numFmtId="0" fontId="23" fillId="0" borderId="0" xfId="1" applyFont="1" applyAlignment="1">
      <alignment horizontal="left"/>
    </xf>
    <xf numFmtId="0" fontId="23" fillId="0" borderId="0" xfId="1" applyFont="1" applyAlignment="1"/>
    <xf numFmtId="0" fontId="22" fillId="3" borderId="0" xfId="0" applyFont="1" applyFill="1" applyAlignment="1"/>
    <xf numFmtId="0" fontId="17" fillId="3" borderId="0" xfId="0" applyFont="1" applyFill="1" applyAlignment="1"/>
    <xf numFmtId="0" fontId="23" fillId="0" borderId="0" xfId="1" applyFont="1" applyAlignment="1">
      <alignment horizontal="left" wrapText="1"/>
    </xf>
    <xf numFmtId="0" fontId="23" fillId="0" borderId="0" xfId="1" applyFont="1" applyAlignment="1">
      <alignment wrapText="1"/>
    </xf>
    <xf numFmtId="0" fontId="26" fillId="0" borderId="0" xfId="0" applyFont="1" applyFill="1" applyBorder="1" applyAlignment="1">
      <alignment vertical="center" wrapText="1"/>
    </xf>
    <xf numFmtId="0" fontId="26" fillId="0" borderId="0" xfId="0" applyFont="1" applyFill="1" applyBorder="1" applyAlignment="1">
      <alignment horizontal="left" vertical="center" wrapText="1"/>
    </xf>
    <xf numFmtId="0" fontId="22" fillId="0" borderId="0" xfId="0" applyFont="1" applyFill="1" applyBorder="1" applyAlignment="1">
      <alignment horizontal="left" wrapText="1"/>
    </xf>
    <xf numFmtId="9" fontId="22" fillId="0" borderId="0" xfId="0" applyNumberFormat="1" applyFont="1" applyFill="1" applyBorder="1" applyAlignment="1">
      <alignment horizontal="left" wrapText="1"/>
    </xf>
    <xf numFmtId="0" fontId="15" fillId="0" borderId="0" xfId="1" applyFont="1" applyFill="1" applyBorder="1" applyAlignment="1">
      <alignment vertical="center" wrapText="1"/>
    </xf>
    <xf numFmtId="0" fontId="26" fillId="0" borderId="0" xfId="0" applyFont="1" applyFill="1" applyBorder="1" applyAlignment="1">
      <alignment vertical="center" wrapText="1"/>
    </xf>
    <xf numFmtId="0" fontId="26" fillId="0" borderId="0" xfId="0" applyFont="1" applyFill="1" applyBorder="1" applyAlignment="1">
      <alignment horizontal="left" vertical="center" wrapText="1"/>
    </xf>
    <xf numFmtId="0" fontId="38" fillId="0" borderId="0" xfId="0" applyFont="1" applyFill="1" applyBorder="1" applyAlignment="1">
      <alignment vertical="center" wrapText="1"/>
    </xf>
    <xf numFmtId="0" fontId="37" fillId="0" borderId="0" xfId="0" applyFont="1" applyFill="1" applyBorder="1" applyAlignment="1">
      <alignment vertical="center" wrapText="1"/>
    </xf>
    <xf numFmtId="0" fontId="0" fillId="0" borderId="0" xfId="0"/>
    <xf numFmtId="0" fontId="25" fillId="0" borderId="0" xfId="0" applyFont="1" applyFill="1" applyBorder="1" applyAlignment="1">
      <alignment horizontal="center" vertical="center"/>
    </xf>
    <xf numFmtId="0" fontId="26" fillId="0" borderId="0" xfId="1" applyFont="1" applyAlignment="1">
      <alignment wrapText="1"/>
    </xf>
    <xf numFmtId="0" fontId="18" fillId="0" borderId="0" xfId="1" applyFont="1" applyAlignment="1">
      <alignment horizontal="center" vertical="center"/>
    </xf>
    <xf numFmtId="0" fontId="39" fillId="0" borderId="0" xfId="1" applyFont="1"/>
    <xf numFmtId="164" fontId="32" fillId="0" borderId="0" xfId="0" applyNumberFormat="1" applyFont="1" applyFill="1" applyBorder="1" applyAlignment="1">
      <alignment horizontal="left" vertical="center"/>
    </xf>
    <xf numFmtId="164" fontId="0" fillId="0" borderId="0" xfId="0" applyNumberFormat="1" applyFont="1" applyFill="1" applyBorder="1" applyAlignment="1">
      <alignment horizontal="left" vertical="center"/>
    </xf>
    <xf numFmtId="0" fontId="31" fillId="0" borderId="14" xfId="48" applyNumberFormat="1" applyFont="1" applyFill="1" applyBorder="1" applyAlignment="1" applyProtection="1">
      <alignment horizontal="center" vertical="center" wrapText="1"/>
    </xf>
    <xf numFmtId="0" fontId="32" fillId="0" borderId="14" xfId="3" applyFont="1" applyFill="1" applyBorder="1" applyAlignment="1">
      <alignment horizontal="center" vertical="center" wrapText="1"/>
    </xf>
    <xf numFmtId="0" fontId="31" fillId="0" borderId="14" xfId="48" applyNumberFormat="1" applyFont="1" applyFill="1" applyBorder="1" applyAlignment="1" applyProtection="1">
      <alignment horizontal="right" vertical="center" wrapText="1"/>
    </xf>
    <xf numFmtId="0" fontId="32" fillId="0" borderId="14" xfId="3" applyFont="1" applyFill="1" applyBorder="1" applyAlignment="1">
      <alignment vertical="center" wrapText="1"/>
    </xf>
    <xf numFmtId="0" fontId="42" fillId="0" borderId="14" xfId="0" applyFont="1" applyFill="1" applyBorder="1" applyAlignment="1">
      <alignment horizontal="left" vertical="center"/>
    </xf>
    <xf numFmtId="0" fontId="42" fillId="0" borderId="14" xfId="0" applyFont="1" applyFill="1" applyBorder="1" applyAlignment="1">
      <alignment horizontal="left" vertical="center" wrapText="1"/>
    </xf>
    <xf numFmtId="164" fontId="32" fillId="0" borderId="13" xfId="0" applyNumberFormat="1" applyFont="1" applyFill="1" applyBorder="1" applyAlignment="1">
      <alignment vertical="center"/>
    </xf>
    <xf numFmtId="0" fontId="42" fillId="0" borderId="13" xfId="0" applyFont="1" applyFill="1" applyBorder="1" applyAlignment="1">
      <alignment vertical="center"/>
    </xf>
    <xf numFmtId="167" fontId="42" fillId="0" borderId="14" xfId="14" applyNumberFormat="1" applyFont="1" applyFill="1" applyBorder="1" applyAlignment="1">
      <alignment horizontal="center" vertical="center"/>
    </xf>
    <xf numFmtId="0" fontId="0" fillId="0" borderId="14" xfId="0" applyBorder="1"/>
    <xf numFmtId="166" fontId="27" fillId="3" borderId="0" xfId="0" applyNumberFormat="1" applyFont="1" applyFill="1" applyBorder="1" applyAlignment="1">
      <alignment horizontal="right" vertical="center"/>
    </xf>
    <xf numFmtId="0" fontId="30" fillId="0" borderId="0" xfId="1" applyFont="1" applyAlignment="1">
      <alignment wrapText="1"/>
    </xf>
    <xf numFmtId="166" fontId="27" fillId="3" borderId="0" xfId="0" applyNumberFormat="1" applyFont="1" applyFill="1" applyBorder="1" applyAlignment="1">
      <alignment vertical="center"/>
    </xf>
    <xf numFmtId="164" fontId="32" fillId="0" borderId="14" xfId="0" applyNumberFormat="1" applyFont="1" applyFill="1" applyBorder="1" applyAlignment="1">
      <alignment vertical="center"/>
    </xf>
    <xf numFmtId="0" fontId="29" fillId="13" borderId="14" xfId="0" applyFont="1" applyFill="1" applyBorder="1" applyAlignment="1">
      <alignment vertical="center"/>
    </xf>
    <xf numFmtId="0" fontId="34" fillId="6" borderId="0" xfId="1" applyFont="1" applyFill="1"/>
    <xf numFmtId="0" fontId="24" fillId="6" borderId="0" xfId="1" applyFont="1" applyFill="1"/>
    <xf numFmtId="0" fontId="4" fillId="22" borderId="0" xfId="1" applyFill="1"/>
    <xf numFmtId="0" fontId="6" fillId="22" borderId="0" xfId="1" applyFont="1" applyFill="1" applyAlignment="1">
      <alignment wrapText="1"/>
    </xf>
    <xf numFmtId="0" fontId="6" fillId="22" borderId="0" xfId="1" applyFont="1" applyFill="1"/>
    <xf numFmtId="0" fontId="6" fillId="22" borderId="0" xfId="1" applyFont="1" applyFill="1" applyAlignment="1">
      <alignment horizontal="center"/>
    </xf>
    <xf numFmtId="0" fontId="4" fillId="22" borderId="0" xfId="1" applyFill="1" applyAlignment="1">
      <alignment wrapText="1"/>
    </xf>
    <xf numFmtId="0" fontId="8" fillId="22" borderId="0" xfId="1" applyFont="1" applyFill="1"/>
    <xf numFmtId="0" fontId="20" fillId="22" borderId="0" xfId="0" applyFont="1" applyFill="1"/>
    <xf numFmtId="0" fontId="26" fillId="0" borderId="14" xfId="3" applyFont="1" applyFill="1" applyBorder="1" applyAlignment="1">
      <alignment horizontal="left" vertical="center" wrapText="1"/>
    </xf>
    <xf numFmtId="0" fontId="26" fillId="0" borderId="31" xfId="3" applyFont="1" applyFill="1" applyBorder="1" applyAlignment="1">
      <alignment horizontal="left" vertical="center" wrapText="1"/>
    </xf>
    <xf numFmtId="0" fontId="43" fillId="0" borderId="0" xfId="0" applyFont="1" applyFill="1" applyBorder="1" applyAlignment="1">
      <alignment horizontal="center" vertical="center" wrapText="1"/>
    </xf>
    <xf numFmtId="4" fontId="29" fillId="0" borderId="0" xfId="0" applyNumberFormat="1" applyFont="1" applyFill="1" applyBorder="1" applyAlignment="1">
      <alignment horizontal="center" vertical="center" wrapText="1"/>
    </xf>
    <xf numFmtId="0" fontId="29" fillId="0" borderId="0" xfId="0" applyFont="1" applyFill="1" applyBorder="1" applyAlignment="1">
      <alignment horizontal="center" vertical="center" wrapText="1"/>
    </xf>
    <xf numFmtId="9" fontId="41" fillId="0" borderId="0" xfId="0" applyNumberFormat="1" applyFont="1" applyFill="1" applyBorder="1" applyAlignment="1">
      <alignment horizontal="center" vertical="center" wrapText="1"/>
    </xf>
    <xf numFmtId="0" fontId="22" fillId="0" borderId="0" xfId="0" applyFont="1" applyFill="1" applyBorder="1" applyAlignment="1">
      <alignment vertical="center" wrapText="1"/>
    </xf>
    <xf numFmtId="0" fontId="22" fillId="0" borderId="0" xfId="0" applyFont="1" applyFill="1" applyBorder="1" applyAlignment="1">
      <alignment horizontal="left" vertical="center" wrapText="1"/>
    </xf>
    <xf numFmtId="0" fontId="22" fillId="0" borderId="35" xfId="0" applyFont="1" applyFill="1" applyBorder="1" applyAlignment="1">
      <alignment vertical="center" wrapText="1"/>
    </xf>
    <xf numFmtId="9" fontId="22" fillId="0" borderId="29" xfId="0" applyNumberFormat="1" applyFont="1" applyFill="1" applyBorder="1" applyAlignment="1">
      <alignment horizontal="left" wrapText="1"/>
    </xf>
    <xf numFmtId="0" fontId="26" fillId="0" borderId="29" xfId="1" applyFont="1" applyFill="1" applyBorder="1" applyAlignment="1">
      <alignment wrapText="1"/>
    </xf>
    <xf numFmtId="0" fontId="26" fillId="0" borderId="29" xfId="1" applyFont="1" applyBorder="1" applyAlignment="1">
      <alignment wrapText="1"/>
    </xf>
    <xf numFmtId="0" fontId="4" fillId="0" borderId="29" xfId="1" applyBorder="1"/>
    <xf numFmtId="0" fontId="0" fillId="0" borderId="31" xfId="0" applyBorder="1"/>
    <xf numFmtId="0" fontId="4" fillId="0" borderId="32" xfId="1" applyFill="1" applyBorder="1"/>
    <xf numFmtId="0" fontId="57" fillId="23" borderId="0" xfId="1" applyFont="1" applyFill="1" applyBorder="1" applyAlignment="1">
      <alignment horizontal="center" vertical="center" wrapText="1"/>
    </xf>
    <xf numFmtId="0" fontId="14" fillId="24" borderId="14" xfId="0" applyFont="1" applyFill="1" applyBorder="1" applyAlignment="1">
      <alignment vertical="center"/>
    </xf>
    <xf numFmtId="0" fontId="29" fillId="24" borderId="14" xfId="0" applyFont="1" applyFill="1" applyBorder="1" applyAlignment="1">
      <alignment vertical="center"/>
    </xf>
    <xf numFmtId="167" fontId="42" fillId="0" borderId="14" xfId="14" applyNumberFormat="1" applyFont="1" applyFill="1" applyBorder="1" applyAlignment="1">
      <alignment horizontal="left" vertical="center" wrapText="1"/>
    </xf>
    <xf numFmtId="44" fontId="42" fillId="0" borderId="13" xfId="11" applyFont="1" applyFill="1" applyBorder="1" applyAlignment="1">
      <alignment horizontal="left" vertical="center" wrapText="1"/>
    </xf>
    <xf numFmtId="0" fontId="58" fillId="0" borderId="0" xfId="0" applyFont="1" applyFill="1" applyBorder="1" applyAlignment="1">
      <alignment horizontal="left" vertical="center"/>
    </xf>
    <xf numFmtId="44" fontId="42" fillId="0" borderId="14" xfId="11" applyFont="1" applyFill="1" applyBorder="1" applyAlignment="1">
      <alignment horizontal="left" vertical="center" wrapText="1"/>
    </xf>
    <xf numFmtId="0" fontId="46" fillId="22" borderId="14" xfId="0" applyFont="1" applyFill="1" applyBorder="1" applyAlignment="1">
      <alignment horizontal="left" vertical="center"/>
    </xf>
    <xf numFmtId="164" fontId="46" fillId="22" borderId="14" xfId="0" applyNumberFormat="1" applyFont="1" applyFill="1" applyBorder="1" applyAlignment="1">
      <alignment horizontal="left" vertical="center"/>
    </xf>
    <xf numFmtId="164" fontId="46" fillId="22" borderId="0" xfId="0" applyNumberFormat="1" applyFont="1" applyFill="1" applyBorder="1" applyAlignment="1">
      <alignment horizontal="left" vertical="center"/>
    </xf>
    <xf numFmtId="0" fontId="33" fillId="22" borderId="14" xfId="48" applyNumberFormat="1" applyFont="1" applyFill="1" applyBorder="1" applyAlignment="1" applyProtection="1">
      <alignment horizontal="right" vertical="center" wrapText="1"/>
    </xf>
    <xf numFmtId="0" fontId="29" fillId="22" borderId="14" xfId="3" applyFont="1" applyFill="1" applyBorder="1" applyAlignment="1">
      <alignment vertical="center" wrapText="1"/>
    </xf>
    <xf numFmtId="0" fontId="9" fillId="0" borderId="28" xfId="1" applyFont="1" applyBorder="1"/>
    <xf numFmtId="0" fontId="9" fillId="0" borderId="30" xfId="1" applyFont="1" applyBorder="1"/>
    <xf numFmtId="0" fontId="60" fillId="0" borderId="0" xfId="1" applyFont="1"/>
    <xf numFmtId="0" fontId="4" fillId="0" borderId="0" xfId="1" applyAlignment="1">
      <alignment horizontal="left" vertical="center"/>
    </xf>
    <xf numFmtId="0" fontId="4" fillId="0" borderId="0" xfId="1" applyFont="1" applyAlignment="1">
      <alignment horizontal="left" wrapText="1"/>
    </xf>
    <xf numFmtId="0" fontId="62" fillId="0" borderId="0" xfId="1" applyFont="1" applyFill="1" applyAlignment="1">
      <alignment vertical="center" wrapText="1"/>
    </xf>
    <xf numFmtId="9" fontId="32" fillId="0" borderId="13" xfId="0" applyNumberFormat="1" applyFont="1" applyFill="1" applyBorder="1" applyAlignment="1">
      <alignment vertical="center"/>
    </xf>
    <xf numFmtId="1" fontId="42" fillId="0" borderId="14" xfId="0" applyNumberFormat="1" applyFont="1" applyFill="1" applyBorder="1" applyAlignment="1">
      <alignment horizontal="center" vertical="center"/>
    </xf>
    <xf numFmtId="1" fontId="32" fillId="0" borderId="14" xfId="14" applyNumberFormat="1" applyFont="1" applyFill="1" applyBorder="1" applyAlignment="1">
      <alignment horizontal="center" vertical="center"/>
    </xf>
    <xf numFmtId="1" fontId="29" fillId="24" borderId="14" xfId="0" applyNumberFormat="1" applyFont="1" applyFill="1" applyBorder="1" applyAlignment="1">
      <alignment vertical="center"/>
    </xf>
    <xf numFmtId="0" fontId="21" fillId="6" borderId="4" xfId="0" applyFont="1" applyFill="1" applyBorder="1" applyAlignment="1">
      <alignment horizontal="center" vertical="center" wrapText="1"/>
    </xf>
    <xf numFmtId="0" fontId="72" fillId="0" borderId="35" xfId="1" applyFont="1" applyBorder="1"/>
    <xf numFmtId="0" fontId="68" fillId="0" borderId="14" xfId="0" applyFont="1" applyBorder="1"/>
    <xf numFmtId="166" fontId="73" fillId="3" borderId="0" xfId="0" applyNumberFormat="1" applyFont="1" applyFill="1" applyBorder="1" applyAlignment="1">
      <alignment horizontal="right" vertical="center"/>
    </xf>
    <xf numFmtId="164" fontId="32" fillId="23" borderId="15" xfId="0" applyNumberFormat="1" applyFont="1" applyFill="1" applyBorder="1" applyAlignment="1">
      <alignment vertical="center"/>
    </xf>
    <xf numFmtId="164" fontId="32" fillId="0" borderId="40" xfId="0" applyNumberFormat="1" applyFont="1" applyFill="1" applyBorder="1" applyAlignment="1">
      <alignment vertical="center"/>
    </xf>
    <xf numFmtId="0" fontId="34" fillId="26" borderId="0" xfId="1" applyFont="1" applyFill="1"/>
    <xf numFmtId="0" fontId="24" fillId="26" borderId="0" xfId="1" applyFont="1" applyFill="1"/>
    <xf numFmtId="0" fontId="25" fillId="26" borderId="33" xfId="0" applyFont="1" applyFill="1" applyBorder="1" applyAlignment="1">
      <alignment horizontal="center"/>
    </xf>
    <xf numFmtId="0" fontId="25" fillId="26" borderId="36" xfId="0" applyFont="1" applyFill="1" applyBorder="1" applyAlignment="1">
      <alignment horizontal="left"/>
    </xf>
    <xf numFmtId="0" fontId="24" fillId="26" borderId="0" xfId="1" applyFont="1" applyFill="1" applyAlignment="1">
      <alignment wrapText="1"/>
    </xf>
    <xf numFmtId="0" fontId="24" fillId="26" borderId="0" xfId="1" applyFont="1" applyFill="1" applyAlignment="1">
      <alignment horizontal="center"/>
    </xf>
    <xf numFmtId="0" fontId="21" fillId="26" borderId="14" xfId="0" applyFont="1" applyFill="1" applyBorder="1" applyAlignment="1">
      <alignment horizontal="center" vertical="center" wrapText="1"/>
    </xf>
    <xf numFmtId="0" fontId="21" fillId="26" borderId="16" xfId="0" applyFont="1" applyFill="1" applyBorder="1" applyAlignment="1">
      <alignment horizontal="center" vertical="center" wrapText="1"/>
    </xf>
    <xf numFmtId="166" fontId="27" fillId="3" borderId="16" xfId="0" applyNumberFormat="1" applyFont="1" applyFill="1" applyBorder="1" applyAlignment="1">
      <alignment vertical="center"/>
    </xf>
    <xf numFmtId="0" fontId="25" fillId="26" borderId="3" xfId="0" applyFont="1" applyFill="1" applyBorder="1" applyAlignment="1">
      <alignment horizontal="center" vertical="center" wrapText="1"/>
    </xf>
    <xf numFmtId="0" fontId="25" fillId="26" borderId="4" xfId="0" applyFont="1" applyFill="1" applyBorder="1" applyAlignment="1">
      <alignment horizontal="center" vertical="center" wrapText="1"/>
    </xf>
    <xf numFmtId="166" fontId="73" fillId="3" borderId="15" xfId="0" applyNumberFormat="1" applyFont="1" applyFill="1" applyBorder="1" applyAlignment="1">
      <alignment vertical="center"/>
    </xf>
    <xf numFmtId="1" fontId="47" fillId="0" borderId="14" xfId="0" applyNumberFormat="1" applyFont="1" applyFill="1" applyBorder="1" applyAlignment="1">
      <alignment horizontal="center" vertical="center"/>
    </xf>
    <xf numFmtId="0" fontId="75" fillId="0" borderId="0" xfId="1" applyFont="1"/>
    <xf numFmtId="0" fontId="21" fillId="26" borderId="12" xfId="0" applyFont="1" applyFill="1" applyBorder="1" applyAlignment="1">
      <alignment horizontal="center" vertical="center" wrapText="1"/>
    </xf>
    <xf numFmtId="0" fontId="25" fillId="26" borderId="0" xfId="0" applyFont="1" applyFill="1" applyBorder="1" applyAlignment="1">
      <alignment horizontal="center" vertical="center" wrapText="1"/>
    </xf>
    <xf numFmtId="0" fontId="25" fillId="26" borderId="14" xfId="0" applyFont="1" applyFill="1" applyBorder="1" applyAlignment="1">
      <alignment horizontal="center" vertical="center"/>
    </xf>
    <xf numFmtId="0" fontId="68" fillId="0" borderId="0" xfId="0" applyFont="1"/>
    <xf numFmtId="44" fontId="42" fillId="0" borderId="13" xfId="0" applyNumberFormat="1" applyFont="1" applyFill="1" applyBorder="1" applyAlignment="1">
      <alignment horizontal="center" vertical="center"/>
    </xf>
    <xf numFmtId="171" fontId="32" fillId="0" borderId="13" xfId="0" applyNumberFormat="1" applyFont="1" applyFill="1" applyBorder="1" applyAlignment="1">
      <alignment vertical="center"/>
    </xf>
    <xf numFmtId="171" fontId="32" fillId="0" borderId="14" xfId="0" applyNumberFormat="1" applyFont="1" applyFill="1" applyBorder="1" applyAlignment="1">
      <alignment vertical="center"/>
    </xf>
    <xf numFmtId="37" fontId="32" fillId="0" borderId="13" xfId="0" applyNumberFormat="1" applyFont="1" applyFill="1" applyBorder="1" applyAlignment="1">
      <alignment vertical="center"/>
    </xf>
    <xf numFmtId="44" fontId="32" fillId="0" borderId="13" xfId="0" applyNumberFormat="1" applyFont="1" applyFill="1" applyBorder="1" applyAlignment="1">
      <alignment vertical="center"/>
    </xf>
    <xf numFmtId="44" fontId="42" fillId="0" borderId="14" xfId="14" applyNumberFormat="1" applyFont="1" applyFill="1" applyBorder="1" applyAlignment="1">
      <alignment horizontal="center" vertical="center"/>
    </xf>
    <xf numFmtId="44" fontId="42" fillId="2" borderId="14" xfId="14" applyNumberFormat="1" applyFont="1" applyFill="1" applyBorder="1" applyAlignment="1">
      <alignment horizontal="center" vertical="center"/>
    </xf>
    <xf numFmtId="44" fontId="47" fillId="0" borderId="14" xfId="0" applyNumberFormat="1" applyFont="1" applyFill="1" applyBorder="1" applyAlignment="1">
      <alignment horizontal="center" vertical="center"/>
    </xf>
    <xf numFmtId="44" fontId="42" fillId="0" borderId="13" xfId="11" applyNumberFormat="1" applyFont="1" applyFill="1" applyBorder="1" applyAlignment="1">
      <alignment horizontal="right" vertical="center"/>
    </xf>
    <xf numFmtId="1" fontId="47" fillId="2" borderId="14" xfId="0" applyNumberFormat="1" applyFont="1" applyFill="1" applyBorder="1" applyAlignment="1">
      <alignment horizontal="center" vertical="center"/>
    </xf>
    <xf numFmtId="1" fontId="42" fillId="0" borderId="13" xfId="0" applyNumberFormat="1" applyFont="1" applyFill="1" applyBorder="1" applyAlignment="1">
      <alignment horizontal="center" vertical="center"/>
    </xf>
    <xf numFmtId="44" fontId="29" fillId="24" borderId="14" xfId="0" applyNumberFormat="1" applyFont="1" applyFill="1" applyBorder="1" applyAlignment="1">
      <alignment vertical="center"/>
    </xf>
    <xf numFmtId="166" fontId="73" fillId="3" borderId="0" xfId="0" applyNumberFormat="1" applyFont="1" applyFill="1" applyBorder="1" applyAlignment="1">
      <alignment vertical="center"/>
    </xf>
    <xf numFmtId="44" fontId="42" fillId="0" borderId="14" xfId="0" applyNumberFormat="1" applyFont="1" applyFill="1" applyBorder="1" applyAlignment="1">
      <alignment horizontal="center" vertical="center"/>
    </xf>
    <xf numFmtId="44" fontId="47" fillId="25" borderId="14" xfId="0" applyNumberFormat="1" applyFont="1" applyFill="1" applyBorder="1" applyAlignment="1">
      <alignment horizontal="center" vertical="center"/>
    </xf>
    <xf numFmtId="37" fontId="32" fillId="0" borderId="14" xfId="0" applyNumberFormat="1" applyFont="1" applyFill="1" applyBorder="1" applyAlignment="1">
      <alignment vertical="center"/>
    </xf>
    <xf numFmtId="0" fontId="22" fillId="0" borderId="0" xfId="0" applyFont="1" applyFill="1" applyBorder="1" applyAlignment="1">
      <alignment horizontal="right" vertical="center" wrapText="1" indent="1"/>
    </xf>
    <xf numFmtId="0" fontId="62" fillId="0" borderId="0" xfId="1" applyFont="1" applyFill="1" applyAlignment="1">
      <alignment horizontal="left" vertical="center" wrapText="1"/>
    </xf>
    <xf numFmtId="0" fontId="25" fillId="26" borderId="34" xfId="0" applyFont="1" applyFill="1" applyBorder="1" applyAlignment="1">
      <alignment horizontal="center" wrapText="1"/>
    </xf>
    <xf numFmtId="0" fontId="25" fillId="26" borderId="36" xfId="0" applyFont="1" applyFill="1" applyBorder="1" applyAlignment="1">
      <alignment horizontal="center" wrapText="1"/>
    </xf>
    <xf numFmtId="0" fontId="26" fillId="0" borderId="0" xfId="0" applyFont="1" applyFill="1" applyBorder="1" applyAlignment="1">
      <alignment horizontal="left" vertical="center" wrapText="1"/>
    </xf>
    <xf numFmtId="0" fontId="27" fillId="0" borderId="0" xfId="0" applyFont="1" applyFill="1" applyBorder="1" applyAlignment="1">
      <alignment vertical="center" wrapText="1"/>
    </xf>
    <xf numFmtId="0" fontId="27" fillId="0" borderId="0" xfId="0" applyFont="1" applyFill="1" applyBorder="1" applyAlignment="1">
      <alignment horizontal="left" vertical="center" wrapText="1"/>
    </xf>
    <xf numFmtId="166" fontId="73" fillId="3" borderId="0" xfId="0" applyNumberFormat="1" applyFont="1" applyFill="1" applyBorder="1" applyAlignment="1">
      <alignment horizontal="right" vertical="center" wrapText="1"/>
    </xf>
    <xf numFmtId="44" fontId="29" fillId="25" borderId="14" xfId="0" applyNumberFormat="1" applyFont="1" applyFill="1" applyBorder="1" applyAlignment="1">
      <alignment vertical="center"/>
    </xf>
    <xf numFmtId="166" fontId="73" fillId="3" borderId="44" xfId="0" applyNumberFormat="1" applyFont="1" applyFill="1" applyBorder="1" applyAlignment="1">
      <alignment vertical="center"/>
    </xf>
    <xf numFmtId="166" fontId="27" fillId="3" borderId="45" xfId="0" applyNumberFormat="1" applyFont="1" applyFill="1" applyBorder="1" applyAlignment="1">
      <alignment vertical="center"/>
    </xf>
    <xf numFmtId="166" fontId="73" fillId="3" borderId="0" xfId="0" applyNumberFormat="1" applyFont="1" applyFill="1" applyBorder="1" applyAlignment="1">
      <alignment horizontal="left" vertical="center"/>
    </xf>
    <xf numFmtId="166" fontId="73" fillId="3" borderId="0" xfId="0" applyNumberFormat="1" applyFont="1" applyFill="1" applyBorder="1" applyAlignment="1">
      <alignment horizontal="center" vertical="center"/>
    </xf>
    <xf numFmtId="49" fontId="44" fillId="0" borderId="14" xfId="0" applyNumberFormat="1" applyFont="1" applyFill="1" applyBorder="1" applyAlignment="1">
      <alignment horizontal="left" vertical="center" wrapText="1"/>
    </xf>
    <xf numFmtId="49" fontId="29" fillId="0" borderId="14" xfId="0" applyNumberFormat="1" applyFont="1" applyFill="1" applyBorder="1" applyAlignment="1">
      <alignment horizontal="left" vertical="center" wrapText="1"/>
    </xf>
    <xf numFmtId="49" fontId="29" fillId="0" borderId="14" xfId="0" applyNumberFormat="1" applyFont="1" applyFill="1" applyBorder="1" applyAlignment="1">
      <alignment horizontal="left" vertical="center"/>
    </xf>
    <xf numFmtId="49" fontId="32" fillId="0" borderId="14" xfId="0" applyNumberFormat="1" applyFont="1" applyFill="1" applyBorder="1" applyAlignment="1">
      <alignment horizontal="left" vertical="center" wrapText="1"/>
    </xf>
    <xf numFmtId="49" fontId="32" fillId="0" borderId="14" xfId="0" applyNumberFormat="1" applyFont="1" applyFill="1" applyBorder="1" applyAlignment="1">
      <alignment horizontal="left" vertical="center"/>
    </xf>
    <xf numFmtId="49" fontId="10" fillId="0" borderId="14" xfId="0" applyNumberFormat="1" applyFont="1" applyFill="1" applyBorder="1" applyAlignment="1">
      <alignment horizontal="left" vertical="center"/>
    </xf>
    <xf numFmtId="44" fontId="32" fillId="0" borderId="14" xfId="14" applyNumberFormat="1" applyFont="1" applyFill="1" applyBorder="1" applyAlignment="1">
      <alignment horizontal="center" vertical="center"/>
    </xf>
    <xf numFmtId="44" fontId="32" fillId="0" borderId="14" xfId="14" applyNumberFormat="1" applyFont="1" applyFill="1" applyBorder="1" applyAlignment="1">
      <alignment horizontal="left" vertical="center"/>
    </xf>
    <xf numFmtId="44" fontId="45" fillId="0" borderId="14" xfId="0" applyNumberFormat="1" applyFont="1" applyFill="1" applyBorder="1" applyAlignment="1">
      <alignment horizontal="center"/>
    </xf>
    <xf numFmtId="44" fontId="32" fillId="0" borderId="14" xfId="0" applyNumberFormat="1" applyFont="1" applyFill="1" applyBorder="1" applyAlignment="1">
      <alignment horizontal="left" vertical="center"/>
    </xf>
    <xf numFmtId="44" fontId="10" fillId="0" borderId="14" xfId="0" applyNumberFormat="1" applyFont="1" applyFill="1" applyBorder="1" applyAlignment="1">
      <alignment horizontal="left" vertical="center"/>
    </xf>
    <xf numFmtId="49" fontId="32" fillId="0" borderId="14" xfId="0" applyNumberFormat="1" applyFont="1" applyFill="1" applyBorder="1" applyAlignment="1">
      <alignment horizontal="left" vertical="center" wrapText="1" shrinkToFit="1"/>
    </xf>
    <xf numFmtId="1" fontId="32" fillId="0" borderId="13" xfId="0" applyNumberFormat="1" applyFont="1" applyFill="1" applyBorder="1" applyAlignment="1">
      <alignment vertical="center"/>
    </xf>
    <xf numFmtId="0" fontId="72" fillId="0" borderId="0" xfId="1" applyFont="1" applyFill="1" applyAlignment="1">
      <alignment horizontal="right" vertical="center" wrapText="1"/>
    </xf>
    <xf numFmtId="1" fontId="32" fillId="0" borderId="46" xfId="0" applyNumberFormat="1" applyFont="1" applyFill="1" applyBorder="1" applyAlignment="1">
      <alignment vertical="center"/>
    </xf>
    <xf numFmtId="0" fontId="25" fillId="22" borderId="33" xfId="0" applyFont="1" applyFill="1" applyBorder="1" applyAlignment="1">
      <alignment horizontal="center"/>
    </xf>
    <xf numFmtId="0" fontId="25" fillId="22" borderId="36" xfId="0" applyFont="1" applyFill="1" applyBorder="1" applyAlignment="1">
      <alignment horizontal="left"/>
    </xf>
    <xf numFmtId="0" fontId="62" fillId="0" borderId="0" xfId="1" applyFont="1" applyFill="1" applyBorder="1" applyAlignment="1">
      <alignment vertical="center" wrapText="1"/>
    </xf>
    <xf numFmtId="0" fontId="26" fillId="0" borderId="7" xfId="0" applyFont="1" applyFill="1" applyBorder="1" applyAlignment="1">
      <alignment horizontal="left" vertical="center" wrapText="1"/>
    </xf>
    <xf numFmtId="44" fontId="26" fillId="0" borderId="7" xfId="11" applyFont="1" applyFill="1" applyBorder="1" applyAlignment="1">
      <alignment horizontal="right" vertical="center" wrapText="1"/>
    </xf>
    <xf numFmtId="44" fontId="26" fillId="0" borderId="7" xfId="0" applyNumberFormat="1" applyFont="1" applyFill="1" applyBorder="1" applyAlignment="1">
      <alignment horizontal="right" vertical="center" wrapText="1"/>
    </xf>
    <xf numFmtId="170" fontId="26" fillId="0" borderId="7" xfId="0" applyNumberFormat="1" applyFont="1" applyFill="1" applyBorder="1" applyAlignment="1">
      <alignment horizontal="right" vertical="center" wrapText="1"/>
    </xf>
    <xf numFmtId="2" fontId="26" fillId="0" borderId="7" xfId="0" applyNumberFormat="1" applyFont="1" applyFill="1" applyBorder="1" applyAlignment="1">
      <alignment horizontal="right" vertical="center" wrapText="1"/>
    </xf>
    <xf numFmtId="1" fontId="26" fillId="0" borderId="7" xfId="0" applyNumberFormat="1" applyFont="1" applyFill="1" applyBorder="1" applyAlignment="1">
      <alignment horizontal="right" vertical="center" wrapText="1"/>
    </xf>
    <xf numFmtId="0" fontId="26" fillId="0" borderId="13" xfId="0" applyFont="1" applyFill="1" applyBorder="1" applyAlignment="1">
      <alignment horizontal="left" vertical="center" wrapText="1"/>
    </xf>
    <xf numFmtId="44" fontId="26" fillId="0" borderId="13" xfId="11" applyFont="1" applyFill="1" applyBorder="1" applyAlignment="1">
      <alignment horizontal="right" vertical="center" wrapText="1"/>
    </xf>
    <xf numFmtId="44" fontId="26" fillId="0" borderId="13" xfId="0" applyNumberFormat="1" applyFont="1" applyFill="1" applyBorder="1" applyAlignment="1">
      <alignment horizontal="right" vertical="center" wrapText="1"/>
    </xf>
    <xf numFmtId="170" fontId="26" fillId="0" borderId="14" xfId="0" applyNumberFormat="1" applyFont="1" applyFill="1" applyBorder="1" applyAlignment="1">
      <alignment horizontal="right" vertical="center" wrapText="1"/>
    </xf>
    <xf numFmtId="2" fontId="26" fillId="0" borderId="14" xfId="0" applyNumberFormat="1" applyFont="1" applyFill="1" applyBorder="1" applyAlignment="1">
      <alignment horizontal="right" vertical="center" wrapText="1"/>
    </xf>
    <xf numFmtId="1" fontId="26" fillId="0" borderId="14" xfId="0" applyNumberFormat="1" applyFont="1" applyFill="1" applyBorder="1" applyAlignment="1">
      <alignment horizontal="right" vertical="center" wrapText="1"/>
    </xf>
    <xf numFmtId="0" fontId="26" fillId="0" borderId="9" xfId="0" applyFont="1" applyFill="1" applyBorder="1" applyAlignment="1">
      <alignment horizontal="left" vertical="center" wrapText="1"/>
    </xf>
    <xf numFmtId="44" fontId="26" fillId="0" borderId="9" xfId="11" applyFont="1" applyFill="1" applyBorder="1" applyAlignment="1">
      <alignment horizontal="right" vertical="center" wrapText="1"/>
    </xf>
    <xf numFmtId="44" fontId="26" fillId="0" borderId="9" xfId="0" applyNumberFormat="1" applyFont="1" applyFill="1" applyBorder="1" applyAlignment="1">
      <alignment horizontal="right" vertical="center" wrapText="1"/>
    </xf>
    <xf numFmtId="170" fontId="26" fillId="0" borderId="27" xfId="0" applyNumberFormat="1" applyFont="1" applyFill="1" applyBorder="1" applyAlignment="1">
      <alignment horizontal="right" vertical="center" wrapText="1"/>
    </xf>
    <xf numFmtId="2" fontId="26" fillId="0" borderId="27" xfId="0" applyNumberFormat="1" applyFont="1" applyFill="1" applyBorder="1" applyAlignment="1">
      <alignment horizontal="right" vertical="center" wrapText="1"/>
    </xf>
    <xf numFmtId="1" fontId="26" fillId="0" borderId="27" xfId="0" applyNumberFormat="1" applyFont="1" applyFill="1" applyBorder="1" applyAlignment="1">
      <alignment horizontal="right" vertical="center" wrapText="1"/>
    </xf>
    <xf numFmtId="0" fontId="32" fillId="0" borderId="13" xfId="0" applyFont="1" applyFill="1" applyBorder="1" applyAlignment="1">
      <alignment vertical="center"/>
    </xf>
    <xf numFmtId="44" fontId="32" fillId="0" borderId="13" xfId="11" applyFont="1" applyFill="1" applyBorder="1" applyAlignment="1">
      <alignment horizontal="right" vertical="center"/>
    </xf>
    <xf numFmtId="44" fontId="32" fillId="0" borderId="13" xfId="0" applyNumberFormat="1" applyFont="1" applyFill="1" applyBorder="1" applyAlignment="1">
      <alignment horizontal="center" vertical="center" wrapText="1"/>
    </xf>
    <xf numFmtId="170" fontId="32" fillId="0" borderId="14" xfId="0" applyNumberFormat="1" applyFont="1" applyFill="1" applyBorder="1" applyAlignment="1">
      <alignment horizontal="center" vertical="center" wrapText="1"/>
    </xf>
    <xf numFmtId="164" fontId="32" fillId="0" borderId="14" xfId="0" applyNumberFormat="1" applyFont="1" applyFill="1" applyBorder="1" applyAlignment="1">
      <alignment horizontal="center" vertical="center" wrapText="1"/>
    </xf>
    <xf numFmtId="1" fontId="32" fillId="0" borderId="14" xfId="0" applyNumberFormat="1" applyFont="1" applyFill="1" applyBorder="1" applyAlignment="1">
      <alignment horizontal="center" vertical="center" wrapText="1"/>
    </xf>
    <xf numFmtId="44" fontId="32" fillId="0" borderId="13" xfId="0" applyNumberFormat="1" applyFont="1" applyFill="1" applyBorder="1" applyAlignment="1">
      <alignment horizontal="center" vertical="center"/>
    </xf>
    <xf numFmtId="170" fontId="32" fillId="0" borderId="14" xfId="0" applyNumberFormat="1" applyFont="1" applyFill="1" applyBorder="1" applyAlignment="1">
      <alignment horizontal="center" vertical="center"/>
    </xf>
    <xf numFmtId="164" fontId="32" fillId="0" borderId="14" xfId="0" applyNumberFormat="1" applyFont="1" applyFill="1" applyBorder="1" applyAlignment="1">
      <alignment horizontal="center" vertical="center"/>
    </xf>
    <xf numFmtId="1" fontId="32" fillId="0" borderId="14" xfId="0" applyNumberFormat="1" applyFont="1" applyFill="1" applyBorder="1" applyAlignment="1">
      <alignment horizontal="center" vertical="center"/>
    </xf>
    <xf numFmtId="170" fontId="32" fillId="0" borderId="14" xfId="0" applyNumberFormat="1" applyFont="1" applyFill="1" applyBorder="1" applyAlignment="1">
      <alignment vertical="center"/>
    </xf>
    <xf numFmtId="1" fontId="32" fillId="0" borderId="14" xfId="0" applyNumberFormat="1" applyFont="1" applyFill="1" applyBorder="1" applyAlignment="1">
      <alignment vertical="center"/>
    </xf>
    <xf numFmtId="164" fontId="29" fillId="24" borderId="14" xfId="0" applyNumberFormat="1" applyFont="1" applyFill="1" applyBorder="1" applyAlignment="1">
      <alignment vertical="center"/>
    </xf>
    <xf numFmtId="49" fontId="26" fillId="0" borderId="7" xfId="0" applyNumberFormat="1" applyFont="1" applyFill="1" applyBorder="1" applyAlignment="1">
      <alignment horizontal="left" vertical="center" wrapText="1"/>
    </xf>
    <xf numFmtId="49" fontId="26" fillId="0" borderId="7" xfId="0" applyNumberFormat="1" applyFont="1" applyFill="1" applyBorder="1" applyAlignment="1">
      <alignment horizontal="right" vertical="center" wrapText="1"/>
    </xf>
    <xf numFmtId="49" fontId="26" fillId="0" borderId="13" xfId="0" applyNumberFormat="1" applyFont="1" applyFill="1" applyBorder="1" applyAlignment="1">
      <alignment horizontal="left" vertical="center" wrapText="1"/>
    </xf>
    <xf numFmtId="49" fontId="26" fillId="0" borderId="13" xfId="0" applyNumberFormat="1" applyFont="1" applyFill="1" applyBorder="1" applyAlignment="1">
      <alignment horizontal="right" vertical="center" wrapText="1"/>
    </xf>
    <xf numFmtId="49" fontId="26" fillId="0" borderId="9" xfId="0" applyNumberFormat="1" applyFont="1" applyFill="1" applyBorder="1" applyAlignment="1">
      <alignment horizontal="left" vertical="center" wrapText="1"/>
    </xf>
    <xf numFmtId="49" fontId="26" fillId="0" borderId="9" xfId="0" applyNumberFormat="1" applyFont="1" applyFill="1" applyBorder="1" applyAlignment="1">
      <alignment horizontal="right" vertical="center" wrapText="1"/>
    </xf>
    <xf numFmtId="49" fontId="32" fillId="0" borderId="13" xfId="0" applyNumberFormat="1" applyFont="1" applyFill="1" applyBorder="1" applyAlignment="1">
      <alignment vertical="center"/>
    </xf>
    <xf numFmtId="49" fontId="32" fillId="0" borderId="13" xfId="0" applyNumberFormat="1" applyFont="1" applyFill="1" applyBorder="1" applyAlignment="1">
      <alignment horizontal="center" vertical="center" wrapText="1"/>
    </xf>
    <xf numFmtId="49" fontId="32" fillId="0" borderId="13" xfId="0" applyNumberFormat="1" applyFont="1" applyFill="1" applyBorder="1" applyAlignment="1">
      <alignment horizontal="center" vertical="center"/>
    </xf>
    <xf numFmtId="0" fontId="4" fillId="0" borderId="0" xfId="1" applyFont="1" applyAlignment="1">
      <alignment horizontal="center"/>
    </xf>
    <xf numFmtId="1" fontId="29" fillId="24" borderId="46" xfId="0" applyNumberFormat="1" applyFont="1" applyFill="1" applyBorder="1" applyAlignment="1">
      <alignment vertical="center"/>
    </xf>
    <xf numFmtId="0" fontId="29" fillId="24" borderId="46" xfId="0" applyFont="1" applyFill="1" applyBorder="1" applyAlignment="1">
      <alignment vertical="center"/>
    </xf>
    <xf numFmtId="1" fontId="26" fillId="0" borderId="46" xfId="0" applyNumberFormat="1" applyFont="1" applyFill="1" applyBorder="1" applyAlignment="1">
      <alignment horizontal="right" vertical="center" wrapText="1"/>
    </xf>
    <xf numFmtId="1" fontId="32" fillId="0" borderId="46" xfId="0" applyNumberFormat="1" applyFont="1" applyFill="1" applyBorder="1" applyAlignment="1">
      <alignment horizontal="center" vertical="center" wrapText="1"/>
    </xf>
    <xf numFmtId="1" fontId="32" fillId="0" borderId="46" xfId="0" applyNumberFormat="1" applyFont="1" applyFill="1" applyBorder="1" applyAlignment="1">
      <alignment horizontal="center" vertical="center"/>
    </xf>
    <xf numFmtId="0" fontId="79" fillId="26" borderId="0" xfId="0" applyFont="1" applyFill="1" applyAlignment="1">
      <alignment horizontal="center"/>
    </xf>
    <xf numFmtId="0" fontId="19" fillId="26" borderId="0" xfId="1" applyFont="1" applyFill="1" applyAlignment="1">
      <alignment horizontal="center" vertical="center" wrapText="1"/>
    </xf>
    <xf numFmtId="0" fontId="4" fillId="0" borderId="46" xfId="1" applyBorder="1"/>
    <xf numFmtId="0" fontId="80" fillId="0" borderId="0" xfId="1" applyFont="1"/>
    <xf numFmtId="166" fontId="73" fillId="3" borderId="49" xfId="0" applyNumberFormat="1" applyFont="1" applyFill="1" applyBorder="1" applyAlignment="1">
      <alignment horizontal="left" vertical="center"/>
    </xf>
    <xf numFmtId="166" fontId="73" fillId="3" borderId="50" xfId="0" applyNumberFormat="1" applyFont="1" applyFill="1" applyBorder="1" applyAlignment="1">
      <alignment horizontal="left" vertical="center"/>
    </xf>
    <xf numFmtId="0" fontId="58" fillId="0" borderId="0" xfId="0" applyFont="1" applyFill="1" applyBorder="1" applyAlignment="1">
      <alignment horizontal="left" vertical="center" wrapText="1"/>
    </xf>
    <xf numFmtId="0" fontId="26" fillId="0" borderId="46" xfId="0" applyFont="1" applyFill="1" applyBorder="1" applyAlignment="1">
      <alignment horizontal="left" vertical="center" wrapText="1"/>
    </xf>
    <xf numFmtId="0" fontId="26" fillId="0" borderId="27" xfId="0" applyFont="1" applyFill="1" applyBorder="1" applyAlignment="1">
      <alignment horizontal="left" vertical="center" wrapText="1"/>
    </xf>
    <xf numFmtId="0" fontId="32" fillId="0" borderId="46" xfId="0" applyFont="1" applyFill="1" applyBorder="1" applyAlignment="1">
      <alignment vertical="center"/>
    </xf>
    <xf numFmtId="44" fontId="22" fillId="27" borderId="35" xfId="0" applyNumberFormat="1" applyFont="1" applyFill="1" applyBorder="1" applyAlignment="1">
      <alignment vertical="center" wrapText="1"/>
    </xf>
    <xf numFmtId="0" fontId="25" fillId="28" borderId="36" xfId="0" applyFont="1" applyFill="1" applyBorder="1" applyAlignment="1">
      <alignment horizontal="center" wrapText="1"/>
    </xf>
    <xf numFmtId="0" fontId="27" fillId="27" borderId="14" xfId="0" applyFont="1" applyFill="1" applyBorder="1" applyAlignment="1">
      <alignment horizontal="right" vertical="center"/>
    </xf>
    <xf numFmtId="44" fontId="27" fillId="27" borderId="14" xfId="0" applyNumberFormat="1" applyFont="1" applyFill="1" applyBorder="1" applyAlignment="1">
      <alignment horizontal="right" vertical="center"/>
    </xf>
    <xf numFmtId="0" fontId="22" fillId="27" borderId="35" xfId="0" applyFont="1" applyFill="1" applyBorder="1" applyAlignment="1">
      <alignment vertical="center" wrapText="1"/>
    </xf>
    <xf numFmtId="44" fontId="72" fillId="27" borderId="44" xfId="1" applyNumberFormat="1" applyFont="1" applyFill="1" applyBorder="1" applyAlignment="1">
      <alignment vertical="center" wrapText="1"/>
    </xf>
    <xf numFmtId="0" fontId="62" fillId="27" borderId="45" xfId="1" applyFont="1" applyFill="1" applyBorder="1" applyAlignment="1">
      <alignment vertical="center" wrapText="1"/>
    </xf>
    <xf numFmtId="44" fontId="26" fillId="27" borderId="7" xfId="0" applyNumberFormat="1" applyFont="1" applyFill="1" applyBorder="1" applyAlignment="1">
      <alignment horizontal="right" vertical="center" wrapText="1"/>
    </xf>
    <xf numFmtId="44" fontId="30" fillId="27" borderId="7" xfId="0" applyNumberFormat="1" applyFont="1" applyFill="1" applyBorder="1" applyAlignment="1">
      <alignment horizontal="right" vertical="center" wrapText="1"/>
    </xf>
    <xf numFmtId="44" fontId="29" fillId="27" borderId="14" xfId="0" applyNumberFormat="1" applyFont="1" applyFill="1" applyBorder="1" applyAlignment="1">
      <alignment vertical="center"/>
    </xf>
    <xf numFmtId="9" fontId="29" fillId="27" borderId="14" xfId="0" applyNumberFormat="1" applyFont="1" applyFill="1" applyBorder="1" applyAlignment="1">
      <alignment vertical="center"/>
    </xf>
    <xf numFmtId="44" fontId="73" fillId="27" borderId="44" xfId="0" applyNumberFormat="1" applyFont="1" applyFill="1" applyBorder="1" applyAlignment="1">
      <alignment vertical="center"/>
    </xf>
    <xf numFmtId="166" fontId="27" fillId="27" borderId="45" xfId="0" applyNumberFormat="1" applyFont="1" applyFill="1" applyBorder="1" applyAlignment="1">
      <alignment vertical="center"/>
    </xf>
    <xf numFmtId="0" fontId="25" fillId="28" borderId="3" xfId="0" applyFont="1" applyFill="1" applyBorder="1" applyAlignment="1">
      <alignment horizontal="center" vertical="center" wrapText="1"/>
    </xf>
    <xf numFmtId="44" fontId="47" fillId="27" borderId="14" xfId="0" applyNumberFormat="1" applyFont="1" applyFill="1" applyBorder="1" applyAlignment="1">
      <alignment horizontal="center" vertical="center"/>
    </xf>
    <xf numFmtId="7" fontId="73" fillId="27" borderId="44" xfId="0" applyNumberFormat="1" applyFont="1" applyFill="1" applyBorder="1" applyAlignment="1">
      <alignment vertical="center"/>
    </xf>
    <xf numFmtId="7" fontId="73" fillId="27" borderId="45" xfId="0" applyNumberFormat="1" applyFont="1" applyFill="1" applyBorder="1" applyAlignment="1">
      <alignment vertical="center"/>
    </xf>
    <xf numFmtId="44" fontId="29" fillId="27" borderId="46" xfId="0" applyNumberFormat="1" applyFont="1" applyFill="1" applyBorder="1" applyAlignment="1">
      <alignment vertical="center"/>
    </xf>
    <xf numFmtId="44" fontId="4" fillId="27" borderId="14" xfId="1" applyNumberFormat="1" applyFont="1" applyFill="1" applyBorder="1" applyProtection="1"/>
    <xf numFmtId="44" fontId="4" fillId="27" borderId="14" xfId="1" applyNumberFormat="1" applyFont="1" applyFill="1" applyBorder="1"/>
    <xf numFmtId="44" fontId="32" fillId="27" borderId="13" xfId="0" applyNumberFormat="1" applyFont="1" applyFill="1" applyBorder="1" applyAlignment="1">
      <alignment vertical="center"/>
    </xf>
    <xf numFmtId="44" fontId="29" fillId="27" borderId="13" xfId="0" applyNumberFormat="1" applyFont="1" applyFill="1" applyBorder="1" applyAlignment="1">
      <alignment vertical="center"/>
    </xf>
    <xf numFmtId="44" fontId="32" fillId="27" borderId="46" xfId="0" applyNumberFormat="1" applyFont="1" applyFill="1" applyBorder="1" applyAlignment="1">
      <alignment vertical="center"/>
    </xf>
    <xf numFmtId="44" fontId="73" fillId="27" borderId="15" xfId="0" applyNumberFormat="1" applyFont="1" applyFill="1" applyBorder="1" applyAlignment="1">
      <alignment vertical="center"/>
    </xf>
    <xf numFmtId="166" fontId="27" fillId="27" borderId="16" xfId="0" applyNumberFormat="1" applyFont="1" applyFill="1" applyBorder="1" applyAlignment="1">
      <alignment vertical="center"/>
    </xf>
    <xf numFmtId="44" fontId="46" fillId="27" borderId="14" xfId="0" applyNumberFormat="1" applyFont="1" applyFill="1" applyBorder="1" applyAlignment="1">
      <alignment horizontal="right" vertical="center"/>
    </xf>
    <xf numFmtId="0" fontId="9" fillId="0" borderId="0" xfId="1" applyFont="1" applyFill="1" applyBorder="1" applyAlignment="1">
      <alignment horizontal="right" wrapText="1"/>
    </xf>
    <xf numFmtId="0" fontId="82" fillId="0" borderId="0" xfId="1" applyFont="1" applyAlignment="1">
      <alignment wrapText="1"/>
    </xf>
    <xf numFmtId="0" fontId="15" fillId="22" borderId="0" xfId="1" applyFont="1" applyFill="1" applyBorder="1" applyAlignment="1">
      <alignment horizontal="center" vertical="center" wrapText="1"/>
    </xf>
    <xf numFmtId="0" fontId="26" fillId="0" borderId="0" xfId="1" applyFont="1" applyAlignment="1">
      <alignment horizontal="left" wrapText="1"/>
    </xf>
    <xf numFmtId="0" fontId="26" fillId="0" borderId="0" xfId="1" applyFont="1" applyAlignment="1">
      <alignment horizontal="left"/>
    </xf>
    <xf numFmtId="0" fontId="34" fillId="6" borderId="0" xfId="1" applyFont="1" applyFill="1" applyAlignment="1">
      <alignment horizontal="left" wrapText="1"/>
    </xf>
    <xf numFmtId="0" fontId="22" fillId="3" borderId="0" xfId="0" applyFont="1" applyFill="1" applyAlignment="1">
      <alignment horizontal="left" wrapText="1"/>
    </xf>
    <xf numFmtId="0" fontId="15" fillId="9" borderId="0" xfId="1" applyFont="1" applyFill="1" applyBorder="1" applyAlignment="1">
      <alignment horizontal="center" vertical="center" wrapText="1"/>
    </xf>
    <xf numFmtId="0" fontId="70" fillId="3" borderId="0" xfId="0" applyFont="1" applyFill="1" applyAlignment="1">
      <alignment horizontal="left"/>
    </xf>
    <xf numFmtId="0" fontId="70" fillId="3" borderId="0" xfId="0" applyFont="1" applyFill="1" applyAlignment="1">
      <alignment horizontal="left" wrapText="1"/>
    </xf>
    <xf numFmtId="0" fontId="22" fillId="3" borderId="0" xfId="0" applyFont="1" applyFill="1" applyAlignment="1">
      <alignment horizontal="left" vertical="center" wrapText="1"/>
    </xf>
    <xf numFmtId="0" fontId="70" fillId="3" borderId="0" xfId="0" applyFont="1" applyFill="1" applyAlignment="1">
      <alignment horizontal="left" vertical="center" wrapText="1"/>
    </xf>
    <xf numFmtId="0" fontId="70" fillId="3" borderId="0" xfId="0" applyFont="1" applyFill="1" applyAlignment="1">
      <alignment wrapText="1"/>
    </xf>
    <xf numFmtId="0" fontId="4" fillId="0" borderId="0" xfId="1" applyFont="1" applyAlignment="1">
      <alignment horizontal="left" vertical="center" wrapText="1"/>
    </xf>
    <xf numFmtId="0" fontId="70" fillId="3" borderId="0" xfId="0" applyFont="1" applyFill="1" applyAlignment="1">
      <alignment horizontal="left" vertical="center"/>
    </xf>
    <xf numFmtId="0" fontId="15" fillId="9" borderId="0" xfId="1" applyFont="1" applyFill="1" applyBorder="1" applyAlignment="1">
      <alignment horizontal="center" vertical="center"/>
    </xf>
    <xf numFmtId="0" fontId="63" fillId="3" borderId="0" xfId="0" applyFont="1" applyFill="1" applyAlignment="1">
      <alignment horizontal="left" vertical="center" wrapText="1"/>
    </xf>
    <xf numFmtId="0" fontId="69" fillId="3" borderId="0" xfId="0" applyFont="1" applyFill="1" applyAlignment="1">
      <alignment horizontal="left" vertical="center" wrapText="1"/>
    </xf>
    <xf numFmtId="0" fontId="22" fillId="3" borderId="0" xfId="0" applyFont="1" applyFill="1" applyAlignment="1">
      <alignment horizontal="left" vertical="top" wrapText="1"/>
    </xf>
    <xf numFmtId="0" fontId="26" fillId="0" borderId="0" xfId="0" applyFont="1" applyFill="1" applyBorder="1" applyAlignment="1">
      <alignment horizontal="left" vertical="center" wrapText="1"/>
    </xf>
    <xf numFmtId="0" fontId="15" fillId="9" borderId="0" xfId="0" applyFont="1" applyFill="1" applyBorder="1" applyAlignment="1">
      <alignment horizontal="center" vertical="center" wrapText="1"/>
    </xf>
    <xf numFmtId="0" fontId="26" fillId="0" borderId="0" xfId="0" quotePrefix="1" applyFont="1" applyFill="1" applyBorder="1" applyAlignment="1">
      <alignment horizontal="left" vertical="center"/>
    </xf>
    <xf numFmtId="0" fontId="26" fillId="0" borderId="0" xfId="1" applyFont="1" applyFill="1" applyAlignment="1">
      <alignment horizontal="left" wrapText="1"/>
    </xf>
    <xf numFmtId="0" fontId="15" fillId="9" borderId="5" xfId="1" applyFont="1" applyFill="1" applyBorder="1" applyAlignment="1">
      <alignment horizontal="center" vertical="center" wrapText="1"/>
    </xf>
    <xf numFmtId="0" fontId="15" fillId="9" borderId="6" xfId="1" applyFont="1" applyFill="1" applyBorder="1" applyAlignment="1">
      <alignment horizontal="center" vertical="center" wrapText="1"/>
    </xf>
    <xf numFmtId="0" fontId="77" fillId="23" borderId="37" xfId="1" applyFont="1" applyFill="1" applyBorder="1" applyAlignment="1">
      <alignment horizontal="left" vertical="center" wrapText="1"/>
    </xf>
    <xf numFmtId="0" fontId="64" fillId="23" borderId="37" xfId="1" applyFont="1" applyFill="1" applyBorder="1" applyAlignment="1">
      <alignment horizontal="left" vertical="center" wrapText="1"/>
    </xf>
    <xf numFmtId="0" fontId="64" fillId="23" borderId="0" xfId="1" applyFont="1" applyFill="1" applyBorder="1" applyAlignment="1">
      <alignment horizontal="left" vertical="center" wrapText="1"/>
    </xf>
    <xf numFmtId="0" fontId="18" fillId="0" borderId="0" xfId="1" applyFont="1" applyBorder="1" applyAlignment="1">
      <alignment horizontal="center"/>
    </xf>
    <xf numFmtId="0" fontId="6" fillId="0" borderId="0" xfId="1" applyFont="1" applyFill="1" applyBorder="1" applyAlignment="1">
      <alignment horizontal="center"/>
    </xf>
    <xf numFmtId="0" fontId="4" fillId="0" borderId="0" xfId="1" applyBorder="1" applyAlignment="1">
      <alignment horizontal="center"/>
    </xf>
    <xf numFmtId="0" fontId="15" fillId="22" borderId="5" xfId="1" applyFont="1" applyFill="1" applyBorder="1" applyAlignment="1">
      <alignment horizontal="center" vertical="center" wrapText="1"/>
    </xf>
    <xf numFmtId="0" fontId="15" fillId="22" borderId="6" xfId="1" applyFont="1" applyFill="1" applyBorder="1" applyAlignment="1">
      <alignment horizontal="center" vertical="center" wrapText="1"/>
    </xf>
    <xf numFmtId="0" fontId="15" fillId="22" borderId="8" xfId="1" applyFont="1" applyFill="1" applyBorder="1" applyAlignment="1">
      <alignment horizontal="center" vertical="center" wrapText="1"/>
    </xf>
    <xf numFmtId="0" fontId="21" fillId="22" borderId="4" xfId="0" applyFont="1" applyFill="1" applyBorder="1" applyAlignment="1">
      <alignment horizontal="center" vertical="center" wrapText="1"/>
    </xf>
    <xf numFmtId="0" fontId="21" fillId="22" borderId="3" xfId="0" applyFont="1" applyFill="1" applyBorder="1" applyAlignment="1">
      <alignment horizontal="center" vertical="center" wrapText="1"/>
    </xf>
    <xf numFmtId="0" fontId="21" fillId="6" borderId="17" xfId="0" applyFont="1" applyFill="1" applyBorder="1" applyAlignment="1">
      <alignment horizontal="center" vertical="center" wrapText="1"/>
    </xf>
    <xf numFmtId="0" fontId="21" fillId="6" borderId="7" xfId="0" applyFont="1" applyFill="1" applyBorder="1" applyAlignment="1">
      <alignment horizontal="center" vertical="center" wrapText="1"/>
    </xf>
    <xf numFmtId="0" fontId="77" fillId="23" borderId="0" xfId="1" applyFont="1" applyFill="1" applyBorder="1" applyAlignment="1">
      <alignment horizontal="left" vertical="center" wrapText="1"/>
    </xf>
    <xf numFmtId="0" fontId="67" fillId="23" borderId="0" xfId="1" applyFont="1" applyFill="1" applyBorder="1" applyAlignment="1">
      <alignment horizontal="left" vertical="center" wrapText="1"/>
    </xf>
    <xf numFmtId="166" fontId="73" fillId="3" borderId="38" xfId="0" applyNumberFormat="1" applyFont="1" applyFill="1" applyBorder="1" applyAlignment="1">
      <alignment horizontal="left" vertical="center"/>
    </xf>
    <xf numFmtId="166" fontId="73" fillId="3" borderId="39" xfId="0" applyNumberFormat="1" applyFont="1" applyFill="1" applyBorder="1" applyAlignment="1">
      <alignment horizontal="left" vertical="center"/>
    </xf>
    <xf numFmtId="0" fontId="21" fillId="26" borderId="17" xfId="0" applyFont="1" applyFill="1" applyBorder="1" applyAlignment="1">
      <alignment horizontal="center" vertical="center" wrapText="1"/>
    </xf>
    <xf numFmtId="0" fontId="21" fillId="26" borderId="27" xfId="0" applyFont="1" applyFill="1" applyBorder="1" applyAlignment="1">
      <alignment horizontal="center" vertical="center" wrapText="1"/>
    </xf>
    <xf numFmtId="0" fontId="21" fillId="26" borderId="7" xfId="0" applyFont="1" applyFill="1" applyBorder="1" applyAlignment="1">
      <alignment horizontal="center" vertical="center" wrapText="1"/>
    </xf>
    <xf numFmtId="166" fontId="73" fillId="3" borderId="42" xfId="0" applyNumberFormat="1" applyFont="1" applyFill="1" applyBorder="1" applyAlignment="1">
      <alignment horizontal="center" vertical="center"/>
    </xf>
    <xf numFmtId="166" fontId="73" fillId="3" borderId="43" xfId="0" applyNumberFormat="1" applyFont="1" applyFill="1" applyBorder="1" applyAlignment="1">
      <alignment horizontal="center" vertical="center"/>
    </xf>
    <xf numFmtId="0" fontId="21" fillId="28" borderId="17" xfId="0" applyFont="1" applyFill="1" applyBorder="1" applyAlignment="1">
      <alignment horizontal="center" vertical="center" wrapText="1"/>
    </xf>
    <xf numFmtId="0" fontId="21" fillId="28" borderId="27" xfId="0" applyFont="1" applyFill="1" applyBorder="1" applyAlignment="1">
      <alignment horizontal="center" vertical="center" wrapText="1"/>
    </xf>
    <xf numFmtId="0" fontId="21" fillId="28" borderId="7" xfId="0" applyFont="1" applyFill="1" applyBorder="1" applyAlignment="1">
      <alignment horizontal="center" vertical="center" wrapText="1"/>
    </xf>
    <xf numFmtId="0" fontId="25" fillId="26" borderId="17" xfId="0" applyFont="1" applyFill="1" applyBorder="1" applyAlignment="1">
      <alignment horizontal="center" vertical="center" wrapText="1"/>
    </xf>
    <xf numFmtId="0" fontId="25" fillId="26" borderId="27" xfId="0" applyFont="1" applyFill="1" applyBorder="1" applyAlignment="1">
      <alignment horizontal="center" vertical="center" wrapText="1"/>
    </xf>
    <xf numFmtId="0" fontId="25" fillId="26" borderId="7" xfId="0" applyFont="1" applyFill="1" applyBorder="1" applyAlignment="1">
      <alignment horizontal="center" vertical="center" wrapText="1"/>
    </xf>
    <xf numFmtId="0" fontId="58" fillId="0" borderId="0" xfId="0" applyFont="1" applyFill="1" applyBorder="1" applyAlignment="1">
      <alignment horizontal="left" vertical="center" wrapText="1"/>
    </xf>
    <xf numFmtId="0" fontId="15" fillId="22" borderId="41" xfId="1" applyFont="1" applyFill="1" applyBorder="1" applyAlignment="1">
      <alignment horizontal="center" vertical="center" wrapText="1"/>
    </xf>
    <xf numFmtId="166" fontId="73" fillId="3" borderId="44" xfId="0" applyNumberFormat="1" applyFont="1" applyFill="1" applyBorder="1" applyAlignment="1">
      <alignment horizontal="left" vertical="center"/>
    </xf>
    <xf numFmtId="166" fontId="73" fillId="3" borderId="45" xfId="0" applyNumberFormat="1" applyFont="1" applyFill="1" applyBorder="1" applyAlignment="1">
      <alignment horizontal="left" vertical="center"/>
    </xf>
    <xf numFmtId="0" fontId="65" fillId="23" borderId="0" xfId="1" applyFont="1" applyFill="1" applyBorder="1" applyAlignment="1">
      <alignment horizontal="left" vertical="center" wrapText="1"/>
    </xf>
    <xf numFmtId="0" fontId="59" fillId="22" borderId="4" xfId="0" applyFont="1" applyFill="1" applyBorder="1" applyAlignment="1">
      <alignment horizontal="center" vertical="center" wrapText="1"/>
    </xf>
    <xf numFmtId="0" fontId="59" fillId="22" borderId="3" xfId="0" applyFont="1" applyFill="1" applyBorder="1" applyAlignment="1">
      <alignment horizontal="center" vertical="center" wrapText="1"/>
    </xf>
    <xf numFmtId="0" fontId="76" fillId="26" borderId="44" xfId="0" applyFont="1" applyFill="1" applyBorder="1" applyAlignment="1">
      <alignment horizontal="center"/>
    </xf>
    <xf numFmtId="0" fontId="76" fillId="26" borderId="45" xfId="0" applyFont="1" applyFill="1" applyBorder="1" applyAlignment="1">
      <alignment horizontal="center"/>
    </xf>
    <xf numFmtId="0" fontId="19" fillId="26" borderId="48" xfId="1" applyFont="1" applyFill="1" applyBorder="1" applyAlignment="1">
      <alignment horizontal="center"/>
    </xf>
    <xf numFmtId="0" fontId="19" fillId="26" borderId="0" xfId="1" applyFont="1" applyFill="1" applyAlignment="1">
      <alignment horizontal="center"/>
    </xf>
    <xf numFmtId="0" fontId="76" fillId="26" borderId="18" xfId="0" applyFont="1" applyFill="1" applyBorder="1" applyAlignment="1">
      <alignment horizontal="center"/>
    </xf>
    <xf numFmtId="0" fontId="25" fillId="26" borderId="44" xfId="0" applyFont="1" applyFill="1" applyBorder="1" applyAlignment="1">
      <alignment horizontal="center"/>
    </xf>
    <xf numFmtId="0" fontId="25" fillId="26" borderId="18" xfId="0" applyFont="1" applyFill="1" applyBorder="1" applyAlignment="1">
      <alignment horizontal="center"/>
    </xf>
    <xf numFmtId="0" fontId="25" fillId="26" borderId="45" xfId="0" applyFont="1" applyFill="1" applyBorder="1" applyAlignment="1">
      <alignment horizontal="center"/>
    </xf>
    <xf numFmtId="0" fontId="76" fillId="26" borderId="4" xfId="0" applyFont="1" applyFill="1" applyBorder="1" applyAlignment="1">
      <alignment horizontal="center"/>
    </xf>
    <xf numFmtId="0" fontId="76" fillId="26" borderId="3" xfId="0" applyFont="1" applyFill="1" applyBorder="1" applyAlignment="1">
      <alignment horizontal="center"/>
    </xf>
    <xf numFmtId="0" fontId="76" fillId="26" borderId="47" xfId="0" applyFont="1" applyFill="1" applyBorder="1" applyAlignment="1">
      <alignment horizontal="center"/>
    </xf>
    <xf numFmtId="0" fontId="25" fillId="22" borderId="0" xfId="0" applyFont="1" applyFill="1" applyBorder="1" applyAlignment="1">
      <alignment horizontal="center" vertical="center" wrapText="1"/>
    </xf>
    <xf numFmtId="0" fontId="25" fillId="22" borderId="0" xfId="0" applyFont="1" applyFill="1" applyBorder="1" applyAlignment="1">
      <alignment horizontal="center" vertical="center"/>
    </xf>
  </cellXfs>
  <cellStyles count="417">
    <cellStyle name="20% - Accent4 2" xfId="125" xr:uid="{00000000-0005-0000-0000-000000000000}"/>
    <cellStyle name="Accent6 2" xfId="126" xr:uid="{00000000-0005-0000-0000-000001000000}"/>
    <cellStyle name="CalcDesc_RightJust" xfId="127" xr:uid="{00000000-0005-0000-0000-000002000000}"/>
    <cellStyle name="Comma" xfId="14" builtinId="3"/>
    <cellStyle name="Comma 2" xfId="12" xr:uid="{00000000-0005-0000-0000-000003000000}"/>
    <cellStyle name="Comma 3" xfId="145" xr:uid="{00000000-0005-0000-0000-000004000000}"/>
    <cellStyle name="Comma 4" xfId="379" xr:uid="{00000000-0005-0000-0000-000005000000}"/>
    <cellStyle name="Comma 4 2" xfId="378" xr:uid="{00000000-0005-0000-0000-000006000000}"/>
    <cellStyle name="Comma 4 3" xfId="390" xr:uid="{00000000-0005-0000-0000-000007000000}"/>
    <cellStyle name="Currency" xfId="11" builtinId="4"/>
    <cellStyle name="Currency 2" xfId="128" xr:uid="{00000000-0005-0000-0000-000008000000}"/>
    <cellStyle name="Currency 3" xfId="309" xr:uid="{00000000-0005-0000-0000-000009000000}"/>
    <cellStyle name="Desc_RightJust 2" xfId="129" xr:uid="{00000000-0005-0000-0000-00000A000000}"/>
    <cellStyle name="Descript" xfId="130" xr:uid="{00000000-0005-0000-0000-00000B000000}"/>
    <cellStyle name="Excel Built-in Comma 1" xfId="9" xr:uid="{00000000-0005-0000-0000-00000C000000}"/>
    <cellStyle name="Excel Built-in Good" xfId="8" xr:uid="{00000000-0005-0000-0000-00000D000000}"/>
    <cellStyle name="Excel Built-in Hyperlink" xfId="4" xr:uid="{00000000-0005-0000-0000-00000E000000}"/>
    <cellStyle name="Excel Built-in Input" xfId="5" xr:uid="{00000000-0005-0000-0000-00000F000000}"/>
    <cellStyle name="Excel Built-in Input 2" xfId="48" xr:uid="{00000000-0005-0000-0000-000010000000}"/>
    <cellStyle name="Excel Built-in Input 3" xfId="391" xr:uid="{00000000-0005-0000-0000-000011000000}"/>
    <cellStyle name="Excel Built-in Normal" xfId="3" xr:uid="{00000000-0005-0000-0000-000012000000}"/>
    <cellStyle name="Excel Built-in Note" xfId="6" xr:uid="{00000000-0005-0000-0000-000013000000}"/>
    <cellStyle name="Excel Built-in Note 2" xfId="49" xr:uid="{00000000-0005-0000-0000-000014000000}"/>
    <cellStyle name="Excel Built-in Note 3" xfId="392" xr:uid="{00000000-0005-0000-0000-000015000000}"/>
    <cellStyle name="Excel Built-in Percent" xfId="7" xr:uid="{00000000-0005-0000-0000-000016000000}"/>
    <cellStyle name="Explanatory Text 2" xfId="131" xr:uid="{00000000-0005-0000-0000-000017000000}"/>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Followed Hyperlink" xfId="243" builtinId="9" hidden="1"/>
    <cellStyle name="Followed Hyperlink" xfId="245" builtinId="9" hidden="1"/>
    <cellStyle name="Followed Hyperlink" xfId="247" builtinId="9" hidden="1"/>
    <cellStyle name="Followed Hyperlink" xfId="249" builtinId="9" hidden="1"/>
    <cellStyle name="Followed Hyperlink" xfId="251" builtinId="9" hidden="1"/>
    <cellStyle name="Followed Hyperlink" xfId="253" builtinId="9" hidden="1"/>
    <cellStyle name="Followed Hyperlink" xfId="255" builtinId="9" hidden="1"/>
    <cellStyle name="Followed Hyperlink" xfId="257" builtinId="9" hidden="1"/>
    <cellStyle name="Followed Hyperlink" xfId="259" builtinId="9" hidden="1"/>
    <cellStyle name="Followed Hyperlink" xfId="261" builtinId="9" hidden="1"/>
    <cellStyle name="Followed Hyperlink" xfId="263"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50" builtinId="8" hidden="1"/>
    <cellStyle name="Hyperlink" xfId="52" builtinId="8" hidden="1"/>
    <cellStyle name="Hyperlink" xfId="54" builtinId="8" hidden="1"/>
    <cellStyle name="Hyperlink" xfId="56"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81" builtinId="8" hidden="1"/>
    <cellStyle name="Hyperlink" xfId="383" builtinId="8" hidden="1"/>
    <cellStyle name="Hyperlink" xfId="385" builtinId="8" hidden="1"/>
    <cellStyle name="Hyperlink" xfId="387"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2" xfId="132" xr:uid="{00000000-0005-0000-0000-000018000000}"/>
    <cellStyle name="Linked" xfId="133" xr:uid="{00000000-0005-0000-0000-000019000000}"/>
    <cellStyle name="LocalCalc" xfId="134" xr:uid="{00000000-0005-0000-0000-00001A000000}"/>
    <cellStyle name="LocalErrorMsg" xfId="135" xr:uid="{00000000-0005-0000-0000-00001B000000}"/>
    <cellStyle name="LocalErrorMsg 2" xfId="136" xr:uid="{00000000-0005-0000-0000-00001C000000}"/>
    <cellStyle name="Normal" xfId="0" builtinId="0"/>
    <cellStyle name="Normal 2" xfId="1" xr:uid="{00000000-0005-0000-0000-00001D000000}"/>
    <cellStyle name="Normal 2 2" xfId="37" xr:uid="{00000000-0005-0000-0000-00001E000000}"/>
    <cellStyle name="Normal 3" xfId="10" xr:uid="{00000000-0005-0000-0000-00001F000000}"/>
    <cellStyle name="Normal 4" xfId="124" xr:uid="{00000000-0005-0000-0000-000020000000}"/>
    <cellStyle name="Normal 4 2" xfId="380" xr:uid="{00000000-0005-0000-0000-000021000000}"/>
    <cellStyle name="Normal 5" xfId="2" xr:uid="{00000000-0005-0000-0000-000022000000}"/>
    <cellStyle name="Normal 6" xfId="308" xr:uid="{00000000-0005-0000-0000-000023000000}"/>
    <cellStyle name="Normal 7" xfId="377" xr:uid="{00000000-0005-0000-0000-000024000000}"/>
    <cellStyle name="Normal 7 2" xfId="389" xr:uid="{00000000-0005-0000-0000-000025000000}"/>
    <cellStyle name="Percent 2" xfId="13" xr:uid="{00000000-0005-0000-0000-000027000000}"/>
    <cellStyle name="TopRow" xfId="137" xr:uid="{00000000-0005-0000-0000-000028000000}"/>
    <cellStyle name="TopRow LeftJust" xfId="138" xr:uid="{00000000-0005-0000-0000-000029000000}"/>
    <cellStyle name="UserInput" xfId="139" xr:uid="{00000000-0005-0000-0000-00002A000000}"/>
    <cellStyle name="UserInputOptional" xfId="140" xr:uid="{00000000-0005-0000-0000-00002B000000}"/>
    <cellStyle name="UserInputRequired" xfId="141" xr:uid="{00000000-0005-0000-0000-00002C000000}"/>
    <cellStyle name="Звичайний 2" xfId="146" xr:uid="{00000000-0005-0000-0000-0000E4000000}"/>
    <cellStyle name="Звичайний 3" xfId="142" xr:uid="{00000000-0005-0000-0000-0000E5000000}"/>
    <cellStyle name="Звичайний 3 2" xfId="147" xr:uid="{00000000-0005-0000-0000-0000E6000000}"/>
    <cellStyle name="Звичайний 4" xfId="148" xr:uid="{00000000-0005-0000-0000-0000E7000000}"/>
    <cellStyle name="Обычный 12" xfId="149" xr:uid="{00000000-0005-0000-0000-0000E8000000}"/>
    <cellStyle name="Обычный 14" xfId="310" xr:uid="{00000000-0005-0000-0000-0000E9000000}"/>
    <cellStyle name="Обычный 2" xfId="58" xr:uid="{00000000-0005-0000-0000-0000EA000000}"/>
    <cellStyle name="Обычный 2 2" xfId="144" xr:uid="{00000000-0005-0000-0000-0000EB000000}"/>
    <cellStyle name="Обычный 3" xfId="59" xr:uid="{00000000-0005-0000-0000-0000EC000000}"/>
    <cellStyle name="Обычный_Лист1 2" xfId="143" xr:uid="{00000000-0005-0000-0000-0000ED000000}"/>
  </cellStyles>
  <dxfs count="0"/>
  <tableStyles count="0" defaultTableStyle="TableStyleMedium2" defaultPivotStyle="PivotStyleLight16"/>
  <colors>
    <mruColors>
      <color rgb="FFF3ABA7"/>
      <color rgb="FF8A0000"/>
      <color rgb="FF843C0C"/>
      <color rgb="FFE85D56"/>
      <color rgb="FFF4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styles" Target="styles.xml"/><Relationship Id="rId27"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healthpolicyinitiative.com/My%20Documents/Ghana/source%20docs%20for%20GOALS/CostofARTstudy_ISSER(03%2006%202010)%20changes%20in%20tdf%2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esp.cdc.gov/Users/ggopez/Documents/Chronic%20NOFO%201815%201817/Evaluation%20Planning%20Group/Pilot/Cost%20Study/Partner%20Site%20Tool/1815%20Cost%20Study%20Resource%20Use%20and%20Cost%20Inventory%20Tool%20(Category%20B)-%20Partner%20Site%20level-V2_09.03.201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esp.cdc.gov/Abt/HAPSAT_Guyana_IK/HAPSAT/HAPSAT_Guyana201104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malecircumcision.org/programs/documents/MC_costing_workbook_public_hospitalV102March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sp.cdc.gov/Users/&#1056;&#1057;/Downloads/HAPSAT-2.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er4.deloitteonline.com/eRoomReq/Files/DTT033/USAIDsHealthSystemsStrengtheningforaSustainableHIVAIDSResponseinUkraine/0_632b7/Copy%20of%20costing%20sheet_LEH_21%2006%202013.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esp.cdc.gov/Users/Ulla/Documents/Ulla's%20stuff/Ukraine/rapid_HIV_tests_CEA_v_1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esp.cdc.gov/Users/Ulla/Downloads/Copy%20of%20costing%20sheet_LEH_21%2006%20201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esp.cdc.gov/Users/&#1056;&#1057;/Downloads/1547_1_PMTCTpedsFacCostingTool.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esp.cdc.gov/Users/&#1056;&#1057;/Downloads/DRAFT%20HIV%20Costing%20Tool_Generic_03082016_ull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esp.cdc.gov/Users/&#1056;&#1057;/Downloads/USAID%20Health%20Policy%20Project%20ART_unit_cost_sheet_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ing"/>
      <sheetName val="2009"/>
      <sheetName val="2010"/>
      <sheetName val="Abbreviations"/>
      <sheetName val="Patients by Regimen"/>
      <sheetName val="Future"/>
      <sheetName val="Drop down lists"/>
    </sheetNames>
    <sheetDataSet>
      <sheetData sheetId="0"/>
      <sheetData sheetId="1">
        <row r="11">
          <cell r="G11">
            <v>11.6</v>
          </cell>
        </row>
      </sheetData>
      <sheetData sheetId="2">
        <row r="8">
          <cell r="G8">
            <v>18.510000000000002</v>
          </cell>
        </row>
        <row r="9">
          <cell r="G9">
            <v>39.89</v>
          </cell>
        </row>
        <row r="13">
          <cell r="G13">
            <v>15.4</v>
          </cell>
        </row>
        <row r="16">
          <cell r="G16">
            <v>3.63</v>
          </cell>
        </row>
        <row r="18">
          <cell r="G18">
            <v>2.0099999999999998</v>
          </cell>
        </row>
        <row r="19">
          <cell r="G19">
            <v>8.73</v>
          </cell>
        </row>
        <row r="23">
          <cell r="G23">
            <v>5.54</v>
          </cell>
        </row>
        <row r="28">
          <cell r="G28">
            <v>1.6</v>
          </cell>
        </row>
        <row r="32">
          <cell r="G32">
            <v>2.6</v>
          </cell>
        </row>
        <row r="33">
          <cell r="G33">
            <v>2.4</v>
          </cell>
        </row>
        <row r="34">
          <cell r="G34">
            <v>2.75</v>
          </cell>
        </row>
        <row r="36">
          <cell r="G36">
            <v>2.44</v>
          </cell>
        </row>
        <row r="37">
          <cell r="G37">
            <v>8.75</v>
          </cell>
        </row>
        <row r="41">
          <cell r="G41">
            <v>128.9</v>
          </cell>
        </row>
        <row r="50">
          <cell r="G50">
            <v>16.659200000000002</v>
          </cell>
        </row>
      </sheetData>
      <sheetData sheetId="3"/>
      <sheetData sheetId="4"/>
      <sheetData sheetId="5"/>
      <sheetData sheetId="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arameters"/>
      <sheetName val="Personnel"/>
      <sheetName val="Equipment, Supplies, Materials"/>
      <sheetName val="Travel "/>
      <sheetName val="In-Kind Funding sources"/>
    </sheetNames>
    <sheetDataSet>
      <sheetData sheetId="0"/>
      <sheetData sheetId="1"/>
      <sheetData sheetId="2"/>
      <sheetData sheetId="3"/>
      <sheetData sheetId="4"/>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min"/>
      <sheetName val="Blank"/>
      <sheetName val="BehindTheCurtain"/>
      <sheetName val="Table of Contents"/>
      <sheetName val="Financing"/>
      <sheetName val="CDCARTUnitCost"/>
      <sheetName val="Cadres"/>
      <sheetName val="HRH_Available"/>
      <sheetName val="Population"/>
      <sheetName val="Epi_Trends"/>
      <sheetName val="General_Parameters"/>
      <sheetName val="HIV Testing Efficiency"/>
      <sheetName val="PolicyMain"/>
      <sheetName val="PolicyOVC"/>
      <sheetName val="PolicyPrevention"/>
      <sheetName val="Overhead"/>
      <sheetName val="Drugs"/>
      <sheetName val="Labor"/>
      <sheetName val="Equipment"/>
      <sheetName val="Lab"/>
      <sheetName val="Tables"/>
      <sheetName val="Graphs"/>
      <sheetName val="Model_Diagram"/>
      <sheetName val="Trace"/>
      <sheetName val="Cluster Concept"/>
      <sheetName val="DFID"/>
      <sheetName val="FGN-FundsforHIV"/>
      <sheetName val="Lab labor FMC Benue"/>
      <sheetName val="Testing Positive Rate"/>
      <sheetName val="Sheet1"/>
      <sheetName val="Sheet2"/>
      <sheetName val="Sheet3"/>
      <sheetName val="Assumptions"/>
      <sheetName val="Syste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8">
          <cell r="I18" t="str">
            <v>Total Tests</v>
          </cell>
        </row>
      </sheetData>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ountry Information"/>
      <sheetName val="Facility information"/>
      <sheetName val="Share of Facility Time"/>
      <sheetName val="Cost Inputs - Personnel"/>
      <sheetName val="Direct Cost - Personnel"/>
      <sheetName val="Direct Cost - Drugs &amp; Supplies"/>
      <sheetName val="Cost Inputs - Drug &amp; Supplies"/>
      <sheetName val="Direct Cost - Training"/>
      <sheetName val="National IEC Campaign"/>
      <sheetName val="Indirect Cost - Capital"/>
      <sheetName val="Indirect Cost - Overheads"/>
      <sheetName val="Unit Cost Calculation"/>
      <sheetName val="Drop down lists"/>
    </sheetNames>
    <sheetDataSet>
      <sheetData sheetId="0"/>
      <sheetData sheetId="1"/>
      <sheetData sheetId="2"/>
      <sheetData sheetId="3">
        <row r="10">
          <cell r="C10">
            <v>270</v>
          </cell>
        </row>
        <row r="11">
          <cell r="C11">
            <v>260</v>
          </cell>
        </row>
        <row r="12">
          <cell r="C12">
            <v>10</v>
          </cell>
        </row>
        <row r="13">
          <cell r="C13">
            <v>2.3428958767957239E-3</v>
          </cell>
        </row>
        <row r="14">
          <cell r="D14">
            <v>237.9</v>
          </cell>
        </row>
        <row r="19">
          <cell r="D19">
            <v>5.72</v>
          </cell>
        </row>
        <row r="20">
          <cell r="D20">
            <v>16.38</v>
          </cell>
        </row>
      </sheetData>
      <sheetData sheetId="4"/>
      <sheetData sheetId="5"/>
      <sheetData sheetId="6"/>
      <sheetData sheetId="7">
        <row r="5">
          <cell r="B5" t="str">
            <v>Amoxycillin, 500mg</v>
          </cell>
          <cell r="E5">
            <v>52.71</v>
          </cell>
          <cell r="G5">
            <v>7.2008196721311473</v>
          </cell>
          <cell r="H5">
            <v>500</v>
          </cell>
          <cell r="I5" t="str">
            <v>x</v>
          </cell>
          <cell r="J5">
            <v>1.4401639344262295E-2</v>
          </cell>
        </row>
        <row r="6">
          <cell r="B6" t="str">
            <v>Ampicillin, tablets 500mg</v>
          </cell>
          <cell r="G6">
            <v>0</v>
          </cell>
          <cell r="H6">
            <v>100</v>
          </cell>
          <cell r="I6" t="str">
            <v>x</v>
          </cell>
          <cell r="J6">
            <v>0</v>
          </cell>
        </row>
        <row r="7">
          <cell r="B7" t="str">
            <v>Bandage (elastic)</v>
          </cell>
          <cell r="E7">
            <v>4.9000000000000004</v>
          </cell>
          <cell r="G7">
            <v>0.66939890710382521</v>
          </cell>
          <cell r="H7">
            <v>12</v>
          </cell>
          <cell r="I7" t="str">
            <v>x</v>
          </cell>
          <cell r="J7">
            <v>5.5783242258652103E-2</v>
          </cell>
        </row>
        <row r="8">
          <cell r="B8" t="str">
            <v>Blade, 22, 23 or 24</v>
          </cell>
          <cell r="E8">
            <v>18</v>
          </cell>
          <cell r="G8">
            <v>2.459016393442623</v>
          </cell>
          <cell r="H8">
            <v>100</v>
          </cell>
          <cell r="I8" t="str">
            <v>x</v>
          </cell>
          <cell r="J8">
            <v>2.4590163934426229E-2</v>
          </cell>
        </row>
        <row r="9">
          <cell r="B9" t="str">
            <v>Cloxacillin, 500mg</v>
          </cell>
          <cell r="E9">
            <v>142.08000000000001</v>
          </cell>
          <cell r="G9">
            <v>19.409836065573771</v>
          </cell>
          <cell r="H9">
            <v>500</v>
          </cell>
          <cell r="I9" t="str">
            <v>x</v>
          </cell>
          <cell r="J9">
            <v>3.8819672131147544E-2</v>
          </cell>
        </row>
        <row r="10">
          <cell r="B10" t="str">
            <v>Elastoplast/Dermaplast 25mm/9m</v>
          </cell>
          <cell r="E10">
            <v>125.12</v>
          </cell>
          <cell r="G10">
            <v>17.092896174863387</v>
          </cell>
          <cell r="H10">
            <v>100</v>
          </cell>
          <cell r="I10" t="str">
            <v>x</v>
          </cell>
          <cell r="J10">
            <v>0.17092896174863387</v>
          </cell>
        </row>
        <row r="11">
          <cell r="B11" t="str">
            <v>Erythomycin, capsule 250mg</v>
          </cell>
          <cell r="E11">
            <v>220</v>
          </cell>
          <cell r="G11">
            <v>30.05464480874317</v>
          </cell>
          <cell r="H11">
            <v>100</v>
          </cell>
          <cell r="I11" t="str">
            <v>x</v>
          </cell>
          <cell r="J11">
            <v>0.30054644808743169</v>
          </cell>
        </row>
        <row r="12">
          <cell r="B12" t="str">
            <v>Gauze pad, sterile, 12ply 100x100mm</v>
          </cell>
          <cell r="E12">
            <v>6.36</v>
          </cell>
          <cell r="G12">
            <v>0.86885245901639341</v>
          </cell>
          <cell r="H12">
            <v>100</v>
          </cell>
          <cell r="I12" t="str">
            <v>x</v>
          </cell>
          <cell r="J12">
            <v>8.6885245901639346E-3</v>
          </cell>
        </row>
        <row r="13">
          <cell r="B13" t="str">
            <v>Gauze pad, sterile, 8ply 100x100mm</v>
          </cell>
          <cell r="E13">
            <v>4.74</v>
          </cell>
          <cell r="G13">
            <v>0.64754098360655743</v>
          </cell>
          <cell r="H13">
            <v>100</v>
          </cell>
          <cell r="I13" t="str">
            <v>x</v>
          </cell>
          <cell r="J13">
            <v>6.4754098360655741E-3</v>
          </cell>
        </row>
        <row r="14">
          <cell r="B14" t="str">
            <v>Gauze pad, sterile, 12ply 76x76mm</v>
          </cell>
          <cell r="E14">
            <v>4.74</v>
          </cell>
          <cell r="G14">
            <v>0.64754098360655743</v>
          </cell>
          <cell r="H14">
            <v>100</v>
          </cell>
          <cell r="I14" t="str">
            <v>x</v>
          </cell>
          <cell r="J14">
            <v>6.4754098360655741E-3</v>
          </cell>
        </row>
        <row r="15">
          <cell r="B15" t="str">
            <v>Gauze pad, Inadine</v>
          </cell>
          <cell r="E15">
            <v>12.75</v>
          </cell>
          <cell r="G15">
            <v>1.7418032786885245</v>
          </cell>
          <cell r="H15">
            <v>10</v>
          </cell>
          <cell r="I15" t="str">
            <v>x</v>
          </cell>
          <cell r="J15">
            <v>0.17418032786885246</v>
          </cell>
        </row>
        <row r="16">
          <cell r="B16" t="str">
            <v>Gauze pad, Jelonet (paraffine vaseline)</v>
          </cell>
          <cell r="E16">
            <v>12.75</v>
          </cell>
          <cell r="G16">
            <v>1.7418032786885245</v>
          </cell>
          <cell r="H16">
            <v>10</v>
          </cell>
          <cell r="I16" t="str">
            <v>x</v>
          </cell>
          <cell r="J16">
            <v>0.17418032786885246</v>
          </cell>
        </row>
        <row r="17">
          <cell r="B17" t="str">
            <v>Gloves, surgeons, sterile disposable, pair</v>
          </cell>
          <cell r="E17">
            <v>76</v>
          </cell>
          <cell r="G17">
            <v>10.382513661202186</v>
          </cell>
          <cell r="H17">
            <v>50</v>
          </cell>
          <cell r="I17" t="str">
            <v>x</v>
          </cell>
          <cell r="J17">
            <v>0.20765027322404372</v>
          </cell>
        </row>
        <row r="18">
          <cell r="B18" t="str">
            <v>Gloves, examination, non-sterile, disposable, pair</v>
          </cell>
          <cell r="E18">
            <v>18.899999999999999</v>
          </cell>
          <cell r="G18">
            <v>2.581967213114754</v>
          </cell>
          <cell r="H18">
            <v>50</v>
          </cell>
          <cell r="I18" t="str">
            <v>x</v>
          </cell>
          <cell r="J18">
            <v>5.1639344262295078E-2</v>
          </cell>
        </row>
        <row r="19">
          <cell r="B19" t="str">
            <v>Glucose 5% in water + set, 500ml</v>
          </cell>
          <cell r="E19">
            <v>7</v>
          </cell>
          <cell r="G19">
            <v>0.95628415300546443</v>
          </cell>
          <cell r="H19">
            <v>1</v>
          </cell>
          <cell r="I19" t="str">
            <v>x</v>
          </cell>
          <cell r="J19">
            <v>0.95628415300546443</v>
          </cell>
        </row>
        <row r="20">
          <cell r="B20" t="str">
            <v>Goggles (for surgery)</v>
          </cell>
          <cell r="G20">
            <v>0</v>
          </cell>
          <cell r="H20">
            <v>1</v>
          </cell>
          <cell r="I20" t="str">
            <v>x</v>
          </cell>
          <cell r="J20">
            <v>0</v>
          </cell>
        </row>
        <row r="21">
          <cell r="B21" t="str">
            <v>Hibiscrub</v>
          </cell>
          <cell r="E21">
            <v>135</v>
          </cell>
          <cell r="G21">
            <v>18.442622950819672</v>
          </cell>
          <cell r="H21">
            <v>5000</v>
          </cell>
          <cell r="I21" t="str">
            <v>x</v>
          </cell>
          <cell r="J21">
            <v>3.6885245901639345E-3</v>
          </cell>
        </row>
        <row r="22">
          <cell r="B22" t="str">
            <v>Hibitane (1L)</v>
          </cell>
          <cell r="E22">
            <v>135</v>
          </cell>
          <cell r="G22">
            <v>18.442622950819672</v>
          </cell>
          <cell r="H22">
            <v>5000</v>
          </cell>
          <cell r="I22" t="str">
            <v>x</v>
          </cell>
          <cell r="J22">
            <v>3.6885245901639345E-3</v>
          </cell>
        </row>
        <row r="23">
          <cell r="B23" t="str">
            <v>Iboprufen, Brufen 400mg</v>
          </cell>
          <cell r="G23">
            <v>0</v>
          </cell>
          <cell r="H23">
            <v>1</v>
          </cell>
          <cell r="I23" t="str">
            <v>x</v>
          </cell>
          <cell r="J23">
            <v>0</v>
          </cell>
        </row>
        <row r="24">
          <cell r="B24" t="str">
            <v>Ketamine, injection 50mg/ml</v>
          </cell>
          <cell r="E24">
            <v>8.52</v>
          </cell>
          <cell r="G24">
            <v>1.1639344262295082</v>
          </cell>
          <cell r="H24">
            <v>10</v>
          </cell>
          <cell r="I24" t="str">
            <v>x</v>
          </cell>
          <cell r="J24">
            <v>0.11639344262295082</v>
          </cell>
        </row>
        <row r="25">
          <cell r="B25" t="str">
            <v>Lignocaine 2%, injection 20ml</v>
          </cell>
          <cell r="E25">
            <v>17.29</v>
          </cell>
          <cell r="G25">
            <v>2.3620218579234971</v>
          </cell>
          <cell r="H25">
            <v>20</v>
          </cell>
          <cell r="I25" t="str">
            <v>x</v>
          </cell>
          <cell r="J25">
            <v>0.11810109289617485</v>
          </cell>
        </row>
        <row r="26">
          <cell r="B26" t="str">
            <v>Micropore</v>
          </cell>
          <cell r="E26">
            <v>125.12</v>
          </cell>
          <cell r="G26">
            <v>17.092896174863387</v>
          </cell>
          <cell r="H26">
            <v>100</v>
          </cell>
          <cell r="I26" t="str">
            <v>x</v>
          </cell>
          <cell r="J26">
            <v>0.17092896174863387</v>
          </cell>
        </row>
        <row r="27">
          <cell r="B27" t="str">
            <v>Needle 18 guage</v>
          </cell>
          <cell r="E27">
            <v>19.850000000000001</v>
          </cell>
          <cell r="G27">
            <v>2.7117486338797816</v>
          </cell>
          <cell r="H27">
            <v>100</v>
          </cell>
          <cell r="I27" t="str">
            <v>x</v>
          </cell>
          <cell r="J27">
            <v>2.7117486338797816E-2</v>
          </cell>
        </row>
        <row r="28">
          <cell r="B28" t="str">
            <v>Needle 21 guage</v>
          </cell>
          <cell r="E28">
            <v>19.3</v>
          </cell>
          <cell r="G28">
            <v>2.6366120218579234</v>
          </cell>
          <cell r="H28">
            <v>100</v>
          </cell>
          <cell r="I28" t="str">
            <v>x</v>
          </cell>
          <cell r="J28">
            <v>2.6366120218579234E-2</v>
          </cell>
        </row>
        <row r="29">
          <cell r="B29" t="str">
            <v>Surgical Mask</v>
          </cell>
          <cell r="E29">
            <v>13</v>
          </cell>
          <cell r="G29">
            <v>1.7759562841530054</v>
          </cell>
          <cell r="H29">
            <v>50</v>
          </cell>
          <cell r="I29" t="str">
            <v>x</v>
          </cell>
          <cell r="J29">
            <v>3.5519125683060107E-2</v>
          </cell>
        </row>
        <row r="30">
          <cell r="B30" t="str">
            <v>Paracetamol, tablets 500mg</v>
          </cell>
          <cell r="E30">
            <v>28.65</v>
          </cell>
          <cell r="G30">
            <v>3.9139344262295079</v>
          </cell>
          <cell r="H30">
            <v>100</v>
          </cell>
          <cell r="I30" t="str">
            <v>x</v>
          </cell>
          <cell r="J30">
            <v>3.9139344262295081E-2</v>
          </cell>
        </row>
        <row r="31">
          <cell r="B31" t="str">
            <v>Paracetamol, syrup</v>
          </cell>
          <cell r="J31">
            <v>0.5</v>
          </cell>
        </row>
        <row r="32">
          <cell r="B32" t="str">
            <v xml:space="preserve">Povidone antiseptic solution </v>
          </cell>
          <cell r="E32">
            <v>135</v>
          </cell>
          <cell r="G32">
            <v>18.442622950819672</v>
          </cell>
          <cell r="H32">
            <v>5000</v>
          </cell>
          <cell r="I32" t="str">
            <v>x</v>
          </cell>
          <cell r="J32">
            <v>3.6885245901639345E-3</v>
          </cell>
        </row>
        <row r="33">
          <cell r="B33" t="str">
            <v>Saline</v>
          </cell>
          <cell r="G33">
            <v>0</v>
          </cell>
          <cell r="H33">
            <v>1</v>
          </cell>
          <cell r="I33" t="str">
            <v>x</v>
          </cell>
          <cell r="J33">
            <v>0</v>
          </cell>
        </row>
        <row r="34">
          <cell r="B34" t="str">
            <v>Salvalon</v>
          </cell>
          <cell r="E34">
            <v>79.89</v>
          </cell>
          <cell r="G34">
            <v>10.913934426229508</v>
          </cell>
          <cell r="H34">
            <v>2000</v>
          </cell>
          <cell r="I34" t="str">
            <v>x</v>
          </cell>
          <cell r="J34">
            <v>5.4569672131147542E-3</v>
          </cell>
        </row>
        <row r="35">
          <cell r="B35" t="str">
            <v>Surgical cap (disposable)</v>
          </cell>
          <cell r="E35">
            <v>23.8</v>
          </cell>
          <cell r="G35">
            <v>3.2513661202185791</v>
          </cell>
          <cell r="H35">
            <v>10</v>
          </cell>
          <cell r="I35" t="str">
            <v>x</v>
          </cell>
          <cell r="J35">
            <v>0.3251366120218579</v>
          </cell>
        </row>
        <row r="36">
          <cell r="B36" t="str">
            <v>Surgical scrub Betadine</v>
          </cell>
          <cell r="E36">
            <v>135</v>
          </cell>
          <cell r="G36">
            <v>18.442622950819672</v>
          </cell>
          <cell r="H36">
            <v>1000</v>
          </cell>
          <cell r="I36" t="str">
            <v>x</v>
          </cell>
          <cell r="J36">
            <v>1.8442622950819672E-2</v>
          </cell>
        </row>
        <row r="37">
          <cell r="B37" t="str">
            <v>Suture, catgut chromic 4/0, 150cm</v>
          </cell>
          <cell r="E37">
            <v>59.88</v>
          </cell>
          <cell r="G37">
            <v>8.1803278688524586</v>
          </cell>
          <cell r="H37">
            <v>12</v>
          </cell>
          <cell r="I37" t="str">
            <v>x</v>
          </cell>
          <cell r="J37">
            <v>0.68169398907103818</v>
          </cell>
        </row>
        <row r="38">
          <cell r="B38" t="str">
            <v>Suture, catgut chromic 3/0, 150cm</v>
          </cell>
          <cell r="E38">
            <v>52.97</v>
          </cell>
          <cell r="G38">
            <v>7.2363387978142075</v>
          </cell>
          <cell r="H38">
            <v>1</v>
          </cell>
          <cell r="I38" t="str">
            <v>x</v>
          </cell>
          <cell r="J38">
            <v>7.2363387978142075</v>
          </cell>
        </row>
        <row r="39">
          <cell r="B39" t="str">
            <v>Suture, catgut plain 2/0, 150cm</v>
          </cell>
          <cell r="E39">
            <v>48.09</v>
          </cell>
          <cell r="G39">
            <v>6.5696721311475414</v>
          </cell>
          <cell r="H39">
            <v>1</v>
          </cell>
          <cell r="I39" t="str">
            <v>x</v>
          </cell>
          <cell r="J39">
            <v>6.5696721311475414</v>
          </cell>
        </row>
        <row r="40">
          <cell r="B40" t="str">
            <v>Suture, silk, 2 x 0.75m</v>
          </cell>
          <cell r="E40">
            <v>37.380000000000003</v>
          </cell>
          <cell r="G40">
            <v>5.1065573770491808</v>
          </cell>
          <cell r="H40">
            <v>1</v>
          </cell>
          <cell r="I40" t="str">
            <v>x</v>
          </cell>
          <cell r="J40">
            <v>5.1065573770491808</v>
          </cell>
        </row>
        <row r="41">
          <cell r="B41" t="str">
            <v>Suture, silk, 2 x 0.75m</v>
          </cell>
          <cell r="G41">
            <v>0</v>
          </cell>
          <cell r="H41">
            <v>1</v>
          </cell>
          <cell r="I41" t="str">
            <v>x</v>
          </cell>
          <cell r="J41">
            <v>0</v>
          </cell>
        </row>
        <row r="42">
          <cell r="B42" t="str">
            <v>Syringe, 10ml, disposable</v>
          </cell>
          <cell r="E42">
            <v>22.95</v>
          </cell>
          <cell r="G42">
            <v>3.1352459016393439</v>
          </cell>
          <cell r="H42">
            <v>100</v>
          </cell>
          <cell r="I42" t="str">
            <v>x</v>
          </cell>
          <cell r="J42">
            <v>3.1352459016393441E-2</v>
          </cell>
        </row>
        <row r="43">
          <cell r="B43" t="str">
            <v>Syringe, 5ml, disposable</v>
          </cell>
          <cell r="E43">
            <v>15.38</v>
          </cell>
          <cell r="G43">
            <v>2.1010928961748636</v>
          </cell>
          <cell r="H43">
            <v>1</v>
          </cell>
          <cell r="I43" t="str">
            <v>x</v>
          </cell>
          <cell r="J43">
            <v>2.1010928961748636</v>
          </cell>
        </row>
        <row r="44">
          <cell r="B44" t="str">
            <v>Syringe, 2ml, disposable</v>
          </cell>
          <cell r="E44">
            <v>13.75</v>
          </cell>
          <cell r="G44">
            <v>1.8784153005464481</v>
          </cell>
          <cell r="H44">
            <v>1</v>
          </cell>
          <cell r="I44" t="str">
            <v>x</v>
          </cell>
          <cell r="J44">
            <v>1.8784153005464481</v>
          </cell>
        </row>
        <row r="45">
          <cell r="B45" t="str">
            <v>Tegaderm (3M) 1624</v>
          </cell>
          <cell r="E45">
            <v>32.04</v>
          </cell>
          <cell r="G45">
            <v>4.3770491803278686</v>
          </cell>
          <cell r="H45">
            <v>1</v>
          </cell>
          <cell r="I45" t="str">
            <v>x</v>
          </cell>
          <cell r="J45">
            <v>4.3770491803278686</v>
          </cell>
        </row>
        <row r="46">
          <cell r="B46" t="str">
            <v>Thiopental, injection 1g + diluent</v>
          </cell>
          <cell r="G46">
            <v>0</v>
          </cell>
          <cell r="H46">
            <v>1</v>
          </cell>
          <cell r="I46" t="str">
            <v>x</v>
          </cell>
          <cell r="J46">
            <v>0</v>
          </cell>
        </row>
        <row r="47">
          <cell r="B47" t="str">
            <v>Non-consumable supplies</v>
          </cell>
        </row>
        <row r="48">
          <cell r="B48" t="str">
            <v>Surgical gown</v>
          </cell>
          <cell r="E48">
            <v>128.15</v>
          </cell>
          <cell r="G48">
            <v>17.506830601092897</v>
          </cell>
          <cell r="H48">
            <v>1</v>
          </cell>
          <cell r="I48" t="str">
            <v>x</v>
          </cell>
          <cell r="J48">
            <v>17.506830601092897</v>
          </cell>
        </row>
        <row r="49">
          <cell r="B49" t="str">
            <v>Stretch pants medium</v>
          </cell>
          <cell r="E49">
            <v>123.49</v>
          </cell>
          <cell r="G49">
            <v>16.870218579234972</v>
          </cell>
          <cell r="H49">
            <v>1</v>
          </cell>
          <cell r="I49" t="str">
            <v>x</v>
          </cell>
          <cell r="J49">
            <v>16.870218579234972</v>
          </cell>
        </row>
        <row r="50">
          <cell r="B50" t="str">
            <v>Stretch pants large</v>
          </cell>
          <cell r="E50">
            <v>128.15</v>
          </cell>
          <cell r="G50">
            <v>17.506830601092897</v>
          </cell>
          <cell r="H50">
            <v>1</v>
          </cell>
          <cell r="I50" t="str">
            <v>x</v>
          </cell>
          <cell r="J50">
            <v>17.506830601092897</v>
          </cell>
        </row>
        <row r="51">
          <cell r="B51" t="str">
            <v>Shoe covers</v>
          </cell>
          <cell r="E51">
            <v>17.149999999999999</v>
          </cell>
          <cell r="G51">
            <v>2.3428961748633879</v>
          </cell>
          <cell r="H51">
            <v>50</v>
          </cell>
          <cell r="I51" t="str">
            <v>x</v>
          </cell>
          <cell r="J51">
            <v>4.6857923497267757E-2</v>
          </cell>
        </row>
        <row r="52">
          <cell r="B52" t="str">
            <v>Sterile drape (linen drapes)</v>
          </cell>
          <cell r="G52">
            <v>0</v>
          </cell>
          <cell r="H52">
            <v>1</v>
          </cell>
          <cell r="I52" t="str">
            <v>x</v>
          </cell>
          <cell r="J52">
            <v>0</v>
          </cell>
        </row>
        <row r="53">
          <cell r="B53" t="str">
            <v>Sterile drape (60x60cm)</v>
          </cell>
          <cell r="E53">
            <v>3.85</v>
          </cell>
          <cell r="G53">
            <v>0.52595628415300544</v>
          </cell>
          <cell r="H53">
            <v>1</v>
          </cell>
          <cell r="I53" t="str">
            <v>x</v>
          </cell>
          <cell r="J53">
            <v>0.52595628415300544</v>
          </cell>
        </row>
        <row r="54">
          <cell r="B54" t="str">
            <v>Circumcision surgical tray</v>
          </cell>
        </row>
        <row r="55">
          <cell r="B55" t="str">
            <v>Gallipot</v>
          </cell>
          <cell r="E55">
            <v>8.0500000000000007</v>
          </cell>
          <cell r="G55">
            <v>1.0997267759562841</v>
          </cell>
          <cell r="H55">
            <v>1</v>
          </cell>
          <cell r="I55" t="str">
            <v>x</v>
          </cell>
          <cell r="J55">
            <v>1.0997267759562841</v>
          </cell>
        </row>
        <row r="56">
          <cell r="B56" t="str">
            <v>Sponge holding forceps 18cm</v>
          </cell>
          <cell r="E56">
            <v>69.75</v>
          </cell>
          <cell r="G56">
            <v>9.528688524590164</v>
          </cell>
          <cell r="H56">
            <v>1</v>
          </cell>
          <cell r="I56" t="str">
            <v>x</v>
          </cell>
          <cell r="J56">
            <v>9.528688524590164</v>
          </cell>
        </row>
        <row r="57">
          <cell r="B57" t="str">
            <v>Bistouri scalpel plade holder #4</v>
          </cell>
          <cell r="E57">
            <v>14.8</v>
          </cell>
          <cell r="G57">
            <v>2.0218579234972678</v>
          </cell>
          <cell r="H57">
            <v>1</v>
          </cell>
          <cell r="I57" t="str">
            <v>x</v>
          </cell>
          <cell r="J57">
            <v>2.0218579234972678</v>
          </cell>
        </row>
        <row r="58">
          <cell r="B58" t="str">
            <v>Straight mosquito artery forceps small</v>
          </cell>
          <cell r="E58">
            <v>13.4</v>
          </cell>
          <cell r="G58">
            <v>1.8306010928961749</v>
          </cell>
          <cell r="H58">
            <v>1</v>
          </cell>
          <cell r="I58" t="str">
            <v>x</v>
          </cell>
          <cell r="J58">
            <v>1.8306010928961749</v>
          </cell>
        </row>
        <row r="59">
          <cell r="B59" t="str">
            <v>Curved mosquito artery forceps small</v>
          </cell>
          <cell r="E59">
            <v>13.4</v>
          </cell>
          <cell r="G59">
            <v>1.8306010928961749</v>
          </cell>
          <cell r="H59">
            <v>1</v>
          </cell>
          <cell r="I59" t="str">
            <v>x</v>
          </cell>
          <cell r="J59">
            <v>1.8306010928961749</v>
          </cell>
        </row>
        <row r="60">
          <cell r="B60" t="str">
            <v>ForcepsN/H mayo hager 14-16cm</v>
          </cell>
          <cell r="E60">
            <v>19.5</v>
          </cell>
          <cell r="G60">
            <v>2.6639344262295079</v>
          </cell>
          <cell r="H60">
            <v>1</v>
          </cell>
          <cell r="I60" t="str">
            <v>x</v>
          </cell>
          <cell r="J60">
            <v>2.6639344262295079</v>
          </cell>
        </row>
        <row r="61">
          <cell r="B61" t="str">
            <v>XAdson fine non-toothed dissecting forceps</v>
          </cell>
          <cell r="E61">
            <v>16</v>
          </cell>
          <cell r="G61">
            <v>2.1857923497267757</v>
          </cell>
          <cell r="H61">
            <v>1</v>
          </cell>
          <cell r="I61" t="str">
            <v>x</v>
          </cell>
          <cell r="J61">
            <v>2.1857923497267757</v>
          </cell>
        </row>
        <row r="62">
          <cell r="B62" t="str">
            <v>Surgical scissors BL ST</v>
          </cell>
          <cell r="E62">
            <v>15.4</v>
          </cell>
          <cell r="G62">
            <v>2.1038251366120218</v>
          </cell>
          <cell r="H62">
            <v>1</v>
          </cell>
          <cell r="I62" t="str">
            <v>x</v>
          </cell>
          <cell r="J62">
            <v>2.1038251366120218</v>
          </cell>
        </row>
        <row r="63">
          <cell r="B63" t="str">
            <v>Mayo scissors</v>
          </cell>
          <cell r="E63">
            <v>24.6</v>
          </cell>
          <cell r="G63">
            <v>3.360655737704918</v>
          </cell>
          <cell r="H63">
            <v>1</v>
          </cell>
          <cell r="I63" t="str">
            <v>x</v>
          </cell>
          <cell r="J63">
            <v>3.360655737704918</v>
          </cell>
        </row>
        <row r="64">
          <cell r="B64" t="str">
            <v>Dissecting tray and lid</v>
          </cell>
          <cell r="E64">
            <v>123.75</v>
          </cell>
          <cell r="G64">
            <v>16.905737704918032</v>
          </cell>
          <cell r="H64">
            <v>1</v>
          </cell>
          <cell r="I64" t="str">
            <v>x</v>
          </cell>
          <cell r="J64">
            <v>16.905737704918032</v>
          </cell>
        </row>
        <row r="65">
          <cell r="B65" t="str">
            <v>Emergency Tray</v>
          </cell>
        </row>
        <row r="66">
          <cell r="B66" t="str">
            <v>Solu Cortef 100mg/2ml</v>
          </cell>
          <cell r="E66">
            <v>27.34</v>
          </cell>
          <cell r="G66">
            <v>3.7349726775956285</v>
          </cell>
          <cell r="H66">
            <v>1</v>
          </cell>
          <cell r="I66" t="str">
            <v>x</v>
          </cell>
          <cell r="J66">
            <v>3.7349726775956285</v>
          </cell>
        </row>
        <row r="67">
          <cell r="B67" t="str">
            <v>XAdrenaline 1mg/2ml</v>
          </cell>
          <cell r="E67">
            <v>15.5</v>
          </cell>
          <cell r="G67">
            <v>2.1174863387978142</v>
          </cell>
          <cell r="H67">
            <v>10</v>
          </cell>
          <cell r="I67" t="str">
            <v>x</v>
          </cell>
          <cell r="J67">
            <v>0.21174863387978143</v>
          </cell>
        </row>
        <row r="68">
          <cell r="B68" t="str">
            <v>Atropine 1mg/ml</v>
          </cell>
          <cell r="E68">
            <v>18.899999999999999</v>
          </cell>
          <cell r="G68">
            <v>2.581967213114754</v>
          </cell>
          <cell r="H68">
            <v>10</v>
          </cell>
          <cell r="I68" t="str">
            <v>x</v>
          </cell>
          <cell r="J68">
            <v>0.25819672131147542</v>
          </cell>
        </row>
        <row r="69">
          <cell r="B69" t="str">
            <v>Diazepam 10mg/2ml</v>
          </cell>
          <cell r="E69">
            <v>23</v>
          </cell>
          <cell r="G69">
            <v>3.1420765027322402</v>
          </cell>
          <cell r="H69">
            <v>10</v>
          </cell>
          <cell r="I69" t="str">
            <v>x</v>
          </cell>
          <cell r="J69">
            <v>0.314207650273224</v>
          </cell>
        </row>
        <row r="70">
          <cell r="B70" t="str">
            <v>IV canula (Jelo radiopaque) 18 guage</v>
          </cell>
          <cell r="E70">
            <v>12.2</v>
          </cell>
          <cell r="G70">
            <v>1.6666666666666665</v>
          </cell>
          <cell r="H70">
            <v>1</v>
          </cell>
          <cell r="I70" t="str">
            <v>x</v>
          </cell>
          <cell r="J70">
            <v>1.6666666666666665</v>
          </cell>
        </row>
        <row r="71">
          <cell r="B71" t="str">
            <v>Solution administration set</v>
          </cell>
          <cell r="E71">
            <v>25</v>
          </cell>
          <cell r="G71">
            <v>3.4153005464480874</v>
          </cell>
          <cell r="H71">
            <v>1</v>
          </cell>
          <cell r="I71" t="str">
            <v>x</v>
          </cell>
          <cell r="J71">
            <v>3.4153005464480874</v>
          </cell>
        </row>
        <row r="72">
          <cell r="B72" t="str">
            <v>Sodium Chloride 0.9% 1L</v>
          </cell>
          <cell r="E72">
            <v>9.6</v>
          </cell>
          <cell r="G72">
            <v>1.3114754098360655</v>
          </cell>
          <cell r="H72">
            <v>1</v>
          </cell>
          <cell r="I72" t="str">
            <v>x</v>
          </cell>
          <cell r="J72">
            <v>1.3114754098360655</v>
          </cell>
        </row>
        <row r="73">
          <cell r="B73" t="str">
            <v>Velcro tourniquets</v>
          </cell>
          <cell r="E73">
            <v>10.65</v>
          </cell>
          <cell r="G73">
            <v>1.4549180327868851</v>
          </cell>
          <cell r="H73">
            <v>1</v>
          </cell>
          <cell r="I73" t="str">
            <v>x</v>
          </cell>
          <cell r="J73">
            <v>1.4549180327868851</v>
          </cell>
        </row>
        <row r="75">
          <cell r="B75" t="str">
            <v>Additional</v>
          </cell>
        </row>
        <row r="76">
          <cell r="B76" t="str">
            <v>ELISA test</v>
          </cell>
          <cell r="E76">
            <v>17.100000000000001</v>
          </cell>
          <cell r="G76">
            <v>2.3360655737704921</v>
          </cell>
          <cell r="H76">
            <v>1</v>
          </cell>
          <cell r="I76" t="str">
            <v>x</v>
          </cell>
          <cell r="J76">
            <v>2.3360655737704921</v>
          </cell>
        </row>
        <row r="77">
          <cell r="B77" t="str">
            <v>Rapid test</v>
          </cell>
          <cell r="E77">
            <v>18</v>
          </cell>
          <cell r="G77">
            <v>2.459016393442623</v>
          </cell>
          <cell r="H77">
            <v>1</v>
          </cell>
          <cell r="I77" t="str">
            <v>x</v>
          </cell>
          <cell r="J77">
            <v>2.459016393442623</v>
          </cell>
        </row>
        <row r="78">
          <cell r="B78" t="str">
            <v>none</v>
          </cell>
          <cell r="G78">
            <v>0</v>
          </cell>
          <cell r="H78">
            <v>1</v>
          </cell>
          <cell r="I78" t="str">
            <v>x</v>
          </cell>
          <cell r="J78">
            <v>0</v>
          </cell>
        </row>
        <row r="79">
          <cell r="G79">
            <v>0</v>
          </cell>
          <cell r="H79">
            <v>1</v>
          </cell>
          <cell r="I79" t="str">
            <v>x</v>
          </cell>
          <cell r="J79">
            <v>0</v>
          </cell>
        </row>
        <row r="80">
          <cell r="G80">
            <v>0</v>
          </cell>
          <cell r="H80">
            <v>1</v>
          </cell>
          <cell r="I80" t="str">
            <v>x</v>
          </cell>
          <cell r="J80">
            <v>0</v>
          </cell>
        </row>
        <row r="81">
          <cell r="G81">
            <v>0</v>
          </cell>
          <cell r="H81">
            <v>1</v>
          </cell>
          <cell r="I81" t="str">
            <v>x</v>
          </cell>
          <cell r="J81">
            <v>0</v>
          </cell>
        </row>
        <row r="82">
          <cell r="G82">
            <v>0</v>
          </cell>
          <cell r="H82">
            <v>1</v>
          </cell>
          <cell r="I82" t="str">
            <v>x</v>
          </cell>
          <cell r="J82">
            <v>0</v>
          </cell>
        </row>
      </sheetData>
      <sheetData sheetId="8"/>
      <sheetData sheetId="9"/>
      <sheetData sheetId="10"/>
      <sheetData sheetId="11"/>
      <sheetData sheetId="12"/>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About"/>
      <sheetName val="Home"/>
      <sheetName val="Workflow Diagram"/>
      <sheetName val="Setup"/>
      <sheetName val="Finance"/>
      <sheetName val="Earmarks"/>
      <sheetName val="Populations"/>
      <sheetName val="Activities"/>
      <sheetName val="ART and PMTCT Regimens"/>
      <sheetName val="ART Need by Line"/>
      <sheetName val="Medications"/>
      <sheetName val="LaboratoryTestCosts"/>
      <sheetName val="HealthWorkers"/>
      <sheetName val="Variable Overhead"/>
      <sheetName val="ItemManager"/>
      <sheetName val="Non-ClinicalActivityCosting"/>
      <sheetName val="Policy Scenarios"/>
      <sheetName val="Util_Visualization3a"/>
      <sheetName val="Util_Visualization_Tables3"/>
      <sheetName val="SummaryCharts"/>
      <sheetName val="SummaryTables"/>
      <sheetName val="Util_Visualization1"/>
      <sheetName val="Util_Visualization2(1)"/>
      <sheetName val="Util_Visualization2(3)"/>
      <sheetName val="Util_Visualization7"/>
      <sheetName val="Util_Visualization2(2)"/>
      <sheetName val="Util_Visualization3e"/>
      <sheetName val="Util_Visualization3d"/>
      <sheetName val="Util_Visualization5"/>
      <sheetName val="Util_Visualization3c"/>
      <sheetName val="Util_Visualization6"/>
      <sheetName val="Util_Visualization3b"/>
      <sheetName val="Util_Visualization4b"/>
      <sheetName val="Util_Visualization4c"/>
      <sheetName val="Util_Visualization4a"/>
      <sheetName val="Util_HelpButtonText"/>
      <sheetName val="Util_Visualization2x"/>
      <sheetName val="Util_Visualization_Tables1"/>
      <sheetName val="Util_Visualization_Tables2b"/>
      <sheetName val="Util_Visualization2b"/>
      <sheetName val="Util_Visualization2a(3)"/>
      <sheetName val="Util_Visualization2a(2)"/>
      <sheetName val="Util_Visualization2a(1)"/>
      <sheetName val="Util_Lists"/>
      <sheetName val="Util Activities Cost by Year "/>
      <sheetName val="Util_AnnualizationFactor"/>
      <sheetName val="HAPSAT-2.xlsm"/>
      <sheetName val="HAPSAT-2"/>
      <sheetName val="Результати"/>
    </sheetNames>
    <sheetDataSet>
      <sheetData sheetId="0" refreshError="1"/>
      <sheetData sheetId="1" refreshError="1"/>
      <sheetData sheetId="2" refreshError="1"/>
      <sheetData sheetId="3" refreshError="1"/>
      <sheetData sheetId="4">
        <row r="14">
          <cell r="D14">
            <v>2008</v>
          </cell>
        </row>
        <row r="22">
          <cell r="D22" t="str">
            <v xml:space="preserve"> </v>
          </cell>
        </row>
        <row r="24">
          <cell r="D24" t="str">
            <v xml:space="preserve"> </v>
          </cell>
        </row>
        <row r="26">
          <cell r="D26" t="str">
            <v xml:space="preserve"> </v>
          </cell>
        </row>
      </sheetData>
      <sheetData sheetId="5">
        <row r="5">
          <cell r="D5" t="str">
            <v>Funding Source Name</v>
          </cell>
        </row>
      </sheetData>
      <sheetData sheetId="6" refreshError="1"/>
      <sheetData sheetId="7">
        <row r="21">
          <cell r="U21">
            <v>0</v>
          </cell>
        </row>
        <row r="25">
          <cell r="E25" t="str">
            <v>Target population unit description</v>
          </cell>
        </row>
        <row r="26">
          <cell r="E26" t="str">
            <v>Number HIV+: Child 0-14</v>
          </cell>
        </row>
        <row r="27">
          <cell r="E27" t="str">
            <v>Number HIV+: Adult 15+</v>
          </cell>
        </row>
        <row r="28">
          <cell r="E28" t="str">
            <v>Total HIV+</v>
          </cell>
        </row>
        <row r="29">
          <cell r="E29" t="str">
            <v>Need for ART: Child 0-14</v>
          </cell>
        </row>
        <row r="30">
          <cell r="E30" t="str">
            <v>Need for ART: Adult 15+</v>
          </cell>
        </row>
        <row r="31">
          <cell r="E31" t="str">
            <v>Total Need for ART</v>
          </cell>
        </row>
        <row r="32">
          <cell r="E32" t="str">
            <v>Newly Needing ART: Child 0-14</v>
          </cell>
        </row>
        <row r="33">
          <cell r="E33" t="str">
            <v>Newly Needing ART: Adult 15+</v>
          </cell>
        </row>
        <row r="34">
          <cell r="E34" t="str">
            <v>Total New Need for ART</v>
          </cell>
        </row>
        <row r="35">
          <cell r="E35" t="str">
            <v>Total need for Pre-ART: Child 0-14</v>
          </cell>
        </row>
        <row r="36">
          <cell r="E36" t="str">
            <v>Total need for Pre-ART: Adult 15+</v>
          </cell>
        </row>
        <row r="37">
          <cell r="E37" t="str">
            <v>Total Need for Pre-ART</v>
          </cell>
        </row>
        <row r="38">
          <cell r="E38" t="str">
            <v>Population: Child 0-14</v>
          </cell>
        </row>
        <row r="39">
          <cell r="E39" t="str">
            <v>Population: Adult 15-24</v>
          </cell>
        </row>
        <row r="40">
          <cell r="E40" t="str">
            <v>Population: Adult 25-49</v>
          </cell>
        </row>
        <row r="41">
          <cell r="E41" t="str">
            <v>Population: Adult 50+</v>
          </cell>
        </row>
        <row r="42">
          <cell r="E42" t="str">
            <v>Population: TOTAL</v>
          </cell>
        </row>
        <row r="43">
          <cell r="E43" t="str">
            <v xml:space="preserve">OVC  </v>
          </cell>
        </row>
        <row r="44">
          <cell r="E44" t="str">
            <v xml:space="preserve">People Known to be living with HIV </v>
          </cell>
        </row>
        <row r="45">
          <cell r="E45" t="str">
            <v>PLWH with stage 4 or CD4 count less than 200</v>
          </cell>
        </row>
        <row r="46">
          <cell r="E46" t="str">
            <v>HIV positive pregnant women</v>
          </cell>
        </row>
        <row r="47">
          <cell r="E47" t="str">
            <v>Pregnant women</v>
          </cell>
        </row>
        <row r="48">
          <cell r="E48" t="str">
            <v>Female sex workers</v>
          </cell>
        </row>
        <row r="49">
          <cell r="E49" t="str">
            <v>Male sex workers</v>
          </cell>
        </row>
        <row r="50">
          <cell r="E50" t="str">
            <v>IDUs</v>
          </cell>
        </row>
        <row r="51">
          <cell r="E51" t="str">
            <v>Men who have sex with men</v>
          </cell>
        </row>
        <row r="52">
          <cell r="E52" t="str">
            <v>All MARPs Categories TOTAL</v>
          </cell>
        </row>
        <row r="53">
          <cell r="E53" t="str">
            <v>Primary school students</v>
          </cell>
        </row>
        <row r="54">
          <cell r="E54" t="str">
            <v>Secondary school students</v>
          </cell>
        </row>
        <row r="55">
          <cell r="E55" t="str">
            <v>Tertiary students</v>
          </cell>
        </row>
        <row r="56">
          <cell r="E56" t="str">
            <v>Primary teachers</v>
          </cell>
        </row>
        <row r="57">
          <cell r="E57" t="str">
            <v>Secondary teachers</v>
          </cell>
        </row>
        <row r="58">
          <cell r="E58" t="str">
            <v>Youth not in school</v>
          </cell>
        </row>
        <row r="59">
          <cell r="E59" t="str">
            <v>Labor force participation rate</v>
          </cell>
        </row>
        <row r="60">
          <cell r="E60" t="str">
            <v>Percent labor force in services &amp; industry</v>
          </cell>
        </row>
        <row r="61">
          <cell r="E61" t="str">
            <v>Percent labor force in wage employment in agriculture</v>
          </cell>
        </row>
        <row r="62">
          <cell r="E62" t="str">
            <v>Number of formal sector employees</v>
          </cell>
        </row>
        <row r="63">
          <cell r="E63" t="str">
            <v>Need of Post-exposure prophylaxis</v>
          </cell>
        </row>
        <row r="64">
          <cell r="E64" t="str">
            <v xml:space="preserve">Number of units of blood required </v>
          </cell>
        </row>
        <row r="65">
          <cell r="E65" t="str">
            <v>Number of hospital beds</v>
          </cell>
        </row>
        <row r="66">
          <cell r="E66" t="str">
            <v>Uncircumcised male population 15-49</v>
          </cell>
        </row>
        <row r="67">
          <cell r="E67" t="str">
            <v>Miners and Loggers</v>
          </cell>
        </row>
        <row r="68">
          <cell r="E68" t="str">
            <v>Peer educators</v>
          </cell>
        </row>
        <row r="69">
          <cell r="E69" t="str">
            <v>Health workers</v>
          </cell>
        </row>
        <row r="70">
          <cell r="E70" t="str">
            <v>Community leaders</v>
          </cell>
        </row>
      </sheetData>
      <sheetData sheetId="8">
        <row r="38">
          <cell r="F38" t="str">
            <v xml:space="preserve">Outreach activity for MSM by peer educators </v>
          </cell>
        </row>
        <row r="39">
          <cell r="F39" t="str">
            <v xml:space="preserve">Support group  for MSM by peer educators </v>
          </cell>
        </row>
        <row r="40">
          <cell r="F40" t="str">
            <v xml:space="preserve">Outreach activity for CSW by peer educators </v>
          </cell>
        </row>
        <row r="41">
          <cell r="F41" t="str">
            <v xml:space="preserve">Support group  for CSW by peer educators </v>
          </cell>
        </row>
        <row r="42">
          <cell r="F42" t="str">
            <v>Vocational training for CSW</v>
          </cell>
        </row>
        <row r="43">
          <cell r="F43" t="str">
            <v xml:space="preserve">Miners and Loggers reached with a one-off session  </v>
          </cell>
        </row>
        <row r="44">
          <cell r="F44" t="str">
            <v xml:space="preserve">Peer educators trained  </v>
          </cell>
        </row>
        <row r="45">
          <cell r="F45" t="str">
            <v xml:space="preserve">In-school youth reached in programs in secondary schools  </v>
          </cell>
        </row>
        <row r="46">
          <cell r="F46" t="str">
            <v>In-school youth reached with drama outreach to schools</v>
          </cell>
        </row>
        <row r="47">
          <cell r="F47" t="str">
            <v xml:space="preserve">Parents of in-school youths reached with quarterly half-day sessions with </v>
          </cell>
        </row>
        <row r="48">
          <cell r="F48" t="str">
            <v xml:space="preserve">Youth reached with out-of-school sessions </v>
          </cell>
        </row>
        <row r="49">
          <cell r="F49" t="str">
            <v xml:space="preserve">Two recreation activities in summer break  </v>
          </cell>
        </row>
        <row r="50">
          <cell r="F50" t="str">
            <v>Education items (text books, school bags, rain coats, and stationery) through Amenities Program (NAPS)</v>
          </cell>
        </row>
        <row r="51">
          <cell r="F51" t="str">
            <v>Two week summer program &amp; public forum</v>
          </cell>
        </row>
        <row r="52">
          <cell r="F52" t="str">
            <v xml:space="preserve">Vocational training on hair dressing </v>
          </cell>
        </row>
        <row r="53">
          <cell r="F53" t="str">
            <v>OVCs supported  with literacy &amp; remedial reading</v>
          </cell>
        </row>
        <row r="54">
          <cell r="F54" t="str">
            <v>OVCs reached with home and school visits</v>
          </cell>
        </row>
        <row r="55">
          <cell r="F55" t="str">
            <v>OVCs reached with psychosocial support</v>
          </cell>
        </row>
        <row r="56">
          <cell r="F56" t="str">
            <v xml:space="preserve">Parents of OVCs reached with full-day parenting session </v>
          </cell>
        </row>
        <row r="57">
          <cell r="F57" t="str">
            <v>Care givers trained</v>
          </cell>
        </row>
        <row r="58">
          <cell r="F58" t="str">
            <v>Provide OVCs whose parents need to work away with foster families</v>
          </cell>
        </row>
        <row r="59">
          <cell r="F59" t="str">
            <v>PLWH reached with economic Support through the Voucher Program</v>
          </cell>
        </row>
        <row r="60">
          <cell r="F60" t="str">
            <v xml:space="preserve">PLWH reached with nutritional support </v>
          </cell>
        </row>
        <row r="61">
          <cell r="F61" t="str">
            <v>Infected &amp; affected persons reached with home visits (including HBC kits)</v>
          </cell>
        </row>
        <row r="62">
          <cell r="F62" t="str">
            <v>PLWH and care givers reached with support group</v>
          </cell>
        </row>
        <row r="63">
          <cell r="F63" t="str">
            <v xml:space="preserve">PLWH and care givers reached with support group in remote areas </v>
          </cell>
        </row>
        <row r="64">
          <cell r="F64" t="str">
            <v>PLWH and care givers reached with entrepreneurial and vocational training</v>
          </cell>
        </row>
        <row r="65">
          <cell r="F65" t="str">
            <v>Training of trainers on stigma reduction for health professional</v>
          </cell>
        </row>
        <row r="66">
          <cell r="F66" t="str">
            <v>Refresher course for trainers on stigma reduction for health professional</v>
          </cell>
        </row>
        <row r="67">
          <cell r="F67" t="str">
            <v>1-day training for health professional</v>
          </cell>
        </row>
        <row r="68">
          <cell r="F68" t="str">
            <v>2-day workshop to community leaders</v>
          </cell>
        </row>
      </sheetData>
      <sheetData sheetId="9"/>
      <sheetData sheetId="10" refreshError="1"/>
      <sheetData sheetId="11"/>
      <sheetData sheetId="12"/>
      <sheetData sheetId="13">
        <row r="4">
          <cell r="N4">
            <v>1760</v>
          </cell>
        </row>
        <row r="64">
          <cell r="J64">
            <v>0</v>
          </cell>
          <cell r="K64" t="str">
            <v>Physicians</v>
          </cell>
          <cell r="L64">
            <v>100</v>
          </cell>
        </row>
        <row r="65">
          <cell r="J65">
            <v>0</v>
          </cell>
          <cell r="K65" t="str">
            <v>Clinical Officers</v>
          </cell>
          <cell r="L65">
            <v>0</v>
          </cell>
        </row>
        <row r="66">
          <cell r="J66">
            <v>0</v>
          </cell>
          <cell r="K66" t="str">
            <v>Nursing</v>
          </cell>
          <cell r="L66">
            <v>100</v>
          </cell>
        </row>
        <row r="67">
          <cell r="J67">
            <v>0</v>
          </cell>
          <cell r="K67" t="str">
            <v>Clinical Assistants</v>
          </cell>
          <cell r="L67">
            <v>0</v>
          </cell>
        </row>
        <row r="68">
          <cell r="J68">
            <v>1</v>
          </cell>
          <cell r="K68" t="str">
            <v>Lab Staff</v>
          </cell>
          <cell r="L68">
            <v>50</v>
          </cell>
        </row>
        <row r="69">
          <cell r="J69">
            <v>0</v>
          </cell>
          <cell r="K69" t="str">
            <v>Pharmacy Staff</v>
          </cell>
          <cell r="L69">
            <v>100</v>
          </cell>
        </row>
        <row r="70">
          <cell r="J70">
            <v>1</v>
          </cell>
          <cell r="K70" t="str">
            <v>Outreach Workers</v>
          </cell>
          <cell r="L70">
            <v>200</v>
          </cell>
        </row>
        <row r="71">
          <cell r="J71">
            <v>0</v>
          </cell>
          <cell r="K71" t="str">
            <v>Counselors</v>
          </cell>
          <cell r="L71">
            <v>100</v>
          </cell>
        </row>
        <row r="72">
          <cell r="J72">
            <v>0</v>
          </cell>
          <cell r="K72" t="str">
            <v>Other</v>
          </cell>
          <cell r="L72">
            <v>0</v>
          </cell>
        </row>
        <row r="73">
          <cell r="J73">
            <v>0</v>
          </cell>
          <cell r="K73">
            <v>0</v>
          </cell>
          <cell r="L73">
            <v>0</v>
          </cell>
        </row>
        <row r="74">
          <cell r="J74">
            <v>0</v>
          </cell>
          <cell r="K74">
            <v>0</v>
          </cell>
          <cell r="L74">
            <v>0</v>
          </cell>
        </row>
        <row r="75">
          <cell r="J75">
            <v>0</v>
          </cell>
          <cell r="K75">
            <v>0</v>
          </cell>
          <cell r="L75">
            <v>0</v>
          </cell>
        </row>
        <row r="76">
          <cell r="J76">
            <v>0</v>
          </cell>
          <cell r="K76">
            <v>0</v>
          </cell>
          <cell r="L76">
            <v>0</v>
          </cell>
        </row>
        <row r="77">
          <cell r="J77">
            <v>0</v>
          </cell>
          <cell r="K77">
            <v>0</v>
          </cell>
          <cell r="L77">
            <v>0</v>
          </cell>
        </row>
        <row r="78">
          <cell r="J78">
            <v>0</v>
          </cell>
          <cell r="K78">
            <v>0</v>
          </cell>
          <cell r="L78">
            <v>0</v>
          </cell>
        </row>
        <row r="79">
          <cell r="J79">
            <v>0</v>
          </cell>
          <cell r="K79">
            <v>0</v>
          </cell>
          <cell r="L79">
            <v>0</v>
          </cell>
        </row>
        <row r="80">
          <cell r="J80">
            <v>0</v>
          </cell>
          <cell r="K80">
            <v>0</v>
          </cell>
          <cell r="L80">
            <v>0</v>
          </cell>
        </row>
        <row r="81">
          <cell r="J81">
            <v>0</v>
          </cell>
          <cell r="K81">
            <v>0</v>
          </cell>
          <cell r="L81">
            <v>0</v>
          </cell>
        </row>
        <row r="82">
          <cell r="J82">
            <v>0</v>
          </cell>
          <cell r="K82">
            <v>0</v>
          </cell>
          <cell r="L82">
            <v>0</v>
          </cell>
        </row>
        <row r="83">
          <cell r="J83">
            <v>0</v>
          </cell>
          <cell r="K83">
            <v>0</v>
          </cell>
          <cell r="L83">
            <v>0</v>
          </cell>
        </row>
        <row r="84">
          <cell r="J84">
            <v>0</v>
          </cell>
          <cell r="K84">
            <v>0</v>
          </cell>
          <cell r="L84">
            <v>0</v>
          </cell>
        </row>
        <row r="85">
          <cell r="J85">
            <v>0</v>
          </cell>
          <cell r="K85">
            <v>0</v>
          </cell>
          <cell r="L85">
            <v>0</v>
          </cell>
        </row>
        <row r="86">
          <cell r="J86">
            <v>0</v>
          </cell>
          <cell r="K86">
            <v>0</v>
          </cell>
          <cell r="L86">
            <v>0</v>
          </cell>
        </row>
      </sheetData>
      <sheetData sheetId="14" refreshError="1"/>
      <sheetData sheetId="15">
        <row r="1">
          <cell r="D1">
            <v>0.03</v>
          </cell>
        </row>
        <row r="2">
          <cell r="B2" t="str">
            <v>Item Type</v>
          </cell>
        </row>
        <row r="3">
          <cell r="B3" t="str">
            <v>Labor</v>
          </cell>
        </row>
        <row r="4">
          <cell r="B4" t="str">
            <v>Condoms</v>
          </cell>
        </row>
        <row r="5">
          <cell r="B5" t="str">
            <v>Hospital</v>
          </cell>
        </row>
        <row r="6">
          <cell r="B6" t="str">
            <v>Clinic</v>
          </cell>
        </row>
        <row r="7">
          <cell r="B7" t="str">
            <v>Management</v>
          </cell>
        </row>
        <row r="8">
          <cell r="B8" t="str">
            <v>Health Facility</v>
          </cell>
        </row>
        <row r="9">
          <cell r="B9" t="str">
            <v>Other</v>
          </cell>
        </row>
        <row r="10">
          <cell r="B10" t="str">
            <v>Training</v>
          </cell>
        </row>
        <row r="11">
          <cell r="B11" t="str">
            <v>IT system (development)</v>
          </cell>
        </row>
        <row r="12">
          <cell r="B12" t="str">
            <v>Training of trainers</v>
          </cell>
        </row>
        <row r="13">
          <cell r="B13" t="str">
            <v>Refresher training</v>
          </cell>
        </row>
        <row r="14">
          <cell r="B14" t="str">
            <v>Stigma reduction training</v>
          </cell>
        </row>
      </sheetData>
      <sheetData sheetId="16" refreshError="1"/>
      <sheetData sheetId="17">
        <row r="4">
          <cell r="E4">
            <v>5</v>
          </cell>
        </row>
        <row r="5">
          <cell r="E5">
            <v>0.8</v>
          </cell>
        </row>
        <row r="7">
          <cell r="E7" t="str">
            <v>Maintain Reach</v>
          </cell>
        </row>
        <row r="9">
          <cell r="J9" t="str">
            <v>Historical</v>
          </cell>
          <cell r="K9" t="str">
            <v>Historical</v>
          </cell>
          <cell r="L9" t="str">
            <v>Historical</v>
          </cell>
          <cell r="M9" t="str">
            <v>Future</v>
          </cell>
          <cell r="N9" t="str">
            <v>Future</v>
          </cell>
          <cell r="O9" t="str">
            <v>Future</v>
          </cell>
          <cell r="P9" t="str">
            <v>Future</v>
          </cell>
          <cell r="Q9" t="str">
            <v>Future</v>
          </cell>
          <cell r="R9" t="str">
            <v>Future</v>
          </cell>
          <cell r="S9" t="str">
            <v>Future</v>
          </cell>
        </row>
        <row r="11">
          <cell r="J11">
            <v>2008</v>
          </cell>
          <cell r="K11">
            <v>2009</v>
          </cell>
          <cell r="L11">
            <v>2010</v>
          </cell>
          <cell r="M11">
            <v>2011</v>
          </cell>
          <cell r="N11">
            <v>2012</v>
          </cell>
          <cell r="O11">
            <v>2013</v>
          </cell>
          <cell r="P11">
            <v>2014</v>
          </cell>
          <cell r="Q11">
            <v>2015</v>
          </cell>
          <cell r="R11">
            <v>2016</v>
          </cell>
          <cell r="S11">
            <v>2017</v>
          </cell>
        </row>
      </sheetData>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ow r="1">
          <cell r="C1" t="str">
            <v>ptrFundingTypes</v>
          </cell>
          <cell r="F1" t="str">
            <v>ptrProgrammaticAreas</v>
          </cell>
          <cell r="I1" t="str">
            <v>sCadreGroups</v>
          </cell>
          <cell r="L1" t="str">
            <v>YearValue</v>
          </cell>
          <cell r="O1" t="str">
            <v>List of Service Delivery Areas</v>
          </cell>
          <cell r="T1" t="str">
            <v>TargetPopulationCategories</v>
          </cell>
          <cell r="W1" t="str">
            <v>CurrencyName</v>
          </cell>
          <cell r="Z1" t="str">
            <v>Treatment</v>
          </cell>
          <cell r="AA1" t="str">
            <v>TBHIV</v>
          </cell>
          <cell r="AB1" t="str">
            <v>Medical Prevention</v>
          </cell>
          <cell r="AC1" t="str">
            <v>Behavioral Prevention</v>
          </cell>
          <cell r="AD1" t="str">
            <v>Support for PLWH</v>
          </cell>
          <cell r="AE1" t="str">
            <v>Support for OVC</v>
          </cell>
          <cell r="AF1" t="str">
            <v>Supportive Environment</v>
          </cell>
          <cell r="AG1" t="str">
            <v>Health System Strengthening</v>
          </cell>
          <cell r="AR1" t="str">
            <v>Worksheets</v>
          </cell>
          <cell r="BD1" t="str">
            <v>Clinical Resource Types</v>
          </cell>
          <cell r="BI1" t="str">
            <v>ItemCatName</v>
          </cell>
        </row>
        <row r="2">
          <cell r="C2" t="str">
            <v>Domestic Public</v>
          </cell>
          <cell r="F2" t="str">
            <v>Treatment</v>
          </cell>
          <cell r="I2" t="str">
            <v>Physicians</v>
          </cell>
          <cell r="L2">
            <v>2008</v>
          </cell>
          <cell r="O2" t="str">
            <v>Antiretroviral Treatment (ART)</v>
          </cell>
          <cell r="T2" t="str">
            <v>MARPs</v>
          </cell>
          <cell r="W2" t="str">
            <v xml:space="preserve">   </v>
          </cell>
          <cell r="Z2" t="str">
            <v>Treatment: Antiretroviral treatment (ARV) and monitoring</v>
          </cell>
          <cell r="AA2" t="str">
            <v>TB/HIV collaborative activities: TB/HIV</v>
          </cell>
          <cell r="AB2" t="str">
            <v>Prevention: STI diagnosis and treatment</v>
          </cell>
          <cell r="AC2" t="str">
            <v>Prevention: BCC - community outreach</v>
          </cell>
          <cell r="AD2" t="str">
            <v>Care and support for the chronically ill</v>
          </cell>
          <cell r="AE2" t="str">
            <v>Support for orphans and vulnerable children</v>
          </cell>
          <cell r="AF2" t="str">
            <v>Policy development including workplace policy</v>
          </cell>
          <cell r="AG2" t="str">
            <v>Program management and administration</v>
          </cell>
          <cell r="AK2" t="str">
            <v>USD</v>
          </cell>
          <cell r="AR2">
            <v>1</v>
          </cell>
          <cell r="BD2" t="str">
            <v>ART Regimen</v>
          </cell>
          <cell r="BI2" t="str">
            <v>Labor</v>
          </cell>
          <cell r="BK2" t="str">
            <v>Total HRH required for clinically-based HIV services</v>
          </cell>
        </row>
        <row r="3">
          <cell r="C3" t="str">
            <v>Domestic Private</v>
          </cell>
          <cell r="F3" t="str">
            <v>TBHIV</v>
          </cell>
          <cell r="I3" t="str">
            <v>Clinical Officers</v>
          </cell>
          <cell r="L3">
            <v>2009</v>
          </cell>
          <cell r="O3" t="str">
            <v>OI Prophylaxis and Treatment (Pre-ART)</v>
          </cell>
          <cell r="T3" t="str">
            <v>Workplace</v>
          </cell>
          <cell r="W3" t="str">
            <v>US Dollars</v>
          </cell>
          <cell r="Z3" t="str">
            <v>Treatment: Prophylaxis and treatment for opportunistic infections</v>
          </cell>
          <cell r="AB3" t="str">
            <v>Prevention: PMTCT</v>
          </cell>
          <cell r="AC3" t="str">
            <v>Prevention: BCC - Mass media</v>
          </cell>
          <cell r="AF3" t="str">
            <v>Stigma reduction in all settings</v>
          </cell>
          <cell r="AG3" t="str">
            <v>Service delivery</v>
          </cell>
          <cell r="AK3" t="str">
            <v xml:space="preserve">   </v>
          </cell>
          <cell r="AR3" t="str">
            <v>About</v>
          </cell>
          <cell r="BD3" t="str">
            <v>Medications (Non-ART)</v>
          </cell>
          <cell r="BI3" t="str">
            <v>Medications</v>
          </cell>
          <cell r="BK3" t="str">
            <v>Costs and coverage rates for 3 scenarios by SDA</v>
          </cell>
        </row>
        <row r="4">
          <cell r="C4" t="str">
            <v>US government</v>
          </cell>
          <cell r="F4" t="str">
            <v>Medical Prevention</v>
          </cell>
          <cell r="I4" t="str">
            <v>Nursing</v>
          </cell>
          <cell r="L4">
            <v>2010</v>
          </cell>
          <cell r="O4" t="str">
            <v>TB/HIV collaborative activities</v>
          </cell>
          <cell r="T4" t="str">
            <v>General Population</v>
          </cell>
          <cell r="Z4" t="str">
            <v>Treatment: Misc</v>
          </cell>
          <cell r="AB4" t="str">
            <v>Prevention: Testing and Counseling</v>
          </cell>
          <cell r="AC4" t="str">
            <v>Prevention: Condom distribution</v>
          </cell>
          <cell r="AF4" t="str">
            <v xml:space="preserve">Strengthening of civil society and institutional capacity building </v>
          </cell>
          <cell r="AG4" t="str">
            <v>Human resources</v>
          </cell>
          <cell r="AR4" t="str">
            <v>Home</v>
          </cell>
          <cell r="BD4" t="str">
            <v>Laboratory Tests</v>
          </cell>
          <cell r="BI4" t="str">
            <v>Commodities</v>
          </cell>
          <cell r="BK4" t="str">
            <v>Coverage rate for clinical HIV activities</v>
          </cell>
        </row>
        <row r="5">
          <cell r="C5" t="str">
            <v>Global Fund</v>
          </cell>
          <cell r="F5" t="str">
            <v>Behavioral Prevention</v>
          </cell>
          <cell r="I5" t="str">
            <v>Clinical Assistants</v>
          </cell>
          <cell r="L5">
            <v>2011</v>
          </cell>
          <cell r="O5" t="str">
            <v>STI diagnosis and treatment</v>
          </cell>
          <cell r="T5" t="str">
            <v>OVC</v>
          </cell>
          <cell r="AB5" t="str">
            <v>Prevention: Post-exposure prophylaxis (PEP)</v>
          </cell>
          <cell r="AC5" t="str">
            <v>Prevention of sexual and other risk prevention</v>
          </cell>
          <cell r="AG5" t="str">
            <v>Community Systems Strengthening</v>
          </cell>
          <cell r="AR5" t="str">
            <v>Setup</v>
          </cell>
          <cell r="BD5" t="str">
            <v>Labor</v>
          </cell>
          <cell r="BI5" t="str">
            <v>Buildings</v>
          </cell>
          <cell r="BK5" t="str">
            <v>Total cost of HIV services by program area</v>
          </cell>
        </row>
        <row r="6">
          <cell r="C6" t="str">
            <v>DIFD (UK)</v>
          </cell>
          <cell r="F6" t="str">
            <v>Support for PLWH</v>
          </cell>
          <cell r="I6" t="str">
            <v>Lab Staff</v>
          </cell>
          <cell r="L6">
            <v>2012</v>
          </cell>
          <cell r="O6" t="str">
            <v>PMTCT</v>
          </cell>
          <cell r="T6" t="str">
            <v>Health Care Facilities</v>
          </cell>
          <cell r="AB6" t="str">
            <v>Prevention: Blood safety and universal precaution</v>
          </cell>
          <cell r="AC6" t="str">
            <v>Prevention: Injection and Non-injection drug use</v>
          </cell>
          <cell r="AG6" t="str">
            <v xml:space="preserve"> Information system &amp; Operational research</v>
          </cell>
          <cell r="AR6" t="str">
            <v>Finance</v>
          </cell>
          <cell r="BI6" t="str">
            <v>Vehicles</v>
          </cell>
          <cell r="BK6" t="str">
            <v>Available HIV funding</v>
          </cell>
        </row>
        <row r="7">
          <cell r="C7" t="str">
            <v>JICA (Japan)</v>
          </cell>
          <cell r="F7" t="str">
            <v>Support for OVC</v>
          </cell>
          <cell r="I7" t="str">
            <v>Pharmacy Staff</v>
          </cell>
          <cell r="L7">
            <v>2013</v>
          </cell>
          <cell r="O7" t="str">
            <v>Testing and Counseling</v>
          </cell>
          <cell r="T7" t="str">
            <v>PLWH</v>
          </cell>
          <cell r="AB7" t="str">
            <v>Prevention: Male Circumcision</v>
          </cell>
          <cell r="AC7" t="str">
            <v>Prevention: Men having sex with men (MSM)</v>
          </cell>
          <cell r="AG7" t="str">
            <v>Procurement and Supply management</v>
          </cell>
          <cell r="AR7" t="str">
            <v>Earmarks</v>
          </cell>
          <cell r="BI7" t="str">
            <v>Other</v>
          </cell>
          <cell r="BK7" t="str">
            <v>Unit cost components per clinical service</v>
          </cell>
        </row>
        <row r="8">
          <cell r="C8" t="str">
            <v>Dutch Ministry of Foreign Affairs</v>
          </cell>
          <cell r="F8" t="str">
            <v>Supportive Environment</v>
          </cell>
          <cell r="I8" t="str">
            <v>Outreach Workers</v>
          </cell>
          <cell r="L8">
            <v>2014</v>
          </cell>
          <cell r="O8" t="str">
            <v>Post-exposure prophylaxis (PEP)</v>
          </cell>
          <cell r="T8" t="str">
            <v>Youth</v>
          </cell>
          <cell r="AB8" t="str">
            <v>Prevetion: Other 1</v>
          </cell>
          <cell r="AC8" t="str">
            <v>Prevention: Female commercial sex workers (CSW)</v>
          </cell>
          <cell r="AG8" t="str">
            <v>Infrastructure</v>
          </cell>
          <cell r="AR8" t="str">
            <v>Populations</v>
          </cell>
        </row>
        <row r="9">
          <cell r="C9" t="str">
            <v>Norwegian Ministry of Foreign Affairs</v>
          </cell>
          <cell r="F9" t="str">
            <v>Health System Strengthening</v>
          </cell>
          <cell r="I9" t="str">
            <v>Counselors</v>
          </cell>
          <cell r="L9">
            <v>2015</v>
          </cell>
          <cell r="O9" t="str">
            <v>Blood safety and universal precaution</v>
          </cell>
          <cell r="T9" t="str">
            <v>Post-exposure prophylaxis</v>
          </cell>
          <cell r="AB9" t="str">
            <v>Prevetion: Other 2</v>
          </cell>
          <cell r="AC9" t="str">
            <v>Prevention: Male commercial sex workers (CSW)</v>
          </cell>
          <cell r="AG9" t="str">
            <v>Laboratory</v>
          </cell>
          <cell r="AR9" t="str">
            <v>Activities</v>
          </cell>
        </row>
        <row r="10">
          <cell r="C10" t="str">
            <v>AECID (Spain)</v>
          </cell>
          <cell r="I10" t="str">
            <v>Other</v>
          </cell>
          <cell r="L10">
            <v>2016</v>
          </cell>
          <cell r="O10" t="str">
            <v>Male Circumcision</v>
          </cell>
          <cell r="T10" t="str">
            <v>Vertical transmission</v>
          </cell>
          <cell r="AB10" t="str">
            <v>Prevetion: Other 3</v>
          </cell>
          <cell r="AC10" t="str">
            <v>Prevention with PLWH</v>
          </cell>
          <cell r="AG10" t="str">
            <v>Governance</v>
          </cell>
          <cell r="AR10" t="str">
            <v>ART and PMTCT Regimens</v>
          </cell>
        </row>
        <row r="11">
          <cell r="C11" t="str">
            <v>AFD (French)</v>
          </cell>
          <cell r="L11">
            <v>2017</v>
          </cell>
          <cell r="O11" t="str">
            <v>Community outreach</v>
          </cell>
          <cell r="T11" t="str">
            <v>Stigma reduction</v>
          </cell>
          <cell r="AC11" t="str">
            <v>Prevention: youth</v>
          </cell>
          <cell r="AR11" t="str">
            <v>ART Need by Line</v>
          </cell>
        </row>
        <row r="12">
          <cell r="C12" t="str">
            <v>CIDA (Canada)</v>
          </cell>
          <cell r="O12" t="str">
            <v>Mass media</v>
          </cell>
          <cell r="AC12" t="str">
            <v>Prevention: workplace</v>
          </cell>
          <cell r="AR12" t="str">
            <v>Medications</v>
          </cell>
        </row>
        <row r="13">
          <cell r="C13" t="str">
            <v>Sida (Sweden)</v>
          </cell>
          <cell r="O13" t="str">
            <v>Condom distribution</v>
          </cell>
          <cell r="AC13" t="str">
            <v>Prevention: Others MARPs</v>
          </cell>
          <cell r="AR13" t="str">
            <v>LaboratoryTestCosts</v>
          </cell>
        </row>
        <row r="14">
          <cell r="C14" t="str">
            <v>AusAID (Australia)</v>
          </cell>
          <cell r="O14" t="str">
            <v xml:space="preserve">Prevention of sexual and other risk prevention </v>
          </cell>
          <cell r="AC14" t="str">
            <v>Prevention: Loggers</v>
          </cell>
          <cell r="AR14" t="str">
            <v>HealthWorkers</v>
          </cell>
        </row>
        <row r="15">
          <cell r="C15" t="str">
            <v>Danish Ministry of Foreign Affairs</v>
          </cell>
          <cell r="O15" t="str">
            <v xml:space="preserve">Injection and Non-injection drug use </v>
          </cell>
          <cell r="AC15" t="str">
            <v>Prevention: Miners</v>
          </cell>
          <cell r="AR15" t="str">
            <v>Variable Overhead</v>
          </cell>
        </row>
        <row r="16">
          <cell r="C16" t="str">
            <v>GTZ (Germany)</v>
          </cell>
          <cell r="O16" t="str">
            <v xml:space="preserve">Men having sex with men (MSM) </v>
          </cell>
          <cell r="AC16" t="str">
            <v>Prevetion: Other 1</v>
          </cell>
          <cell r="AR16" t="str">
            <v>ItemManager</v>
          </cell>
        </row>
        <row r="17">
          <cell r="C17" t="str">
            <v>BTC (Belgium)</v>
          </cell>
          <cell r="O17" t="str">
            <v xml:space="preserve">Female commercial sex workers (CSW) </v>
          </cell>
          <cell r="AC17" t="str">
            <v>Prevetion: Other 2</v>
          </cell>
          <cell r="AR17" t="str">
            <v>Non-ClinicalActivityCosting</v>
          </cell>
        </row>
        <row r="18">
          <cell r="C18" t="str">
            <v>Other Bilateral</v>
          </cell>
          <cell r="O18" t="str">
            <v xml:space="preserve">Male commercial sex workers (CSW) </v>
          </cell>
          <cell r="AC18" t="str">
            <v>Prevetion: Other 3</v>
          </cell>
          <cell r="AR18" t="str">
            <v>Util_Visualization3e</v>
          </cell>
        </row>
        <row r="19">
          <cell r="C19" t="str">
            <v>UNAIDS</v>
          </cell>
          <cell r="O19" t="str">
            <v xml:space="preserve">Prevention with PLWH </v>
          </cell>
          <cell r="AR19" t="str">
            <v>Util_Visualization3d</v>
          </cell>
        </row>
        <row r="20">
          <cell r="C20" t="str">
            <v>WHO</v>
          </cell>
          <cell r="O20" t="str">
            <v>Youth-focused BCC</v>
          </cell>
          <cell r="AR20" t="str">
            <v>Util_Visualization3c</v>
          </cell>
        </row>
        <row r="21">
          <cell r="C21" t="str">
            <v>WFP</v>
          </cell>
          <cell r="O21" t="str">
            <v>Workplace BCC</v>
          </cell>
          <cell r="AR21" t="str">
            <v>Util_Visualization3b</v>
          </cell>
        </row>
        <row r="22">
          <cell r="C22" t="str">
            <v>UNFPA</v>
          </cell>
          <cell r="O22" t="str">
            <v>Prevention: Others MARPs</v>
          </cell>
          <cell r="AR22" t="str">
            <v>Util_Visualization3a</v>
          </cell>
        </row>
        <row r="23">
          <cell r="C23" t="str">
            <v>UNICEF</v>
          </cell>
          <cell r="O23" t="str">
            <v>Prevention: Loggers</v>
          </cell>
          <cell r="AR23" t="str">
            <v>Util_Visualization4b</v>
          </cell>
        </row>
        <row r="24">
          <cell r="C24" t="str">
            <v>Other multilateral</v>
          </cell>
          <cell r="O24" t="str">
            <v>Prevention: Miners</v>
          </cell>
          <cell r="AR24" t="str">
            <v>Util_Visualization4c</v>
          </cell>
        </row>
        <row r="25">
          <cell r="O25" t="str">
            <v>Prevention: Other 1</v>
          </cell>
          <cell r="AR25" t="str">
            <v>Util_Visualization4a</v>
          </cell>
        </row>
        <row r="26">
          <cell r="O26" t="str">
            <v>Prevention: Other 2</v>
          </cell>
          <cell r="AR26" t="str">
            <v>Policy Scenarios</v>
          </cell>
        </row>
        <row r="27">
          <cell r="O27" t="str">
            <v>Prevention: Other 3</v>
          </cell>
          <cell r="AR27" t="str">
            <v>Visualization#2</v>
          </cell>
        </row>
        <row r="28">
          <cell r="O28" t="str">
            <v>Care and support for the chronically ill</v>
          </cell>
          <cell r="AR28" t="str">
            <v>Visualization#1</v>
          </cell>
        </row>
        <row r="29">
          <cell r="O29" t="str">
            <v>Support for orphans and vulnerable children</v>
          </cell>
          <cell r="AR29" t="str">
            <v>Util_HelpButtonText</v>
          </cell>
        </row>
        <row r="30">
          <cell r="O30" t="str">
            <v>Policy development including workplace policy</v>
          </cell>
          <cell r="AR30" t="str">
            <v>Util_Visualization2x</v>
          </cell>
        </row>
        <row r="31">
          <cell r="O31" t="str">
            <v>Stigma reduction in all settings</v>
          </cell>
          <cell r="AR31" t="str">
            <v>Util_Visualization_Tables1</v>
          </cell>
        </row>
        <row r="32">
          <cell r="O32" t="str">
            <v xml:space="preserve">Strengthening of civil society and institutional capacity building </v>
          </cell>
          <cell r="AR32" t="str">
            <v>Util_Visualization_Tables2b</v>
          </cell>
        </row>
        <row r="33">
          <cell r="O33" t="str">
            <v>Program management and administration</v>
          </cell>
          <cell r="AR33" t="str">
            <v>Util_Visualization2(3)</v>
          </cell>
        </row>
        <row r="34">
          <cell r="O34" t="str">
            <v>Service delivery</v>
          </cell>
          <cell r="AR34" t="str">
            <v>Util_Visualization2(2)</v>
          </cell>
        </row>
        <row r="35">
          <cell r="O35" t="str">
            <v>Human resources</v>
          </cell>
          <cell r="AR35" t="str">
            <v>Util_Visualization2(1)</v>
          </cell>
        </row>
        <row r="36">
          <cell r="O36" t="str">
            <v>Community Systems Strengthening</v>
          </cell>
          <cell r="AR36" t="str">
            <v>Util_Visualization2b</v>
          </cell>
        </row>
        <row r="37">
          <cell r="O37" t="str">
            <v>Information system &amp; Operational research</v>
          </cell>
          <cell r="AR37" t="str">
            <v>Util_Visualization1</v>
          </cell>
        </row>
        <row r="38">
          <cell r="O38" t="str">
            <v>Procurement and Supply management</v>
          </cell>
          <cell r="AR38" t="str">
            <v>Util_Visualization2a(3)</v>
          </cell>
        </row>
        <row r="39">
          <cell r="O39" t="str">
            <v>Infrastructure</v>
          </cell>
          <cell r="AR39" t="str">
            <v>Util_Visualization2a(2)</v>
          </cell>
        </row>
        <row r="40">
          <cell r="O40" t="str">
            <v>Laboratory</v>
          </cell>
          <cell r="AR40" t="str">
            <v>Util_Visualization2a(1)</v>
          </cell>
        </row>
        <row r="41">
          <cell r="O41" t="str">
            <v>Governance</v>
          </cell>
          <cell r="AR41" t="str">
            <v>Util_Visualization_Tables3</v>
          </cell>
        </row>
        <row r="42">
          <cell r="AR42" t="str">
            <v>Util_Lists</v>
          </cell>
        </row>
        <row r="43">
          <cell r="AR43" t="str">
            <v xml:space="preserve">Util Activities Cost by Year </v>
          </cell>
        </row>
        <row r="44">
          <cell r="AR44" t="str">
            <v>Util_AnnualizationFactor</v>
          </cell>
        </row>
        <row r="45">
          <cell r="AR45" t="str">
            <v>Trace for PS1</v>
          </cell>
        </row>
        <row r="46">
          <cell r="AR46" t="str">
            <v>HelpTest</v>
          </cell>
        </row>
      </sheetData>
      <sheetData sheetId="45" refreshError="1"/>
      <sheetData sheetId="46" refreshError="1"/>
      <sheetData sheetId="47" refreshError="1"/>
      <sheetData sheetId="48" refreshError="1"/>
      <sheetData sheetId="4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Front page"/>
      <sheetName val="Facility description"/>
      <sheetName val="Parameter assumptions"/>
      <sheetName val="Staff"/>
      <sheetName val="Building"/>
      <sheetName val="Utilities"/>
      <sheetName val="Transport"/>
      <sheetName val="Sterilization"/>
      <sheetName val="Kitchen"/>
      <sheetName val="Laundry"/>
      <sheetName val="General supplies"/>
      <sheetName val="Equipment"/>
      <sheetName val="Medical supplies"/>
      <sheetName val="Total costs"/>
      <sheetName val="Overhead"/>
      <sheetName val="Cataract"/>
      <sheetName val="Refraction"/>
      <sheetName val="Glaucoma"/>
      <sheetName val="Costs Summary"/>
      <sheetName val="Staff costs"/>
      <sheetName val="Outputs"/>
      <sheetName val="Visits"/>
      <sheetName val="Drugs"/>
      <sheetName val="Summary"/>
      <sheetName val="Visits summary"/>
      <sheetName val="Drugs summary"/>
      <sheetName val="Output summary"/>
      <sheetName val="Output numbers"/>
      <sheetName val="Patient count"/>
      <sheetName val="Stata results"/>
      <sheetName val="To do"/>
      <sheetName val="codebook"/>
      <sheetName val="Fees -OPD"/>
    </sheetNames>
    <sheetDataSet>
      <sheetData sheetId="0" refreshError="1"/>
      <sheetData sheetId="1" refreshError="1"/>
      <sheetData sheetId="2" refreshError="1"/>
      <sheetData sheetId="3">
        <row r="4">
          <cell r="C4">
            <v>12</v>
          </cell>
        </row>
        <row r="12">
          <cell r="C12">
            <v>0.03</v>
          </cell>
        </row>
        <row r="13">
          <cell r="C13">
            <v>0.05</v>
          </cell>
        </row>
        <row r="14">
          <cell r="C14">
            <v>0.21</v>
          </cell>
        </row>
        <row r="15">
          <cell r="C15">
            <v>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_End"/>
      <sheetName val="PPV"/>
      <sheetName val="Equip_Deprec_&amp;_Supplies"/>
      <sheetName val="HIV_test_supplies"/>
      <sheetName val="process_staff"/>
      <sheetName val="test_back_end"/>
      <sheetName val="Poltava tests"/>
      <sheetName val="staff_time"/>
      <sheetName val="Poltava_payroll"/>
      <sheetName val="ex_rate"/>
      <sheetName val="to do"/>
      <sheetName val="Populations"/>
      <sheetName val="Setup"/>
      <sheetName val="ItemManager"/>
      <sheetName val="HealthWorkers"/>
      <sheetName val="rapid_HIV_tests_CEA_v_10.xlsx"/>
      <sheetName val="Policy Scenarios"/>
      <sheetName val="Util_Lists"/>
      <sheetName val="Activities"/>
      <sheetName val="SummaryCharts"/>
      <sheetName val="Finance"/>
      <sheetName val="rapid_HIV_tests_CEA_v_10"/>
    </sheetNames>
    <sheetDataSet>
      <sheetData sheetId="0" refreshError="1"/>
      <sheetData sheetId="1">
        <row r="11">
          <cell r="E11">
            <v>0.99</v>
          </cell>
          <cell r="F11">
            <v>1012.0010010010009</v>
          </cell>
          <cell r="G11">
            <v>405.39439439439445</v>
          </cell>
          <cell r="H11">
            <v>203.19219219219221</v>
          </cell>
          <cell r="I11">
            <v>135.79145812479146</v>
          </cell>
          <cell r="J11">
            <v>102.09109109109109</v>
          </cell>
          <cell r="K11">
            <v>68.390724057390727</v>
          </cell>
          <cell r="L11">
            <v>41.430430430430427</v>
          </cell>
          <cell r="M11">
            <v>21.21021021021021</v>
          </cell>
          <cell r="N11">
            <v>11.100100100100102</v>
          </cell>
          <cell r="O11">
            <v>6.045045045045045</v>
          </cell>
        </row>
        <row r="12">
          <cell r="E12">
            <v>0.995</v>
          </cell>
          <cell r="F12">
            <v>1007.001001001001</v>
          </cell>
          <cell r="G12">
            <v>403.39739739739736</v>
          </cell>
          <cell r="H12">
            <v>202.19619619619618</v>
          </cell>
          <cell r="I12">
            <v>135.12912912912913</v>
          </cell>
          <cell r="J12">
            <v>101.5955955955956</v>
          </cell>
          <cell r="K12">
            <v>68.062062062062083</v>
          </cell>
          <cell r="L12">
            <v>41.23523523523523</v>
          </cell>
          <cell r="M12">
            <v>21.115115115115113</v>
          </cell>
          <cell r="N12">
            <v>11.055055055055055</v>
          </cell>
          <cell r="O12">
            <v>6.0250250250250241</v>
          </cell>
        </row>
        <row r="13">
          <cell r="E13">
            <v>0.999</v>
          </cell>
          <cell r="F13">
            <v>1003.001001001001</v>
          </cell>
          <cell r="G13">
            <v>401.79979979979981</v>
          </cell>
          <cell r="H13">
            <v>201.39939939939944</v>
          </cell>
          <cell r="I13">
            <v>134.59926593259925</v>
          </cell>
          <cell r="J13">
            <v>101.1991991991992</v>
          </cell>
          <cell r="K13">
            <v>67.799132465799133</v>
          </cell>
          <cell r="L13">
            <v>41.079079079079072</v>
          </cell>
          <cell r="M13">
            <v>21.039039039039036</v>
          </cell>
          <cell r="N13">
            <v>11.019019019019018</v>
          </cell>
          <cell r="O13">
            <v>6.0090090090090085</v>
          </cell>
        </row>
      </sheetData>
      <sheetData sheetId="2" refreshError="1"/>
      <sheetData sheetId="3">
        <row r="15">
          <cell r="AA15">
            <v>0.36757225639936891</v>
          </cell>
        </row>
      </sheetData>
      <sheetData sheetId="4"/>
      <sheetData sheetId="5">
        <row r="5">
          <cell r="D5">
            <v>0.38279207833060125</v>
          </cell>
          <cell r="E5">
            <v>0.86128217624385273</v>
          </cell>
          <cell r="F5">
            <v>1.531168313322405</v>
          </cell>
          <cell r="G5">
            <v>2.6795445483142086</v>
          </cell>
          <cell r="H5">
            <v>1.531168313322405</v>
          </cell>
          <cell r="I5">
            <v>0</v>
          </cell>
          <cell r="J5">
            <v>0</v>
          </cell>
          <cell r="K5">
            <v>0</v>
          </cell>
          <cell r="L5">
            <v>0</v>
          </cell>
          <cell r="M5">
            <v>0</v>
          </cell>
          <cell r="N5">
            <v>0</v>
          </cell>
          <cell r="O5">
            <v>0</v>
          </cell>
        </row>
        <row r="6">
          <cell r="D6">
            <v>0.38279207833060125</v>
          </cell>
          <cell r="E6">
            <v>0.86128217624385273</v>
          </cell>
          <cell r="F6">
            <v>1.531168313322405</v>
          </cell>
          <cell r="G6">
            <v>2.6795445483142086</v>
          </cell>
          <cell r="H6">
            <v>1.531168313322405</v>
          </cell>
          <cell r="I6">
            <v>0</v>
          </cell>
          <cell r="J6">
            <v>0</v>
          </cell>
          <cell r="K6">
            <v>0</v>
          </cell>
          <cell r="L6">
            <v>0</v>
          </cell>
          <cell r="M6">
            <v>0</v>
          </cell>
          <cell r="N6">
            <v>0</v>
          </cell>
          <cell r="O6">
            <v>0</v>
          </cell>
        </row>
        <row r="7">
          <cell r="D7">
            <v>0.38279207833060125</v>
          </cell>
          <cell r="E7">
            <v>0.86128217624385273</v>
          </cell>
          <cell r="F7">
            <v>1.531168313322405</v>
          </cell>
          <cell r="G7">
            <v>2.6795445483142086</v>
          </cell>
          <cell r="H7">
            <v>1.531168313322405</v>
          </cell>
          <cell r="I7">
            <v>0</v>
          </cell>
          <cell r="J7">
            <v>0</v>
          </cell>
          <cell r="K7">
            <v>0</v>
          </cell>
          <cell r="L7">
            <v>0</v>
          </cell>
          <cell r="M7">
            <v>0</v>
          </cell>
          <cell r="N7">
            <v>0</v>
          </cell>
          <cell r="O7">
            <v>0</v>
          </cell>
        </row>
        <row r="8">
          <cell r="D8">
            <v>0.38279207833060125</v>
          </cell>
          <cell r="E8">
            <v>0.86128217624385273</v>
          </cell>
          <cell r="F8">
            <v>1.531168313322405</v>
          </cell>
          <cell r="G8">
            <v>2.6795445483142086</v>
          </cell>
          <cell r="H8">
            <v>1.531168313322405</v>
          </cell>
          <cell r="I8">
            <v>0</v>
          </cell>
          <cell r="J8">
            <v>0</v>
          </cell>
          <cell r="K8">
            <v>0</v>
          </cell>
          <cell r="L8">
            <v>0</v>
          </cell>
          <cell r="M8">
            <v>0</v>
          </cell>
          <cell r="N8">
            <v>0</v>
          </cell>
          <cell r="O8">
            <v>0</v>
          </cell>
        </row>
        <row r="9">
          <cell r="D9">
            <v>0.38279207833060125</v>
          </cell>
          <cell r="E9">
            <v>0.86128217624385273</v>
          </cell>
          <cell r="F9">
            <v>1.531168313322405</v>
          </cell>
          <cell r="G9">
            <v>2.6795445483142086</v>
          </cell>
          <cell r="H9">
            <v>1.531168313322405</v>
          </cell>
          <cell r="I9">
            <v>0</v>
          </cell>
          <cell r="J9">
            <v>0</v>
          </cell>
          <cell r="K9">
            <v>0</v>
          </cell>
          <cell r="L9">
            <v>0</v>
          </cell>
          <cell r="M9">
            <v>0</v>
          </cell>
          <cell r="N9">
            <v>0</v>
          </cell>
          <cell r="O9">
            <v>0</v>
          </cell>
        </row>
        <row r="10">
          <cell r="D10">
            <v>0.38279207833060125</v>
          </cell>
          <cell r="E10">
            <v>0.86128217624385273</v>
          </cell>
          <cell r="F10">
            <v>1.531168313322405</v>
          </cell>
          <cell r="G10">
            <v>2.6795445483142086</v>
          </cell>
          <cell r="H10">
            <v>1.531168313322405</v>
          </cell>
          <cell r="I10">
            <v>0</v>
          </cell>
          <cell r="J10">
            <v>0</v>
          </cell>
          <cell r="K10">
            <v>0</v>
          </cell>
          <cell r="L10">
            <v>0</v>
          </cell>
          <cell r="M10">
            <v>0</v>
          </cell>
          <cell r="N10">
            <v>0</v>
          </cell>
          <cell r="O10">
            <v>0</v>
          </cell>
        </row>
        <row r="11">
          <cell r="D11">
            <v>0.38279207833060125</v>
          </cell>
          <cell r="E11">
            <v>0.86128217624385273</v>
          </cell>
          <cell r="F11">
            <v>1.531168313322405</v>
          </cell>
          <cell r="G11">
            <v>2.6795445483142086</v>
          </cell>
          <cell r="H11">
            <v>1.531168313322405</v>
          </cell>
          <cell r="I11">
            <v>0</v>
          </cell>
          <cell r="J11">
            <v>0</v>
          </cell>
          <cell r="K11">
            <v>0</v>
          </cell>
          <cell r="L11">
            <v>0</v>
          </cell>
          <cell r="M11">
            <v>0</v>
          </cell>
          <cell r="N11">
            <v>0</v>
          </cell>
          <cell r="O11">
            <v>0</v>
          </cell>
        </row>
        <row r="12">
          <cell r="D12">
            <v>0.38279207833060125</v>
          </cell>
          <cell r="E12">
            <v>0.86128217624385273</v>
          </cell>
          <cell r="F12">
            <v>1.531168313322405</v>
          </cell>
          <cell r="G12">
            <v>2.6795445483142086</v>
          </cell>
          <cell r="H12">
            <v>1.531168313322405</v>
          </cell>
          <cell r="I12">
            <v>0</v>
          </cell>
          <cell r="J12">
            <v>0</v>
          </cell>
          <cell r="K12">
            <v>0</v>
          </cell>
          <cell r="L12">
            <v>0</v>
          </cell>
          <cell r="M12">
            <v>0</v>
          </cell>
          <cell r="N12">
            <v>0</v>
          </cell>
          <cell r="O12">
            <v>0</v>
          </cell>
        </row>
        <row r="13">
          <cell r="D13">
            <v>0.38279207833060125</v>
          </cell>
          <cell r="E13">
            <v>0.86128217624385273</v>
          </cell>
          <cell r="F13">
            <v>1.531168313322405</v>
          </cell>
          <cell r="G13">
            <v>2.6795445483142086</v>
          </cell>
          <cell r="H13">
            <v>1.531168313322405</v>
          </cell>
          <cell r="I13">
            <v>0</v>
          </cell>
          <cell r="J13">
            <v>0</v>
          </cell>
          <cell r="K13">
            <v>0</v>
          </cell>
          <cell r="L13">
            <v>0</v>
          </cell>
          <cell r="M13">
            <v>0</v>
          </cell>
          <cell r="N13">
            <v>0</v>
          </cell>
          <cell r="O13">
            <v>0</v>
          </cell>
        </row>
        <row r="14">
          <cell r="D14">
            <v>0.38279207833060125</v>
          </cell>
          <cell r="E14">
            <v>0.86128217624385273</v>
          </cell>
          <cell r="F14">
            <v>1.531168313322405</v>
          </cell>
          <cell r="G14">
            <v>2.6795445483142086</v>
          </cell>
          <cell r="H14">
            <v>1.531168313322405</v>
          </cell>
          <cell r="I14">
            <v>0</v>
          </cell>
          <cell r="J14">
            <v>0</v>
          </cell>
          <cell r="K14">
            <v>0</v>
          </cell>
          <cell r="L14">
            <v>0</v>
          </cell>
          <cell r="M14">
            <v>0</v>
          </cell>
          <cell r="N14">
            <v>0</v>
          </cell>
          <cell r="O14">
            <v>0</v>
          </cell>
        </row>
        <row r="15">
          <cell r="D15">
            <v>0.38279207833060125</v>
          </cell>
          <cell r="E15">
            <v>0.86128217624385273</v>
          </cell>
          <cell r="F15">
            <v>1.531168313322405</v>
          </cell>
          <cell r="G15">
            <v>2.6795445483142086</v>
          </cell>
          <cell r="H15">
            <v>1.531168313322405</v>
          </cell>
          <cell r="I15">
            <v>0</v>
          </cell>
          <cell r="J15">
            <v>0</v>
          </cell>
          <cell r="K15">
            <v>0</v>
          </cell>
          <cell r="L15">
            <v>0</v>
          </cell>
          <cell r="M15">
            <v>0</v>
          </cell>
          <cell r="N15">
            <v>0</v>
          </cell>
          <cell r="O15">
            <v>0</v>
          </cell>
        </row>
        <row r="16">
          <cell r="D16">
            <v>0.38279207833060125</v>
          </cell>
          <cell r="E16">
            <v>0.86128217624385273</v>
          </cell>
          <cell r="F16">
            <v>1.531168313322405</v>
          </cell>
          <cell r="G16">
            <v>2.6795445483142086</v>
          </cell>
          <cell r="H16">
            <v>1.531168313322405</v>
          </cell>
          <cell r="I16">
            <v>0</v>
          </cell>
          <cell r="J16">
            <v>0</v>
          </cell>
          <cell r="K16">
            <v>0</v>
          </cell>
          <cell r="L16">
            <v>0</v>
          </cell>
          <cell r="M16">
            <v>0</v>
          </cell>
          <cell r="N16">
            <v>0</v>
          </cell>
          <cell r="O16">
            <v>0</v>
          </cell>
        </row>
        <row r="19">
          <cell r="C19">
            <v>2555</v>
          </cell>
          <cell r="D19">
            <v>0</v>
          </cell>
          <cell r="E19">
            <v>0</v>
          </cell>
          <cell r="F19">
            <v>0</v>
          </cell>
          <cell r="G19">
            <v>0</v>
          </cell>
          <cell r="H19">
            <v>0</v>
          </cell>
          <cell r="I19">
            <v>0</v>
          </cell>
          <cell r="J19">
            <v>0</v>
          </cell>
          <cell r="K19">
            <v>0</v>
          </cell>
          <cell r="L19">
            <v>0</v>
          </cell>
          <cell r="M19">
            <v>0</v>
          </cell>
          <cell r="N19">
            <v>0</v>
          </cell>
          <cell r="O19">
            <v>0</v>
          </cell>
        </row>
        <row r="20">
          <cell r="C20">
            <v>331.33333333333331</v>
          </cell>
          <cell r="D20">
            <v>0</v>
          </cell>
          <cell r="E20">
            <v>0</v>
          </cell>
          <cell r="F20">
            <v>0</v>
          </cell>
          <cell r="G20">
            <v>0</v>
          </cell>
          <cell r="H20">
            <v>0</v>
          </cell>
          <cell r="I20">
            <v>0</v>
          </cell>
          <cell r="J20">
            <v>0</v>
          </cell>
          <cell r="K20">
            <v>0</v>
          </cell>
          <cell r="L20">
            <v>0</v>
          </cell>
          <cell r="M20">
            <v>0</v>
          </cell>
          <cell r="N20">
            <v>0</v>
          </cell>
          <cell r="O20">
            <v>0</v>
          </cell>
        </row>
        <row r="21">
          <cell r="C21">
            <v>22.666666666666668</v>
          </cell>
          <cell r="D21">
            <v>0</v>
          </cell>
          <cell r="E21">
            <v>0</v>
          </cell>
          <cell r="F21">
            <v>0</v>
          </cell>
          <cell r="G21">
            <v>0</v>
          </cell>
          <cell r="H21">
            <v>0</v>
          </cell>
          <cell r="I21">
            <v>0</v>
          </cell>
          <cell r="J21">
            <v>0</v>
          </cell>
          <cell r="K21">
            <v>0</v>
          </cell>
          <cell r="L21">
            <v>0</v>
          </cell>
          <cell r="M21">
            <v>0</v>
          </cell>
          <cell r="N21">
            <v>0</v>
          </cell>
          <cell r="O21">
            <v>0</v>
          </cell>
        </row>
        <row r="22">
          <cell r="C22">
            <v>1580.5</v>
          </cell>
          <cell r="D22">
            <v>0</v>
          </cell>
          <cell r="E22">
            <v>0</v>
          </cell>
          <cell r="F22">
            <v>0</v>
          </cell>
          <cell r="G22">
            <v>0</v>
          </cell>
          <cell r="H22">
            <v>0</v>
          </cell>
          <cell r="I22">
            <v>0</v>
          </cell>
          <cell r="J22">
            <v>0</v>
          </cell>
          <cell r="K22">
            <v>0</v>
          </cell>
          <cell r="L22">
            <v>0</v>
          </cell>
          <cell r="M22">
            <v>0</v>
          </cell>
          <cell r="N22">
            <v>0</v>
          </cell>
          <cell r="O22">
            <v>0</v>
          </cell>
        </row>
        <row r="23">
          <cell r="C23">
            <v>1658.8333333333333</v>
          </cell>
          <cell r="D23">
            <v>0</v>
          </cell>
          <cell r="E23">
            <v>0</v>
          </cell>
          <cell r="F23">
            <v>0</v>
          </cell>
          <cell r="G23">
            <v>0</v>
          </cell>
          <cell r="H23">
            <v>0</v>
          </cell>
          <cell r="I23">
            <v>0</v>
          </cell>
          <cell r="J23">
            <v>0</v>
          </cell>
          <cell r="K23">
            <v>0</v>
          </cell>
          <cell r="L23">
            <v>0</v>
          </cell>
          <cell r="M23">
            <v>0</v>
          </cell>
          <cell r="N23">
            <v>0</v>
          </cell>
          <cell r="O23">
            <v>0</v>
          </cell>
        </row>
        <row r="24">
          <cell r="C24">
            <v>466.66666666666669</v>
          </cell>
          <cell r="D24">
            <v>0</v>
          </cell>
          <cell r="E24">
            <v>0</v>
          </cell>
          <cell r="F24">
            <v>0</v>
          </cell>
          <cell r="G24">
            <v>0</v>
          </cell>
          <cell r="H24">
            <v>0</v>
          </cell>
          <cell r="I24">
            <v>0</v>
          </cell>
          <cell r="J24">
            <v>0</v>
          </cell>
          <cell r="K24">
            <v>0</v>
          </cell>
          <cell r="L24">
            <v>0</v>
          </cell>
          <cell r="M24">
            <v>0</v>
          </cell>
          <cell r="N24">
            <v>0</v>
          </cell>
          <cell r="O24">
            <v>0</v>
          </cell>
        </row>
        <row r="25">
          <cell r="C25">
            <v>11714.666666666666</v>
          </cell>
          <cell r="D25">
            <v>0</v>
          </cell>
          <cell r="E25">
            <v>0</v>
          </cell>
          <cell r="F25">
            <v>0</v>
          </cell>
          <cell r="G25">
            <v>0</v>
          </cell>
          <cell r="H25">
            <v>0</v>
          </cell>
          <cell r="I25">
            <v>0</v>
          </cell>
          <cell r="J25">
            <v>0</v>
          </cell>
          <cell r="K25">
            <v>0</v>
          </cell>
          <cell r="L25">
            <v>0</v>
          </cell>
          <cell r="M25">
            <v>0</v>
          </cell>
          <cell r="N25">
            <v>0</v>
          </cell>
          <cell r="O25">
            <v>0</v>
          </cell>
        </row>
        <row r="26">
          <cell r="C26">
            <v>6392.916666666667</v>
          </cell>
          <cell r="D26">
            <v>0</v>
          </cell>
          <cell r="E26">
            <v>0</v>
          </cell>
          <cell r="F26">
            <v>0</v>
          </cell>
          <cell r="G26">
            <v>0</v>
          </cell>
          <cell r="H26">
            <v>0</v>
          </cell>
          <cell r="I26">
            <v>0</v>
          </cell>
          <cell r="J26">
            <v>0</v>
          </cell>
          <cell r="K26">
            <v>0</v>
          </cell>
          <cell r="L26">
            <v>0</v>
          </cell>
          <cell r="M26">
            <v>0</v>
          </cell>
          <cell r="N26">
            <v>0</v>
          </cell>
          <cell r="O26">
            <v>0</v>
          </cell>
        </row>
        <row r="27">
          <cell r="C27">
            <v>702.5</v>
          </cell>
          <cell r="D27">
            <v>0</v>
          </cell>
          <cell r="E27">
            <v>0</v>
          </cell>
          <cell r="F27">
            <v>0</v>
          </cell>
          <cell r="G27">
            <v>0</v>
          </cell>
          <cell r="H27">
            <v>0</v>
          </cell>
          <cell r="I27">
            <v>0</v>
          </cell>
          <cell r="J27">
            <v>0</v>
          </cell>
          <cell r="K27">
            <v>0</v>
          </cell>
          <cell r="L27">
            <v>0</v>
          </cell>
          <cell r="M27">
            <v>0</v>
          </cell>
          <cell r="N27">
            <v>0</v>
          </cell>
          <cell r="O27">
            <v>0</v>
          </cell>
        </row>
        <row r="28">
          <cell r="C28">
            <v>349.41666666666669</v>
          </cell>
          <cell r="D28">
            <v>0</v>
          </cell>
          <cell r="E28">
            <v>0</v>
          </cell>
          <cell r="F28">
            <v>0</v>
          </cell>
          <cell r="G28">
            <v>0</v>
          </cell>
          <cell r="H28">
            <v>0</v>
          </cell>
          <cell r="I28">
            <v>0</v>
          </cell>
          <cell r="J28">
            <v>0</v>
          </cell>
          <cell r="K28">
            <v>0</v>
          </cell>
          <cell r="L28">
            <v>0</v>
          </cell>
          <cell r="M28">
            <v>0</v>
          </cell>
          <cell r="N28">
            <v>0</v>
          </cell>
          <cell r="O28">
            <v>0</v>
          </cell>
        </row>
        <row r="29">
          <cell r="C29">
            <v>160</v>
          </cell>
          <cell r="D29">
            <v>0</v>
          </cell>
          <cell r="E29">
            <v>0</v>
          </cell>
          <cell r="F29">
            <v>0</v>
          </cell>
          <cell r="G29">
            <v>0</v>
          </cell>
          <cell r="H29">
            <v>0</v>
          </cell>
          <cell r="I29">
            <v>0</v>
          </cell>
          <cell r="J29">
            <v>0</v>
          </cell>
          <cell r="K29">
            <v>0</v>
          </cell>
          <cell r="L29">
            <v>0</v>
          </cell>
          <cell r="M29">
            <v>0</v>
          </cell>
          <cell r="N29">
            <v>0</v>
          </cell>
          <cell r="O29">
            <v>0</v>
          </cell>
        </row>
        <row r="30">
          <cell r="C30">
            <v>398.33333333333331</v>
          </cell>
          <cell r="D30">
            <v>0</v>
          </cell>
          <cell r="E30">
            <v>0</v>
          </cell>
          <cell r="F30">
            <v>0</v>
          </cell>
          <cell r="G30">
            <v>0</v>
          </cell>
          <cell r="H30">
            <v>0</v>
          </cell>
          <cell r="I30">
            <v>0</v>
          </cell>
          <cell r="J30">
            <v>0</v>
          </cell>
          <cell r="K30">
            <v>0</v>
          </cell>
          <cell r="L30">
            <v>0</v>
          </cell>
          <cell r="M30">
            <v>0</v>
          </cell>
          <cell r="N30">
            <v>0</v>
          </cell>
          <cell r="O30">
            <v>0</v>
          </cell>
        </row>
      </sheetData>
      <sheetData sheetId="6" refreshError="1"/>
      <sheetData sheetId="7">
        <row r="4">
          <cell r="G4">
            <v>6898.71</v>
          </cell>
          <cell r="H4">
            <v>0.68439583333333331</v>
          </cell>
          <cell r="J4">
            <v>168</v>
          </cell>
        </row>
        <row r="5">
          <cell r="G5">
            <v>9959.6899999999987</v>
          </cell>
          <cell r="H5">
            <v>0.43913977072310401</v>
          </cell>
          <cell r="J5">
            <v>378</v>
          </cell>
        </row>
        <row r="6">
          <cell r="G6">
            <v>17715.95</v>
          </cell>
          <cell r="H6">
            <v>0.4393836805555556</v>
          </cell>
          <cell r="J6">
            <v>672</v>
          </cell>
        </row>
        <row r="7">
          <cell r="G7">
            <v>27892.350000000002</v>
          </cell>
          <cell r="H7">
            <v>0.39529974489795922</v>
          </cell>
          <cell r="J7">
            <v>1176</v>
          </cell>
        </row>
        <row r="8">
          <cell r="G8">
            <v>10726.12</v>
          </cell>
          <cell r="H8">
            <v>0.26602480158730163</v>
          </cell>
          <cell r="J8">
            <v>672</v>
          </cell>
        </row>
        <row r="9">
          <cell r="G9">
            <v>0</v>
          </cell>
          <cell r="H9">
            <v>0</v>
          </cell>
          <cell r="J9">
            <v>0</v>
          </cell>
        </row>
        <row r="10">
          <cell r="G10">
            <v>0</v>
          </cell>
          <cell r="H10">
            <v>0</v>
          </cell>
          <cell r="J10">
            <v>0</v>
          </cell>
        </row>
        <row r="11">
          <cell r="G11">
            <v>0</v>
          </cell>
          <cell r="H11">
            <v>0</v>
          </cell>
          <cell r="J11">
            <v>0</v>
          </cell>
        </row>
        <row r="12">
          <cell r="G12">
            <v>0</v>
          </cell>
          <cell r="H12">
            <v>0</v>
          </cell>
          <cell r="J12">
            <v>0</v>
          </cell>
        </row>
        <row r="13">
          <cell r="G13">
            <v>0</v>
          </cell>
          <cell r="H13">
            <v>0</v>
          </cell>
          <cell r="J13">
            <v>0</v>
          </cell>
        </row>
        <row r="14">
          <cell r="G14">
            <v>0</v>
          </cell>
          <cell r="H14">
            <v>0</v>
          </cell>
          <cell r="J14">
            <v>0</v>
          </cell>
        </row>
        <row r="15">
          <cell r="G15">
            <v>0</v>
          </cell>
          <cell r="H15">
            <v>0</v>
          </cell>
          <cell r="J15">
            <v>0</v>
          </cell>
        </row>
      </sheetData>
      <sheetData sheetId="8" refreshError="1"/>
      <sheetData sheetId="9">
        <row r="1">
          <cell r="A1">
            <v>1996</v>
          </cell>
          <cell r="B1">
            <v>1.8083679245283015</v>
          </cell>
        </row>
        <row r="2">
          <cell r="A2">
            <v>1997</v>
          </cell>
          <cell r="B2">
            <v>1.8620716599190306</v>
          </cell>
        </row>
        <row r="3">
          <cell r="A3">
            <v>1998</v>
          </cell>
          <cell r="B3">
            <v>2.3830085106382999</v>
          </cell>
        </row>
        <row r="4">
          <cell r="A4">
            <v>1999</v>
          </cell>
          <cell r="B4">
            <v>4.145574297188757</v>
          </cell>
        </row>
        <row r="5">
          <cell r="A5">
            <v>2000</v>
          </cell>
          <cell r="B5">
            <v>5.444544979919681</v>
          </cell>
        </row>
        <row r="6">
          <cell r="A6">
            <v>2001</v>
          </cell>
          <cell r="B6">
            <v>5.3705023904382516</v>
          </cell>
        </row>
        <row r="7">
          <cell r="A7">
            <v>2002</v>
          </cell>
          <cell r="B7">
            <v>5.3267900793650904</v>
          </cell>
        </row>
        <row r="8">
          <cell r="A8">
            <v>2003</v>
          </cell>
          <cell r="B8">
            <v>5.3326536000000013</v>
          </cell>
        </row>
        <row r="9">
          <cell r="A9">
            <v>2004</v>
          </cell>
          <cell r="B9">
            <v>5.3188407114624487</v>
          </cell>
        </row>
        <row r="10">
          <cell r="A10">
            <v>2005</v>
          </cell>
          <cell r="B10">
            <v>5.1194219917012189</v>
          </cell>
        </row>
        <row r="11">
          <cell r="A11">
            <v>2006</v>
          </cell>
          <cell r="B11">
            <v>5.0499999999999767</v>
          </cell>
        </row>
        <row r="12">
          <cell r="A12">
            <v>2007</v>
          </cell>
          <cell r="B12">
            <v>5.0499999999999767</v>
          </cell>
        </row>
        <row r="13">
          <cell r="A13">
            <v>2008</v>
          </cell>
          <cell r="B13">
            <v>5.2821337254901977</v>
          </cell>
        </row>
        <row r="14">
          <cell r="A14">
            <v>2009</v>
          </cell>
          <cell r="B14">
            <v>7.7947043478260891</v>
          </cell>
        </row>
        <row r="15">
          <cell r="A15">
            <v>2010</v>
          </cell>
          <cell r="B15">
            <v>7.9364131782945808</v>
          </cell>
        </row>
        <row r="16">
          <cell r="A16">
            <v>2011</v>
          </cell>
          <cell r="B16">
            <v>7.9679019685039432</v>
          </cell>
        </row>
        <row r="17">
          <cell r="A17">
            <v>2012</v>
          </cell>
          <cell r="B17">
            <v>7.99107098039212</v>
          </cell>
        </row>
        <row r="18">
          <cell r="A18">
            <v>2013</v>
          </cell>
          <cell r="B18">
            <v>7.9929999999999817</v>
          </cell>
        </row>
        <row r="19">
          <cell r="A19">
            <v>2014</v>
          </cell>
          <cell r="B19">
            <v>11.873947614785992</v>
          </cell>
        </row>
        <row r="20">
          <cell r="A20">
            <v>2015</v>
          </cell>
          <cell r="B20">
            <v>21.812343287401585</v>
          </cell>
        </row>
        <row r="21">
          <cell r="A21">
            <v>2016</v>
          </cell>
          <cell r="B21">
            <v>25.37391600636942</v>
          </cell>
        </row>
        <row r="22">
          <cell r="A22">
            <v>2017</v>
          </cell>
          <cell r="B22">
            <v>27.186833</v>
          </cell>
        </row>
        <row r="23">
          <cell r="A23">
            <v>2018</v>
          </cell>
          <cell r="B23">
            <v>0</v>
          </cell>
        </row>
        <row r="24">
          <cell r="A24">
            <v>2019</v>
          </cell>
          <cell r="B24">
            <v>0</v>
          </cell>
        </row>
        <row r="25">
          <cell r="A25">
            <v>2020</v>
          </cell>
          <cell r="B25">
            <v>0</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Front page"/>
      <sheetName val="Facility description"/>
      <sheetName val="Parameter assumptions"/>
      <sheetName val="Building"/>
      <sheetName val="Staff"/>
      <sheetName val="Utilities"/>
      <sheetName val="Transport"/>
      <sheetName val="Sterilization"/>
      <sheetName val="Kitchen"/>
      <sheetName val="Laundry"/>
      <sheetName val="General supplies"/>
      <sheetName val="Equipment"/>
      <sheetName val="Medical supplies"/>
      <sheetName val="Total costs"/>
      <sheetName val="Overhead"/>
      <sheetName val="Cataract"/>
      <sheetName val="Refraction"/>
      <sheetName val="Glaucoma"/>
      <sheetName val="Costs Summary"/>
      <sheetName val="Staff costs"/>
      <sheetName val="Outputs"/>
      <sheetName val="Visits"/>
      <sheetName val="Drugs"/>
      <sheetName val="Summary"/>
      <sheetName val="Visits summary"/>
      <sheetName val="Drugs summary"/>
      <sheetName val="Output summary"/>
      <sheetName val="Output numbers"/>
      <sheetName val="Patient count"/>
      <sheetName val="Stata results"/>
      <sheetName val="To do"/>
      <sheetName val="codebook"/>
      <sheetName val="Fees -OPD"/>
      <sheetName val="Populations"/>
      <sheetName val="Setup"/>
      <sheetName val="ItemManager"/>
      <sheetName val="HealthWorkers"/>
      <sheetName val="Copy of costing sheet_LEH_21 06"/>
      <sheetName val="Policy Scenarios"/>
      <sheetName val="Util_Lists"/>
      <sheetName val="Activities"/>
      <sheetName val="SummaryCharts"/>
      <sheetName val="Finance"/>
      <sheetName val="process_staff"/>
      <sheetName val="ex_rate"/>
      <sheetName val="test_back_end"/>
      <sheetName val="staff_time"/>
      <sheetName val="PPV"/>
    </sheetNames>
    <sheetDataSet>
      <sheetData sheetId="0" refreshError="1"/>
      <sheetData sheetId="1" refreshError="1"/>
      <sheetData sheetId="2" refreshError="1"/>
      <sheetData sheetId="3" refreshError="1">
        <row r="9">
          <cell r="C9">
            <v>4870.0596699999996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urrencies"/>
      <sheetName val="Instructions"/>
      <sheetName val="Country Information"/>
      <sheetName val="Tally Sheet"/>
      <sheetName val="Facility Information"/>
      <sheetName val="Outcomes"/>
      <sheetName val="Personnel"/>
      <sheetName val="Volunteer Personnel"/>
      <sheetName val="Consumables &amp; Supplies"/>
      <sheetName val="Staff Training"/>
      <sheetName val="External Services"/>
      <sheetName val="Overhead"/>
      <sheetName val="Vehicles &amp; Equipment"/>
      <sheetName val="Unit Cost Calculation"/>
      <sheetName val="Parameter assumptions"/>
    </sheetNames>
    <sheetDataSet>
      <sheetData sheetId="0" refreshError="1"/>
      <sheetData sheetId="1" refreshError="1"/>
      <sheetData sheetId="2" refreshError="1"/>
      <sheetData sheetId="3">
        <row r="6">
          <cell r="B6">
            <v>4865</v>
          </cell>
        </row>
      </sheetData>
      <sheetData sheetId="4" refreshError="1"/>
      <sheetData sheetId="5">
        <row r="26">
          <cell r="D26">
            <v>0</v>
          </cell>
        </row>
        <row r="27">
          <cell r="D27">
            <v>0</v>
          </cell>
        </row>
      </sheetData>
      <sheetData sheetId="6">
        <row r="10">
          <cell r="B10">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arameters"/>
      <sheetName val="Funding Sources"/>
      <sheetName val="Building Costs"/>
      <sheetName val="Vehicles"/>
      <sheetName val="Utilities"/>
      <sheetName val="Administrative Staff"/>
      <sheetName val="HIV Staff"/>
      <sheetName val="HIV Training"/>
      <sheetName val="PMTCT SERVICES"/>
      <sheetName val="PMTCT OUTPUTS"/>
      <sheetName val="PMTCT Drugs &amp; Medical Supplies"/>
      <sheetName val="ARV Distribution"/>
      <sheetName val="ART and PMTCT Regimens"/>
      <sheetName val="Consumables &amp; Supplies"/>
      <sheetName val="Facility Information"/>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5">
          <cell r="AI15">
            <v>7</v>
          </cell>
        </row>
        <row r="16">
          <cell r="AI16">
            <v>7</v>
          </cell>
        </row>
      </sheetData>
      <sheetData sheetId="14" refreshError="1"/>
      <sheetData sheetId="1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Startup"/>
      <sheetName val="ARV Distribution"/>
      <sheetName val="ARV prices"/>
      <sheetName val="Lab test costs"/>
      <sheetName val="Lab calcs - HIDE ME"/>
      <sheetName val="Lab schedule"/>
      <sheetName val="Human resource costs"/>
      <sheetName val="HR requirements"/>
      <sheetName val="Consult schedule"/>
      <sheetName val="OI costs"/>
      <sheetName val="Other costs"/>
      <sheetName val="Results"/>
      <sheetName val="Abbreviations"/>
      <sheetName val="Pre-ART calcs - HIDE ME"/>
      <sheetName val="ART and PMTCT Regimens"/>
      <sheetName val="Instructions"/>
    </sheetNames>
    <sheetDataSet>
      <sheetData sheetId="0" refreshError="1"/>
      <sheetData sheetId="1">
        <row r="5">
          <cell r="B5">
            <v>2013</v>
          </cell>
        </row>
      </sheetData>
      <sheetData sheetId="2"/>
      <sheetData sheetId="3">
        <row r="3">
          <cell r="C3">
            <v>2013</v>
          </cell>
        </row>
      </sheetData>
      <sheetData sheetId="4">
        <row r="3">
          <cell r="B3" t="str">
            <v>Laboratory Tests</v>
          </cell>
        </row>
        <row r="6">
          <cell r="B6" t="str">
            <v>CD4 count</v>
          </cell>
        </row>
        <row r="7">
          <cell r="B7" t="str">
            <v>Viral Load</v>
          </cell>
        </row>
        <row r="8">
          <cell r="B8" t="str">
            <v>FBC</v>
          </cell>
        </row>
        <row r="9">
          <cell r="B9" t="str">
            <v>Haemoglobin</v>
          </cell>
        </row>
        <row r="10">
          <cell r="B10" t="str">
            <v>Liver enzymes</v>
          </cell>
        </row>
        <row r="11">
          <cell r="B11" t="str">
            <v>PCR</v>
          </cell>
        </row>
        <row r="12">
          <cell r="B12" t="str">
            <v>Creatinine</v>
          </cell>
        </row>
        <row r="13">
          <cell r="B13" t="str">
            <v>Other</v>
          </cell>
        </row>
        <row r="14">
          <cell r="B14" t="str">
            <v>Other</v>
          </cell>
        </row>
        <row r="15">
          <cell r="B15" t="str">
            <v>Other</v>
          </cell>
        </row>
        <row r="16">
          <cell r="B16" t="str">
            <v>Other</v>
          </cell>
        </row>
        <row r="17">
          <cell r="B17" t="str">
            <v>Other</v>
          </cell>
        </row>
        <row r="18">
          <cell r="B18" t="str">
            <v>Other</v>
          </cell>
        </row>
        <row r="19">
          <cell r="B19" t="str">
            <v>Other</v>
          </cell>
        </row>
      </sheetData>
      <sheetData sheetId="5" refreshError="1"/>
      <sheetData sheetId="6" refreshError="1"/>
      <sheetData sheetId="7">
        <row r="17">
          <cell r="B17" t="str">
            <v>Nurse</v>
          </cell>
          <cell r="C17">
            <v>9842.622950819672</v>
          </cell>
          <cell r="E17">
            <v>9842.622950819672</v>
          </cell>
          <cell r="F17">
            <v>984.2622950819673</v>
          </cell>
          <cell r="G17">
            <v>9842.622950819672</v>
          </cell>
          <cell r="H17">
            <v>984.2622950819673</v>
          </cell>
          <cell r="I17">
            <v>10826.88524590164</v>
          </cell>
          <cell r="J17">
            <v>40</v>
          </cell>
          <cell r="K17">
            <v>48</v>
          </cell>
          <cell r="L17">
            <v>5.6390027322404377</v>
          </cell>
        </row>
        <row r="18">
          <cell r="B18" t="str">
            <v>Counselor</v>
          </cell>
          <cell r="C18">
            <v>3236.0655737704915</v>
          </cell>
          <cell r="E18">
            <v>3236.0655737704915</v>
          </cell>
          <cell r="F18">
            <v>323.60655737704917</v>
          </cell>
          <cell r="G18">
            <v>3236.0655737704915</v>
          </cell>
          <cell r="H18">
            <v>323.60655737704917</v>
          </cell>
          <cell r="I18">
            <v>3559.6721311475408</v>
          </cell>
          <cell r="J18">
            <v>40</v>
          </cell>
          <cell r="K18">
            <v>48</v>
          </cell>
          <cell r="L18">
            <v>1.8539959016393441</v>
          </cell>
        </row>
        <row r="19">
          <cell r="B19" t="str">
            <v>Doctor</v>
          </cell>
          <cell r="C19">
            <v>12001.639344262294</v>
          </cell>
          <cell r="E19">
            <v>12001.639344262294</v>
          </cell>
          <cell r="F19">
            <v>1200.1639344262294</v>
          </cell>
          <cell r="G19">
            <v>12001.639344262294</v>
          </cell>
          <cell r="H19">
            <v>1200.1639344262294</v>
          </cell>
          <cell r="I19">
            <v>13201.803278688523</v>
          </cell>
          <cell r="J19">
            <v>40</v>
          </cell>
          <cell r="K19">
            <v>48</v>
          </cell>
          <cell r="L19">
            <v>6.8759392076502728</v>
          </cell>
        </row>
        <row r="20">
          <cell r="B20" t="str">
            <v>Pharmacist</v>
          </cell>
          <cell r="C20">
            <v>12001.639344262294</v>
          </cell>
          <cell r="E20">
            <v>12001.639344262294</v>
          </cell>
          <cell r="F20">
            <v>1200.1639344262294</v>
          </cell>
          <cell r="G20">
            <v>12001.639344262294</v>
          </cell>
          <cell r="H20">
            <v>1200.1639344262294</v>
          </cell>
          <cell r="I20">
            <v>13201.803278688523</v>
          </cell>
          <cell r="J20">
            <v>40</v>
          </cell>
          <cell r="K20">
            <v>48</v>
          </cell>
          <cell r="L20">
            <v>6.8759392076502728</v>
          </cell>
        </row>
        <row r="21">
          <cell r="B21" t="str">
            <v>Nurse assistant</v>
          </cell>
          <cell r="C21">
            <v>3236.0655737704915</v>
          </cell>
          <cell r="E21">
            <v>3236.0655737704915</v>
          </cell>
          <cell r="F21">
            <v>323.60655737704917</v>
          </cell>
          <cell r="G21">
            <v>3236.0655737704915</v>
          </cell>
          <cell r="H21">
            <v>323.60655737704917</v>
          </cell>
          <cell r="I21">
            <v>3559.6721311475408</v>
          </cell>
          <cell r="J21">
            <v>40</v>
          </cell>
          <cell r="K21">
            <v>48</v>
          </cell>
          <cell r="L21">
            <v>1.8539959016393441</v>
          </cell>
        </row>
        <row r="22">
          <cell r="B22" t="str">
            <v>Auxiliary/Attendant</v>
          </cell>
          <cell r="C22">
            <v>3236.0655737704915</v>
          </cell>
          <cell r="E22">
            <v>3236.0655737704915</v>
          </cell>
          <cell r="F22">
            <v>323.60655737704917</v>
          </cell>
          <cell r="G22">
            <v>3236.0655737704915</v>
          </cell>
          <cell r="H22">
            <v>323.60655737704917</v>
          </cell>
          <cell r="I22">
            <v>3559.6721311475408</v>
          </cell>
          <cell r="J22">
            <v>40</v>
          </cell>
          <cell r="K22">
            <v>48</v>
          </cell>
          <cell r="L22">
            <v>1.8539959016393441</v>
          </cell>
        </row>
        <row r="23">
          <cell r="B23" t="str">
            <v>Clinical officer</v>
          </cell>
          <cell r="C23">
            <v>14634.426229508195</v>
          </cell>
          <cell r="E23">
            <v>14634.426229508195</v>
          </cell>
          <cell r="F23">
            <v>1463.4426229508197</v>
          </cell>
          <cell r="G23">
            <v>14634.426229508195</v>
          </cell>
          <cell r="H23">
            <v>1463.4426229508197</v>
          </cell>
          <cell r="I23">
            <v>16097.868852459014</v>
          </cell>
          <cell r="J23">
            <v>40</v>
          </cell>
          <cell r="K23">
            <v>48</v>
          </cell>
          <cell r="L23">
            <v>8.3843066939890694</v>
          </cell>
        </row>
        <row r="24">
          <cell r="B24" t="str">
            <v>Lab technician</v>
          </cell>
          <cell r="C24">
            <v>14634.426229508195</v>
          </cell>
          <cell r="E24">
            <v>14634.426229508195</v>
          </cell>
          <cell r="F24">
            <v>1463.4426229508197</v>
          </cell>
          <cell r="G24">
            <v>14634.426229508195</v>
          </cell>
          <cell r="H24">
            <v>1463.4426229508197</v>
          </cell>
          <cell r="I24">
            <v>16097.868852459014</v>
          </cell>
          <cell r="J24">
            <v>40</v>
          </cell>
          <cell r="K24">
            <v>48</v>
          </cell>
          <cell r="L24">
            <v>8.3843066939890694</v>
          </cell>
        </row>
        <row r="25">
          <cell r="B25" t="str">
            <v>Other 1</v>
          </cell>
          <cell r="C25">
            <v>14634.426229508195</v>
          </cell>
          <cell r="E25">
            <v>14634.426229508195</v>
          </cell>
          <cell r="F25">
            <v>1463.4426229508197</v>
          </cell>
          <cell r="G25">
            <v>14634.426229508195</v>
          </cell>
          <cell r="H25">
            <v>1463.4426229508197</v>
          </cell>
          <cell r="I25">
            <v>16097.868852459014</v>
          </cell>
          <cell r="J25">
            <v>40</v>
          </cell>
          <cell r="K25">
            <v>48</v>
          </cell>
          <cell r="L25">
            <v>8.3843066939890694</v>
          </cell>
        </row>
        <row r="26">
          <cell r="B26" t="str">
            <v>Other 2</v>
          </cell>
          <cell r="C26">
            <v>14634.426229508195</v>
          </cell>
          <cell r="E26">
            <v>14634.426229508195</v>
          </cell>
          <cell r="F26">
            <v>1463.4426229508197</v>
          </cell>
          <cell r="G26">
            <v>14634.426229508195</v>
          </cell>
          <cell r="H26">
            <v>1463.4426229508197</v>
          </cell>
          <cell r="I26">
            <v>16097.868852459014</v>
          </cell>
          <cell r="J26">
            <v>40</v>
          </cell>
          <cell r="K26">
            <v>48</v>
          </cell>
          <cell r="L26">
            <v>8.3843066939890694</v>
          </cell>
        </row>
        <row r="27">
          <cell r="B27" t="str">
            <v>Other 3</v>
          </cell>
          <cell r="C27">
            <v>12002</v>
          </cell>
          <cell r="E27">
            <v>12002</v>
          </cell>
          <cell r="F27">
            <v>1200.2</v>
          </cell>
          <cell r="G27">
            <v>12002</v>
          </cell>
          <cell r="H27">
            <v>1200.2</v>
          </cell>
          <cell r="I27">
            <v>13202.2</v>
          </cell>
          <cell r="J27">
            <v>40</v>
          </cell>
          <cell r="K27">
            <v>48</v>
          </cell>
          <cell r="L27">
            <v>6.8761458333333332</v>
          </cell>
        </row>
        <row r="28">
          <cell r="B28" t="str">
            <v>Other 4</v>
          </cell>
          <cell r="C28">
            <v>0</v>
          </cell>
          <cell r="E28">
            <v>0</v>
          </cell>
          <cell r="F28">
            <v>0</v>
          </cell>
          <cell r="G28">
            <v>0</v>
          </cell>
          <cell r="H28">
            <v>0</v>
          </cell>
          <cell r="I28">
            <v>0</v>
          </cell>
          <cell r="J28">
            <v>40</v>
          </cell>
          <cell r="K28">
            <v>48</v>
          </cell>
          <cell r="L28">
            <v>0</v>
          </cell>
        </row>
        <row r="29">
          <cell r="B29" t="str">
            <v>Other 5</v>
          </cell>
          <cell r="C29">
            <v>0</v>
          </cell>
          <cell r="E29">
            <v>0</v>
          </cell>
          <cell r="F29">
            <v>0</v>
          </cell>
          <cell r="G29">
            <v>0</v>
          </cell>
          <cell r="H29">
            <v>0</v>
          </cell>
          <cell r="I29">
            <v>0</v>
          </cell>
          <cell r="J29">
            <v>40</v>
          </cell>
          <cell r="K29">
            <v>48</v>
          </cell>
          <cell r="L29">
            <v>0</v>
          </cell>
        </row>
        <row r="30">
          <cell r="B30" t="str">
            <v>Other 6</v>
          </cell>
          <cell r="C30">
            <v>0</v>
          </cell>
          <cell r="E30">
            <v>0</v>
          </cell>
          <cell r="F30">
            <v>0</v>
          </cell>
          <cell r="G30">
            <v>0</v>
          </cell>
          <cell r="H30">
            <v>0</v>
          </cell>
          <cell r="I30">
            <v>0</v>
          </cell>
          <cell r="J30">
            <v>40</v>
          </cell>
          <cell r="K30">
            <v>48</v>
          </cell>
          <cell r="L30">
            <v>0</v>
          </cell>
        </row>
        <row r="31">
          <cell r="B31" t="str">
            <v>Other 7</v>
          </cell>
          <cell r="C31">
            <v>0</v>
          </cell>
          <cell r="E31">
            <v>0</v>
          </cell>
          <cell r="F31">
            <v>0</v>
          </cell>
          <cell r="G31">
            <v>0</v>
          </cell>
          <cell r="H31">
            <v>0</v>
          </cell>
          <cell r="I31">
            <v>0</v>
          </cell>
          <cell r="J31">
            <v>40</v>
          </cell>
          <cell r="K31">
            <v>48</v>
          </cell>
          <cell r="L31">
            <v>0</v>
          </cell>
        </row>
      </sheetData>
      <sheetData sheetId="8">
        <row r="7">
          <cell r="B7" t="str">
            <v>Visit type</v>
          </cell>
        </row>
        <row r="8">
          <cell r="B8" t="str">
            <v>Pre-ART</v>
          </cell>
        </row>
        <row r="9">
          <cell r="B9" t="str">
            <v>Counseling</v>
          </cell>
        </row>
        <row r="10">
          <cell r="B10" t="str">
            <v>ART outpatient visit</v>
          </cell>
        </row>
        <row r="11">
          <cell r="B11" t="str">
            <v>OI visit</v>
          </cell>
        </row>
        <row r="12">
          <cell r="B12" t="str">
            <v>OI inpatient day</v>
          </cell>
        </row>
        <row r="13">
          <cell r="B13" t="str">
            <v>ART inpatient day</v>
          </cell>
        </row>
        <row r="14">
          <cell r="B14" t="str">
            <v>Other</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EDDEE-9A07-4DB3-81B2-EE7FD4A710C9}">
  <sheetPr>
    <tabColor theme="8" tint="-0.249977111117893"/>
  </sheetPr>
  <dimension ref="A1:D28"/>
  <sheetViews>
    <sheetView showGridLines="0" view="pageBreakPreview" topLeftCell="A6" zoomScale="85" zoomScaleNormal="85" zoomScaleSheetLayoutView="85" zoomScalePageLayoutView="85" workbookViewId="0">
      <selection activeCell="A6" sqref="A6:D6"/>
    </sheetView>
  </sheetViews>
  <sheetFormatPr defaultColWidth="8.453125" defaultRowHeight="14.5"/>
  <cols>
    <col min="1" max="3" width="25.453125" style="16" customWidth="1"/>
    <col min="4" max="4" width="22.7265625" style="16" customWidth="1"/>
    <col min="5" max="10" width="0" style="16" hidden="1" customWidth="1"/>
    <col min="11" max="16384" width="8.453125" style="16"/>
  </cols>
  <sheetData>
    <row r="1" spans="1:4" s="17" customFormat="1" ht="72" customHeight="1">
      <c r="A1" s="267" t="s">
        <v>186</v>
      </c>
      <c r="B1" s="267"/>
      <c r="C1" s="267"/>
      <c r="D1" s="267"/>
    </row>
    <row r="2" spans="1:4" s="22" customFormat="1" ht="3.75" customHeight="1">
      <c r="A2" s="65"/>
      <c r="B2" s="65"/>
      <c r="C2" s="65"/>
      <c r="D2" s="65"/>
    </row>
    <row r="3" spans="1:4" s="11" customFormat="1" ht="12.65" customHeight="1">
      <c r="A3" s="16"/>
      <c r="B3" s="16"/>
      <c r="C3" s="16"/>
      <c r="D3" s="16"/>
    </row>
    <row r="4" spans="1:4" s="11" customFormat="1" ht="47.5" customHeight="1">
      <c r="A4" s="16"/>
      <c r="B4" s="16"/>
      <c r="C4" s="16"/>
      <c r="D4" s="263" t="s">
        <v>185</v>
      </c>
    </row>
    <row r="5" spans="1:4" s="11" customFormat="1" ht="30" customHeight="1">
      <c r="A5" s="101" t="s">
        <v>61</v>
      </c>
      <c r="B5" s="16"/>
      <c r="C5" s="16"/>
      <c r="D5" s="16"/>
    </row>
    <row r="6" spans="1:4" s="11" customFormat="1" ht="341.15" customHeight="1">
      <c r="A6" s="265" t="s">
        <v>188</v>
      </c>
      <c r="B6" s="266"/>
      <c r="C6" s="266"/>
      <c r="D6" s="266"/>
    </row>
    <row r="7" spans="1:4" s="11" customFormat="1" ht="20.25" customHeight="1">
      <c r="A7" s="16"/>
      <c r="B7" s="16"/>
      <c r="C7" s="16"/>
      <c r="D7" s="16"/>
    </row>
    <row r="8" spans="1:4" s="11" customFormat="1" ht="20.25" customHeight="1">
      <c r="A8" s="16"/>
      <c r="B8" s="16"/>
      <c r="C8" s="16"/>
      <c r="D8" s="16"/>
    </row>
    <row r="9" spans="1:4" s="11" customFormat="1" ht="31.5" customHeight="1">
      <c r="A9" s="16"/>
      <c r="B9" s="16"/>
      <c r="C9" s="45"/>
      <c r="D9" s="16"/>
    </row>
    <row r="10" spans="1:4" ht="39.75" customHeight="1">
      <c r="A10" s="264"/>
      <c r="B10" s="264"/>
      <c r="C10" s="264"/>
      <c r="D10" s="264"/>
    </row>
    <row r="11" spans="1:4" ht="15" customHeight="1">
      <c r="A11" s="37"/>
      <c r="B11" s="37"/>
      <c r="C11" s="37"/>
      <c r="D11" s="37"/>
    </row>
    <row r="12" spans="1:4" ht="15" customHeight="1">
      <c r="A12" s="153"/>
      <c r="B12" s="153"/>
      <c r="C12" s="153"/>
      <c r="D12" s="153"/>
    </row>
    <row r="13" spans="1:4" ht="15" customHeight="1">
      <c r="A13" s="153"/>
      <c r="B13" s="153"/>
      <c r="C13" s="153"/>
      <c r="D13" s="153"/>
    </row>
    <row r="14" spans="1:4" ht="15" customHeight="1">
      <c r="A14" s="153"/>
      <c r="B14" s="153"/>
      <c r="C14" s="153"/>
      <c r="D14" s="153"/>
    </row>
    <row r="15" spans="1:4" ht="15" customHeight="1">
      <c r="A15" s="153"/>
      <c r="B15" s="153"/>
      <c r="C15" s="153"/>
      <c r="D15" s="153"/>
    </row>
    <row r="16" spans="1:4" ht="15" customHeight="1">
      <c r="A16" s="153"/>
      <c r="B16" s="153"/>
      <c r="C16" s="153"/>
      <c r="D16" s="153"/>
    </row>
    <row r="17" spans="1:4" ht="15" customHeight="1">
      <c r="A17" s="153"/>
      <c r="B17" s="153"/>
      <c r="C17" s="153"/>
      <c r="D17" s="153"/>
    </row>
    <row r="18" spans="1:4" ht="15" customHeight="1">
      <c r="A18" s="153"/>
      <c r="B18" s="153"/>
      <c r="C18" s="153"/>
      <c r="D18" s="153"/>
    </row>
    <row r="19" spans="1:4" ht="15" customHeight="1">
      <c r="A19" s="153"/>
      <c r="B19" s="153"/>
      <c r="C19" s="153"/>
      <c r="D19" s="153"/>
    </row>
    <row r="20" spans="1:4" ht="15" customHeight="1">
      <c r="A20" s="153"/>
      <c r="B20" s="153"/>
      <c r="C20" s="153"/>
      <c r="D20" s="153"/>
    </row>
    <row r="21" spans="1:4" ht="15" customHeight="1">
      <c r="A21" s="153"/>
      <c r="B21" s="153"/>
      <c r="C21" s="153"/>
      <c r="D21" s="153"/>
    </row>
    <row r="22" spans="1:4" ht="15" customHeight="1">
      <c r="A22" s="153"/>
      <c r="B22" s="153"/>
      <c r="C22" s="153"/>
      <c r="D22" s="153"/>
    </row>
    <row r="23" spans="1:4" ht="15" customHeight="1">
      <c r="A23" s="153"/>
      <c r="B23" s="153"/>
      <c r="C23" s="153"/>
      <c r="D23" s="153"/>
    </row>
    <row r="24" spans="1:4" ht="15" customHeight="1">
      <c r="A24" s="153"/>
      <c r="B24" s="153"/>
      <c r="C24" s="153"/>
      <c r="D24" s="153"/>
    </row>
    <row r="25" spans="1:4" ht="15" customHeight="1">
      <c r="A25" s="153"/>
      <c r="B25" s="153"/>
      <c r="C25" s="153"/>
      <c r="D25" s="153"/>
    </row>
    <row r="26" spans="1:4" ht="15" customHeight="1">
      <c r="A26" s="153"/>
      <c r="B26" s="153"/>
      <c r="C26" s="153"/>
      <c r="D26" s="153"/>
    </row>
    <row r="27" spans="1:4" ht="15" customHeight="1">
      <c r="A27" s="153"/>
      <c r="B27" s="153"/>
      <c r="C27" s="153"/>
      <c r="D27" s="153"/>
    </row>
    <row r="28" spans="1:4" ht="15" customHeight="1"/>
  </sheetData>
  <mergeCells count="3">
    <mergeCell ref="A10:D10"/>
    <mergeCell ref="A6:D6"/>
    <mergeCell ref="A1:D1"/>
  </mergeCells>
  <pageMargins left="0.25" right="0.25" top="0.75" bottom="0.75" header="0.3" footer="0.3"/>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499984740745262"/>
  </sheetPr>
  <dimension ref="A1:G70"/>
  <sheetViews>
    <sheetView showGridLines="0" tabSelected="1" view="pageBreakPreview" topLeftCell="A2" zoomScale="90" zoomScaleNormal="85" zoomScaleSheetLayoutView="90" zoomScalePageLayoutView="85" workbookViewId="0">
      <selection activeCell="A8" sqref="A8:G8"/>
    </sheetView>
  </sheetViews>
  <sheetFormatPr defaultColWidth="8.453125" defaultRowHeight="14.5"/>
  <cols>
    <col min="1" max="4" width="25.453125" style="16" customWidth="1"/>
    <col min="5" max="7" width="8.453125" style="16"/>
    <col min="8" max="10" width="0" style="16" hidden="1" customWidth="1"/>
    <col min="11" max="11" width="11.453125" style="16" customWidth="1"/>
    <col min="12" max="12" width="8.81640625" style="16" customWidth="1"/>
    <col min="13" max="13" width="3.453125" style="16" customWidth="1"/>
    <col min="14" max="16384" width="8.453125" style="16"/>
  </cols>
  <sheetData>
    <row r="1" spans="1:7" s="64" customFormat="1" ht="33.75" customHeight="1">
      <c r="A1" s="63" t="s">
        <v>187</v>
      </c>
      <c r="B1" s="63"/>
    </row>
    <row r="2" spans="1:7" s="65" customFormat="1" ht="3.75" customHeight="1"/>
    <row r="3" spans="1:7" s="11" customFormat="1" ht="20.25" customHeight="1">
      <c r="A3" s="16"/>
      <c r="B3" s="16"/>
      <c r="C3" s="16"/>
      <c r="D3" s="16"/>
      <c r="E3" s="16"/>
    </row>
    <row r="4" spans="1:7" ht="20">
      <c r="A4" s="277" t="s">
        <v>68</v>
      </c>
      <c r="B4" s="277"/>
      <c r="C4" s="277"/>
      <c r="D4" s="277"/>
      <c r="E4" s="277"/>
      <c r="F4" s="277"/>
      <c r="G4" s="277"/>
    </row>
    <row r="5" spans="1:7" ht="7.5" customHeight="1">
      <c r="A5" s="27"/>
      <c r="B5" s="27"/>
      <c r="C5" s="27"/>
      <c r="D5" s="27"/>
    </row>
    <row r="6" spans="1:7" ht="4.5" customHeight="1">
      <c r="A6" s="268"/>
      <c r="B6" s="268"/>
      <c r="C6" s="268"/>
      <c r="D6" s="268"/>
      <c r="E6" s="268"/>
      <c r="F6" s="268"/>
      <c r="G6" s="268"/>
    </row>
    <row r="7" spans="1:7" ht="243.65" customHeight="1">
      <c r="A7" s="278" t="s">
        <v>189</v>
      </c>
      <c r="B7" s="279"/>
      <c r="C7" s="279"/>
      <c r="D7" s="279"/>
      <c r="E7" s="279"/>
      <c r="F7" s="279"/>
      <c r="G7" s="279"/>
    </row>
    <row r="8" spans="1:7" ht="15" customHeight="1">
      <c r="A8" s="269" t="s">
        <v>69</v>
      </c>
      <c r="B8" s="269"/>
      <c r="C8" s="269"/>
      <c r="D8" s="269"/>
      <c r="E8" s="269"/>
      <c r="F8" s="269"/>
      <c r="G8" s="269"/>
    </row>
    <row r="9" spans="1:7" ht="95.15" customHeight="1">
      <c r="A9" s="268" t="s">
        <v>175</v>
      </c>
      <c r="B9" s="268"/>
      <c r="C9" s="268"/>
      <c r="D9" s="268"/>
      <c r="E9" s="268"/>
      <c r="F9" s="268"/>
      <c r="G9" s="268"/>
    </row>
    <row r="10" spans="1:7" ht="7" customHeight="1">
      <c r="A10" s="268"/>
      <c r="B10" s="268"/>
      <c r="C10" s="268"/>
      <c r="D10" s="268"/>
      <c r="E10" s="268"/>
      <c r="F10" s="268"/>
      <c r="G10" s="268"/>
    </row>
    <row r="11" spans="1:7" ht="20">
      <c r="A11" s="269" t="s">
        <v>70</v>
      </c>
      <c r="B11" s="269"/>
      <c r="C11" s="269"/>
      <c r="D11" s="269"/>
      <c r="E11" s="269"/>
      <c r="F11" s="269"/>
      <c r="G11" s="269"/>
    </row>
    <row r="12" spans="1:7" ht="28.5" customHeight="1">
      <c r="A12" s="272" t="s">
        <v>73</v>
      </c>
      <c r="B12" s="272"/>
      <c r="C12" s="272"/>
      <c r="D12" s="272"/>
      <c r="E12" s="272"/>
      <c r="F12" s="272"/>
      <c r="G12" s="272"/>
    </row>
    <row r="13" spans="1:7" ht="32.15" customHeight="1">
      <c r="A13" s="273" t="s">
        <v>162</v>
      </c>
      <c r="B13" s="273"/>
      <c r="C13" s="273"/>
      <c r="D13" s="273"/>
      <c r="E13" s="273"/>
      <c r="F13" s="273"/>
      <c r="G13" s="273"/>
    </row>
    <row r="14" spans="1:7" ht="31" customHeight="1">
      <c r="A14" s="271" t="s">
        <v>163</v>
      </c>
      <c r="B14" s="271"/>
      <c r="C14" s="271"/>
      <c r="D14" s="271"/>
      <c r="E14" s="271"/>
      <c r="F14" s="271"/>
      <c r="G14" s="271"/>
    </row>
    <row r="15" spans="1:7" ht="29.15" customHeight="1">
      <c r="A15" s="274" t="s">
        <v>164</v>
      </c>
      <c r="B15" s="274"/>
      <c r="C15" s="274"/>
      <c r="D15" s="274"/>
      <c r="E15" s="274"/>
      <c r="F15" s="274"/>
      <c r="G15" s="274"/>
    </row>
    <row r="16" spans="1:7" ht="27" customHeight="1">
      <c r="A16" s="275" t="s">
        <v>165</v>
      </c>
      <c r="B16" s="275"/>
      <c r="C16" s="275"/>
      <c r="D16" s="275"/>
      <c r="E16" s="275"/>
      <c r="F16" s="275"/>
      <c r="G16" s="275"/>
    </row>
    <row r="17" spans="1:7">
      <c r="A17" s="276" t="s">
        <v>168</v>
      </c>
      <c r="B17" s="276"/>
      <c r="C17" s="276"/>
      <c r="D17" s="276"/>
      <c r="E17" s="276"/>
      <c r="F17" s="276"/>
      <c r="G17" s="276"/>
    </row>
    <row r="18" spans="1:7">
      <c r="A18" s="270" t="s">
        <v>166</v>
      </c>
      <c r="B18" s="270"/>
      <c r="C18" s="270"/>
      <c r="D18" s="270"/>
      <c r="E18" s="270"/>
      <c r="F18" s="270"/>
      <c r="G18" s="270"/>
    </row>
    <row r="19" spans="1:7" ht="17.149999999999999" customHeight="1">
      <c r="A19" s="271" t="s">
        <v>167</v>
      </c>
      <c r="B19" s="271"/>
      <c r="C19" s="271"/>
      <c r="D19" s="271"/>
      <c r="E19" s="271"/>
      <c r="F19" s="271"/>
      <c r="G19" s="271"/>
    </row>
    <row r="20" spans="1:7">
      <c r="A20" s="28"/>
      <c r="B20" s="28"/>
      <c r="C20" s="28"/>
      <c r="D20" s="29"/>
    </row>
    <row r="21" spans="1:7" ht="20.25" customHeight="1">
      <c r="A21" s="269"/>
      <c r="B21" s="269"/>
      <c r="C21" s="269"/>
      <c r="D21" s="269"/>
      <c r="E21" s="269"/>
      <c r="F21" s="269"/>
      <c r="G21" s="269"/>
    </row>
    <row r="22" spans="1:7">
      <c r="A22" s="28"/>
      <c r="B22" s="28"/>
      <c r="C22" s="28"/>
      <c r="D22" s="29"/>
    </row>
    <row r="23" spans="1:7" ht="26.25" customHeight="1">
      <c r="A23" s="268"/>
      <c r="B23" s="268"/>
      <c r="C23" s="268"/>
      <c r="D23" s="268"/>
      <c r="E23" s="268"/>
      <c r="F23" s="268"/>
      <c r="G23" s="268"/>
    </row>
    <row r="24" spans="1:7">
      <c r="A24" s="28"/>
      <c r="B24" s="28"/>
      <c r="C24" s="28"/>
      <c r="D24" s="29"/>
    </row>
    <row r="25" spans="1:7" ht="29.25" customHeight="1">
      <c r="A25" s="268"/>
      <c r="B25" s="268"/>
      <c r="C25" s="268"/>
      <c r="D25" s="268"/>
      <c r="E25" s="268"/>
      <c r="F25" s="268"/>
      <c r="G25" s="268"/>
    </row>
    <row r="26" spans="1:7">
      <c r="A26" s="28"/>
      <c r="B26" s="28"/>
      <c r="C26" s="28"/>
      <c r="D26" s="29"/>
    </row>
    <row r="27" spans="1:7" ht="20">
      <c r="A27" s="269"/>
      <c r="B27" s="269"/>
      <c r="C27" s="269"/>
      <c r="D27" s="269"/>
      <c r="E27" s="269"/>
      <c r="F27" s="269"/>
      <c r="G27" s="269"/>
    </row>
    <row r="28" spans="1:7" s="26" customFormat="1">
      <c r="A28" s="20"/>
      <c r="B28" s="20"/>
      <c r="C28" s="20"/>
      <c r="D28" s="16"/>
      <c r="E28" s="16"/>
    </row>
    <row r="29" spans="1:7" s="26" customFormat="1">
      <c r="A29" s="283"/>
      <c r="B29" s="283"/>
      <c r="C29" s="283"/>
      <c r="D29" s="283"/>
      <c r="E29" s="283"/>
      <c r="F29" s="283"/>
      <c r="G29" s="283"/>
    </row>
    <row r="30" spans="1:7" s="30" customFormat="1">
      <c r="A30" s="283"/>
      <c r="B30" s="283"/>
      <c r="C30" s="283"/>
      <c r="D30" s="283"/>
      <c r="E30" s="283"/>
      <c r="F30" s="283"/>
      <c r="G30" s="283"/>
    </row>
    <row r="31" spans="1:7" s="30" customFormat="1" ht="15" customHeight="1">
      <c r="A31" s="281"/>
      <c r="B31" s="281"/>
      <c r="C31" s="281"/>
      <c r="D31" s="281"/>
      <c r="E31" s="281"/>
      <c r="F31" s="281"/>
      <c r="G31" s="281"/>
    </row>
    <row r="32" spans="1:7" s="30" customFormat="1" ht="27.75" customHeight="1">
      <c r="A32" s="281"/>
      <c r="B32" s="281"/>
      <c r="C32" s="281"/>
      <c r="D32" s="281"/>
      <c r="E32" s="281"/>
      <c r="F32" s="281"/>
      <c r="G32" s="281"/>
    </row>
    <row r="33" spans="1:7" s="30" customFormat="1" ht="27.75" customHeight="1">
      <c r="A33" s="281"/>
      <c r="B33" s="281"/>
      <c r="C33" s="281"/>
      <c r="D33" s="281"/>
      <c r="E33" s="281"/>
      <c r="F33" s="281"/>
      <c r="G33" s="281"/>
    </row>
    <row r="34" spans="1:7" s="30" customFormat="1" ht="27.75" customHeight="1">
      <c r="A34" s="281"/>
      <c r="B34" s="281"/>
      <c r="C34" s="281"/>
      <c r="D34" s="281"/>
      <c r="E34" s="281"/>
      <c r="F34" s="281"/>
      <c r="G34" s="281"/>
    </row>
    <row r="35" spans="1:7" s="30" customFormat="1" ht="15" customHeight="1">
      <c r="A35" s="281"/>
      <c r="B35" s="281"/>
      <c r="C35" s="281"/>
      <c r="D35" s="281"/>
      <c r="E35" s="281"/>
      <c r="F35" s="281"/>
      <c r="G35" s="281"/>
    </row>
    <row r="36" spans="1:7" s="30" customFormat="1" ht="15" customHeight="1">
      <c r="A36" s="281"/>
      <c r="B36" s="281"/>
      <c r="C36" s="281"/>
      <c r="D36" s="281"/>
      <c r="E36" s="281"/>
      <c r="F36" s="281"/>
      <c r="G36" s="281"/>
    </row>
    <row r="37" spans="1:7" s="31" customFormat="1" ht="15" customHeight="1">
      <c r="A37" s="281"/>
      <c r="B37" s="281"/>
      <c r="C37" s="281"/>
      <c r="D37" s="281"/>
      <c r="E37" s="281"/>
      <c r="F37" s="281"/>
      <c r="G37" s="281"/>
    </row>
    <row r="38" spans="1:7" s="31" customFormat="1"/>
    <row r="39" spans="1:7" ht="20">
      <c r="A39" s="282"/>
      <c r="B39" s="282"/>
      <c r="C39" s="282"/>
      <c r="D39" s="282"/>
      <c r="E39" s="282"/>
      <c r="F39" s="282"/>
      <c r="G39" s="282"/>
    </row>
    <row r="40" spans="1:7">
      <c r="A40" s="18"/>
      <c r="B40" s="19"/>
      <c r="C40" s="19"/>
      <c r="D40" s="19"/>
    </row>
    <row r="41" spans="1:7" ht="15" customHeight="1">
      <c r="A41" s="284"/>
      <c r="B41" s="284"/>
      <c r="C41" s="284"/>
      <c r="D41" s="284"/>
      <c r="E41" s="284"/>
      <c r="F41" s="284"/>
      <c r="G41" s="284"/>
    </row>
    <row r="42" spans="1:7" ht="29.25" customHeight="1">
      <c r="A42" s="281"/>
      <c r="B42" s="281"/>
      <c r="C42" s="281"/>
      <c r="D42" s="281"/>
      <c r="E42" s="281"/>
      <c r="F42" s="281"/>
      <c r="G42" s="281"/>
    </row>
    <row r="43" spans="1:7" ht="15" customHeight="1">
      <c r="A43" s="281"/>
      <c r="B43" s="281"/>
      <c r="C43" s="281"/>
      <c r="D43" s="281"/>
      <c r="E43" s="281"/>
      <c r="F43" s="281"/>
      <c r="G43" s="281"/>
    </row>
    <row r="44" spans="1:7" ht="30" customHeight="1">
      <c r="A44" s="281"/>
      <c r="B44" s="281"/>
      <c r="C44" s="281"/>
      <c r="D44" s="281"/>
      <c r="E44" s="281"/>
      <c r="F44" s="281"/>
      <c r="G44" s="281"/>
    </row>
    <row r="45" spans="1:7" s="11" customFormat="1" ht="29.25" customHeight="1">
      <c r="A45" s="281"/>
      <c r="B45" s="281"/>
      <c r="C45" s="281"/>
      <c r="D45" s="281"/>
      <c r="E45" s="281"/>
      <c r="F45" s="281"/>
      <c r="G45" s="281"/>
    </row>
    <row r="46" spans="1:7" s="11" customFormat="1" ht="14.25" customHeight="1">
      <c r="A46" s="280"/>
      <c r="B46" s="280"/>
      <c r="C46" s="280"/>
      <c r="D46" s="280"/>
      <c r="E46" s="280"/>
      <c r="F46" s="280"/>
      <c r="G46" s="280"/>
    </row>
    <row r="47" spans="1:7" ht="27" customHeight="1">
      <c r="A47" s="268"/>
      <c r="B47" s="268"/>
      <c r="C47" s="268"/>
      <c r="D47" s="268"/>
      <c r="E47" s="268"/>
      <c r="F47" s="268"/>
      <c r="G47" s="268"/>
    </row>
    <row r="48" spans="1:7" ht="15" customHeight="1">
      <c r="A48" s="268"/>
      <c r="B48" s="268"/>
      <c r="C48" s="268"/>
      <c r="D48" s="268"/>
      <c r="E48" s="268"/>
      <c r="F48" s="268"/>
      <c r="G48" s="268"/>
    </row>
    <row r="49" spans="1:7" ht="27" customHeight="1">
      <c r="A49" s="268"/>
      <c r="B49" s="268"/>
      <c r="C49" s="268"/>
      <c r="D49" s="268"/>
      <c r="E49" s="268"/>
      <c r="F49" s="268"/>
      <c r="G49" s="268"/>
    </row>
    <row r="50" spans="1:7">
      <c r="A50" s="26"/>
      <c r="B50" s="26"/>
      <c r="C50" s="26"/>
      <c r="D50" s="26"/>
      <c r="E50" s="26"/>
      <c r="F50" s="26"/>
      <c r="G50" s="26"/>
    </row>
    <row r="51" spans="1:7">
      <c r="A51" s="38"/>
      <c r="B51" s="38"/>
      <c r="C51" s="38"/>
      <c r="D51" s="38"/>
      <c r="E51" s="38"/>
      <c r="F51" s="38"/>
      <c r="G51" s="38"/>
    </row>
    <row r="52" spans="1:7" ht="39.75" customHeight="1">
      <c r="A52" s="269" t="s">
        <v>1</v>
      </c>
      <c r="B52" s="269"/>
      <c r="C52" s="269"/>
      <c r="D52" s="269"/>
      <c r="E52" s="269"/>
      <c r="F52" s="269"/>
      <c r="G52" s="269"/>
    </row>
    <row r="53" spans="1:7" ht="15" customHeight="1">
      <c r="A53" s="32"/>
      <c r="B53" s="32"/>
      <c r="C53" s="32"/>
      <c r="D53" s="32"/>
      <c r="E53" s="32"/>
      <c r="F53" s="32"/>
      <c r="G53" s="32"/>
    </row>
    <row r="54" spans="1:7" ht="15" customHeight="1">
      <c r="A54" s="33"/>
      <c r="B54" s="33"/>
      <c r="C54" s="33"/>
      <c r="D54" s="33"/>
      <c r="E54" s="33"/>
      <c r="F54" s="33"/>
      <c r="G54" s="33"/>
    </row>
    <row r="55" spans="1:7" ht="15" customHeight="1">
      <c r="A55" s="33"/>
      <c r="B55" s="33"/>
      <c r="C55" s="33"/>
      <c r="D55" s="33"/>
      <c r="E55" s="33"/>
      <c r="F55" s="33"/>
      <c r="G55" s="33"/>
    </row>
    <row r="56" spans="1:7" ht="15" customHeight="1">
      <c r="A56" s="33"/>
      <c r="B56" s="33"/>
      <c r="C56" s="33"/>
      <c r="D56" s="33"/>
      <c r="E56" s="33"/>
      <c r="F56" s="33"/>
      <c r="G56" s="33"/>
    </row>
    <row r="57" spans="1:7" ht="15" customHeight="1">
      <c r="A57" s="33"/>
      <c r="B57" s="33"/>
      <c r="C57" s="33"/>
      <c r="D57" s="33"/>
      <c r="E57" s="33"/>
      <c r="F57" s="33"/>
      <c r="G57" s="33"/>
    </row>
    <row r="58" spans="1:7" ht="15" customHeight="1">
      <c r="A58" s="33"/>
      <c r="B58" s="33"/>
      <c r="C58" s="33"/>
      <c r="D58" s="33"/>
      <c r="E58" s="33"/>
      <c r="F58" s="33"/>
      <c r="G58" s="33"/>
    </row>
    <row r="59" spans="1:7" ht="15" customHeight="1">
      <c r="A59" s="33"/>
      <c r="B59" s="33"/>
      <c r="C59" s="33"/>
      <c r="D59" s="33"/>
      <c r="E59" s="33"/>
      <c r="F59" s="33"/>
      <c r="G59" s="33"/>
    </row>
    <row r="60" spans="1:7" ht="15" customHeight="1">
      <c r="A60" s="33"/>
      <c r="B60" s="33"/>
      <c r="C60" s="33"/>
      <c r="D60" s="33"/>
      <c r="E60" s="33"/>
      <c r="F60" s="33"/>
      <c r="G60" s="33"/>
    </row>
    <row r="61" spans="1:7" ht="15" customHeight="1">
      <c r="A61" s="33"/>
      <c r="B61" s="33"/>
      <c r="C61" s="33"/>
      <c r="D61" s="33"/>
      <c r="E61" s="33"/>
      <c r="F61" s="33"/>
      <c r="G61" s="33"/>
    </row>
    <row r="62" spans="1:7" ht="15" customHeight="1">
      <c r="A62" s="33"/>
      <c r="B62" s="33"/>
      <c r="C62" s="33"/>
      <c r="D62" s="33"/>
      <c r="E62" s="33"/>
      <c r="F62" s="33"/>
      <c r="G62" s="33"/>
    </row>
    <row r="63" spans="1:7" ht="15" customHeight="1">
      <c r="A63" s="33"/>
      <c r="B63" s="33"/>
      <c r="C63" s="33"/>
      <c r="D63" s="33"/>
      <c r="E63" s="33"/>
      <c r="F63" s="33"/>
      <c r="G63" s="33"/>
    </row>
    <row r="64" spans="1:7" ht="15" customHeight="1">
      <c r="A64" s="33"/>
      <c r="B64" s="33"/>
      <c r="C64" s="33"/>
      <c r="D64" s="33"/>
      <c r="E64" s="33"/>
      <c r="F64" s="33"/>
      <c r="G64" s="33"/>
    </row>
    <row r="65" spans="1:7" ht="15" customHeight="1">
      <c r="A65" s="33"/>
      <c r="B65" s="33"/>
      <c r="C65" s="33"/>
      <c r="D65" s="33"/>
      <c r="E65" s="33"/>
      <c r="F65" s="33"/>
      <c r="G65" s="33"/>
    </row>
    <row r="66" spans="1:7" ht="15" customHeight="1">
      <c r="A66" s="33"/>
      <c r="B66" s="33"/>
      <c r="C66" s="33"/>
      <c r="D66" s="33"/>
      <c r="E66" s="33"/>
      <c r="F66" s="33"/>
      <c r="G66" s="33"/>
    </row>
    <row r="67" spans="1:7" ht="15" customHeight="1">
      <c r="A67" s="33"/>
      <c r="B67" s="33"/>
      <c r="C67" s="33"/>
      <c r="D67" s="33"/>
      <c r="E67" s="33"/>
      <c r="F67" s="33"/>
      <c r="G67" s="33"/>
    </row>
    <row r="68" spans="1:7" ht="15" customHeight="1">
      <c r="A68" s="33"/>
      <c r="B68" s="33"/>
      <c r="C68" s="33"/>
      <c r="D68" s="33"/>
      <c r="E68" s="33"/>
      <c r="F68" s="33"/>
      <c r="G68" s="33"/>
    </row>
    <row r="69" spans="1:7" ht="15" customHeight="1">
      <c r="A69" s="33"/>
      <c r="B69" s="33"/>
      <c r="C69" s="33"/>
      <c r="D69" s="33"/>
      <c r="E69" s="33"/>
      <c r="F69" s="33"/>
      <c r="G69" s="33"/>
    </row>
    <row r="70" spans="1:7" ht="15" customHeight="1"/>
  </sheetData>
  <mergeCells count="39">
    <mergeCell ref="A33:G33"/>
    <mergeCell ref="A44:G44"/>
    <mergeCell ref="A45:G45"/>
    <mergeCell ref="A34:G34"/>
    <mergeCell ref="A35:G35"/>
    <mergeCell ref="A41:G41"/>
    <mergeCell ref="A42:G42"/>
    <mergeCell ref="A43:G43"/>
    <mergeCell ref="A52:G52"/>
    <mergeCell ref="A21:G21"/>
    <mergeCell ref="A23:G23"/>
    <mergeCell ref="A25:G25"/>
    <mergeCell ref="A46:G46"/>
    <mergeCell ref="A48:G48"/>
    <mergeCell ref="A49:G49"/>
    <mergeCell ref="A36:G36"/>
    <mergeCell ref="A37:G37"/>
    <mergeCell ref="A39:G39"/>
    <mergeCell ref="A47:G47"/>
    <mergeCell ref="A29:G29"/>
    <mergeCell ref="A27:G27"/>
    <mergeCell ref="A30:G30"/>
    <mergeCell ref="A32:G32"/>
    <mergeCell ref="A31:G31"/>
    <mergeCell ref="A4:G4"/>
    <mergeCell ref="A6:G6"/>
    <mergeCell ref="A7:G7"/>
    <mergeCell ref="A8:G8"/>
    <mergeCell ref="A9:G9"/>
    <mergeCell ref="A10:G10"/>
    <mergeCell ref="A11:G11"/>
    <mergeCell ref="A18:G18"/>
    <mergeCell ref="A19:G19"/>
    <mergeCell ref="A12:G12"/>
    <mergeCell ref="A13:G13"/>
    <mergeCell ref="A14:G14"/>
    <mergeCell ref="A15:G15"/>
    <mergeCell ref="A16:G16"/>
    <mergeCell ref="A17:G17"/>
  </mergeCells>
  <pageMargins left="0.25" right="0.25" top="0.75" bottom="0.75" header="0.3" footer="0.3"/>
  <pageSetup orientation="landscape" r:id="rId1"/>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C64C3-398A-411E-9DBA-E11A6B93BF35}">
  <sheetPr>
    <tabColor theme="5" tint="0.59999389629810485"/>
  </sheetPr>
  <dimension ref="A1:I25"/>
  <sheetViews>
    <sheetView showGridLines="0" zoomScale="50" zoomScaleNormal="50" zoomScalePageLayoutView="85" workbookViewId="0">
      <selection activeCell="E9" sqref="E9"/>
    </sheetView>
  </sheetViews>
  <sheetFormatPr defaultColWidth="8.81640625" defaultRowHeight="12.5"/>
  <cols>
    <col min="1" max="1" width="2.7265625" style="7" customWidth="1"/>
    <col min="2" max="2" width="6.54296875" style="7" customWidth="1"/>
    <col min="3" max="3" width="67.1796875" style="7" customWidth="1"/>
    <col min="4" max="4" width="25.453125" style="7" customWidth="1"/>
    <col min="5" max="5" width="37.26953125" style="7" customWidth="1"/>
    <col min="6" max="6" width="73.54296875" style="7" customWidth="1"/>
    <col min="7" max="16384" width="8.81640625" style="7"/>
  </cols>
  <sheetData>
    <row r="1" spans="1:9" s="116" customFormat="1" ht="33.75" customHeight="1">
      <c r="A1" s="115" t="s">
        <v>16</v>
      </c>
      <c r="B1" s="115"/>
    </row>
    <row r="2" spans="1:9" s="65" customFormat="1" ht="3.75" customHeight="1"/>
    <row r="5" spans="1:9" ht="25.5" customHeight="1">
      <c r="A5" s="285" t="s">
        <v>140</v>
      </c>
      <c r="B5" s="286"/>
      <c r="C5" s="286"/>
      <c r="D5" s="286"/>
      <c r="E5" s="286"/>
      <c r="F5" s="36"/>
    </row>
    <row r="6" spans="1:9" s="12" customFormat="1" ht="25.5" customHeight="1">
      <c r="A6" s="287" t="s">
        <v>176</v>
      </c>
      <c r="B6" s="288"/>
      <c r="C6" s="288"/>
      <c r="D6" s="288"/>
      <c r="E6" s="288"/>
      <c r="F6" s="36"/>
    </row>
    <row r="7" spans="1:9" s="12" customFormat="1" ht="84.65" customHeight="1">
      <c r="A7" s="289"/>
      <c r="B7" s="289"/>
      <c r="C7" s="289"/>
      <c r="D7" s="289"/>
      <c r="E7" s="289"/>
      <c r="F7" s="36"/>
    </row>
    <row r="8" spans="1:9" ht="13" thickBot="1"/>
    <row r="9" spans="1:9" ht="45.65" customHeight="1" thickBot="1">
      <c r="C9" s="110"/>
      <c r="E9" s="262" t="s">
        <v>185</v>
      </c>
      <c r="F9" s="9"/>
      <c r="G9" s="9"/>
      <c r="H9" s="9"/>
      <c r="I9" s="9"/>
    </row>
    <row r="10" spans="1:9" ht="20.5" customHeight="1" thickBot="1">
      <c r="C10" s="154" t="s">
        <v>18</v>
      </c>
      <c r="E10" s="25"/>
      <c r="F10" s="39"/>
      <c r="G10" s="40"/>
      <c r="H10" s="39"/>
      <c r="I10" s="9"/>
    </row>
    <row r="11" spans="1:9" ht="25.5" customHeight="1" thickBot="1">
      <c r="B11" s="78"/>
      <c r="C11" s="80"/>
      <c r="D11" s="74"/>
      <c r="E11" s="25"/>
      <c r="F11" s="40"/>
      <c r="G11" s="40"/>
      <c r="H11" s="40"/>
      <c r="I11" s="9"/>
    </row>
    <row r="12" spans="1:9" ht="20.5" customHeight="1">
      <c r="B12" s="149"/>
      <c r="C12" s="154" t="s">
        <v>110</v>
      </c>
      <c r="D12" s="74"/>
      <c r="E12" s="25"/>
      <c r="F12" s="40"/>
      <c r="G12" s="40"/>
      <c r="H12" s="40"/>
      <c r="I12" s="9"/>
    </row>
    <row r="13" spans="1:9" ht="8.5" customHeight="1" thickBot="1">
      <c r="B13" s="149"/>
      <c r="C13" s="149"/>
      <c r="D13" s="74"/>
      <c r="E13" s="25"/>
      <c r="F13" s="40"/>
      <c r="G13" s="40"/>
      <c r="H13" s="40"/>
      <c r="I13" s="9"/>
    </row>
    <row r="14" spans="1:9" ht="25.5" customHeight="1" thickBot="1">
      <c r="B14" s="78"/>
      <c r="C14" s="236">
        <f>SUM(D19:D23)</f>
        <v>0</v>
      </c>
      <c r="D14" s="75"/>
      <c r="E14" s="59"/>
      <c r="F14" s="43"/>
      <c r="G14" s="40"/>
      <c r="H14" s="39"/>
      <c r="I14" s="9"/>
    </row>
    <row r="15" spans="1:9" ht="15" customHeight="1">
      <c r="B15" s="79"/>
      <c r="C15" s="155" t="s">
        <v>177</v>
      </c>
      <c r="D15" s="76"/>
      <c r="E15" s="59"/>
      <c r="F15" s="43"/>
      <c r="G15" s="9"/>
      <c r="H15" s="9"/>
      <c r="I15" s="9"/>
    </row>
    <row r="16" spans="1:9" ht="14.5">
      <c r="B16" s="290"/>
      <c r="C16" s="290"/>
      <c r="D16" s="77"/>
      <c r="E16" s="59"/>
      <c r="F16" s="43"/>
      <c r="G16" s="9"/>
      <c r="H16" s="9"/>
      <c r="I16" s="9"/>
    </row>
    <row r="17" spans="2:9" ht="13.5" customHeight="1" thickBot="1">
      <c r="E17" s="59"/>
      <c r="F17" s="43"/>
      <c r="G17" s="9"/>
      <c r="H17" s="9"/>
      <c r="I17" s="9"/>
    </row>
    <row r="18" spans="2:9" ht="14">
      <c r="B18" s="177" t="s">
        <v>147</v>
      </c>
      <c r="C18" s="178" t="s">
        <v>141</v>
      </c>
      <c r="D18" s="237" t="s">
        <v>142</v>
      </c>
      <c r="E18" s="43"/>
      <c r="F18" s="43"/>
    </row>
    <row r="19" spans="2:9" ht="14">
      <c r="B19" s="99">
        <v>1</v>
      </c>
      <c r="C19" s="72" t="s">
        <v>145</v>
      </c>
      <c r="D19" s="238" t="s">
        <v>91</v>
      </c>
      <c r="E19" s="59"/>
      <c r="F19" s="43"/>
    </row>
    <row r="20" spans="2:9" ht="64" customHeight="1">
      <c r="B20" s="99">
        <v>2</v>
      </c>
      <c r="C20" s="72" t="s">
        <v>146</v>
      </c>
      <c r="D20" s="239">
        <f>Personnel!D12</f>
        <v>0</v>
      </c>
      <c r="E20" s="59"/>
      <c r="F20" s="43"/>
    </row>
    <row r="21" spans="2:9" ht="53.15" customHeight="1">
      <c r="B21" s="99">
        <v>3</v>
      </c>
      <c r="C21" s="72" t="s">
        <v>148</v>
      </c>
      <c r="D21" s="239">
        <f>'Equipment, Supplies, Materials'!C13</f>
        <v>0</v>
      </c>
      <c r="E21" s="25"/>
      <c r="F21" s="43"/>
    </row>
    <row r="22" spans="2:9" ht="51.65" customHeight="1">
      <c r="B22" s="99">
        <v>4</v>
      </c>
      <c r="C22" s="72" t="s">
        <v>143</v>
      </c>
      <c r="D22" s="239">
        <f>'Travel '!C12</f>
        <v>0</v>
      </c>
      <c r="E22" s="43"/>
    </row>
    <row r="23" spans="2:9" ht="35.5" customHeight="1">
      <c r="B23" s="99">
        <v>5</v>
      </c>
      <c r="C23" s="72" t="s">
        <v>101</v>
      </c>
      <c r="D23" s="239">
        <f>'Other Resources'!C11</f>
        <v>0</v>
      </c>
    </row>
    <row r="24" spans="2:9" ht="38.25" customHeight="1">
      <c r="E24" s="291"/>
      <c r="F24" s="291"/>
    </row>
    <row r="25" spans="2:9" ht="38.25" customHeight="1"/>
  </sheetData>
  <mergeCells count="4">
    <mergeCell ref="A5:E5"/>
    <mergeCell ref="A6:E7"/>
    <mergeCell ref="B16:C16"/>
    <mergeCell ref="E24:F24"/>
  </mergeCells>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1:J28"/>
  <sheetViews>
    <sheetView showGridLines="0" zoomScale="60" zoomScaleNormal="60" zoomScalePageLayoutView="85" workbookViewId="0">
      <selection activeCell="A6" sqref="A6:F7"/>
    </sheetView>
  </sheetViews>
  <sheetFormatPr defaultColWidth="8.81640625" defaultRowHeight="12.5"/>
  <cols>
    <col min="1" max="1" width="2.7265625" style="7" customWidth="1"/>
    <col min="2" max="2" width="5.1796875" style="7" customWidth="1"/>
    <col min="3" max="3" width="67.1796875" style="7" customWidth="1"/>
    <col min="4" max="4" width="25.453125" style="7" customWidth="1"/>
    <col min="5" max="5" width="47.1796875" style="7" customWidth="1"/>
    <col min="6" max="6" width="37.26953125" style="7" customWidth="1"/>
    <col min="7" max="7" width="73.54296875" style="7" customWidth="1"/>
    <col min="8" max="16384" width="8.81640625" style="7"/>
  </cols>
  <sheetData>
    <row r="1" spans="1:10" s="116" customFormat="1" ht="33.75" customHeight="1">
      <c r="A1" s="115" t="s">
        <v>16</v>
      </c>
      <c r="B1" s="115"/>
    </row>
    <row r="2" spans="1:10" s="65" customFormat="1" ht="3.75" customHeight="1"/>
    <row r="5" spans="1:10" ht="25.5" customHeight="1">
      <c r="A5" s="285" t="s">
        <v>2</v>
      </c>
      <c r="B5" s="286"/>
      <c r="C5" s="286"/>
      <c r="D5" s="286"/>
      <c r="E5" s="286"/>
      <c r="F5" s="286"/>
      <c r="G5" s="36"/>
    </row>
    <row r="6" spans="1:10" s="12" customFormat="1" ht="25.5" customHeight="1">
      <c r="A6" s="287" t="s">
        <v>155</v>
      </c>
      <c r="B6" s="288"/>
      <c r="C6" s="288"/>
      <c r="D6" s="288"/>
      <c r="E6" s="288"/>
      <c r="F6" s="288"/>
      <c r="G6" s="36"/>
    </row>
    <row r="7" spans="1:10" s="12" customFormat="1" ht="84.65" customHeight="1">
      <c r="A7" s="289"/>
      <c r="B7" s="289"/>
      <c r="C7" s="289"/>
      <c r="D7" s="289"/>
      <c r="E7" s="289"/>
      <c r="F7" s="289"/>
      <c r="G7" s="36"/>
    </row>
    <row r="8" spans="1:10" ht="13" thickBot="1"/>
    <row r="9" spans="1:10" ht="25.5" customHeight="1" thickBot="1">
      <c r="C9" s="110"/>
      <c r="F9" s="21"/>
      <c r="G9" s="9"/>
      <c r="H9" s="9"/>
      <c r="I9" s="9"/>
      <c r="J9" s="9"/>
    </row>
    <row r="10" spans="1:10" ht="20.5" customHeight="1" thickBot="1">
      <c r="C10" s="154" t="s">
        <v>18</v>
      </c>
      <c r="E10" s="79"/>
      <c r="F10" s="25"/>
      <c r="G10" s="39"/>
      <c r="H10" s="40"/>
      <c r="I10" s="39"/>
      <c r="J10" s="9"/>
    </row>
    <row r="11" spans="1:10" ht="25.5" customHeight="1" thickBot="1">
      <c r="B11" s="78"/>
      <c r="C11" s="80"/>
      <c r="D11" s="74"/>
      <c r="E11" s="34"/>
      <c r="F11" s="25"/>
      <c r="G11" s="40"/>
      <c r="H11" s="40"/>
      <c r="I11" s="40"/>
      <c r="J11" s="9"/>
    </row>
    <row r="12" spans="1:10" ht="20.5" customHeight="1">
      <c r="B12" s="149"/>
      <c r="C12" s="154" t="s">
        <v>156</v>
      </c>
      <c r="D12" s="74"/>
      <c r="E12" s="34"/>
      <c r="F12" s="25"/>
      <c r="G12" s="40"/>
      <c r="H12" s="40"/>
      <c r="I12" s="40"/>
      <c r="J12" s="9"/>
    </row>
    <row r="13" spans="1:10" ht="8.5" customHeight="1" thickBot="1">
      <c r="B13" s="149"/>
      <c r="C13" s="149"/>
      <c r="D13" s="74"/>
      <c r="E13" s="34"/>
      <c r="F13" s="25"/>
      <c r="G13" s="40"/>
      <c r="H13" s="40"/>
      <c r="I13" s="40"/>
      <c r="J13" s="9"/>
    </row>
    <row r="14" spans="1:10" ht="25.5" customHeight="1" thickBot="1">
      <c r="B14" s="78"/>
      <c r="C14" s="240"/>
      <c r="D14" s="75"/>
      <c r="E14" s="21"/>
      <c r="F14" s="59"/>
      <c r="G14" s="21"/>
      <c r="H14" s="40"/>
      <c r="I14" s="39"/>
      <c r="J14" s="9"/>
    </row>
    <row r="15" spans="1:10" ht="15" customHeight="1">
      <c r="B15" s="79"/>
      <c r="C15" s="155" t="s">
        <v>178</v>
      </c>
      <c r="D15" s="76"/>
      <c r="E15" s="34"/>
      <c r="F15" s="59"/>
      <c r="G15" s="43"/>
      <c r="H15" s="9"/>
      <c r="I15" s="9"/>
      <c r="J15" s="9"/>
    </row>
    <row r="16" spans="1:10" ht="14.5">
      <c r="B16" s="292"/>
      <c r="C16" s="292"/>
      <c r="D16" s="77"/>
      <c r="E16" s="35"/>
      <c r="F16" s="59"/>
      <c r="G16" s="43"/>
      <c r="H16" s="9"/>
      <c r="I16" s="9"/>
      <c r="J16" s="9"/>
    </row>
    <row r="17" spans="2:10" ht="13.5" customHeight="1" thickBot="1">
      <c r="C17" s="229" t="s">
        <v>154</v>
      </c>
      <c r="E17" s="35"/>
      <c r="F17" s="59"/>
      <c r="G17" s="43"/>
      <c r="H17" s="9"/>
      <c r="I17" s="9"/>
      <c r="J17" s="9"/>
    </row>
    <row r="18" spans="2:10" ht="28">
      <c r="B18" s="117"/>
      <c r="C18" s="118" t="s">
        <v>30</v>
      </c>
      <c r="D18" s="152" t="s">
        <v>109</v>
      </c>
      <c r="E18" s="151" t="s">
        <v>111</v>
      </c>
      <c r="F18" s="43"/>
      <c r="G18" s="43"/>
    </row>
    <row r="19" spans="2:10" ht="56">
      <c r="B19" s="99" t="s">
        <v>23</v>
      </c>
      <c r="C19" s="72" t="s">
        <v>5</v>
      </c>
      <c r="D19" s="111"/>
      <c r="E19" s="81"/>
      <c r="F19" s="59"/>
      <c r="G19" s="43"/>
    </row>
    <row r="20" spans="2:10" ht="64" customHeight="1">
      <c r="B20" s="99" t="s">
        <v>24</v>
      </c>
      <c r="C20" s="72" t="s">
        <v>107</v>
      </c>
      <c r="D20" s="111"/>
      <c r="E20" s="81"/>
      <c r="F20" s="59"/>
      <c r="G20" s="43"/>
    </row>
    <row r="21" spans="2:10" ht="51" customHeight="1">
      <c r="B21" s="99" t="s">
        <v>25</v>
      </c>
      <c r="C21" s="72" t="s">
        <v>6</v>
      </c>
      <c r="D21" s="111"/>
      <c r="E21" s="82"/>
      <c r="F21" s="59"/>
      <c r="G21" s="43"/>
    </row>
    <row r="22" spans="2:10" ht="53.15" customHeight="1">
      <c r="B22" s="99" t="s">
        <v>26</v>
      </c>
      <c r="C22" s="72" t="s">
        <v>7</v>
      </c>
      <c r="D22" s="111"/>
      <c r="E22" s="82"/>
      <c r="F22" s="25"/>
      <c r="G22" s="43"/>
    </row>
    <row r="23" spans="2:10" ht="51.65" customHeight="1">
      <c r="B23" s="99" t="s">
        <v>27</v>
      </c>
      <c r="C23" s="72" t="s">
        <v>8</v>
      </c>
      <c r="D23" s="57"/>
      <c r="E23" s="83"/>
      <c r="F23" s="21"/>
    </row>
    <row r="24" spans="2:10" ht="35.5" customHeight="1">
      <c r="B24" s="99" t="s">
        <v>28</v>
      </c>
      <c r="C24" s="72" t="s">
        <v>9</v>
      </c>
      <c r="D24" s="111"/>
      <c r="E24" s="84"/>
      <c r="F24" s="1"/>
    </row>
    <row r="25" spans="2:10" ht="38.25" customHeight="1" thickBot="1">
      <c r="B25" s="100" t="s">
        <v>29</v>
      </c>
      <c r="C25" s="73" t="s">
        <v>10</v>
      </c>
      <c r="D25" s="85"/>
      <c r="E25" s="86"/>
      <c r="F25" s="9"/>
      <c r="G25" s="9"/>
    </row>
    <row r="26" spans="2:10" ht="38.25" customHeight="1">
      <c r="E26" s="291"/>
      <c r="F26" s="291"/>
      <c r="G26" s="291"/>
    </row>
    <row r="27" spans="2:10" ht="38.25" customHeight="1">
      <c r="E27" s="1"/>
      <c r="F27" s="1"/>
    </row>
    <row r="28" spans="2:10">
      <c r="E28" s="1"/>
      <c r="F28" s="1"/>
    </row>
  </sheetData>
  <mergeCells count="4">
    <mergeCell ref="A5:F5"/>
    <mergeCell ref="E26:G26"/>
    <mergeCell ref="B16:C16"/>
    <mergeCell ref="A6:F7"/>
  </mergeCells>
  <pageMargins left="0.75" right="0.75" top="1" bottom="1" header="0.5" footer="0.5"/>
  <pageSetup orientation="portrait"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683A8F03-2D4B-4FC4-B51B-FE9C4AF82A07}">
          <x14:formula1>
            <xm:f>'Dropdown options'!$A$2:$A$3</xm:f>
          </x14:formula1>
          <xm:sqref>D19:D25</xm:sqref>
        </x14:dataValidation>
        <x14:dataValidation type="list" allowBlank="1" showInputMessage="1" showErrorMessage="1" xr:uid="{84AB164B-4EC5-4559-A01E-50ED36D4590C}">
          <x14:formula1>
            <xm:f>'Dropdown options'!$B$2:$B$6</xm:f>
          </x14:formula1>
          <xm:sqref>E19:E25</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59999389629810485"/>
  </sheetPr>
  <dimension ref="A1:V41"/>
  <sheetViews>
    <sheetView showGridLines="0" zoomScale="60" zoomScaleNormal="60" zoomScalePageLayoutView="85" workbookViewId="0">
      <pane ySplit="4" topLeftCell="A5" activePane="bottomLeft" state="frozen"/>
      <selection pane="bottomLeft" activeCell="B5" sqref="B5:T7"/>
    </sheetView>
  </sheetViews>
  <sheetFormatPr defaultColWidth="8.453125" defaultRowHeight="13"/>
  <cols>
    <col min="1" max="1" width="0.81640625" style="7" customWidth="1"/>
    <col min="2" max="3" width="25.453125" style="4" customWidth="1"/>
    <col min="4" max="4" width="25.453125" style="5" customWidth="1"/>
    <col min="5" max="8" width="25.453125" style="6" customWidth="1"/>
    <col min="9" max="10" width="20.453125" style="6" customWidth="1"/>
    <col min="11" max="11" width="16.7265625" style="2" customWidth="1"/>
    <col min="12" max="12" width="12.7265625" style="2" customWidth="1"/>
    <col min="13" max="13" width="12.7265625" style="2" hidden="1" customWidth="1"/>
    <col min="14" max="14" width="11.54296875" style="2" customWidth="1"/>
    <col min="15" max="15" width="11.54296875" style="3" customWidth="1"/>
    <col min="16" max="20" width="11.54296875" style="7" customWidth="1"/>
    <col min="21" max="21" width="8.453125" style="7"/>
    <col min="22" max="22" width="57.7265625" style="7" customWidth="1"/>
    <col min="23" max="23" width="8.453125" style="7"/>
    <col min="24" max="24" width="40.54296875" style="7" customWidth="1"/>
    <col min="25" max="16384" width="8.453125" style="7"/>
  </cols>
  <sheetData>
    <row r="1" spans="1:20" s="116" customFormat="1" ht="33.75" customHeight="1">
      <c r="A1" s="115" t="s">
        <v>16</v>
      </c>
      <c r="B1" s="119"/>
      <c r="C1" s="119"/>
      <c r="E1" s="120"/>
      <c r="F1" s="120"/>
      <c r="G1" s="120"/>
      <c r="H1" s="120"/>
      <c r="I1" s="120"/>
      <c r="J1" s="120"/>
      <c r="K1" s="119"/>
      <c r="L1" s="119"/>
      <c r="M1" s="119"/>
      <c r="N1" s="119"/>
    </row>
    <row r="2" spans="1:20" s="65" customFormat="1" ht="3.75" customHeight="1">
      <c r="B2" s="66"/>
      <c r="C2" s="66"/>
      <c r="D2" s="67"/>
      <c r="E2" s="68"/>
      <c r="F2" s="68"/>
      <c r="G2" s="68"/>
      <c r="H2" s="68"/>
      <c r="I2" s="68"/>
      <c r="J2" s="68"/>
      <c r="K2" s="69"/>
      <c r="L2" s="69"/>
      <c r="M2" s="69"/>
      <c r="N2" s="69"/>
      <c r="O2" s="70"/>
    </row>
    <row r="4" spans="1:20" ht="20.25" customHeight="1">
      <c r="A4" s="293" t="s">
        <v>17</v>
      </c>
      <c r="B4" s="294"/>
      <c r="C4" s="294"/>
      <c r="D4" s="294"/>
      <c r="E4" s="294"/>
      <c r="F4" s="294"/>
      <c r="G4" s="294"/>
      <c r="H4" s="294"/>
      <c r="I4" s="294"/>
      <c r="J4" s="294"/>
      <c r="K4" s="294"/>
      <c r="L4" s="294"/>
      <c r="M4" s="294"/>
      <c r="N4" s="294"/>
      <c r="O4" s="294"/>
      <c r="P4" s="295"/>
      <c r="Q4" s="71"/>
      <c r="R4" s="71"/>
      <c r="S4" s="71"/>
      <c r="T4" s="71"/>
    </row>
    <row r="5" spans="1:20" ht="20.25" customHeight="1">
      <c r="A5" s="87"/>
      <c r="B5" s="300" t="s">
        <v>184</v>
      </c>
      <c r="C5" s="300"/>
      <c r="D5" s="301"/>
      <c r="E5" s="301"/>
      <c r="F5" s="301"/>
      <c r="G5" s="301"/>
      <c r="H5" s="301"/>
      <c r="I5" s="301"/>
      <c r="J5" s="301"/>
      <c r="K5" s="301"/>
      <c r="L5" s="301"/>
      <c r="M5" s="301"/>
      <c r="N5" s="301"/>
      <c r="O5" s="301"/>
      <c r="P5" s="301"/>
      <c r="Q5" s="301"/>
      <c r="R5" s="301"/>
      <c r="S5" s="301"/>
      <c r="T5" s="301"/>
    </row>
    <row r="6" spans="1:20" ht="20.25" customHeight="1">
      <c r="A6" s="87"/>
      <c r="B6" s="301"/>
      <c r="C6" s="301"/>
      <c r="D6" s="301"/>
      <c r="E6" s="301"/>
      <c r="F6" s="301"/>
      <c r="G6" s="301"/>
      <c r="H6" s="301"/>
      <c r="I6" s="301"/>
      <c r="J6" s="301"/>
      <c r="K6" s="301"/>
      <c r="L6" s="301"/>
      <c r="M6" s="301"/>
      <c r="N6" s="301"/>
      <c r="O6" s="301"/>
      <c r="P6" s="301"/>
      <c r="Q6" s="301"/>
      <c r="R6" s="301"/>
      <c r="S6" s="301"/>
      <c r="T6" s="301"/>
    </row>
    <row r="7" spans="1:20" ht="20.25" customHeight="1">
      <c r="A7" s="87"/>
      <c r="B7" s="301"/>
      <c r="C7" s="301"/>
      <c r="D7" s="301"/>
      <c r="E7" s="301"/>
      <c r="F7" s="301"/>
      <c r="G7" s="301"/>
      <c r="H7" s="301"/>
      <c r="I7" s="301"/>
      <c r="J7" s="301"/>
      <c r="K7" s="301"/>
      <c r="L7" s="301"/>
      <c r="M7" s="301"/>
      <c r="N7" s="301"/>
      <c r="O7" s="301"/>
      <c r="P7" s="301"/>
      <c r="Q7" s="301"/>
      <c r="R7" s="301"/>
      <c r="S7" s="301"/>
      <c r="T7" s="301"/>
    </row>
    <row r="8" spans="1:20" s="12" customFormat="1" ht="20.5" customHeight="1">
      <c r="B8" s="19"/>
      <c r="C8" s="42"/>
      <c r="D8" s="19"/>
      <c r="E8" s="19"/>
      <c r="F8" s="42"/>
      <c r="G8" s="42"/>
      <c r="H8" s="42"/>
      <c r="I8" s="42"/>
      <c r="J8" s="42"/>
      <c r="K8" s="19"/>
      <c r="L8" s="42"/>
      <c r="M8" s="42"/>
      <c r="N8" s="19"/>
      <c r="O8" s="19"/>
      <c r="P8" s="19"/>
      <c r="Q8" s="15"/>
      <c r="R8" s="15"/>
      <c r="S8" s="15"/>
      <c r="T8" s="15"/>
    </row>
    <row r="9" spans="1:20" s="12" customFormat="1" ht="15.5">
      <c r="C9" s="112" t="s">
        <v>19</v>
      </c>
      <c r="D9" s="302"/>
      <c r="E9" s="303"/>
      <c r="F9" s="160"/>
      <c r="G9" s="60"/>
      <c r="H9" s="60"/>
      <c r="I9" s="60"/>
      <c r="J9" s="60"/>
      <c r="K9" s="19"/>
      <c r="L9" s="42"/>
      <c r="M9" s="42"/>
      <c r="N9" s="19"/>
      <c r="O9" s="19"/>
      <c r="P9" s="19"/>
      <c r="Q9" s="15"/>
      <c r="R9" s="15"/>
      <c r="S9" s="15"/>
      <c r="T9" s="15"/>
    </row>
    <row r="10" spans="1:20" s="12" customFormat="1" ht="31">
      <c r="C10" s="156" t="s">
        <v>160</v>
      </c>
      <c r="D10" s="230"/>
      <c r="E10" s="231"/>
      <c r="F10" s="160"/>
      <c r="G10" s="60"/>
      <c r="H10" s="60"/>
      <c r="I10" s="60"/>
      <c r="J10" s="60"/>
      <c r="K10" s="42"/>
      <c r="L10" s="42"/>
      <c r="M10" s="42"/>
      <c r="N10" s="42"/>
      <c r="O10" s="42"/>
      <c r="P10" s="42"/>
      <c r="Q10" s="15"/>
      <c r="R10" s="15"/>
      <c r="S10" s="15"/>
      <c r="T10" s="15"/>
    </row>
    <row r="11" spans="1:20" s="12" customFormat="1" ht="15.5">
      <c r="C11" s="112" t="s">
        <v>20</v>
      </c>
      <c r="D11" s="307"/>
      <c r="E11" s="308"/>
      <c r="F11" s="161"/>
      <c r="G11" s="60"/>
      <c r="H11" s="60"/>
      <c r="I11" s="60"/>
      <c r="J11" s="60"/>
      <c r="K11" s="19"/>
      <c r="L11" s="42"/>
      <c r="M11" s="42"/>
      <c r="N11" s="19"/>
      <c r="O11" s="19"/>
      <c r="P11" s="19"/>
      <c r="Q11" s="15"/>
      <c r="R11" s="15"/>
      <c r="S11" s="15"/>
      <c r="T11" s="15"/>
    </row>
    <row r="12" spans="1:20" s="12" customFormat="1" ht="14.15" customHeight="1">
      <c r="C12" s="175" t="s">
        <v>136</v>
      </c>
      <c r="D12" s="241">
        <f>F41</f>
        <v>0</v>
      </c>
      <c r="E12" s="242"/>
      <c r="F12" s="179"/>
      <c r="G12" s="104"/>
      <c r="H12" s="104"/>
      <c r="I12" s="104"/>
      <c r="J12" s="104"/>
      <c r="K12" s="104"/>
      <c r="L12" s="104"/>
      <c r="M12" s="104"/>
      <c r="N12" s="104"/>
      <c r="O12" s="104"/>
      <c r="P12" s="104"/>
      <c r="Q12" s="104"/>
      <c r="R12" s="104"/>
      <c r="S12" s="104"/>
      <c r="T12" s="15"/>
    </row>
    <row r="13" spans="1:20" s="12" customFormat="1" ht="14.15" customHeight="1">
      <c r="B13" s="150"/>
      <c r="C13" s="150"/>
      <c r="D13" s="150"/>
      <c r="E13" s="150"/>
      <c r="F13" s="150"/>
      <c r="G13" s="150"/>
      <c r="H13" s="150"/>
      <c r="I13" s="150"/>
      <c r="J13" s="150"/>
      <c r="K13" s="150"/>
      <c r="L13" s="104"/>
      <c r="M13" s="104"/>
      <c r="N13" s="104"/>
      <c r="O13" s="104"/>
      <c r="P13" s="104"/>
      <c r="Q13" s="104"/>
      <c r="R13" s="104"/>
      <c r="S13" s="104"/>
      <c r="T13" s="15"/>
    </row>
    <row r="14" spans="1:20" ht="14.5">
      <c r="B14" s="23" t="s">
        <v>88</v>
      </c>
      <c r="C14" s="23"/>
      <c r="D14" s="60"/>
      <c r="E14" s="13"/>
      <c r="F14" s="13"/>
      <c r="G14" s="13"/>
      <c r="H14" s="13"/>
      <c r="I14" s="13"/>
      <c r="J14" s="13"/>
      <c r="K14" s="13"/>
      <c r="L14" s="13"/>
      <c r="M14" s="13"/>
      <c r="N14" s="13"/>
      <c r="O14" s="13"/>
      <c r="P14" s="24"/>
      <c r="Q14" s="8"/>
      <c r="R14" s="8"/>
      <c r="S14" s="8"/>
      <c r="T14" s="8"/>
    </row>
    <row r="15" spans="1:20" ht="14.5">
      <c r="D15" s="13"/>
      <c r="E15" s="13"/>
      <c r="F15" s="13"/>
      <c r="G15" s="13"/>
      <c r="H15" s="13"/>
      <c r="I15" s="13"/>
      <c r="J15" s="13"/>
      <c r="K15" s="13"/>
      <c r="L15" s="13"/>
      <c r="M15" s="13"/>
      <c r="N15" s="13"/>
      <c r="O15" s="13"/>
      <c r="P15" s="24"/>
      <c r="Q15" s="8"/>
      <c r="R15" s="8"/>
      <c r="S15" s="8"/>
      <c r="T15" s="8"/>
    </row>
    <row r="16" spans="1:20" s="10" customFormat="1" ht="106" customHeight="1">
      <c r="B16" s="304" t="s">
        <v>21</v>
      </c>
      <c r="C16" s="304" t="s">
        <v>172</v>
      </c>
      <c r="D16" s="304" t="s">
        <v>108</v>
      </c>
      <c r="E16" s="304" t="s">
        <v>92</v>
      </c>
      <c r="F16" s="309" t="s">
        <v>144</v>
      </c>
      <c r="G16" s="304" t="s">
        <v>157</v>
      </c>
      <c r="H16" s="304" t="s">
        <v>158</v>
      </c>
      <c r="I16" s="304" t="s">
        <v>159</v>
      </c>
      <c r="J16" s="305" t="s">
        <v>93</v>
      </c>
      <c r="K16" s="312" t="s">
        <v>171</v>
      </c>
      <c r="L16" s="304" t="s">
        <v>161</v>
      </c>
      <c r="M16" s="298" t="s">
        <v>22</v>
      </c>
      <c r="N16" s="296" t="s">
        <v>112</v>
      </c>
      <c r="O16" s="297"/>
      <c r="P16" s="297"/>
      <c r="Q16" s="297"/>
      <c r="R16" s="297"/>
      <c r="S16" s="297"/>
      <c r="T16" s="297"/>
    </row>
    <row r="17" spans="2:22" s="10" customFormat="1" ht="14">
      <c r="B17" s="305"/>
      <c r="C17" s="305"/>
      <c r="D17" s="305"/>
      <c r="E17" s="305"/>
      <c r="F17" s="310"/>
      <c r="G17" s="305"/>
      <c r="H17" s="305"/>
      <c r="I17" s="305"/>
      <c r="J17" s="305"/>
      <c r="K17" s="313"/>
      <c r="L17" s="305"/>
      <c r="M17" s="299"/>
      <c r="N17" s="121" t="s">
        <v>23</v>
      </c>
      <c r="O17" s="121" t="s">
        <v>24</v>
      </c>
      <c r="P17" s="121" t="s">
        <v>25</v>
      </c>
      <c r="Q17" s="121" t="s">
        <v>26</v>
      </c>
      <c r="R17" s="121" t="s">
        <v>27</v>
      </c>
      <c r="S17" s="121" t="s">
        <v>28</v>
      </c>
      <c r="T17" s="121" t="s">
        <v>29</v>
      </c>
    </row>
    <row r="18" spans="2:22" s="10" customFormat="1" ht="28" customHeight="1">
      <c r="B18" s="306"/>
      <c r="C18" s="306"/>
      <c r="D18" s="306"/>
      <c r="E18" s="306"/>
      <c r="F18" s="311"/>
      <c r="G18" s="306"/>
      <c r="H18" s="306"/>
      <c r="I18" s="306"/>
      <c r="J18" s="306"/>
      <c r="K18" s="314"/>
      <c r="L18" s="306"/>
      <c r="M18" s="109"/>
      <c r="N18" s="122" t="s">
        <v>72</v>
      </c>
      <c r="O18" s="121" t="s">
        <v>170</v>
      </c>
      <c r="P18" s="121" t="s">
        <v>75</v>
      </c>
      <c r="Q18" s="121" t="s">
        <v>76</v>
      </c>
      <c r="R18" s="121" t="s">
        <v>77</v>
      </c>
      <c r="S18" s="121" t="s">
        <v>78</v>
      </c>
      <c r="T18" s="121" t="s">
        <v>79</v>
      </c>
    </row>
    <row r="19" spans="2:22" ht="30" customHeight="1">
      <c r="B19" s="180"/>
      <c r="C19" s="180"/>
      <c r="D19" s="181"/>
      <c r="E19" s="182"/>
      <c r="F19" s="243">
        <f>SUM(D19:E19)</f>
        <v>0</v>
      </c>
      <c r="G19" s="183"/>
      <c r="H19" s="184"/>
      <c r="I19" s="185"/>
      <c r="J19" s="148"/>
      <c r="K19" s="185"/>
      <c r="L19" s="105"/>
      <c r="M19" s="113">
        <f t="shared" ref="M19:M40" si="0">(K19*L19)</f>
        <v>0</v>
      </c>
      <c r="N19" s="114"/>
      <c r="O19" s="61"/>
      <c r="P19" s="61"/>
      <c r="Q19" s="61"/>
      <c r="R19" s="61"/>
      <c r="S19" s="61"/>
      <c r="T19" s="61"/>
      <c r="V19" s="102"/>
    </row>
    <row r="20" spans="2:22" ht="14">
      <c r="B20" s="186"/>
      <c r="C20" s="233"/>
      <c r="D20" s="187"/>
      <c r="E20" s="188"/>
      <c r="F20" s="243">
        <f t="shared" ref="F20:F40" si="1">SUM(D20:E20)</f>
        <v>0</v>
      </c>
      <c r="G20" s="189"/>
      <c r="H20" s="190"/>
      <c r="I20" s="191"/>
      <c r="J20" s="148"/>
      <c r="K20" s="191"/>
      <c r="L20" s="105"/>
      <c r="M20" s="113">
        <f t="shared" si="0"/>
        <v>0</v>
      </c>
      <c r="N20" s="114"/>
      <c r="O20" s="61"/>
      <c r="P20" s="61"/>
      <c r="Q20" s="61"/>
      <c r="R20" s="61"/>
      <c r="S20" s="61"/>
      <c r="T20" s="61"/>
    </row>
    <row r="21" spans="2:22" ht="14">
      <c r="B21" s="192"/>
      <c r="C21" s="234"/>
      <c r="D21" s="193"/>
      <c r="E21" s="194"/>
      <c r="F21" s="243">
        <f t="shared" si="1"/>
        <v>0</v>
      </c>
      <c r="G21" s="195"/>
      <c r="H21" s="196"/>
      <c r="I21" s="197"/>
      <c r="J21" s="148"/>
      <c r="K21" s="197"/>
      <c r="L21" s="105"/>
      <c r="M21" s="113">
        <f t="shared" si="0"/>
        <v>0</v>
      </c>
      <c r="N21" s="114"/>
      <c r="O21" s="61"/>
      <c r="P21" s="61"/>
      <c r="Q21" s="61"/>
      <c r="R21" s="61"/>
      <c r="S21" s="61"/>
      <c r="T21" s="61"/>
    </row>
    <row r="22" spans="2:22" ht="14">
      <c r="B22" s="198"/>
      <c r="C22" s="235"/>
      <c r="D22" s="199"/>
      <c r="E22" s="200"/>
      <c r="F22" s="243">
        <f t="shared" si="1"/>
        <v>0</v>
      </c>
      <c r="G22" s="201"/>
      <c r="H22" s="202"/>
      <c r="I22" s="203"/>
      <c r="J22" s="148"/>
      <c r="K22" s="203"/>
      <c r="L22" s="105"/>
      <c r="M22" s="113">
        <f t="shared" si="0"/>
        <v>0</v>
      </c>
      <c r="N22" s="114"/>
      <c r="O22" s="61"/>
      <c r="P22" s="61"/>
      <c r="Q22" s="61"/>
      <c r="R22" s="61"/>
      <c r="S22" s="61"/>
      <c r="T22" s="61"/>
    </row>
    <row r="23" spans="2:22" ht="14">
      <c r="B23" s="198"/>
      <c r="C23" s="235"/>
      <c r="D23" s="199"/>
      <c r="E23" s="204"/>
      <c r="F23" s="243">
        <f t="shared" si="1"/>
        <v>0</v>
      </c>
      <c r="G23" s="205"/>
      <c r="H23" s="206"/>
      <c r="I23" s="207"/>
      <c r="J23" s="148"/>
      <c r="K23" s="207"/>
      <c r="L23" s="105"/>
      <c r="M23" s="113">
        <f t="shared" si="0"/>
        <v>0</v>
      </c>
      <c r="N23" s="114"/>
      <c r="O23" s="61"/>
      <c r="P23" s="61"/>
      <c r="Q23" s="61"/>
      <c r="R23" s="61"/>
      <c r="S23" s="61"/>
      <c r="T23" s="61"/>
    </row>
    <row r="24" spans="2:22" ht="14">
      <c r="B24" s="198"/>
      <c r="C24" s="235"/>
      <c r="D24" s="199"/>
      <c r="E24" s="204"/>
      <c r="F24" s="243">
        <f t="shared" si="1"/>
        <v>0</v>
      </c>
      <c r="G24" s="205"/>
      <c r="H24" s="206"/>
      <c r="I24" s="207"/>
      <c r="J24" s="148"/>
      <c r="K24" s="207"/>
      <c r="L24" s="105"/>
      <c r="M24" s="113">
        <f t="shared" si="0"/>
        <v>0</v>
      </c>
      <c r="N24" s="114"/>
      <c r="O24" s="61"/>
      <c r="P24" s="61"/>
      <c r="Q24" s="61"/>
      <c r="R24" s="61"/>
      <c r="S24" s="61"/>
      <c r="T24" s="61"/>
    </row>
    <row r="25" spans="2:22" ht="14">
      <c r="B25" s="198"/>
      <c r="C25" s="235"/>
      <c r="D25" s="199"/>
      <c r="E25" s="204"/>
      <c r="F25" s="243">
        <f t="shared" si="1"/>
        <v>0</v>
      </c>
      <c r="G25" s="205"/>
      <c r="H25" s="206"/>
      <c r="I25" s="207"/>
      <c r="J25" s="148"/>
      <c r="K25" s="207"/>
      <c r="L25" s="105"/>
      <c r="M25" s="113">
        <f t="shared" si="0"/>
        <v>0</v>
      </c>
      <c r="N25" s="114"/>
      <c r="O25" s="61"/>
      <c r="P25" s="61"/>
      <c r="Q25" s="61"/>
      <c r="R25" s="61"/>
      <c r="S25" s="61"/>
      <c r="T25" s="61"/>
    </row>
    <row r="26" spans="2:22" ht="14">
      <c r="B26" s="198"/>
      <c r="C26" s="235"/>
      <c r="D26" s="199"/>
      <c r="E26" s="137"/>
      <c r="F26" s="243">
        <f t="shared" si="1"/>
        <v>0</v>
      </c>
      <c r="G26" s="208"/>
      <c r="H26" s="61"/>
      <c r="I26" s="209"/>
      <c r="J26" s="148"/>
      <c r="K26" s="209"/>
      <c r="L26" s="105"/>
      <c r="M26" s="113">
        <f t="shared" si="0"/>
        <v>0</v>
      </c>
      <c r="N26" s="114"/>
      <c r="O26" s="61"/>
      <c r="P26" s="61"/>
      <c r="Q26" s="61"/>
      <c r="R26" s="61"/>
      <c r="S26" s="61"/>
      <c r="T26" s="61"/>
    </row>
    <row r="27" spans="2:22" ht="14">
      <c r="B27" s="198"/>
      <c r="C27" s="235"/>
      <c r="D27" s="199"/>
      <c r="E27" s="204"/>
      <c r="F27" s="243">
        <f t="shared" si="1"/>
        <v>0</v>
      </c>
      <c r="G27" s="205"/>
      <c r="H27" s="206"/>
      <c r="I27" s="207"/>
      <c r="J27" s="148"/>
      <c r="K27" s="207"/>
      <c r="L27" s="105"/>
      <c r="M27" s="113">
        <f t="shared" si="0"/>
        <v>0</v>
      </c>
      <c r="N27" s="114"/>
      <c r="O27" s="61"/>
      <c r="P27" s="61"/>
      <c r="Q27" s="61"/>
      <c r="R27" s="61"/>
      <c r="S27" s="61"/>
      <c r="T27" s="61"/>
    </row>
    <row r="28" spans="2:22" ht="14">
      <c r="B28" s="198"/>
      <c r="C28" s="235"/>
      <c r="D28" s="199"/>
      <c r="E28" s="204"/>
      <c r="F28" s="243">
        <f t="shared" si="1"/>
        <v>0</v>
      </c>
      <c r="G28" s="205"/>
      <c r="H28" s="206"/>
      <c r="I28" s="207"/>
      <c r="J28" s="148"/>
      <c r="K28" s="207"/>
      <c r="L28" s="105"/>
      <c r="M28" s="113">
        <f t="shared" si="0"/>
        <v>0</v>
      </c>
      <c r="N28" s="114"/>
      <c r="O28" s="61"/>
      <c r="P28" s="61"/>
      <c r="Q28" s="61"/>
      <c r="R28" s="61"/>
      <c r="S28" s="61"/>
      <c r="T28" s="61"/>
    </row>
    <row r="29" spans="2:22" ht="14">
      <c r="B29" s="198"/>
      <c r="C29" s="235"/>
      <c r="D29" s="199"/>
      <c r="E29" s="204"/>
      <c r="F29" s="243">
        <f t="shared" si="1"/>
        <v>0</v>
      </c>
      <c r="G29" s="205"/>
      <c r="H29" s="206"/>
      <c r="I29" s="207"/>
      <c r="J29" s="148"/>
      <c r="K29" s="207"/>
      <c r="L29" s="105"/>
      <c r="M29" s="113">
        <f t="shared" si="0"/>
        <v>0</v>
      </c>
      <c r="N29" s="114"/>
      <c r="O29" s="61"/>
      <c r="P29" s="61"/>
      <c r="Q29" s="61"/>
      <c r="R29" s="61"/>
      <c r="S29" s="61"/>
      <c r="T29" s="61"/>
    </row>
    <row r="30" spans="2:22" ht="14">
      <c r="B30" s="198"/>
      <c r="C30" s="235"/>
      <c r="D30" s="199"/>
      <c r="E30" s="204"/>
      <c r="F30" s="243">
        <f t="shared" si="1"/>
        <v>0</v>
      </c>
      <c r="G30" s="205"/>
      <c r="H30" s="206"/>
      <c r="I30" s="207"/>
      <c r="J30" s="148"/>
      <c r="K30" s="207"/>
      <c r="L30" s="105"/>
      <c r="M30" s="113">
        <f t="shared" si="0"/>
        <v>0</v>
      </c>
      <c r="N30" s="114"/>
      <c r="O30" s="61"/>
      <c r="P30" s="61"/>
      <c r="Q30" s="61"/>
      <c r="R30" s="61"/>
      <c r="S30" s="61"/>
      <c r="T30" s="61"/>
    </row>
    <row r="31" spans="2:22" ht="14">
      <c r="B31" s="198"/>
      <c r="C31" s="235"/>
      <c r="D31" s="199"/>
      <c r="E31" s="204"/>
      <c r="F31" s="243">
        <f t="shared" si="1"/>
        <v>0</v>
      </c>
      <c r="G31" s="205"/>
      <c r="H31" s="206"/>
      <c r="I31" s="207"/>
      <c r="J31" s="148"/>
      <c r="K31" s="207"/>
      <c r="L31" s="105"/>
      <c r="M31" s="113">
        <f t="shared" si="0"/>
        <v>0</v>
      </c>
      <c r="N31" s="114"/>
      <c r="O31" s="61"/>
      <c r="P31" s="61"/>
      <c r="Q31" s="61"/>
      <c r="R31" s="61"/>
      <c r="S31" s="61"/>
      <c r="T31" s="61"/>
    </row>
    <row r="32" spans="2:22" ht="14">
      <c r="B32" s="198"/>
      <c r="C32" s="235"/>
      <c r="D32" s="199"/>
      <c r="E32" s="204"/>
      <c r="F32" s="243">
        <f t="shared" si="1"/>
        <v>0</v>
      </c>
      <c r="G32" s="205"/>
      <c r="H32" s="206"/>
      <c r="I32" s="207"/>
      <c r="J32" s="148"/>
      <c r="K32" s="207"/>
      <c r="L32" s="105"/>
      <c r="M32" s="113">
        <f t="shared" si="0"/>
        <v>0</v>
      </c>
      <c r="N32" s="114"/>
      <c r="O32" s="61"/>
      <c r="P32" s="61"/>
      <c r="Q32" s="61"/>
      <c r="R32" s="61"/>
      <c r="S32" s="61"/>
      <c r="T32" s="61"/>
    </row>
    <row r="33" spans="2:20" ht="14">
      <c r="B33" s="198"/>
      <c r="C33" s="235"/>
      <c r="D33" s="199"/>
      <c r="E33" s="204"/>
      <c r="F33" s="243">
        <f t="shared" si="1"/>
        <v>0</v>
      </c>
      <c r="G33" s="205"/>
      <c r="H33" s="206"/>
      <c r="I33" s="207"/>
      <c r="J33" s="148"/>
      <c r="K33" s="207"/>
      <c r="L33" s="105"/>
      <c r="M33" s="113">
        <f t="shared" si="0"/>
        <v>0</v>
      </c>
      <c r="N33" s="114"/>
      <c r="O33" s="61"/>
      <c r="P33" s="61"/>
      <c r="Q33" s="61"/>
      <c r="R33" s="61"/>
      <c r="S33" s="61"/>
      <c r="T33" s="61"/>
    </row>
    <row r="34" spans="2:20" ht="14">
      <c r="B34" s="198"/>
      <c r="C34" s="235"/>
      <c r="D34" s="199"/>
      <c r="E34" s="204"/>
      <c r="F34" s="243">
        <f t="shared" si="1"/>
        <v>0</v>
      </c>
      <c r="G34" s="205"/>
      <c r="H34" s="206"/>
      <c r="I34" s="207"/>
      <c r="J34" s="148"/>
      <c r="K34" s="207"/>
      <c r="L34" s="105"/>
      <c r="M34" s="113">
        <f t="shared" si="0"/>
        <v>0</v>
      </c>
      <c r="N34" s="114"/>
      <c r="O34" s="61"/>
      <c r="P34" s="61"/>
      <c r="Q34" s="61"/>
      <c r="R34" s="61"/>
      <c r="S34" s="61"/>
      <c r="T34" s="61"/>
    </row>
    <row r="35" spans="2:20" ht="14">
      <c r="B35" s="198"/>
      <c r="C35" s="235"/>
      <c r="D35" s="199"/>
      <c r="E35" s="204"/>
      <c r="F35" s="243">
        <f t="shared" si="1"/>
        <v>0</v>
      </c>
      <c r="G35" s="205"/>
      <c r="H35" s="206"/>
      <c r="I35" s="207"/>
      <c r="J35" s="148"/>
      <c r="K35" s="207"/>
      <c r="L35" s="105"/>
      <c r="M35" s="113">
        <f t="shared" si="0"/>
        <v>0</v>
      </c>
      <c r="N35" s="114"/>
      <c r="O35" s="61"/>
      <c r="P35" s="61"/>
      <c r="Q35" s="61"/>
      <c r="R35" s="61"/>
      <c r="S35" s="61"/>
      <c r="T35" s="61"/>
    </row>
    <row r="36" spans="2:20" ht="14">
      <c r="B36" s="198"/>
      <c r="C36" s="235"/>
      <c r="D36" s="199"/>
      <c r="E36" s="204"/>
      <c r="F36" s="243">
        <f t="shared" si="1"/>
        <v>0</v>
      </c>
      <c r="G36" s="205"/>
      <c r="H36" s="206"/>
      <c r="I36" s="207"/>
      <c r="J36" s="148"/>
      <c r="K36" s="207"/>
      <c r="L36" s="105"/>
      <c r="M36" s="113">
        <f t="shared" si="0"/>
        <v>0</v>
      </c>
      <c r="N36" s="114"/>
      <c r="O36" s="61"/>
      <c r="P36" s="61"/>
      <c r="Q36" s="61"/>
      <c r="R36" s="61"/>
      <c r="S36" s="61"/>
      <c r="T36" s="61"/>
    </row>
    <row r="37" spans="2:20" ht="14">
      <c r="B37" s="198"/>
      <c r="C37" s="235"/>
      <c r="D37" s="199"/>
      <c r="E37" s="204"/>
      <c r="F37" s="243">
        <f t="shared" si="1"/>
        <v>0</v>
      </c>
      <c r="G37" s="205"/>
      <c r="H37" s="206"/>
      <c r="I37" s="207"/>
      <c r="J37" s="148"/>
      <c r="K37" s="207"/>
      <c r="L37" s="105"/>
      <c r="M37" s="113">
        <f t="shared" si="0"/>
        <v>0</v>
      </c>
      <c r="N37" s="114"/>
      <c r="O37" s="61"/>
      <c r="P37" s="61"/>
      <c r="Q37" s="61"/>
      <c r="R37" s="61"/>
      <c r="S37" s="61"/>
      <c r="T37" s="61"/>
    </row>
    <row r="38" spans="2:20" ht="14">
      <c r="B38" s="198"/>
      <c r="C38" s="235"/>
      <c r="D38" s="199"/>
      <c r="E38" s="204"/>
      <c r="F38" s="243">
        <f t="shared" si="1"/>
        <v>0</v>
      </c>
      <c r="G38" s="205"/>
      <c r="H38" s="206"/>
      <c r="I38" s="207"/>
      <c r="J38" s="148"/>
      <c r="K38" s="207"/>
      <c r="L38" s="105"/>
      <c r="M38" s="113">
        <f t="shared" si="0"/>
        <v>0</v>
      </c>
      <c r="N38" s="114"/>
      <c r="O38" s="61"/>
      <c r="P38" s="61"/>
      <c r="Q38" s="61"/>
      <c r="R38" s="61"/>
      <c r="S38" s="61"/>
      <c r="T38" s="61"/>
    </row>
    <row r="39" spans="2:20" ht="14">
      <c r="B39" s="198"/>
      <c r="C39" s="235"/>
      <c r="D39" s="199"/>
      <c r="E39" s="204"/>
      <c r="F39" s="243">
        <f t="shared" si="1"/>
        <v>0</v>
      </c>
      <c r="G39" s="205"/>
      <c r="H39" s="206"/>
      <c r="I39" s="207"/>
      <c r="J39" s="148"/>
      <c r="K39" s="207"/>
      <c r="L39" s="105"/>
      <c r="M39" s="113">
        <f t="shared" si="0"/>
        <v>0</v>
      </c>
      <c r="N39" s="114"/>
      <c r="O39" s="61"/>
      <c r="P39" s="61"/>
      <c r="Q39" s="61"/>
      <c r="R39" s="61"/>
      <c r="S39" s="61"/>
      <c r="T39" s="61"/>
    </row>
    <row r="40" spans="2:20" ht="14">
      <c r="B40" s="198"/>
      <c r="C40" s="235"/>
      <c r="D40" s="199"/>
      <c r="E40" s="204"/>
      <c r="F40" s="243">
        <f t="shared" si="1"/>
        <v>0</v>
      </c>
      <c r="G40" s="205"/>
      <c r="H40" s="206"/>
      <c r="I40" s="207"/>
      <c r="J40" s="148"/>
      <c r="K40" s="207"/>
      <c r="L40" s="105"/>
      <c r="M40" s="113">
        <f t="shared" si="0"/>
        <v>0</v>
      </c>
      <c r="N40" s="114"/>
      <c r="O40" s="61"/>
      <c r="P40" s="61"/>
      <c r="Q40" s="61"/>
      <c r="R40" s="61"/>
      <c r="S40" s="61"/>
      <c r="T40" s="61"/>
    </row>
    <row r="41" spans="2:20" ht="14">
      <c r="B41" s="62" t="s">
        <v>0</v>
      </c>
      <c r="C41" s="89" t="s">
        <v>89</v>
      </c>
      <c r="D41" s="245">
        <f>SUM(D19:D40)</f>
        <v>0</v>
      </c>
      <c r="E41" s="245">
        <f>SUM(E19:E40)</f>
        <v>0</v>
      </c>
      <c r="F41" s="244">
        <f>SUM(D41,E41)</f>
        <v>0</v>
      </c>
      <c r="G41" s="89" t="s">
        <v>89</v>
      </c>
      <c r="H41" s="89" t="s">
        <v>91</v>
      </c>
      <c r="I41" s="89" t="s">
        <v>91</v>
      </c>
      <c r="J41" s="89" t="s">
        <v>91</v>
      </c>
      <c r="K41" s="108" t="s">
        <v>91</v>
      </c>
      <c r="L41" s="246">
        <f>SUM(L19:L40)</f>
        <v>0</v>
      </c>
      <c r="M41" s="210">
        <f>SUM(M19:M40)</f>
        <v>0</v>
      </c>
      <c r="N41" s="210"/>
      <c r="O41" s="89"/>
      <c r="P41" s="89"/>
      <c r="Q41" s="89"/>
      <c r="R41" s="89"/>
      <c r="S41" s="89"/>
      <c r="T41" s="89"/>
    </row>
  </sheetData>
  <mergeCells count="17">
    <mergeCell ref="C16:C18"/>
    <mergeCell ref="A4:P4"/>
    <mergeCell ref="N16:T16"/>
    <mergeCell ref="M16:M17"/>
    <mergeCell ref="B5:T7"/>
    <mergeCell ref="D9:E9"/>
    <mergeCell ref="B16:B18"/>
    <mergeCell ref="D16:D18"/>
    <mergeCell ref="E16:E18"/>
    <mergeCell ref="G16:G18"/>
    <mergeCell ref="H16:H18"/>
    <mergeCell ref="D11:E11"/>
    <mergeCell ref="F16:F18"/>
    <mergeCell ref="I16:I18"/>
    <mergeCell ref="J16:J18"/>
    <mergeCell ref="K16:K18"/>
    <mergeCell ref="L16:L18"/>
  </mergeCells>
  <pageMargins left="0.75" right="0.75" top="1" bottom="1" header="0.5" footer="0.5"/>
  <pageSetup orientation="portrait" horizontalDpi="4294967293" verticalDpi="4294967293"/>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xr:uid="{AF3D6608-A4D7-4504-B22C-B5A7DA5C5C58}">
          <x14:formula1>
            <xm:f>'Dropdown options'!$A$9:$A$10</xm:f>
          </x14:formula1>
          <xm:sqref>H19:H40 N19:T40</xm:sqref>
        </x14:dataValidation>
        <x14:dataValidation type="list" allowBlank="1" showInputMessage="1" showErrorMessage="1" xr:uid="{F33A9AFB-0805-45A2-B5DC-46286E412E29}">
          <x14:formula1>
            <xm:f>'Dropdown options'!$B$9:$B$20</xm:f>
          </x14:formula1>
          <xm:sqref>I19:J40</xm:sqref>
        </x14:dataValidation>
        <x14:dataValidation type="list" allowBlank="1" showInputMessage="1" showErrorMessage="1" xr:uid="{15F068BA-8BB5-4690-AF37-2D289AA88A1D}">
          <x14:formula1>
            <xm:f>'Dropdown options'!$C$9:$C$10</xm:f>
          </x14:formula1>
          <xm:sqref>C19:C40</xm:sqref>
        </x14:dataValidation>
      </x14:dataValidation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F6ADF-0B20-475B-8094-B8730EF2CABE}">
  <sheetPr>
    <tabColor theme="5" tint="0.59999389629810485"/>
  </sheetPr>
  <dimension ref="A1:I72"/>
  <sheetViews>
    <sheetView showGridLines="0" showZeros="0" topLeftCell="B1" zoomScale="60" zoomScaleNormal="60" zoomScalePageLayoutView="85" workbookViewId="0">
      <pane ySplit="4" topLeftCell="A5" activePane="bottomLeft" state="frozen"/>
      <selection pane="bottomLeft" activeCell="R21" sqref="R21"/>
    </sheetView>
  </sheetViews>
  <sheetFormatPr defaultColWidth="8.453125" defaultRowHeight="13"/>
  <cols>
    <col min="1" max="1" width="2.1796875" style="7" customWidth="1"/>
    <col min="2" max="2" width="24.453125" style="4" customWidth="1"/>
    <col min="3" max="3" width="39.1796875" style="5" customWidth="1"/>
    <col min="4" max="4" width="25.453125" style="6" customWidth="1"/>
    <col min="5" max="6" width="20.453125" style="6" customWidth="1"/>
    <col min="7" max="7" width="24.1796875" style="7" customWidth="1"/>
    <col min="8" max="16384" width="8.453125" style="7"/>
  </cols>
  <sheetData>
    <row r="1" spans="1:9" s="116" customFormat="1" ht="33.75" customHeight="1">
      <c r="A1" s="115" t="s">
        <v>16</v>
      </c>
      <c r="B1" s="119"/>
      <c r="D1" s="120"/>
      <c r="E1" s="120"/>
      <c r="F1" s="120"/>
    </row>
    <row r="2" spans="1:9" s="65" customFormat="1" ht="3.75" customHeight="1">
      <c r="B2" s="66"/>
      <c r="C2" s="67"/>
      <c r="D2" s="68"/>
      <c r="E2" s="68"/>
      <c r="F2" s="68"/>
    </row>
    <row r="4" spans="1:9" ht="20.25" customHeight="1">
      <c r="A4" s="316" t="s">
        <v>67</v>
      </c>
      <c r="B4" s="264"/>
      <c r="C4" s="264"/>
      <c r="D4" s="264"/>
      <c r="E4" s="264"/>
      <c r="F4" s="264"/>
      <c r="G4" s="264"/>
      <c r="H4" s="264"/>
      <c r="I4" s="264"/>
    </row>
    <row r="5" spans="1:9" ht="20.25" customHeight="1">
      <c r="A5" s="87"/>
      <c r="B5" s="319" t="s">
        <v>179</v>
      </c>
      <c r="C5" s="319"/>
      <c r="D5" s="319"/>
      <c r="E5" s="319"/>
      <c r="F5" s="319"/>
      <c r="G5" s="319"/>
      <c r="H5" s="319"/>
      <c r="I5" s="319"/>
    </row>
    <row r="6" spans="1:9" ht="20.25" customHeight="1">
      <c r="A6" s="87"/>
      <c r="B6" s="319"/>
      <c r="C6" s="319"/>
      <c r="D6" s="319"/>
      <c r="E6" s="319"/>
      <c r="F6" s="319"/>
      <c r="G6" s="319"/>
      <c r="H6" s="319"/>
      <c r="I6" s="319"/>
    </row>
    <row r="7" spans="1:9" ht="66.650000000000006" customHeight="1">
      <c r="A7" s="87"/>
      <c r="B7" s="319"/>
      <c r="C7" s="319"/>
      <c r="D7" s="319"/>
      <c r="E7" s="319"/>
      <c r="F7" s="319"/>
      <c r="G7" s="319"/>
      <c r="H7" s="319"/>
      <c r="I7" s="319"/>
    </row>
    <row r="8" spans="1:9" s="12" customFormat="1" ht="14">
      <c r="B8" s="42"/>
      <c r="C8" s="42"/>
      <c r="D8" s="42"/>
      <c r="E8" s="42"/>
      <c r="F8" s="42"/>
    </row>
    <row r="9" spans="1:9" s="12" customFormat="1" ht="15.5">
      <c r="B9" s="112" t="s">
        <v>19</v>
      </c>
      <c r="C9" s="317"/>
      <c r="D9" s="318"/>
      <c r="E9" s="60"/>
      <c r="F9" s="60"/>
    </row>
    <row r="10" spans="1:9" s="12" customFormat="1" ht="31">
      <c r="B10" s="156" t="s">
        <v>160</v>
      </c>
      <c r="C10" s="230"/>
      <c r="D10" s="231"/>
      <c r="E10" s="60"/>
      <c r="F10" s="60"/>
    </row>
    <row r="11" spans="1:9" s="12" customFormat="1" ht="15.5">
      <c r="B11" s="112" t="s">
        <v>20</v>
      </c>
      <c r="C11" s="158"/>
      <c r="D11" s="159"/>
      <c r="E11" s="60"/>
      <c r="F11" s="60"/>
    </row>
    <row r="12" spans="1:9" s="12" customFormat="1" ht="15.5">
      <c r="B12" s="112"/>
      <c r="C12" s="145"/>
      <c r="D12" s="60"/>
      <c r="E12" s="60"/>
      <c r="F12" s="60"/>
    </row>
    <row r="13" spans="1:9" s="12" customFormat="1" ht="46.5">
      <c r="B13" s="156" t="s">
        <v>116</v>
      </c>
      <c r="C13" s="247">
        <f>SUM(E38, F72)</f>
        <v>0</v>
      </c>
      <c r="D13" s="248"/>
      <c r="E13" s="60"/>
      <c r="F13" s="60"/>
    </row>
    <row r="14" spans="1:9" s="12" customFormat="1" ht="15.5">
      <c r="B14" s="112"/>
      <c r="C14" s="145"/>
      <c r="D14" s="60"/>
      <c r="E14" s="60"/>
      <c r="F14" s="60"/>
    </row>
    <row r="15" spans="1:9" s="12" customFormat="1" ht="25.5" customHeight="1">
      <c r="B15" s="315" t="s">
        <v>82</v>
      </c>
      <c r="C15" s="315"/>
      <c r="D15" s="42"/>
      <c r="E15" s="42"/>
      <c r="F15" s="42"/>
    </row>
    <row r="16" spans="1:9" s="12" customFormat="1" ht="25.5" customHeight="1">
      <c r="B16" s="23" t="s">
        <v>180</v>
      </c>
      <c r="C16" s="232"/>
      <c r="D16" s="42"/>
      <c r="E16" s="42"/>
      <c r="F16" s="42"/>
    </row>
    <row r="17" spans="2:7" s="10" customFormat="1" ht="53.15" customHeight="1">
      <c r="B17" s="125" t="s">
        <v>80</v>
      </c>
      <c r="C17" s="124" t="s">
        <v>115</v>
      </c>
      <c r="D17" s="124" t="s">
        <v>114</v>
      </c>
      <c r="E17" s="249" t="s">
        <v>4</v>
      </c>
      <c r="F17" s="124" t="s">
        <v>113</v>
      </c>
      <c r="G17" s="227" t="s">
        <v>153</v>
      </c>
    </row>
    <row r="18" spans="2:7" ht="14.5">
      <c r="B18" s="52" t="s">
        <v>12</v>
      </c>
      <c r="C18" s="138"/>
      <c r="D18" s="127"/>
      <c r="E18" s="250">
        <f t="shared" ref="E18:E37" si="0">(C18*D18)</f>
        <v>0</v>
      </c>
      <c r="F18" s="127"/>
      <c r="G18" s="228"/>
    </row>
    <row r="19" spans="2:7" ht="14.5">
      <c r="B19" s="52" t="s">
        <v>13</v>
      </c>
      <c r="C19" s="138"/>
      <c r="D19" s="127"/>
      <c r="E19" s="250">
        <f t="shared" si="0"/>
        <v>0</v>
      </c>
      <c r="F19" s="127"/>
      <c r="G19" s="228"/>
    </row>
    <row r="20" spans="2:7" ht="14.5">
      <c r="B20" s="52" t="s">
        <v>14</v>
      </c>
      <c r="C20" s="138"/>
      <c r="D20" s="127"/>
      <c r="E20" s="250">
        <f t="shared" si="0"/>
        <v>0</v>
      </c>
      <c r="F20" s="127"/>
      <c r="G20" s="228"/>
    </row>
    <row r="21" spans="2:7" ht="14.5">
      <c r="B21" s="52" t="s">
        <v>11</v>
      </c>
      <c r="C21" s="139"/>
      <c r="D21" s="142"/>
      <c r="E21" s="250">
        <f t="shared" si="0"/>
        <v>0</v>
      </c>
      <c r="F21" s="127"/>
      <c r="G21" s="228"/>
    </row>
    <row r="22" spans="2:7" ht="14.5">
      <c r="B22" s="52" t="s">
        <v>3</v>
      </c>
      <c r="C22" s="138"/>
      <c r="D22" s="127"/>
      <c r="E22" s="250">
        <f t="shared" si="0"/>
        <v>0</v>
      </c>
      <c r="F22" s="127"/>
      <c r="G22" s="228"/>
    </row>
    <row r="23" spans="2:7" ht="14.5">
      <c r="B23" s="52" t="s">
        <v>15</v>
      </c>
      <c r="C23" s="138"/>
      <c r="D23" s="127"/>
      <c r="E23" s="250">
        <f t="shared" si="0"/>
        <v>0</v>
      </c>
      <c r="F23" s="127"/>
      <c r="G23" s="228"/>
    </row>
    <row r="24" spans="2:7" ht="14.5">
      <c r="B24" s="52"/>
      <c r="C24" s="140"/>
      <c r="D24" s="107"/>
      <c r="E24" s="250">
        <f t="shared" si="0"/>
        <v>0</v>
      </c>
      <c r="F24" s="127"/>
      <c r="G24" s="228"/>
    </row>
    <row r="25" spans="2:7" ht="14.5">
      <c r="B25" s="52"/>
      <c r="C25" s="140"/>
      <c r="D25" s="107"/>
      <c r="E25" s="250">
        <f t="shared" si="0"/>
        <v>0</v>
      </c>
      <c r="F25" s="127"/>
      <c r="G25" s="228"/>
    </row>
    <row r="26" spans="2:7" ht="14.5">
      <c r="B26" s="56"/>
      <c r="C26" s="140"/>
      <c r="D26" s="107"/>
      <c r="E26" s="250">
        <f t="shared" si="0"/>
        <v>0</v>
      </c>
      <c r="F26" s="127"/>
      <c r="G26" s="228"/>
    </row>
    <row r="27" spans="2:7" ht="14.5">
      <c r="B27" s="52"/>
      <c r="C27" s="138"/>
      <c r="D27" s="127"/>
      <c r="E27" s="250">
        <f t="shared" si="0"/>
        <v>0</v>
      </c>
      <c r="F27" s="127"/>
      <c r="G27" s="228"/>
    </row>
    <row r="28" spans="2:7" ht="14.5">
      <c r="B28" s="52"/>
      <c r="C28" s="138"/>
      <c r="D28" s="127"/>
      <c r="E28" s="250">
        <f t="shared" si="0"/>
        <v>0</v>
      </c>
      <c r="F28" s="127"/>
      <c r="G28" s="228"/>
    </row>
    <row r="29" spans="2:7" ht="14.5">
      <c r="B29" s="52"/>
      <c r="C29" s="138"/>
      <c r="D29" s="127"/>
      <c r="E29" s="250">
        <f t="shared" si="0"/>
        <v>0</v>
      </c>
      <c r="F29" s="127"/>
      <c r="G29" s="228"/>
    </row>
    <row r="30" spans="2:7" ht="14.5">
      <c r="B30" s="55"/>
      <c r="C30" s="141"/>
      <c r="D30" s="143"/>
      <c r="E30" s="250">
        <f t="shared" si="0"/>
        <v>0</v>
      </c>
      <c r="F30" s="127"/>
      <c r="G30" s="228"/>
    </row>
    <row r="31" spans="2:7" ht="14.5">
      <c r="B31" s="55"/>
      <c r="C31" s="141"/>
      <c r="D31" s="143"/>
      <c r="E31" s="250">
        <f t="shared" si="0"/>
        <v>0</v>
      </c>
      <c r="F31" s="127"/>
      <c r="G31" s="228"/>
    </row>
    <row r="32" spans="2:7" ht="14.5">
      <c r="B32" s="55"/>
      <c r="C32" s="141"/>
      <c r="D32" s="143"/>
      <c r="E32" s="250">
        <f t="shared" si="0"/>
        <v>0</v>
      </c>
      <c r="F32" s="127"/>
      <c r="G32" s="228"/>
    </row>
    <row r="33" spans="1:7" ht="14.5">
      <c r="B33" s="55"/>
      <c r="C33" s="141"/>
      <c r="D33" s="143"/>
      <c r="E33" s="250">
        <f t="shared" si="0"/>
        <v>0</v>
      </c>
      <c r="F33" s="127"/>
      <c r="G33" s="228"/>
    </row>
    <row r="34" spans="1:7" ht="14.5">
      <c r="B34" s="55"/>
      <c r="C34" s="141"/>
      <c r="D34" s="143"/>
      <c r="E34" s="250">
        <f t="shared" si="0"/>
        <v>0</v>
      </c>
      <c r="F34" s="127"/>
      <c r="G34" s="228"/>
    </row>
    <row r="35" spans="1:7" ht="14.5">
      <c r="B35" s="55"/>
      <c r="C35" s="141"/>
      <c r="D35" s="143"/>
      <c r="E35" s="250">
        <f t="shared" si="0"/>
        <v>0</v>
      </c>
      <c r="F35" s="127"/>
      <c r="G35" s="228"/>
    </row>
    <row r="36" spans="1:7" ht="14.5">
      <c r="B36" s="55"/>
      <c r="C36" s="141"/>
      <c r="D36" s="143"/>
      <c r="E36" s="250">
        <f t="shared" si="0"/>
        <v>0</v>
      </c>
      <c r="F36" s="127"/>
      <c r="G36" s="228"/>
    </row>
    <row r="37" spans="1:7" ht="14.5">
      <c r="B37" s="55"/>
      <c r="C37" s="141"/>
      <c r="D37" s="143"/>
      <c r="E37" s="250">
        <f t="shared" si="0"/>
        <v>0</v>
      </c>
      <c r="F37" s="127"/>
      <c r="G37" s="228"/>
    </row>
    <row r="38" spans="1:7" ht="14">
      <c r="B38" s="88" t="s">
        <v>0</v>
      </c>
      <c r="C38" s="89" t="s">
        <v>91</v>
      </c>
      <c r="D38" s="89" t="s">
        <v>91</v>
      </c>
      <c r="E38" s="245">
        <f>SUM(E18:E37)</f>
        <v>0</v>
      </c>
      <c r="F38" s="89" t="s">
        <v>91</v>
      </c>
      <c r="G38" s="89" t="s">
        <v>91</v>
      </c>
    </row>
    <row r="39" spans="1:7" ht="14">
      <c r="A39" s="42"/>
      <c r="B39" s="42"/>
      <c r="C39" s="42"/>
      <c r="D39" s="42"/>
      <c r="E39" s="42"/>
      <c r="F39" s="42"/>
      <c r="G39" s="42"/>
    </row>
    <row r="40" spans="1:7" s="12" customFormat="1" ht="25.5" customHeight="1">
      <c r="B40" s="92" t="s">
        <v>83</v>
      </c>
      <c r="C40" s="42"/>
      <c r="D40" s="42"/>
      <c r="E40" s="42"/>
      <c r="F40" s="42"/>
    </row>
    <row r="41" spans="1:7" ht="14">
      <c r="B41" s="23" t="s">
        <v>181</v>
      </c>
      <c r="C41" s="13"/>
      <c r="D41" s="13"/>
      <c r="E41" s="13"/>
      <c r="F41" s="13"/>
    </row>
    <row r="42" spans="1:7" s="10" customFormat="1" ht="42" customHeight="1">
      <c r="B42" s="121" t="s">
        <v>32</v>
      </c>
      <c r="C42" s="121" t="s">
        <v>38</v>
      </c>
      <c r="D42" s="121" t="s">
        <v>115</v>
      </c>
      <c r="E42" s="121" t="s">
        <v>114</v>
      </c>
      <c r="F42" s="121" t="s">
        <v>100</v>
      </c>
    </row>
    <row r="43" spans="1:7" ht="15" customHeight="1">
      <c r="B43" s="52" t="s">
        <v>31</v>
      </c>
      <c r="C43" s="53" t="s">
        <v>39</v>
      </c>
      <c r="D43" s="138"/>
      <c r="E43" s="127"/>
      <c r="F43" s="147">
        <f>(D43*E43)</f>
        <v>0</v>
      </c>
    </row>
    <row r="44" spans="1:7" ht="14.5">
      <c r="B44" s="52" t="s">
        <v>31</v>
      </c>
      <c r="C44" s="53" t="s">
        <v>44</v>
      </c>
      <c r="D44" s="138"/>
      <c r="E44" s="127"/>
      <c r="F44" s="147">
        <f t="shared" ref="F44:F71" si="1">(D44*E44)</f>
        <v>0</v>
      </c>
    </row>
    <row r="45" spans="1:7" ht="14.5">
      <c r="B45" s="52" t="s">
        <v>31</v>
      </c>
      <c r="C45" s="53" t="s">
        <v>85</v>
      </c>
      <c r="D45" s="138"/>
      <c r="E45" s="127"/>
      <c r="F45" s="147">
        <f t="shared" si="1"/>
        <v>0</v>
      </c>
    </row>
    <row r="46" spans="1:7" ht="14.5">
      <c r="B46" s="52" t="s">
        <v>31</v>
      </c>
      <c r="C46" s="53"/>
      <c r="D46" s="138"/>
      <c r="E46" s="127"/>
      <c r="F46" s="147">
        <f t="shared" si="1"/>
        <v>0</v>
      </c>
    </row>
    <row r="47" spans="1:7" ht="14.5">
      <c r="B47" s="52" t="s">
        <v>35</v>
      </c>
      <c r="C47" s="53" t="s">
        <v>40</v>
      </c>
      <c r="D47" s="139"/>
      <c r="E47" s="142"/>
      <c r="F47" s="147">
        <f t="shared" si="1"/>
        <v>0</v>
      </c>
    </row>
    <row r="48" spans="1:7" ht="14.5">
      <c r="B48" s="52" t="s">
        <v>35</v>
      </c>
      <c r="C48" s="53" t="s">
        <v>81</v>
      </c>
      <c r="D48" s="138"/>
      <c r="E48" s="127"/>
      <c r="F48" s="147">
        <f t="shared" si="1"/>
        <v>0</v>
      </c>
    </row>
    <row r="49" spans="2:6" ht="14.5">
      <c r="B49" s="52" t="s">
        <v>35</v>
      </c>
      <c r="C49" s="53"/>
      <c r="D49" s="138"/>
      <c r="E49" s="127"/>
      <c r="F49" s="147">
        <f t="shared" si="1"/>
        <v>0</v>
      </c>
    </row>
    <row r="50" spans="2:6" ht="14.5">
      <c r="B50" s="52" t="s">
        <v>35</v>
      </c>
      <c r="C50" s="90"/>
      <c r="D50" s="140"/>
      <c r="E50" s="107"/>
      <c r="F50" s="147">
        <f t="shared" si="1"/>
        <v>0</v>
      </c>
    </row>
    <row r="51" spans="2:6" ht="28">
      <c r="B51" s="52" t="s">
        <v>33</v>
      </c>
      <c r="C51" s="90" t="s">
        <v>34</v>
      </c>
      <c r="D51" s="140"/>
      <c r="E51" s="107"/>
      <c r="F51" s="147">
        <f t="shared" si="1"/>
        <v>0</v>
      </c>
    </row>
    <row r="52" spans="2:6" ht="14.5">
      <c r="B52" s="52" t="s">
        <v>33</v>
      </c>
      <c r="C52" s="53" t="s">
        <v>40</v>
      </c>
      <c r="D52" s="140"/>
      <c r="E52" s="107"/>
      <c r="F52" s="147">
        <f t="shared" si="1"/>
        <v>0</v>
      </c>
    </row>
    <row r="53" spans="2:6" ht="14.5">
      <c r="B53" s="52" t="s">
        <v>33</v>
      </c>
      <c r="C53" s="53"/>
      <c r="D53" s="140"/>
      <c r="E53" s="107"/>
      <c r="F53" s="147">
        <f t="shared" si="1"/>
        <v>0</v>
      </c>
    </row>
    <row r="54" spans="2:6" ht="14.5">
      <c r="B54" s="52" t="s">
        <v>33</v>
      </c>
      <c r="C54" s="90"/>
      <c r="D54" s="140"/>
      <c r="E54" s="107"/>
      <c r="F54" s="147">
        <f t="shared" si="1"/>
        <v>0</v>
      </c>
    </row>
    <row r="55" spans="2:6" ht="28">
      <c r="B55" s="52" t="s">
        <v>36</v>
      </c>
      <c r="C55" s="90" t="s">
        <v>56</v>
      </c>
      <c r="D55" s="140"/>
      <c r="E55" s="107"/>
      <c r="F55" s="147">
        <f t="shared" si="1"/>
        <v>0</v>
      </c>
    </row>
    <row r="56" spans="2:6" ht="14.5">
      <c r="B56" s="52" t="s">
        <v>36</v>
      </c>
      <c r="C56" s="53" t="s">
        <v>40</v>
      </c>
      <c r="D56" s="133"/>
      <c r="E56" s="106"/>
      <c r="F56" s="147">
        <f t="shared" si="1"/>
        <v>0</v>
      </c>
    </row>
    <row r="57" spans="2:6" ht="14.5">
      <c r="B57" s="52" t="s">
        <v>36</v>
      </c>
      <c r="C57" s="91"/>
      <c r="D57" s="133"/>
      <c r="E57" s="106"/>
      <c r="F57" s="147">
        <f t="shared" si="1"/>
        <v>0</v>
      </c>
    </row>
    <row r="58" spans="2:6" ht="14.5">
      <c r="B58" s="52" t="s">
        <v>36</v>
      </c>
      <c r="C58" s="91"/>
      <c r="D58" s="133"/>
      <c r="E58" s="106"/>
      <c r="F58" s="147">
        <f t="shared" si="1"/>
        <v>0</v>
      </c>
    </row>
    <row r="59" spans="2:6" ht="28">
      <c r="B59" s="52" t="s">
        <v>37</v>
      </c>
      <c r="C59" s="90" t="s">
        <v>58</v>
      </c>
      <c r="D59" s="146"/>
      <c r="E59" s="106"/>
      <c r="F59" s="147">
        <f t="shared" si="1"/>
        <v>0</v>
      </c>
    </row>
    <row r="60" spans="2:6" ht="14.5">
      <c r="B60" s="52" t="s">
        <v>37</v>
      </c>
      <c r="C60" s="128" t="s">
        <v>59</v>
      </c>
      <c r="D60" s="146"/>
      <c r="E60" s="106"/>
      <c r="F60" s="147">
        <f t="shared" si="1"/>
        <v>0</v>
      </c>
    </row>
    <row r="61" spans="2:6" ht="14.5">
      <c r="B61" s="52" t="s">
        <v>37</v>
      </c>
      <c r="C61" s="53" t="s">
        <v>60</v>
      </c>
      <c r="D61" s="146"/>
      <c r="E61" s="106"/>
      <c r="F61" s="147">
        <f t="shared" si="1"/>
        <v>0</v>
      </c>
    </row>
    <row r="62" spans="2:6" ht="14.5">
      <c r="B62" s="52" t="s">
        <v>37</v>
      </c>
      <c r="C62" s="93"/>
      <c r="D62" s="146"/>
      <c r="E62" s="106"/>
      <c r="F62" s="147">
        <f t="shared" si="1"/>
        <v>0</v>
      </c>
    </row>
    <row r="63" spans="2:6" ht="28">
      <c r="B63" s="52" t="s">
        <v>41</v>
      </c>
      <c r="C63" s="90" t="s">
        <v>57</v>
      </c>
      <c r="D63" s="146"/>
      <c r="E63" s="106"/>
      <c r="F63" s="147">
        <f t="shared" si="1"/>
        <v>0</v>
      </c>
    </row>
    <row r="64" spans="2:6" ht="14.5">
      <c r="B64" s="52" t="s">
        <v>41</v>
      </c>
      <c r="C64" s="53" t="s">
        <v>40</v>
      </c>
      <c r="D64" s="146"/>
      <c r="E64" s="106"/>
      <c r="F64" s="147">
        <f t="shared" si="1"/>
        <v>0</v>
      </c>
    </row>
    <row r="65" spans="2:6" ht="14.5">
      <c r="B65" s="52" t="s">
        <v>41</v>
      </c>
      <c r="C65" s="90" t="s">
        <v>43</v>
      </c>
      <c r="D65" s="146"/>
      <c r="E65" s="106"/>
      <c r="F65" s="147">
        <f t="shared" si="1"/>
        <v>0</v>
      </c>
    </row>
    <row r="66" spans="2:6" ht="14.5">
      <c r="B66" s="52" t="s">
        <v>41</v>
      </c>
      <c r="C66" s="93"/>
      <c r="D66" s="146"/>
      <c r="E66" s="106"/>
      <c r="F66" s="147">
        <f t="shared" si="1"/>
        <v>0</v>
      </c>
    </row>
    <row r="67" spans="2:6" ht="14.5">
      <c r="B67" s="52" t="s">
        <v>42</v>
      </c>
      <c r="C67" s="91"/>
      <c r="D67" s="133"/>
      <c r="E67" s="106"/>
      <c r="F67" s="147">
        <f t="shared" si="1"/>
        <v>0</v>
      </c>
    </row>
    <row r="68" spans="2:6" ht="14.5">
      <c r="B68" s="52" t="s">
        <v>42</v>
      </c>
      <c r="C68" s="91"/>
      <c r="D68" s="133"/>
      <c r="E68" s="106"/>
      <c r="F68" s="147">
        <f t="shared" si="1"/>
        <v>0</v>
      </c>
    </row>
    <row r="69" spans="2:6" ht="14.5">
      <c r="B69" s="52" t="s">
        <v>42</v>
      </c>
      <c r="C69" s="91"/>
      <c r="D69" s="133"/>
      <c r="E69" s="106"/>
      <c r="F69" s="147">
        <f t="shared" si="1"/>
        <v>0</v>
      </c>
    </row>
    <row r="70" spans="2:6" ht="14.5">
      <c r="B70" s="52" t="s">
        <v>42</v>
      </c>
      <c r="C70" s="91"/>
      <c r="D70" s="133"/>
      <c r="E70" s="106"/>
      <c r="F70" s="147">
        <f t="shared" si="1"/>
        <v>0</v>
      </c>
    </row>
    <row r="71" spans="2:6" ht="14.5">
      <c r="B71" s="55"/>
      <c r="C71" s="91"/>
      <c r="D71" s="133"/>
      <c r="E71" s="106"/>
      <c r="F71" s="147">
        <f t="shared" si="1"/>
        <v>0</v>
      </c>
    </row>
    <row r="72" spans="2:6" ht="14">
      <c r="B72" s="88" t="s">
        <v>0</v>
      </c>
      <c r="C72" s="89" t="s">
        <v>91</v>
      </c>
      <c r="D72" s="89" t="s">
        <v>91</v>
      </c>
      <c r="E72" s="89" t="s">
        <v>91</v>
      </c>
      <c r="F72" s="157">
        <f>SUM(F43:F71)</f>
        <v>0</v>
      </c>
    </row>
  </sheetData>
  <mergeCells count="4">
    <mergeCell ref="B15:C15"/>
    <mergeCell ref="A4:I4"/>
    <mergeCell ref="C9:D9"/>
    <mergeCell ref="B5:I7"/>
  </mergeCells>
  <pageMargins left="0.75" right="0.75" top="1" bottom="1" header="0.5" footer="0.5"/>
  <pageSetup orientation="portrait" horizontalDpi="4294967293" verticalDpi="4294967293"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8D8E2F7A-C28E-465E-91EC-5643A55D7DE4}">
          <x14:formula1>
            <xm:f>'Dropdown options'!$A$34:$A$40</xm:f>
          </x14:formula1>
          <xm:sqref>F18:F37</xm:sqref>
        </x14:dataValidation>
        <x14:dataValidation type="list" allowBlank="1" showInputMessage="1" showErrorMessage="1" xr:uid="{1915E15D-C361-4FB6-A7A4-A2B9AA28558A}">
          <x14:formula1>
            <xm:f>'Dropdown options'!$A$9:$A$10</xm:f>
          </x14:formula1>
          <xm:sqref>G18:G37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E7807-9A19-47FC-8D27-E6B6C520A188}">
  <sheetPr>
    <tabColor theme="5" tint="0.59999389629810485"/>
  </sheetPr>
  <dimension ref="A1:AE43"/>
  <sheetViews>
    <sheetView showGridLines="0" showZeros="0" zoomScale="60" zoomScaleNormal="60" zoomScalePageLayoutView="85" workbookViewId="0">
      <pane ySplit="4" topLeftCell="A5" activePane="bottomLeft" state="frozen"/>
      <selection pane="bottomLeft" activeCell="B5" sqref="B5:T7"/>
    </sheetView>
  </sheetViews>
  <sheetFormatPr defaultColWidth="8.453125" defaultRowHeight="13"/>
  <cols>
    <col min="1" max="1" width="2.1796875" style="7" customWidth="1"/>
    <col min="2" max="3" width="25.453125" style="4" customWidth="1"/>
    <col min="4" max="4" width="25.453125" style="5" customWidth="1"/>
    <col min="5" max="5" width="25.453125" style="6" customWidth="1"/>
    <col min="6" max="8" width="20.453125" style="6" customWidth="1"/>
    <col min="9" max="9" width="20.26953125" style="2" customWidth="1"/>
    <col min="10" max="10" width="12.1796875" style="2" customWidth="1"/>
    <col min="11" max="12" width="16.453125" style="2" customWidth="1"/>
    <col min="13" max="14" width="11.1796875" style="3" customWidth="1"/>
    <col min="15" max="15" width="10.81640625" style="7" customWidth="1"/>
    <col min="16" max="16" width="13.81640625" style="7" customWidth="1"/>
    <col min="17" max="17" width="10.26953125" style="7" customWidth="1"/>
    <col min="18" max="19" width="13.1796875" style="7" customWidth="1"/>
    <col min="20" max="20" width="8.453125" style="7"/>
    <col min="21" max="21" width="14.1796875" style="7" customWidth="1"/>
    <col min="22" max="22" width="10.453125" style="7" customWidth="1"/>
    <col min="23" max="23" width="8.453125" style="7"/>
    <col min="24" max="24" width="11.54296875" style="7" customWidth="1"/>
    <col min="25" max="25" width="24.54296875" style="7" customWidth="1"/>
    <col min="26" max="32" width="11.54296875" style="7" customWidth="1"/>
    <col min="33" max="16384" width="8.453125" style="7"/>
  </cols>
  <sheetData>
    <row r="1" spans="1:31" s="116" customFormat="1" ht="33.75" customHeight="1">
      <c r="A1" s="115" t="s">
        <v>16</v>
      </c>
      <c r="B1" s="119"/>
      <c r="C1" s="119"/>
      <c r="E1" s="120"/>
      <c r="F1" s="120"/>
      <c r="G1" s="120"/>
      <c r="H1" s="120"/>
      <c r="I1" s="119"/>
      <c r="J1" s="119"/>
      <c r="K1" s="119"/>
      <c r="L1" s="119"/>
    </row>
    <row r="2" spans="1:31" s="65" customFormat="1" ht="3.75" customHeight="1">
      <c r="B2" s="66"/>
      <c r="C2" s="66"/>
      <c r="D2" s="67"/>
      <c r="E2" s="68"/>
      <c r="F2" s="68"/>
      <c r="G2" s="68"/>
      <c r="H2" s="68"/>
      <c r="I2" s="69"/>
      <c r="J2" s="69"/>
      <c r="K2" s="69"/>
      <c r="L2" s="69"/>
      <c r="M2" s="70"/>
      <c r="N2" s="70"/>
    </row>
    <row r="4" spans="1:31" ht="20.25" customHeight="1">
      <c r="A4" s="293" t="s">
        <v>45</v>
      </c>
      <c r="B4" s="294"/>
      <c r="C4" s="294"/>
      <c r="D4" s="294"/>
      <c r="E4" s="294"/>
      <c r="F4" s="294"/>
      <c r="G4" s="294"/>
      <c r="H4" s="294"/>
      <c r="I4" s="294"/>
      <c r="J4" s="294"/>
      <c r="K4" s="294"/>
      <c r="L4" s="294"/>
      <c r="M4" s="294"/>
      <c r="N4" s="294"/>
      <c r="O4" s="295"/>
      <c r="P4" s="71"/>
      <c r="Q4" s="71"/>
      <c r="R4" s="71"/>
      <c r="S4" s="71"/>
      <c r="T4" s="71"/>
    </row>
    <row r="5" spans="1:31" ht="20.25" customHeight="1">
      <c r="A5" s="87"/>
      <c r="B5" s="289" t="s">
        <v>183</v>
      </c>
      <c r="C5" s="289"/>
      <c r="D5" s="289"/>
      <c r="E5" s="289"/>
      <c r="F5" s="289"/>
      <c r="G5" s="289"/>
      <c r="H5" s="289"/>
      <c r="I5" s="289"/>
      <c r="J5" s="289"/>
      <c r="K5" s="289"/>
      <c r="L5" s="289"/>
      <c r="M5" s="289"/>
      <c r="N5" s="289"/>
      <c r="O5" s="289"/>
      <c r="P5" s="289"/>
      <c r="Q5" s="289"/>
      <c r="R5" s="289"/>
      <c r="S5" s="289"/>
      <c r="T5" s="289"/>
    </row>
    <row r="6" spans="1:31" ht="20.25" customHeight="1">
      <c r="A6" s="87"/>
      <c r="B6" s="289"/>
      <c r="C6" s="289"/>
      <c r="D6" s="289"/>
      <c r="E6" s="289"/>
      <c r="F6" s="289"/>
      <c r="G6" s="289"/>
      <c r="H6" s="289"/>
      <c r="I6" s="289"/>
      <c r="J6" s="289"/>
      <c r="K6" s="289"/>
      <c r="L6" s="289"/>
      <c r="M6" s="289"/>
      <c r="N6" s="289"/>
      <c r="O6" s="289"/>
      <c r="P6" s="289"/>
      <c r="Q6" s="289"/>
      <c r="R6" s="289"/>
      <c r="S6" s="289"/>
      <c r="T6" s="289"/>
    </row>
    <row r="7" spans="1:31" ht="20.25" customHeight="1">
      <c r="A7" s="87"/>
      <c r="B7" s="289"/>
      <c r="C7" s="289"/>
      <c r="D7" s="289"/>
      <c r="E7" s="289"/>
      <c r="F7" s="289"/>
      <c r="G7" s="289"/>
      <c r="H7" s="289"/>
      <c r="I7" s="289"/>
      <c r="J7" s="289"/>
      <c r="K7" s="289"/>
      <c r="L7" s="289"/>
      <c r="M7" s="289"/>
      <c r="N7" s="289"/>
      <c r="O7" s="289"/>
      <c r="P7" s="289"/>
      <c r="Q7" s="289"/>
      <c r="R7" s="289"/>
      <c r="S7" s="289"/>
      <c r="T7" s="289"/>
    </row>
    <row r="8" spans="1:31" s="12" customFormat="1" ht="14">
      <c r="B8" s="42"/>
      <c r="C8" s="42"/>
      <c r="D8" s="42"/>
      <c r="E8" s="42"/>
      <c r="F8" s="42"/>
      <c r="G8" s="42"/>
      <c r="H8" s="42"/>
      <c r="I8" s="42"/>
      <c r="J8" s="42"/>
      <c r="K8" s="42"/>
      <c r="L8" s="42"/>
      <c r="M8" s="42"/>
      <c r="N8" s="42"/>
      <c r="O8" s="42"/>
      <c r="P8" s="15"/>
      <c r="Q8" s="15"/>
      <c r="R8" s="15"/>
      <c r="S8" s="15"/>
      <c r="T8" s="15"/>
    </row>
    <row r="9" spans="1:31" s="12" customFormat="1" ht="15.5">
      <c r="B9" s="112" t="s">
        <v>19</v>
      </c>
      <c r="C9" s="317"/>
      <c r="D9" s="318"/>
      <c r="E9" s="60"/>
      <c r="F9" s="60"/>
      <c r="G9" s="60"/>
      <c r="H9" s="60"/>
      <c r="I9" s="42"/>
      <c r="J9" s="42"/>
      <c r="K9" s="42"/>
      <c r="L9" s="42"/>
      <c r="M9" s="42"/>
      <c r="N9" s="42"/>
      <c r="O9" s="42"/>
      <c r="P9" s="15"/>
      <c r="Q9" s="15"/>
      <c r="R9" s="15"/>
      <c r="S9" s="15"/>
      <c r="T9" s="15"/>
    </row>
    <row r="10" spans="1:31" s="12" customFormat="1" ht="31">
      <c r="B10" s="156" t="s">
        <v>160</v>
      </c>
      <c r="C10" s="230"/>
      <c r="D10" s="231"/>
      <c r="E10" s="60"/>
      <c r="F10" s="60"/>
      <c r="G10" s="60"/>
      <c r="H10" s="60"/>
      <c r="I10" s="42"/>
      <c r="J10" s="42"/>
      <c r="K10" s="42"/>
      <c r="L10" s="42"/>
      <c r="M10" s="42"/>
      <c r="N10" s="42"/>
      <c r="O10" s="42"/>
      <c r="P10" s="15"/>
      <c r="Q10" s="15"/>
      <c r="R10" s="15"/>
      <c r="S10" s="15"/>
      <c r="T10" s="15"/>
    </row>
    <row r="11" spans="1:31" s="12" customFormat="1" ht="15.5">
      <c r="B11" s="112" t="s">
        <v>20</v>
      </c>
      <c r="C11" s="126"/>
      <c r="D11" s="123"/>
      <c r="E11" s="60"/>
      <c r="F11" s="60"/>
      <c r="G11" s="60"/>
      <c r="H11" s="60"/>
      <c r="I11" s="42"/>
      <c r="J11" s="42"/>
      <c r="K11" s="42"/>
      <c r="L11" s="42"/>
      <c r="M11" s="42"/>
      <c r="N11" s="42"/>
      <c r="O11" s="42"/>
      <c r="P11" s="15"/>
      <c r="Q11" s="15"/>
      <c r="R11" s="15"/>
      <c r="S11" s="15"/>
      <c r="T11" s="15"/>
    </row>
    <row r="12" spans="1:31" s="12" customFormat="1" ht="15.5">
      <c r="B12" s="112" t="s">
        <v>137</v>
      </c>
      <c r="C12" s="251">
        <f>X39</f>
        <v>0</v>
      </c>
      <c r="D12" s="252"/>
      <c r="E12" s="60"/>
      <c r="F12" s="60"/>
      <c r="G12" s="60"/>
      <c r="H12" s="60"/>
      <c r="I12" s="42"/>
      <c r="J12" s="42"/>
      <c r="K12" s="42"/>
      <c r="L12" s="42"/>
      <c r="M12" s="42"/>
      <c r="N12" s="42"/>
      <c r="O12" s="42"/>
      <c r="P12" s="15"/>
      <c r="Q12" s="15"/>
      <c r="R12" s="15"/>
      <c r="S12" s="15"/>
      <c r="T12" s="15"/>
    </row>
    <row r="13" spans="1:31" s="12" customFormat="1" ht="13.5" customHeight="1">
      <c r="B13" s="42"/>
      <c r="C13" s="42"/>
      <c r="E13" s="42"/>
      <c r="F13" s="42"/>
      <c r="G13" s="42"/>
      <c r="H13" s="42"/>
      <c r="I13" s="42"/>
      <c r="J13" s="42"/>
      <c r="K13" s="42"/>
      <c r="L13" s="42"/>
      <c r="M13" s="42"/>
      <c r="N13" s="42"/>
      <c r="O13" s="42"/>
      <c r="P13" s="15"/>
      <c r="Q13" s="15"/>
      <c r="R13" s="15"/>
      <c r="S13" s="15"/>
      <c r="T13" s="15"/>
    </row>
    <row r="14" spans="1:31" ht="45" customHeight="1">
      <c r="B14" s="23"/>
      <c r="C14" s="23"/>
      <c r="D14" s="13"/>
      <c r="E14" s="13"/>
      <c r="F14" s="226" t="s">
        <v>149</v>
      </c>
      <c r="G14" s="226"/>
      <c r="H14" s="322" t="s">
        <v>53</v>
      </c>
      <c r="I14" s="326"/>
      <c r="J14" s="326"/>
      <c r="K14" s="323"/>
      <c r="L14" s="322" t="s">
        <v>52</v>
      </c>
      <c r="M14" s="323"/>
      <c r="N14" s="327" t="s">
        <v>46</v>
      </c>
      <c r="O14" s="328"/>
      <c r="P14" s="329"/>
      <c r="Q14" s="330" t="s">
        <v>48</v>
      </c>
      <c r="R14" s="331"/>
      <c r="S14" s="332"/>
      <c r="T14" s="322" t="s">
        <v>54</v>
      </c>
      <c r="U14" s="323"/>
      <c r="V14" s="324" t="s">
        <v>150</v>
      </c>
      <c r="W14" s="325"/>
      <c r="X14" s="325"/>
      <c r="Y14" s="320" t="s">
        <v>121</v>
      </c>
      <c r="Z14" s="321"/>
      <c r="AA14" s="321"/>
      <c r="AB14" s="321"/>
      <c r="AC14" s="321"/>
      <c r="AD14" s="321"/>
      <c r="AE14" s="321"/>
    </row>
    <row r="15" spans="1:31" s="10" customFormat="1" ht="42" customHeight="1">
      <c r="B15" s="304" t="s">
        <v>122</v>
      </c>
      <c r="C15" s="304" t="s">
        <v>123</v>
      </c>
      <c r="D15" s="304" t="s">
        <v>124</v>
      </c>
      <c r="E15" s="304" t="s">
        <v>125</v>
      </c>
      <c r="F15" s="304" t="s">
        <v>151</v>
      </c>
      <c r="G15" s="309" t="s">
        <v>152</v>
      </c>
      <c r="H15" s="304" t="s">
        <v>126</v>
      </c>
      <c r="I15" s="304" t="s">
        <v>127</v>
      </c>
      <c r="J15" s="304" t="s">
        <v>128</v>
      </c>
      <c r="K15" s="309" t="s">
        <v>51</v>
      </c>
      <c r="L15" s="304" t="s">
        <v>129</v>
      </c>
      <c r="M15" s="309" t="s">
        <v>50</v>
      </c>
      <c r="N15" s="304" t="s">
        <v>130</v>
      </c>
      <c r="O15" s="304" t="s">
        <v>131</v>
      </c>
      <c r="P15" s="309" t="s">
        <v>47</v>
      </c>
      <c r="Q15" s="304" t="s">
        <v>132</v>
      </c>
      <c r="R15" s="304" t="s">
        <v>138</v>
      </c>
      <c r="S15" s="309" t="s">
        <v>49</v>
      </c>
      <c r="T15" s="304" t="s">
        <v>133</v>
      </c>
      <c r="U15" s="309" t="s">
        <v>135</v>
      </c>
      <c r="V15" s="305" t="s">
        <v>134</v>
      </c>
      <c r="W15" s="310" t="s">
        <v>139</v>
      </c>
      <c r="X15" s="310" t="s">
        <v>55</v>
      </c>
      <c r="Y15" s="121" t="s">
        <v>23</v>
      </c>
      <c r="Z15" s="121" t="s">
        <v>24</v>
      </c>
      <c r="AA15" s="121" t="s">
        <v>25</v>
      </c>
      <c r="AB15" s="121" t="s">
        <v>26</v>
      </c>
      <c r="AC15" s="121" t="s">
        <v>27</v>
      </c>
      <c r="AD15" s="121" t="s">
        <v>28</v>
      </c>
      <c r="AE15" s="121" t="s">
        <v>29</v>
      </c>
    </row>
    <row r="16" spans="1:31" s="10" customFormat="1" ht="42" customHeight="1">
      <c r="B16" s="305"/>
      <c r="C16" s="305"/>
      <c r="D16" s="305"/>
      <c r="E16" s="305"/>
      <c r="F16" s="305"/>
      <c r="G16" s="310"/>
      <c r="H16" s="306"/>
      <c r="I16" s="306"/>
      <c r="J16" s="306"/>
      <c r="K16" s="310"/>
      <c r="L16" s="306"/>
      <c r="M16" s="310"/>
      <c r="N16" s="306"/>
      <c r="O16" s="306"/>
      <c r="P16" s="311"/>
      <c r="Q16" s="306"/>
      <c r="R16" s="306"/>
      <c r="S16" s="311"/>
      <c r="T16" s="306"/>
      <c r="U16" s="311"/>
      <c r="V16" s="306"/>
      <c r="W16" s="311"/>
      <c r="X16" s="311"/>
      <c r="Y16" s="122" t="s">
        <v>72</v>
      </c>
      <c r="Z16" s="121" t="s">
        <v>74</v>
      </c>
      <c r="AA16" s="121" t="s">
        <v>75</v>
      </c>
      <c r="AB16" s="121" t="s">
        <v>76</v>
      </c>
      <c r="AC16" s="121" t="s">
        <v>77</v>
      </c>
      <c r="AD16" s="121" t="s">
        <v>78</v>
      </c>
      <c r="AE16" s="121" t="s">
        <v>79</v>
      </c>
    </row>
    <row r="17" spans="2:31" ht="15" customHeight="1">
      <c r="B17" s="211"/>
      <c r="C17" s="181"/>
      <c r="D17" s="212"/>
      <c r="E17" s="185"/>
      <c r="F17" s="185"/>
      <c r="G17" s="243">
        <f>E17*F17</f>
        <v>0</v>
      </c>
      <c r="H17" s="134"/>
      <c r="I17" s="135"/>
      <c r="J17" s="136"/>
      <c r="K17" s="254">
        <f>(H17*I17*J17)</f>
        <v>0</v>
      </c>
      <c r="L17" s="137"/>
      <c r="M17" s="255">
        <f t="shared" ref="M17:M38" si="0">(E17*L17)</f>
        <v>0</v>
      </c>
      <c r="N17" s="137"/>
      <c r="O17" s="174"/>
      <c r="P17" s="256">
        <f t="shared" ref="P17:P38" si="1">(E17*N17*O17)</f>
        <v>0</v>
      </c>
      <c r="Q17" s="137"/>
      <c r="R17" s="176"/>
      <c r="S17" s="256">
        <f t="shared" ref="S17:S38" si="2">E17*Q17*R17</f>
        <v>0</v>
      </c>
      <c r="T17" s="137"/>
      <c r="U17" s="256">
        <f t="shared" ref="U17:U38" si="3">(E17*T17)</f>
        <v>0</v>
      </c>
      <c r="V17" s="137"/>
      <c r="W17" s="258">
        <f>(V17)</f>
        <v>0</v>
      </c>
      <c r="X17" s="256">
        <f>SUM(G17, K17,M17,P17,S17,U17,W17)</f>
        <v>0</v>
      </c>
      <c r="Y17" s="54"/>
      <c r="Z17" s="54"/>
      <c r="AA17" s="54"/>
      <c r="AB17" s="54"/>
      <c r="AC17" s="54"/>
      <c r="AD17" s="54"/>
      <c r="AE17" s="54"/>
    </row>
    <row r="18" spans="2:31" ht="14">
      <c r="B18" s="213"/>
      <c r="C18" s="187"/>
      <c r="D18" s="214"/>
      <c r="E18" s="191"/>
      <c r="F18" s="223"/>
      <c r="G18" s="243">
        <f t="shared" ref="G18:G38" si="4">E18*F18</f>
        <v>0</v>
      </c>
      <c r="H18" s="134"/>
      <c r="I18" s="135"/>
      <c r="J18" s="136"/>
      <c r="K18" s="254">
        <f t="shared" ref="K18:K38" si="5">(H18*I18*J18)</f>
        <v>0</v>
      </c>
      <c r="L18" s="137"/>
      <c r="M18" s="255">
        <f t="shared" si="0"/>
        <v>0</v>
      </c>
      <c r="N18" s="137"/>
      <c r="O18" s="174"/>
      <c r="P18" s="256">
        <f t="shared" si="1"/>
        <v>0</v>
      </c>
      <c r="Q18" s="137"/>
      <c r="R18" s="176"/>
      <c r="S18" s="256">
        <f t="shared" si="2"/>
        <v>0</v>
      </c>
      <c r="T18" s="137"/>
      <c r="U18" s="256">
        <f t="shared" si="3"/>
        <v>0</v>
      </c>
      <c r="V18" s="137"/>
      <c r="W18" s="258">
        <f t="shared" ref="W18:W38" si="6">(V18)</f>
        <v>0</v>
      </c>
      <c r="X18" s="256">
        <f t="shared" ref="X18:X38" si="7">SUM(K18,M18,P18,S18,U18,W18)</f>
        <v>0</v>
      </c>
      <c r="Y18" s="54"/>
      <c r="Z18" s="54"/>
      <c r="AA18" s="54"/>
      <c r="AB18" s="54"/>
      <c r="AC18" s="54"/>
      <c r="AD18" s="54"/>
      <c r="AE18" s="54"/>
    </row>
    <row r="19" spans="2:31" ht="14">
      <c r="B19" s="215"/>
      <c r="C19" s="193"/>
      <c r="D19" s="216"/>
      <c r="E19" s="197"/>
      <c r="F19" s="197"/>
      <c r="G19" s="243">
        <f t="shared" si="4"/>
        <v>0</v>
      </c>
      <c r="H19" s="134"/>
      <c r="I19" s="135"/>
      <c r="J19" s="136"/>
      <c r="K19" s="254">
        <f t="shared" si="5"/>
        <v>0</v>
      </c>
      <c r="L19" s="137"/>
      <c r="M19" s="255">
        <f t="shared" si="0"/>
        <v>0</v>
      </c>
      <c r="N19" s="137"/>
      <c r="O19" s="174"/>
      <c r="P19" s="256">
        <f t="shared" si="1"/>
        <v>0</v>
      </c>
      <c r="Q19" s="137"/>
      <c r="R19" s="176"/>
      <c r="S19" s="256">
        <f t="shared" si="2"/>
        <v>0</v>
      </c>
      <c r="T19" s="137"/>
      <c r="U19" s="256">
        <f t="shared" si="3"/>
        <v>0</v>
      </c>
      <c r="V19" s="137"/>
      <c r="W19" s="258">
        <f t="shared" si="6"/>
        <v>0</v>
      </c>
      <c r="X19" s="256">
        <f t="shared" si="7"/>
        <v>0</v>
      </c>
      <c r="Y19" s="54"/>
      <c r="Z19" s="54"/>
      <c r="AA19" s="54"/>
      <c r="AB19" s="54"/>
      <c r="AC19" s="54"/>
      <c r="AD19" s="54"/>
      <c r="AE19" s="54"/>
    </row>
    <row r="20" spans="2:31" ht="14">
      <c r="B20" s="217"/>
      <c r="C20" s="199"/>
      <c r="D20" s="218"/>
      <c r="E20" s="203"/>
      <c r="F20" s="224"/>
      <c r="G20" s="243">
        <f t="shared" si="4"/>
        <v>0</v>
      </c>
      <c r="H20" s="134"/>
      <c r="I20" s="135"/>
      <c r="J20" s="136"/>
      <c r="K20" s="254">
        <f t="shared" si="5"/>
        <v>0</v>
      </c>
      <c r="L20" s="137"/>
      <c r="M20" s="255">
        <f t="shared" si="0"/>
        <v>0</v>
      </c>
      <c r="N20" s="137"/>
      <c r="O20" s="174"/>
      <c r="P20" s="256">
        <f t="shared" si="1"/>
        <v>0</v>
      </c>
      <c r="Q20" s="137"/>
      <c r="R20" s="176"/>
      <c r="S20" s="256">
        <f t="shared" si="2"/>
        <v>0</v>
      </c>
      <c r="T20" s="137"/>
      <c r="U20" s="256">
        <f t="shared" si="3"/>
        <v>0</v>
      </c>
      <c r="V20" s="137"/>
      <c r="W20" s="258">
        <f t="shared" si="6"/>
        <v>0</v>
      </c>
      <c r="X20" s="256">
        <f t="shared" si="7"/>
        <v>0</v>
      </c>
      <c r="Y20" s="54"/>
      <c r="Z20" s="54"/>
      <c r="AA20" s="54"/>
      <c r="AB20" s="54"/>
      <c r="AC20" s="54"/>
      <c r="AD20" s="54"/>
      <c r="AE20" s="54"/>
    </row>
    <row r="21" spans="2:31" ht="14">
      <c r="B21" s="217"/>
      <c r="C21" s="199"/>
      <c r="D21" s="219"/>
      <c r="E21" s="207"/>
      <c r="F21" s="225"/>
      <c r="G21" s="243">
        <f t="shared" si="4"/>
        <v>0</v>
      </c>
      <c r="H21" s="134"/>
      <c r="I21" s="135"/>
      <c r="J21" s="136"/>
      <c r="K21" s="254">
        <f t="shared" si="5"/>
        <v>0</v>
      </c>
      <c r="L21" s="137"/>
      <c r="M21" s="255">
        <f t="shared" si="0"/>
        <v>0</v>
      </c>
      <c r="N21" s="137"/>
      <c r="O21" s="174"/>
      <c r="P21" s="256">
        <f t="shared" si="1"/>
        <v>0</v>
      </c>
      <c r="Q21" s="137"/>
      <c r="R21" s="176"/>
      <c r="S21" s="256">
        <f t="shared" si="2"/>
        <v>0</v>
      </c>
      <c r="T21" s="137"/>
      <c r="U21" s="256">
        <f t="shared" si="3"/>
        <v>0</v>
      </c>
      <c r="V21" s="137"/>
      <c r="W21" s="258">
        <f t="shared" si="6"/>
        <v>0</v>
      </c>
      <c r="X21" s="256">
        <f t="shared" si="7"/>
        <v>0</v>
      </c>
      <c r="Y21" s="54"/>
      <c r="Z21" s="54"/>
      <c r="AA21" s="54"/>
      <c r="AB21" s="54"/>
      <c r="AC21" s="54"/>
      <c r="AD21" s="54"/>
      <c r="AE21" s="54"/>
    </row>
    <row r="22" spans="2:31" ht="14">
      <c r="B22" s="217"/>
      <c r="C22" s="199"/>
      <c r="D22" s="219"/>
      <c r="E22" s="207"/>
      <c r="F22" s="225"/>
      <c r="G22" s="243">
        <f t="shared" si="4"/>
        <v>0</v>
      </c>
      <c r="H22" s="134"/>
      <c r="I22" s="135"/>
      <c r="J22" s="136"/>
      <c r="K22" s="254">
        <f t="shared" si="5"/>
        <v>0</v>
      </c>
      <c r="L22" s="137"/>
      <c r="M22" s="255">
        <f t="shared" si="0"/>
        <v>0</v>
      </c>
      <c r="N22" s="137"/>
      <c r="O22" s="174"/>
      <c r="P22" s="256">
        <f t="shared" si="1"/>
        <v>0</v>
      </c>
      <c r="Q22" s="137"/>
      <c r="R22" s="176"/>
      <c r="S22" s="256">
        <f t="shared" si="2"/>
        <v>0</v>
      </c>
      <c r="T22" s="137"/>
      <c r="U22" s="256">
        <f t="shared" si="3"/>
        <v>0</v>
      </c>
      <c r="V22" s="137"/>
      <c r="W22" s="258">
        <f t="shared" si="6"/>
        <v>0</v>
      </c>
      <c r="X22" s="256">
        <f t="shared" si="7"/>
        <v>0</v>
      </c>
      <c r="Y22" s="54"/>
      <c r="Z22" s="54"/>
      <c r="AA22" s="54"/>
      <c r="AB22" s="54"/>
      <c r="AC22" s="54"/>
      <c r="AD22" s="54"/>
      <c r="AE22" s="54"/>
    </row>
    <row r="23" spans="2:31" ht="14">
      <c r="B23" s="217"/>
      <c r="C23" s="199"/>
      <c r="D23" s="219"/>
      <c r="E23" s="207"/>
      <c r="F23" s="225"/>
      <c r="G23" s="243">
        <f t="shared" si="4"/>
        <v>0</v>
      </c>
      <c r="H23" s="134"/>
      <c r="I23" s="135"/>
      <c r="J23" s="136"/>
      <c r="K23" s="254">
        <f t="shared" si="5"/>
        <v>0</v>
      </c>
      <c r="L23" s="137"/>
      <c r="M23" s="255">
        <f t="shared" si="0"/>
        <v>0</v>
      </c>
      <c r="N23" s="137"/>
      <c r="O23" s="174"/>
      <c r="P23" s="256">
        <f t="shared" si="1"/>
        <v>0</v>
      </c>
      <c r="Q23" s="137"/>
      <c r="R23" s="176"/>
      <c r="S23" s="256">
        <f t="shared" si="2"/>
        <v>0</v>
      </c>
      <c r="T23" s="137"/>
      <c r="U23" s="256">
        <f t="shared" si="3"/>
        <v>0</v>
      </c>
      <c r="V23" s="137"/>
      <c r="W23" s="258">
        <f t="shared" si="6"/>
        <v>0</v>
      </c>
      <c r="X23" s="256">
        <f t="shared" si="7"/>
        <v>0</v>
      </c>
      <c r="Y23" s="54"/>
      <c r="Z23" s="54"/>
      <c r="AA23" s="54"/>
      <c r="AB23" s="54"/>
      <c r="AC23" s="54"/>
      <c r="AD23" s="54"/>
      <c r="AE23" s="54"/>
    </row>
    <row r="24" spans="2:31" ht="14">
      <c r="B24" s="217"/>
      <c r="C24" s="199"/>
      <c r="D24" s="217"/>
      <c r="E24" s="209"/>
      <c r="F24" s="176"/>
      <c r="G24" s="243">
        <f t="shared" si="4"/>
        <v>0</v>
      </c>
      <c r="H24" s="134"/>
      <c r="I24" s="135"/>
      <c r="J24" s="136"/>
      <c r="K24" s="254">
        <f t="shared" si="5"/>
        <v>0</v>
      </c>
      <c r="L24" s="137"/>
      <c r="M24" s="255">
        <f t="shared" si="0"/>
        <v>0</v>
      </c>
      <c r="N24" s="137"/>
      <c r="O24" s="174"/>
      <c r="P24" s="256">
        <f t="shared" si="1"/>
        <v>0</v>
      </c>
      <c r="Q24" s="137"/>
      <c r="R24" s="176"/>
      <c r="S24" s="256">
        <f t="shared" si="2"/>
        <v>0</v>
      </c>
      <c r="T24" s="137"/>
      <c r="U24" s="256">
        <f t="shared" si="3"/>
        <v>0</v>
      </c>
      <c r="V24" s="137"/>
      <c r="W24" s="258">
        <f t="shared" si="6"/>
        <v>0</v>
      </c>
      <c r="X24" s="256">
        <f t="shared" si="7"/>
        <v>0</v>
      </c>
      <c r="Y24" s="54"/>
      <c r="Z24" s="54"/>
      <c r="AA24" s="54"/>
      <c r="AB24" s="54"/>
      <c r="AC24" s="54"/>
      <c r="AD24" s="54"/>
      <c r="AE24" s="54"/>
    </row>
    <row r="25" spans="2:31" ht="14">
      <c r="B25" s="217"/>
      <c r="C25" s="199"/>
      <c r="D25" s="219"/>
      <c r="E25" s="207"/>
      <c r="F25" s="225"/>
      <c r="G25" s="243">
        <f t="shared" si="4"/>
        <v>0</v>
      </c>
      <c r="H25" s="134"/>
      <c r="I25" s="135"/>
      <c r="J25" s="136"/>
      <c r="K25" s="254">
        <f t="shared" si="5"/>
        <v>0</v>
      </c>
      <c r="L25" s="137"/>
      <c r="M25" s="255">
        <f t="shared" si="0"/>
        <v>0</v>
      </c>
      <c r="N25" s="137"/>
      <c r="O25" s="174"/>
      <c r="P25" s="256">
        <f t="shared" si="1"/>
        <v>0</v>
      </c>
      <c r="Q25" s="137"/>
      <c r="R25" s="176"/>
      <c r="S25" s="256">
        <f t="shared" si="2"/>
        <v>0</v>
      </c>
      <c r="T25" s="137"/>
      <c r="U25" s="256">
        <f t="shared" si="3"/>
        <v>0</v>
      </c>
      <c r="V25" s="137"/>
      <c r="W25" s="258">
        <f t="shared" si="6"/>
        <v>0</v>
      </c>
      <c r="X25" s="256">
        <f t="shared" si="7"/>
        <v>0</v>
      </c>
      <c r="Y25" s="54"/>
      <c r="Z25" s="54"/>
      <c r="AA25" s="54"/>
      <c r="AB25" s="54"/>
      <c r="AC25" s="54"/>
      <c r="AD25" s="54"/>
      <c r="AE25" s="54"/>
    </row>
    <row r="26" spans="2:31" ht="14">
      <c r="B26" s="217"/>
      <c r="C26" s="199"/>
      <c r="D26" s="219"/>
      <c r="E26" s="207"/>
      <c r="F26" s="225"/>
      <c r="G26" s="243">
        <f t="shared" si="4"/>
        <v>0</v>
      </c>
      <c r="H26" s="134"/>
      <c r="I26" s="135"/>
      <c r="J26" s="136"/>
      <c r="K26" s="254">
        <f t="shared" si="5"/>
        <v>0</v>
      </c>
      <c r="L26" s="137"/>
      <c r="M26" s="255">
        <f t="shared" si="0"/>
        <v>0</v>
      </c>
      <c r="N26" s="137"/>
      <c r="O26" s="174"/>
      <c r="P26" s="256">
        <f t="shared" si="1"/>
        <v>0</v>
      </c>
      <c r="Q26" s="137"/>
      <c r="R26" s="176"/>
      <c r="S26" s="256">
        <f t="shared" si="2"/>
        <v>0</v>
      </c>
      <c r="T26" s="137"/>
      <c r="U26" s="256">
        <f t="shared" si="3"/>
        <v>0</v>
      </c>
      <c r="V26" s="137"/>
      <c r="W26" s="258">
        <f t="shared" si="6"/>
        <v>0</v>
      </c>
      <c r="X26" s="256">
        <f t="shared" si="7"/>
        <v>0</v>
      </c>
      <c r="Y26" s="54"/>
      <c r="Z26" s="54"/>
      <c r="AA26" s="54"/>
      <c r="AB26" s="54"/>
      <c r="AC26" s="54"/>
      <c r="AD26" s="54"/>
      <c r="AE26" s="54"/>
    </row>
    <row r="27" spans="2:31" ht="14">
      <c r="B27" s="217"/>
      <c r="C27" s="199"/>
      <c r="D27" s="219"/>
      <c r="E27" s="207"/>
      <c r="F27" s="225"/>
      <c r="G27" s="243">
        <f t="shared" si="4"/>
        <v>0</v>
      </c>
      <c r="H27" s="134"/>
      <c r="I27" s="135"/>
      <c r="J27" s="136"/>
      <c r="K27" s="254">
        <f t="shared" si="5"/>
        <v>0</v>
      </c>
      <c r="L27" s="137"/>
      <c r="M27" s="255">
        <f t="shared" si="0"/>
        <v>0</v>
      </c>
      <c r="N27" s="137"/>
      <c r="O27" s="174"/>
      <c r="P27" s="256">
        <f t="shared" si="1"/>
        <v>0</v>
      </c>
      <c r="Q27" s="137"/>
      <c r="R27" s="176"/>
      <c r="S27" s="256">
        <f t="shared" si="2"/>
        <v>0</v>
      </c>
      <c r="T27" s="137"/>
      <c r="U27" s="256">
        <f t="shared" si="3"/>
        <v>0</v>
      </c>
      <c r="V27" s="137"/>
      <c r="W27" s="258">
        <f t="shared" si="6"/>
        <v>0</v>
      </c>
      <c r="X27" s="256">
        <f t="shared" si="7"/>
        <v>0</v>
      </c>
      <c r="Y27" s="54"/>
      <c r="Z27" s="54"/>
      <c r="AA27" s="54"/>
      <c r="AB27" s="54"/>
      <c r="AC27" s="54"/>
      <c r="AD27" s="54"/>
      <c r="AE27" s="54"/>
    </row>
    <row r="28" spans="2:31" ht="14">
      <c r="B28" s="217"/>
      <c r="C28" s="199"/>
      <c r="D28" s="219"/>
      <c r="E28" s="207"/>
      <c r="F28" s="225"/>
      <c r="G28" s="243">
        <f t="shared" si="4"/>
        <v>0</v>
      </c>
      <c r="H28" s="134"/>
      <c r="I28" s="135"/>
      <c r="J28" s="136"/>
      <c r="K28" s="254">
        <f t="shared" si="5"/>
        <v>0</v>
      </c>
      <c r="L28" s="137"/>
      <c r="M28" s="255">
        <f t="shared" si="0"/>
        <v>0</v>
      </c>
      <c r="N28" s="137"/>
      <c r="O28" s="174"/>
      <c r="P28" s="256">
        <f t="shared" si="1"/>
        <v>0</v>
      </c>
      <c r="Q28" s="137"/>
      <c r="R28" s="176"/>
      <c r="S28" s="256">
        <f t="shared" si="2"/>
        <v>0</v>
      </c>
      <c r="T28" s="137"/>
      <c r="U28" s="256">
        <f t="shared" si="3"/>
        <v>0</v>
      </c>
      <c r="V28" s="137"/>
      <c r="W28" s="258">
        <f t="shared" si="6"/>
        <v>0</v>
      </c>
      <c r="X28" s="256">
        <f t="shared" si="7"/>
        <v>0</v>
      </c>
      <c r="Y28" s="54"/>
      <c r="Z28" s="54"/>
      <c r="AA28" s="54"/>
      <c r="AB28" s="54"/>
      <c r="AC28" s="54"/>
      <c r="AD28" s="54"/>
      <c r="AE28" s="54"/>
    </row>
    <row r="29" spans="2:31" ht="14">
      <c r="B29" s="217"/>
      <c r="C29" s="199"/>
      <c r="D29" s="219"/>
      <c r="E29" s="207"/>
      <c r="F29" s="225"/>
      <c r="G29" s="243">
        <f t="shared" si="4"/>
        <v>0</v>
      </c>
      <c r="H29" s="134"/>
      <c r="I29" s="135"/>
      <c r="J29" s="136"/>
      <c r="K29" s="254">
        <f t="shared" si="5"/>
        <v>0</v>
      </c>
      <c r="L29" s="137"/>
      <c r="M29" s="255">
        <f t="shared" si="0"/>
        <v>0</v>
      </c>
      <c r="N29" s="137"/>
      <c r="O29" s="174"/>
      <c r="P29" s="256">
        <f t="shared" si="1"/>
        <v>0</v>
      </c>
      <c r="Q29" s="137"/>
      <c r="R29" s="176"/>
      <c r="S29" s="256">
        <f t="shared" si="2"/>
        <v>0</v>
      </c>
      <c r="T29" s="137"/>
      <c r="U29" s="256">
        <f t="shared" si="3"/>
        <v>0</v>
      </c>
      <c r="V29" s="137"/>
      <c r="W29" s="258">
        <f t="shared" si="6"/>
        <v>0</v>
      </c>
      <c r="X29" s="256">
        <f t="shared" si="7"/>
        <v>0</v>
      </c>
      <c r="Y29" s="54"/>
      <c r="Z29" s="54"/>
      <c r="AA29" s="54"/>
      <c r="AB29" s="54"/>
      <c r="AC29" s="54"/>
      <c r="AD29" s="54"/>
      <c r="AE29" s="54"/>
    </row>
    <row r="30" spans="2:31" ht="14">
      <c r="B30" s="217"/>
      <c r="C30" s="199"/>
      <c r="D30" s="219"/>
      <c r="E30" s="207"/>
      <c r="F30" s="225"/>
      <c r="G30" s="243">
        <f t="shared" si="4"/>
        <v>0</v>
      </c>
      <c r="H30" s="134"/>
      <c r="I30" s="135"/>
      <c r="J30" s="136"/>
      <c r="K30" s="254">
        <f t="shared" si="5"/>
        <v>0</v>
      </c>
      <c r="L30" s="137"/>
      <c r="M30" s="255">
        <f t="shared" si="0"/>
        <v>0</v>
      </c>
      <c r="N30" s="137"/>
      <c r="O30" s="174"/>
      <c r="P30" s="256">
        <f t="shared" si="1"/>
        <v>0</v>
      </c>
      <c r="Q30" s="137"/>
      <c r="R30" s="176"/>
      <c r="S30" s="256">
        <f t="shared" si="2"/>
        <v>0</v>
      </c>
      <c r="T30" s="137"/>
      <c r="U30" s="256">
        <f t="shared" si="3"/>
        <v>0</v>
      </c>
      <c r="V30" s="137"/>
      <c r="W30" s="258">
        <f t="shared" si="6"/>
        <v>0</v>
      </c>
      <c r="X30" s="256">
        <f t="shared" si="7"/>
        <v>0</v>
      </c>
      <c r="Y30" s="54"/>
      <c r="Z30" s="54"/>
      <c r="AA30" s="54"/>
      <c r="AB30" s="54"/>
      <c r="AC30" s="54"/>
      <c r="AD30" s="54"/>
      <c r="AE30" s="54"/>
    </row>
    <row r="31" spans="2:31" ht="14">
      <c r="B31" s="217"/>
      <c r="C31" s="199"/>
      <c r="D31" s="219"/>
      <c r="E31" s="207"/>
      <c r="F31" s="225"/>
      <c r="G31" s="243">
        <f t="shared" si="4"/>
        <v>0</v>
      </c>
      <c r="H31" s="134"/>
      <c r="I31" s="135"/>
      <c r="J31" s="136"/>
      <c r="K31" s="254">
        <f t="shared" si="5"/>
        <v>0</v>
      </c>
      <c r="L31" s="137"/>
      <c r="M31" s="255">
        <f t="shared" si="0"/>
        <v>0</v>
      </c>
      <c r="N31" s="137"/>
      <c r="O31" s="174"/>
      <c r="P31" s="256">
        <f t="shared" si="1"/>
        <v>0</v>
      </c>
      <c r="Q31" s="137"/>
      <c r="R31" s="176"/>
      <c r="S31" s="256">
        <f t="shared" si="2"/>
        <v>0</v>
      </c>
      <c r="T31" s="137"/>
      <c r="U31" s="256">
        <f t="shared" si="3"/>
        <v>0</v>
      </c>
      <c r="V31" s="137"/>
      <c r="W31" s="258">
        <f t="shared" si="6"/>
        <v>0</v>
      </c>
      <c r="X31" s="256">
        <f t="shared" si="7"/>
        <v>0</v>
      </c>
      <c r="Y31" s="54"/>
      <c r="Z31" s="54"/>
      <c r="AA31" s="54"/>
      <c r="AB31" s="54"/>
      <c r="AC31" s="54"/>
      <c r="AD31" s="54"/>
      <c r="AE31" s="54"/>
    </row>
    <row r="32" spans="2:31" ht="14">
      <c r="B32" s="217"/>
      <c r="C32" s="199"/>
      <c r="D32" s="219"/>
      <c r="E32" s="207"/>
      <c r="F32" s="225"/>
      <c r="G32" s="243">
        <f t="shared" si="4"/>
        <v>0</v>
      </c>
      <c r="H32" s="134"/>
      <c r="I32" s="135"/>
      <c r="J32" s="136"/>
      <c r="K32" s="254">
        <f t="shared" si="5"/>
        <v>0</v>
      </c>
      <c r="L32" s="137"/>
      <c r="M32" s="255">
        <f t="shared" si="0"/>
        <v>0</v>
      </c>
      <c r="N32" s="137"/>
      <c r="O32" s="174"/>
      <c r="P32" s="256">
        <f t="shared" si="1"/>
        <v>0</v>
      </c>
      <c r="Q32" s="137"/>
      <c r="R32" s="176"/>
      <c r="S32" s="256">
        <f t="shared" si="2"/>
        <v>0</v>
      </c>
      <c r="T32" s="137"/>
      <c r="U32" s="256">
        <f t="shared" si="3"/>
        <v>0</v>
      </c>
      <c r="V32" s="137"/>
      <c r="W32" s="258">
        <f t="shared" si="6"/>
        <v>0</v>
      </c>
      <c r="X32" s="256">
        <f t="shared" si="7"/>
        <v>0</v>
      </c>
      <c r="Y32" s="54"/>
      <c r="Z32" s="54"/>
      <c r="AA32" s="54"/>
      <c r="AB32" s="54"/>
      <c r="AC32" s="54"/>
      <c r="AD32" s="54"/>
      <c r="AE32" s="54"/>
    </row>
    <row r="33" spans="2:31" ht="14">
      <c r="B33" s="217"/>
      <c r="C33" s="199"/>
      <c r="D33" s="219"/>
      <c r="E33" s="207"/>
      <c r="F33" s="225"/>
      <c r="G33" s="243">
        <f t="shared" si="4"/>
        <v>0</v>
      </c>
      <c r="H33" s="134"/>
      <c r="I33" s="135"/>
      <c r="J33" s="136"/>
      <c r="K33" s="254">
        <f t="shared" si="5"/>
        <v>0</v>
      </c>
      <c r="L33" s="137"/>
      <c r="M33" s="255">
        <f t="shared" si="0"/>
        <v>0</v>
      </c>
      <c r="N33" s="137"/>
      <c r="O33" s="174"/>
      <c r="P33" s="256">
        <f t="shared" si="1"/>
        <v>0</v>
      </c>
      <c r="Q33" s="137"/>
      <c r="R33" s="176"/>
      <c r="S33" s="256">
        <f t="shared" si="2"/>
        <v>0</v>
      </c>
      <c r="T33" s="137"/>
      <c r="U33" s="256">
        <f t="shared" si="3"/>
        <v>0</v>
      </c>
      <c r="V33" s="137"/>
      <c r="W33" s="258">
        <f t="shared" si="6"/>
        <v>0</v>
      </c>
      <c r="X33" s="256">
        <f t="shared" si="7"/>
        <v>0</v>
      </c>
      <c r="Y33" s="54"/>
      <c r="Z33" s="54"/>
      <c r="AA33" s="54"/>
      <c r="AB33" s="54"/>
      <c r="AC33" s="54"/>
      <c r="AD33" s="54"/>
      <c r="AE33" s="54"/>
    </row>
    <row r="34" spans="2:31" ht="14">
      <c r="B34" s="217"/>
      <c r="C34" s="199"/>
      <c r="D34" s="219"/>
      <c r="E34" s="207"/>
      <c r="F34" s="225"/>
      <c r="G34" s="243">
        <f t="shared" si="4"/>
        <v>0</v>
      </c>
      <c r="H34" s="134"/>
      <c r="I34" s="135"/>
      <c r="J34" s="136"/>
      <c r="K34" s="254">
        <f t="shared" si="5"/>
        <v>0</v>
      </c>
      <c r="L34" s="137"/>
      <c r="M34" s="255">
        <f t="shared" si="0"/>
        <v>0</v>
      </c>
      <c r="N34" s="137"/>
      <c r="O34" s="174"/>
      <c r="P34" s="256">
        <f t="shared" si="1"/>
        <v>0</v>
      </c>
      <c r="Q34" s="137"/>
      <c r="R34" s="176"/>
      <c r="S34" s="256">
        <f t="shared" si="2"/>
        <v>0</v>
      </c>
      <c r="T34" s="137"/>
      <c r="U34" s="256">
        <f t="shared" si="3"/>
        <v>0</v>
      </c>
      <c r="V34" s="137"/>
      <c r="W34" s="258">
        <f t="shared" si="6"/>
        <v>0</v>
      </c>
      <c r="X34" s="256">
        <f t="shared" si="7"/>
        <v>0</v>
      </c>
      <c r="Y34" s="54"/>
      <c r="Z34" s="54"/>
      <c r="AA34" s="54"/>
      <c r="AB34" s="54"/>
      <c r="AC34" s="54"/>
      <c r="AD34" s="54"/>
      <c r="AE34" s="54"/>
    </row>
    <row r="35" spans="2:31" ht="14">
      <c r="B35" s="217"/>
      <c r="C35" s="199"/>
      <c r="D35" s="219"/>
      <c r="E35" s="207"/>
      <c r="F35" s="225"/>
      <c r="G35" s="243">
        <f t="shared" si="4"/>
        <v>0</v>
      </c>
      <c r="H35" s="134"/>
      <c r="I35" s="135"/>
      <c r="J35" s="136"/>
      <c r="K35" s="254">
        <f t="shared" si="5"/>
        <v>0</v>
      </c>
      <c r="L35" s="137"/>
      <c r="M35" s="255">
        <f t="shared" si="0"/>
        <v>0</v>
      </c>
      <c r="N35" s="137"/>
      <c r="O35" s="174"/>
      <c r="P35" s="256">
        <f t="shared" si="1"/>
        <v>0</v>
      </c>
      <c r="Q35" s="137"/>
      <c r="R35" s="176"/>
      <c r="S35" s="256">
        <f t="shared" si="2"/>
        <v>0</v>
      </c>
      <c r="T35" s="137"/>
      <c r="U35" s="256">
        <f t="shared" si="3"/>
        <v>0</v>
      </c>
      <c r="V35" s="137"/>
      <c r="W35" s="258">
        <f t="shared" si="6"/>
        <v>0</v>
      </c>
      <c r="X35" s="256">
        <f t="shared" si="7"/>
        <v>0</v>
      </c>
      <c r="Y35" s="54"/>
      <c r="Z35" s="54"/>
      <c r="AA35" s="54"/>
      <c r="AB35" s="54"/>
      <c r="AC35" s="54"/>
      <c r="AD35" s="54"/>
      <c r="AE35" s="54"/>
    </row>
    <row r="36" spans="2:31" ht="14">
      <c r="B36" s="217"/>
      <c r="C36" s="199"/>
      <c r="D36" s="219"/>
      <c r="E36" s="207"/>
      <c r="F36" s="225"/>
      <c r="G36" s="243">
        <f t="shared" si="4"/>
        <v>0</v>
      </c>
      <c r="H36" s="134"/>
      <c r="I36" s="135"/>
      <c r="J36" s="136"/>
      <c r="K36" s="254">
        <f t="shared" si="5"/>
        <v>0</v>
      </c>
      <c r="L36" s="137"/>
      <c r="M36" s="255">
        <f t="shared" si="0"/>
        <v>0</v>
      </c>
      <c r="N36" s="137"/>
      <c r="O36" s="174"/>
      <c r="P36" s="256">
        <f t="shared" si="1"/>
        <v>0</v>
      </c>
      <c r="Q36" s="137"/>
      <c r="R36" s="176"/>
      <c r="S36" s="256">
        <f t="shared" si="2"/>
        <v>0</v>
      </c>
      <c r="T36" s="137"/>
      <c r="U36" s="256">
        <f t="shared" si="3"/>
        <v>0</v>
      </c>
      <c r="V36" s="137"/>
      <c r="W36" s="258">
        <f t="shared" si="6"/>
        <v>0</v>
      </c>
      <c r="X36" s="256">
        <f t="shared" si="7"/>
        <v>0</v>
      </c>
      <c r="Y36" s="54"/>
      <c r="Z36" s="54"/>
      <c r="AA36" s="54"/>
      <c r="AB36" s="54"/>
      <c r="AC36" s="54"/>
      <c r="AD36" s="54"/>
      <c r="AE36" s="54"/>
    </row>
    <row r="37" spans="2:31" ht="14">
      <c r="B37" s="217"/>
      <c r="C37" s="199"/>
      <c r="D37" s="219"/>
      <c r="E37" s="207"/>
      <c r="F37" s="225"/>
      <c r="G37" s="243">
        <f t="shared" si="4"/>
        <v>0</v>
      </c>
      <c r="H37" s="134"/>
      <c r="I37" s="135"/>
      <c r="J37" s="136"/>
      <c r="K37" s="254">
        <f t="shared" si="5"/>
        <v>0</v>
      </c>
      <c r="L37" s="137"/>
      <c r="M37" s="255">
        <f t="shared" si="0"/>
        <v>0</v>
      </c>
      <c r="N37" s="137"/>
      <c r="O37" s="174"/>
      <c r="P37" s="256">
        <f t="shared" si="1"/>
        <v>0</v>
      </c>
      <c r="Q37" s="137"/>
      <c r="R37" s="176"/>
      <c r="S37" s="256">
        <f t="shared" si="2"/>
        <v>0</v>
      </c>
      <c r="T37" s="137"/>
      <c r="U37" s="256">
        <f t="shared" si="3"/>
        <v>0</v>
      </c>
      <c r="V37" s="137"/>
      <c r="W37" s="258">
        <f t="shared" si="6"/>
        <v>0</v>
      </c>
      <c r="X37" s="256">
        <f t="shared" si="7"/>
        <v>0</v>
      </c>
      <c r="Y37" s="54"/>
      <c r="Z37" s="54"/>
      <c r="AA37" s="54"/>
      <c r="AB37" s="54"/>
      <c r="AC37" s="54"/>
      <c r="AD37" s="54"/>
      <c r="AE37" s="54"/>
    </row>
    <row r="38" spans="2:31" ht="14">
      <c r="B38" s="217"/>
      <c r="C38" s="199"/>
      <c r="D38" s="219"/>
      <c r="E38" s="207"/>
      <c r="F38" s="225"/>
      <c r="G38" s="243">
        <f t="shared" si="4"/>
        <v>0</v>
      </c>
      <c r="H38" s="134"/>
      <c r="I38" s="135"/>
      <c r="J38" s="136"/>
      <c r="K38" s="254">
        <f t="shared" si="5"/>
        <v>0</v>
      </c>
      <c r="L38" s="137"/>
      <c r="M38" s="255">
        <f t="shared" si="0"/>
        <v>0</v>
      </c>
      <c r="N38" s="137"/>
      <c r="O38" s="174"/>
      <c r="P38" s="256">
        <f t="shared" si="1"/>
        <v>0</v>
      </c>
      <c r="Q38" s="137"/>
      <c r="R38" s="176"/>
      <c r="S38" s="256">
        <f t="shared" si="2"/>
        <v>0</v>
      </c>
      <c r="T38" s="137"/>
      <c r="U38" s="256">
        <f t="shared" si="3"/>
        <v>0</v>
      </c>
      <c r="V38" s="137"/>
      <c r="W38" s="258">
        <f t="shared" si="6"/>
        <v>0</v>
      </c>
      <c r="X38" s="256">
        <f t="shared" si="7"/>
        <v>0</v>
      </c>
      <c r="Y38" s="54"/>
      <c r="Z38" s="54"/>
      <c r="AA38" s="54"/>
      <c r="AB38" s="54"/>
      <c r="AC38" s="54"/>
      <c r="AD38" s="54"/>
      <c r="AE38" s="54"/>
    </row>
    <row r="39" spans="2:31" ht="14">
      <c r="B39" s="62" t="s">
        <v>0</v>
      </c>
      <c r="C39" s="89" t="s">
        <v>91</v>
      </c>
      <c r="D39" s="89" t="s">
        <v>91</v>
      </c>
      <c r="E39" s="89" t="s">
        <v>91</v>
      </c>
      <c r="F39" s="222"/>
      <c r="G39" s="253">
        <f>SUM(G17:G38)</f>
        <v>0</v>
      </c>
      <c r="H39" s="89" t="s">
        <v>91</v>
      </c>
      <c r="I39" s="89" t="s">
        <v>91</v>
      </c>
      <c r="J39" s="89" t="s">
        <v>91</v>
      </c>
      <c r="K39" s="245">
        <f>SUM(K17:K38)</f>
        <v>0</v>
      </c>
      <c r="L39" s="144" t="s">
        <v>91</v>
      </c>
      <c r="M39" s="245">
        <f>SUM(M17:M38)</f>
        <v>0</v>
      </c>
      <c r="N39" s="144" t="s">
        <v>91</v>
      </c>
      <c r="O39" s="108" t="s">
        <v>91</v>
      </c>
      <c r="P39" s="245">
        <f>SUM(P17:P38)</f>
        <v>0</v>
      </c>
      <c r="Q39" s="89" t="s">
        <v>91</v>
      </c>
      <c r="R39" s="221" t="s">
        <v>91</v>
      </c>
      <c r="S39" s="257">
        <f>SUM(S17:S38)</f>
        <v>0</v>
      </c>
      <c r="T39" s="144" t="s">
        <v>91</v>
      </c>
      <c r="U39" s="245">
        <f>SUM(U17:U38)</f>
        <v>0</v>
      </c>
      <c r="V39" s="144" t="s">
        <v>91</v>
      </c>
      <c r="W39" s="258">
        <f>SUM(W17:W38)</f>
        <v>0</v>
      </c>
      <c r="X39" s="245">
        <f>SUM(G39, K39,M39,P39,S39,U39,W39)</f>
        <v>0</v>
      </c>
      <c r="Y39" s="54"/>
      <c r="Z39" s="54"/>
      <c r="AA39" s="54"/>
      <c r="AB39" s="54"/>
      <c r="AC39" s="54"/>
      <c r="AD39" s="54"/>
      <c r="AE39" s="54"/>
    </row>
    <row r="40" spans="2:31" ht="12.5">
      <c r="B40" s="14"/>
      <c r="C40" s="14"/>
      <c r="D40" s="11"/>
      <c r="E40" s="220"/>
      <c r="F40" s="220"/>
      <c r="G40" s="220"/>
      <c r="H40" s="220"/>
      <c r="I40" s="14"/>
      <c r="J40" s="14"/>
      <c r="K40" s="14"/>
      <c r="L40" s="14"/>
      <c r="O40" s="11"/>
      <c r="P40" s="11"/>
      <c r="Q40" s="11"/>
      <c r="R40" s="11"/>
      <c r="S40" s="11"/>
      <c r="T40" s="11"/>
      <c r="U40" s="11"/>
      <c r="V40" s="11"/>
      <c r="W40" s="11"/>
      <c r="X40" s="11"/>
      <c r="Y40" s="11"/>
    </row>
    <row r="43" spans="2:31">
      <c r="B43" s="4" t="s">
        <v>62</v>
      </c>
    </row>
  </sheetData>
  <mergeCells count="33">
    <mergeCell ref="G15:G16"/>
    <mergeCell ref="H14:K14"/>
    <mergeCell ref="L14:M14"/>
    <mergeCell ref="N14:P14"/>
    <mergeCell ref="Q14:S14"/>
    <mergeCell ref="Q15:Q16"/>
    <mergeCell ref="S15:S16"/>
    <mergeCell ref="P15:P16"/>
    <mergeCell ref="Y14:AE14"/>
    <mergeCell ref="R15:R16"/>
    <mergeCell ref="W15:W16"/>
    <mergeCell ref="T14:U14"/>
    <mergeCell ref="V14:X14"/>
    <mergeCell ref="T15:T16"/>
    <mergeCell ref="U15:U16"/>
    <mergeCell ref="V15:V16"/>
    <mergeCell ref="X15:X16"/>
    <mergeCell ref="A4:O4"/>
    <mergeCell ref="B5:T7"/>
    <mergeCell ref="C9:D9"/>
    <mergeCell ref="B15:B16"/>
    <mergeCell ref="C15:C16"/>
    <mergeCell ref="D15:D16"/>
    <mergeCell ref="E15:E16"/>
    <mergeCell ref="H15:H16"/>
    <mergeCell ref="I15:I16"/>
    <mergeCell ref="J15:J16"/>
    <mergeCell ref="K15:K16"/>
    <mergeCell ref="L15:L16"/>
    <mergeCell ref="M15:M16"/>
    <mergeCell ref="N15:N16"/>
    <mergeCell ref="O15:O16"/>
    <mergeCell ref="F15:F16"/>
  </mergeCells>
  <pageMargins left="0.75" right="0.75" top="1" bottom="1" header="0.5" footer="0.5"/>
  <pageSetup orientation="portrait" horizontalDpi="4294967293" verticalDpi="4294967293"/>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xr:uid="{2DCAAF4B-B0C0-474C-B824-D5B547C9BC42}">
          <x14:formula1>
            <xm:f>'Dropdown options'!$A$30:$A$31</xm:f>
          </x14:formula1>
          <xm:sqref>C17:C38</xm:sqref>
        </x14:dataValidation>
        <x14:dataValidation type="list" allowBlank="1" showInputMessage="1" showErrorMessage="1" xr:uid="{49A824C3-2FFE-4395-BBDF-19F0E75B1586}">
          <x14:formula1>
            <xm:f>'Dropdown options'!$A$9:$A$10</xm:f>
          </x14:formula1>
          <xm:sqref>Y17:Y38 Z17:AE39</xm:sqref>
        </x14:dataValidation>
        <x14:dataValidation type="list" allowBlank="1" showInputMessage="1" showErrorMessage="1" xr:uid="{F38B493C-58B1-428D-A36B-C14E2783DF4A}">
          <x14:formula1>
            <xm:f>'Dropdown options'!$A$43:$A$52</xm:f>
          </x14:formula1>
          <xm:sqref>J17:J38 E17:F38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49966"/>
  </sheetPr>
  <dimension ref="A1:N30"/>
  <sheetViews>
    <sheetView showGridLines="0" zoomScale="50" zoomScaleNormal="50" workbookViewId="0">
      <selection activeCell="R13" sqref="R13"/>
    </sheetView>
  </sheetViews>
  <sheetFormatPr defaultColWidth="8.453125" defaultRowHeight="12.5"/>
  <cols>
    <col min="1" max="1" width="2.1796875" style="11" customWidth="1"/>
    <col min="2" max="2" width="39.1796875" style="14" customWidth="1"/>
    <col min="3" max="4" width="25.453125" style="11" customWidth="1"/>
    <col min="5" max="5" width="1.1796875" style="11" customWidth="1"/>
    <col min="6" max="6" width="22.453125" style="14" customWidth="1"/>
    <col min="7" max="7" width="22.81640625" style="11" customWidth="1"/>
    <col min="8" max="8" width="23.26953125" style="11" customWidth="1"/>
    <col min="9" max="9" width="22.1796875" style="11" customWidth="1"/>
    <col min="10" max="10" width="23.26953125" style="11" customWidth="1"/>
    <col min="11" max="11" width="22.54296875" style="11" customWidth="1"/>
    <col min="12" max="12" width="18.54296875" style="11" customWidth="1"/>
    <col min="13" max="13" width="14.81640625" style="11" customWidth="1"/>
    <col min="14" max="16384" width="8.453125" style="11"/>
  </cols>
  <sheetData>
    <row r="1" spans="1:14" s="116" customFormat="1" ht="33.75" customHeight="1">
      <c r="A1" s="115" t="s">
        <v>16</v>
      </c>
      <c r="B1" s="119"/>
      <c r="D1" s="120"/>
      <c r="E1" s="120"/>
      <c r="F1" s="119"/>
      <c r="G1" s="119"/>
      <c r="H1" s="119"/>
    </row>
    <row r="2" spans="1:14" s="65" customFormat="1" ht="3.75" customHeight="1">
      <c r="B2" s="66"/>
      <c r="C2" s="67"/>
      <c r="D2" s="68"/>
      <c r="E2" s="68"/>
      <c r="F2" s="69"/>
      <c r="G2" s="69"/>
      <c r="H2" s="69"/>
      <c r="I2" s="70"/>
    </row>
    <row r="3" spans="1:14" s="7" customFormat="1" ht="13">
      <c r="B3" s="4"/>
      <c r="C3" s="5"/>
      <c r="D3" s="6"/>
      <c r="E3" s="6"/>
      <c r="F3" s="2"/>
      <c r="G3" s="2"/>
      <c r="H3" s="2"/>
      <c r="I3" s="3"/>
    </row>
    <row r="4" spans="1:14" s="7" customFormat="1" ht="20.25" customHeight="1">
      <c r="A4" s="293" t="s">
        <v>101</v>
      </c>
      <c r="B4" s="294"/>
      <c r="C4" s="294"/>
      <c r="D4" s="294"/>
      <c r="E4" s="294"/>
      <c r="F4" s="294"/>
      <c r="G4" s="294"/>
      <c r="H4" s="294"/>
      <c r="I4" s="294"/>
      <c r="J4" s="295"/>
      <c r="K4" s="71"/>
      <c r="L4" s="71"/>
      <c r="M4" s="71"/>
      <c r="N4" s="71"/>
    </row>
    <row r="5" spans="1:14" s="7" customFormat="1" ht="20.25" customHeight="1">
      <c r="A5" s="87"/>
      <c r="B5" s="289" t="s">
        <v>182</v>
      </c>
      <c r="C5" s="289"/>
      <c r="D5" s="289"/>
      <c r="E5" s="289"/>
      <c r="F5" s="289"/>
      <c r="G5" s="289"/>
      <c r="H5" s="289"/>
      <c r="I5" s="289"/>
      <c r="J5" s="289"/>
      <c r="K5" s="289"/>
      <c r="L5" s="289"/>
      <c r="M5" s="289"/>
      <c r="N5" s="289"/>
    </row>
    <row r="6" spans="1:14" s="7" customFormat="1" ht="20.25" customHeight="1">
      <c r="A6" s="87"/>
      <c r="B6" s="289"/>
      <c r="C6" s="289"/>
      <c r="D6" s="289"/>
      <c r="E6" s="289"/>
      <c r="F6" s="289"/>
      <c r="G6" s="289"/>
      <c r="H6" s="289"/>
      <c r="I6" s="289"/>
      <c r="J6" s="289"/>
      <c r="K6" s="289"/>
      <c r="L6" s="289"/>
      <c r="M6" s="289"/>
      <c r="N6" s="289"/>
    </row>
    <row r="7" spans="1:14" s="7" customFormat="1" ht="20.25" customHeight="1">
      <c r="A7" s="87"/>
      <c r="B7" s="289"/>
      <c r="C7" s="289"/>
      <c r="D7" s="289"/>
      <c r="E7" s="289"/>
      <c r="F7" s="289"/>
      <c r="G7" s="289"/>
      <c r="H7" s="289"/>
      <c r="I7" s="289"/>
      <c r="J7" s="289"/>
      <c r="K7" s="289"/>
      <c r="L7" s="289"/>
      <c r="M7" s="289"/>
      <c r="N7" s="289"/>
    </row>
    <row r="8" spans="1:14" s="12" customFormat="1" ht="14">
      <c r="B8" s="42"/>
      <c r="C8" s="42"/>
      <c r="D8" s="42"/>
      <c r="E8" s="42"/>
      <c r="F8" s="42"/>
      <c r="G8" s="42"/>
      <c r="H8" s="42"/>
      <c r="I8" s="42"/>
      <c r="J8" s="42"/>
      <c r="K8" s="15"/>
      <c r="L8" s="15"/>
      <c r="M8" s="15"/>
      <c r="N8" s="15"/>
    </row>
    <row r="9" spans="1:14" s="12" customFormat="1" ht="15.5">
      <c r="B9" s="112" t="s">
        <v>19</v>
      </c>
      <c r="C9" s="302"/>
      <c r="D9" s="303"/>
      <c r="E9" s="60"/>
      <c r="F9" s="42"/>
      <c r="G9" s="42"/>
      <c r="H9" s="42"/>
      <c r="I9" s="42"/>
      <c r="J9" s="42"/>
      <c r="K9" s="15"/>
      <c r="L9" s="15"/>
      <c r="M9" s="15"/>
      <c r="N9" s="15"/>
    </row>
    <row r="10" spans="1:14" s="12" customFormat="1" ht="15.5">
      <c r="B10" s="112" t="s">
        <v>20</v>
      </c>
      <c r="C10" s="126"/>
      <c r="D10" s="123"/>
      <c r="E10" s="60"/>
      <c r="F10" s="42"/>
      <c r="G10" s="42"/>
      <c r="H10" s="42"/>
      <c r="I10" s="42"/>
      <c r="J10" s="42"/>
      <c r="K10" s="15"/>
      <c r="L10" s="15"/>
      <c r="M10" s="15"/>
      <c r="N10" s="15"/>
    </row>
    <row r="11" spans="1:14" s="12" customFormat="1" ht="15.5">
      <c r="B11" s="112" t="s">
        <v>117</v>
      </c>
      <c r="C11" s="259">
        <f>C27</f>
        <v>0</v>
      </c>
      <c r="D11" s="260"/>
      <c r="E11" s="60"/>
      <c r="F11" s="42"/>
      <c r="G11" s="42"/>
      <c r="H11" s="42"/>
      <c r="I11" s="42"/>
      <c r="J11" s="42"/>
      <c r="K11" s="15"/>
      <c r="L11" s="15"/>
      <c r="M11" s="15"/>
      <c r="N11" s="15"/>
    </row>
    <row r="12" spans="1:14" s="12" customFormat="1" ht="45" customHeight="1">
      <c r="B12" s="58"/>
      <c r="C12" s="60"/>
      <c r="D12" s="60"/>
      <c r="E12" s="60"/>
      <c r="F12" s="333" t="s">
        <v>120</v>
      </c>
      <c r="G12" s="334"/>
      <c r="H12" s="334"/>
      <c r="I12" s="334"/>
      <c r="J12" s="334"/>
      <c r="K12" s="334"/>
      <c r="L12" s="334"/>
      <c r="M12" s="15"/>
      <c r="N12" s="15"/>
    </row>
    <row r="13" spans="1:14" s="12" customFormat="1" ht="16" customHeight="1">
      <c r="B13" s="58"/>
      <c r="C13" s="58"/>
      <c r="D13" s="60"/>
      <c r="E13" s="60"/>
      <c r="F13" s="131" t="s">
        <v>23</v>
      </c>
      <c r="G13" s="131" t="s">
        <v>24</v>
      </c>
      <c r="H13" s="131" t="s">
        <v>25</v>
      </c>
      <c r="I13" s="131" t="s">
        <v>26</v>
      </c>
      <c r="J13" s="131" t="s">
        <v>27</v>
      </c>
      <c r="K13" s="131" t="s">
        <v>28</v>
      </c>
      <c r="L13" s="131" t="s">
        <v>29</v>
      </c>
      <c r="M13" s="15"/>
      <c r="N13" s="15"/>
    </row>
    <row r="14" spans="1:14" ht="65.150000000000006" customHeight="1">
      <c r="A14" s="41"/>
      <c r="B14" s="129" t="s">
        <v>118</v>
      </c>
      <c r="C14" s="129" t="s">
        <v>119</v>
      </c>
      <c r="D14" s="129" t="s">
        <v>169</v>
      </c>
      <c r="E14" s="130"/>
      <c r="F14" s="122" t="s">
        <v>72</v>
      </c>
      <c r="G14" s="121" t="s">
        <v>170</v>
      </c>
      <c r="H14" s="121" t="s">
        <v>75</v>
      </c>
      <c r="I14" s="121" t="s">
        <v>76</v>
      </c>
      <c r="J14" s="121" t="s">
        <v>77</v>
      </c>
      <c r="K14" s="121" t="s">
        <v>78</v>
      </c>
      <c r="L14" s="121" t="s">
        <v>79</v>
      </c>
      <c r="M14" s="44"/>
    </row>
    <row r="15" spans="1:14" ht="14.5">
      <c r="A15" s="41"/>
      <c r="B15" s="162"/>
      <c r="C15" s="168"/>
      <c r="D15" s="165"/>
      <c r="E15" s="46"/>
      <c r="F15" s="48"/>
      <c r="G15" s="49"/>
      <c r="H15" s="48"/>
      <c r="I15" s="48"/>
      <c r="J15" s="48"/>
      <c r="K15" s="49"/>
      <c r="L15" s="49"/>
      <c r="M15" s="41"/>
    </row>
    <row r="16" spans="1:14" ht="14.5">
      <c r="A16" s="41"/>
      <c r="B16" s="163"/>
      <c r="C16" s="168"/>
      <c r="D16" s="173"/>
      <c r="E16" s="46"/>
      <c r="F16" s="48"/>
      <c r="G16" s="49"/>
      <c r="H16" s="48"/>
      <c r="I16" s="48"/>
      <c r="J16" s="48"/>
      <c r="K16" s="49"/>
      <c r="L16" s="49"/>
      <c r="M16" s="41"/>
    </row>
    <row r="17" spans="2:12" ht="14">
      <c r="B17" s="163"/>
      <c r="C17" s="168"/>
      <c r="D17" s="165"/>
      <c r="E17" s="46"/>
      <c r="F17" s="48"/>
      <c r="G17" s="49"/>
      <c r="H17" s="48"/>
      <c r="I17" s="48"/>
      <c r="J17" s="48"/>
      <c r="K17" s="49"/>
      <c r="L17" s="49"/>
    </row>
    <row r="18" spans="2:12" ht="14">
      <c r="B18" s="164"/>
      <c r="C18" s="169"/>
      <c r="D18" s="166"/>
      <c r="E18" s="46"/>
      <c r="F18" s="50"/>
      <c r="G18" s="51"/>
      <c r="H18" s="50"/>
      <c r="I18" s="50"/>
      <c r="J18" s="50"/>
      <c r="K18" s="51"/>
      <c r="L18" s="51"/>
    </row>
    <row r="19" spans="2:12" ht="14">
      <c r="B19" s="165"/>
      <c r="C19" s="170"/>
      <c r="D19" s="165"/>
      <c r="E19" s="46"/>
      <c r="F19" s="48"/>
      <c r="G19" s="49"/>
      <c r="H19" s="48"/>
      <c r="I19" s="48"/>
      <c r="J19" s="48"/>
      <c r="K19" s="49"/>
      <c r="L19" s="49"/>
    </row>
    <row r="20" spans="2:12" ht="14">
      <c r="B20" s="165"/>
      <c r="C20" s="170"/>
      <c r="D20" s="165"/>
      <c r="E20" s="46"/>
      <c r="F20" s="48"/>
      <c r="G20" s="49"/>
      <c r="H20" s="48"/>
      <c r="I20" s="48"/>
      <c r="J20" s="48"/>
      <c r="K20" s="49"/>
      <c r="L20" s="49"/>
    </row>
    <row r="21" spans="2:12" ht="14">
      <c r="B21" s="165"/>
      <c r="C21" s="170"/>
      <c r="D21" s="165"/>
      <c r="E21" s="46"/>
      <c r="F21" s="48"/>
      <c r="G21" s="49"/>
      <c r="H21" s="48"/>
      <c r="I21" s="48"/>
      <c r="J21" s="48"/>
      <c r="K21" s="49"/>
      <c r="L21" s="49"/>
    </row>
    <row r="22" spans="2:12" ht="14">
      <c r="B22" s="165"/>
      <c r="C22" s="170"/>
      <c r="D22" s="165"/>
      <c r="E22" s="46"/>
      <c r="F22" s="48"/>
      <c r="G22" s="49"/>
      <c r="H22" s="48"/>
      <c r="I22" s="48"/>
      <c r="J22" s="48"/>
      <c r="K22" s="49"/>
      <c r="L22" s="49"/>
    </row>
    <row r="23" spans="2:12" ht="14">
      <c r="B23" s="166"/>
      <c r="C23" s="171"/>
      <c r="D23" s="166"/>
      <c r="E23" s="46"/>
      <c r="F23" s="50"/>
      <c r="G23" s="51"/>
      <c r="H23" s="50"/>
      <c r="I23" s="50"/>
      <c r="J23" s="50"/>
      <c r="K23" s="51"/>
      <c r="L23" s="51"/>
    </row>
    <row r="24" spans="2:12" ht="14">
      <c r="B24" s="166"/>
      <c r="C24" s="171"/>
      <c r="D24" s="166"/>
      <c r="E24" s="46"/>
      <c r="F24" s="50"/>
      <c r="G24" s="51"/>
      <c r="H24" s="50"/>
      <c r="I24" s="50"/>
      <c r="J24" s="50"/>
      <c r="K24" s="51"/>
      <c r="L24" s="51"/>
    </row>
    <row r="25" spans="2:12" ht="14.5">
      <c r="B25" s="167"/>
      <c r="C25" s="172"/>
      <c r="D25" s="167"/>
      <c r="E25" s="47"/>
      <c r="F25" s="50"/>
      <c r="G25" s="51"/>
      <c r="H25" s="50"/>
      <c r="I25" s="50"/>
      <c r="J25" s="50"/>
      <c r="K25" s="51"/>
      <c r="L25" s="51"/>
    </row>
    <row r="26" spans="2:12" ht="14.5">
      <c r="B26" s="167"/>
      <c r="C26" s="172"/>
      <c r="D26" s="167"/>
      <c r="E26" s="47"/>
      <c r="F26" s="50"/>
      <c r="G26" s="51"/>
      <c r="H26" s="50"/>
      <c r="I26" s="50"/>
      <c r="J26" s="50"/>
      <c r="K26" s="51"/>
      <c r="L26" s="51"/>
    </row>
    <row r="27" spans="2:12" ht="14.5">
      <c r="B27" s="94" t="s">
        <v>0</v>
      </c>
      <c r="C27" s="261">
        <f>SUM(C15:C26)</f>
        <v>0</v>
      </c>
      <c r="D27" s="95" t="s">
        <v>91</v>
      </c>
      <c r="E27" s="96"/>
      <c r="F27" s="97"/>
      <c r="G27" s="98"/>
      <c r="H27" s="97"/>
      <c r="I27" s="97"/>
      <c r="J27" s="97"/>
      <c r="K27" s="98"/>
      <c r="L27" s="98"/>
    </row>
    <row r="30" spans="2:12" ht="40.5" customHeight="1">
      <c r="B30" s="103"/>
    </row>
  </sheetData>
  <mergeCells count="4">
    <mergeCell ref="A4:J4"/>
    <mergeCell ref="F12:L12"/>
    <mergeCell ref="B5:N7"/>
    <mergeCell ref="C9:D9"/>
  </mergeCells>
  <pageMargins left="0.75" right="0.75" top="1" bottom="1" header="0.5" footer="0.5"/>
  <pageSetup orientation="portrait" horizontalDpi="4294967293"/>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72A629F1-AFD3-4F65-9D2D-54289F72E058}">
          <x14:formula1>
            <xm:f>'Dropdown options'!$A$9:$A$10</xm:f>
          </x14:formula1>
          <xm:sqref>F15:F26 G15:G26 H15:H26 I15:I26 J15:J26 K15:K26 L15:L25</xm:sqref>
        </x14:dataValidation>
      </x14:dataValidations>
    </ex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0E260-3344-4E45-B7C9-7FD3807ACD3E}">
  <sheetPr>
    <tabColor theme="5" tint="0.59999389629810485"/>
  </sheetPr>
  <dimension ref="A1:C52"/>
  <sheetViews>
    <sheetView workbookViewId="0">
      <selection activeCell="C10" sqref="C10"/>
    </sheetView>
  </sheetViews>
  <sheetFormatPr defaultRowHeight="14.5"/>
  <sheetData>
    <row r="1" spans="1:3" s="41" customFormat="1">
      <c r="A1" s="132" t="s">
        <v>87</v>
      </c>
    </row>
    <row r="2" spans="1:3">
      <c r="A2" t="s">
        <v>71</v>
      </c>
      <c r="B2" s="41" t="s">
        <v>102</v>
      </c>
    </row>
    <row r="3" spans="1:3">
      <c r="A3" t="s">
        <v>86</v>
      </c>
      <c r="B3" s="41" t="s">
        <v>103</v>
      </c>
    </row>
    <row r="4" spans="1:3">
      <c r="B4" s="41" t="s">
        <v>104</v>
      </c>
    </row>
    <row r="5" spans="1:3">
      <c r="B5" s="41" t="s">
        <v>105</v>
      </c>
    </row>
    <row r="6" spans="1:3">
      <c r="B6" s="41" t="s">
        <v>106</v>
      </c>
    </row>
    <row r="8" spans="1:3">
      <c r="A8" s="132" t="s">
        <v>90</v>
      </c>
    </row>
    <row r="9" spans="1:3">
      <c r="A9" t="s">
        <v>71</v>
      </c>
      <c r="B9">
        <v>1</v>
      </c>
      <c r="C9" t="s">
        <v>173</v>
      </c>
    </row>
    <row r="10" spans="1:3">
      <c r="A10" t="s">
        <v>86</v>
      </c>
      <c r="B10">
        <v>2</v>
      </c>
      <c r="C10" t="s">
        <v>174</v>
      </c>
    </row>
    <row r="11" spans="1:3">
      <c r="B11">
        <v>3</v>
      </c>
    </row>
    <row r="12" spans="1:3">
      <c r="B12" s="41">
        <v>4</v>
      </c>
    </row>
    <row r="13" spans="1:3">
      <c r="B13" s="41">
        <v>5</v>
      </c>
    </row>
    <row r="14" spans="1:3">
      <c r="B14" s="41">
        <v>6</v>
      </c>
    </row>
    <row r="15" spans="1:3">
      <c r="B15" s="41">
        <v>7</v>
      </c>
    </row>
    <row r="16" spans="1:3">
      <c r="B16" s="41">
        <v>8</v>
      </c>
    </row>
    <row r="17" spans="1:3">
      <c r="B17" s="41">
        <v>9</v>
      </c>
    </row>
    <row r="18" spans="1:3">
      <c r="B18" s="41">
        <v>10</v>
      </c>
    </row>
    <row r="19" spans="1:3">
      <c r="B19" s="41">
        <v>11</v>
      </c>
    </row>
    <row r="20" spans="1:3">
      <c r="B20">
        <v>12</v>
      </c>
    </row>
    <row r="22" spans="1:3">
      <c r="A22" s="132" t="s">
        <v>94</v>
      </c>
    </row>
    <row r="23" spans="1:3">
      <c r="A23" t="s">
        <v>95</v>
      </c>
      <c r="C23" t="s">
        <v>64</v>
      </c>
    </row>
    <row r="24" spans="1:3">
      <c r="A24" t="s">
        <v>96</v>
      </c>
      <c r="C24" t="s">
        <v>65</v>
      </c>
    </row>
    <row r="25" spans="1:3">
      <c r="C25" t="s">
        <v>63</v>
      </c>
    </row>
    <row r="26" spans="1:3">
      <c r="C26" t="s">
        <v>66</v>
      </c>
    </row>
    <row r="27" spans="1:3">
      <c r="C27" t="s">
        <v>84</v>
      </c>
    </row>
    <row r="29" spans="1:3">
      <c r="A29" s="132" t="s">
        <v>97</v>
      </c>
    </row>
    <row r="30" spans="1:3">
      <c r="A30" t="s">
        <v>98</v>
      </c>
    </row>
    <row r="31" spans="1:3">
      <c r="A31" t="s">
        <v>99</v>
      </c>
    </row>
    <row r="33" spans="1:1">
      <c r="A33" s="132" t="s">
        <v>94</v>
      </c>
    </row>
    <row r="34" spans="1:1">
      <c r="A34">
        <v>1</v>
      </c>
    </row>
    <row r="35" spans="1:1">
      <c r="A35">
        <v>2</v>
      </c>
    </row>
    <row r="36" spans="1:1">
      <c r="A36">
        <v>3</v>
      </c>
    </row>
    <row r="37" spans="1:1">
      <c r="A37">
        <v>4</v>
      </c>
    </row>
    <row r="38" spans="1:1">
      <c r="A38">
        <v>5</v>
      </c>
    </row>
    <row r="39" spans="1:1">
      <c r="A39">
        <v>6</v>
      </c>
    </row>
    <row r="40" spans="1:1">
      <c r="A40">
        <v>7</v>
      </c>
    </row>
    <row r="42" spans="1:1">
      <c r="A42" s="132" t="s">
        <v>97</v>
      </c>
    </row>
    <row r="43" spans="1:1">
      <c r="A43">
        <v>1</v>
      </c>
    </row>
    <row r="44" spans="1:1">
      <c r="A44">
        <v>2</v>
      </c>
    </row>
    <row r="45" spans="1:1">
      <c r="A45">
        <v>3</v>
      </c>
    </row>
    <row r="46" spans="1:1">
      <c r="A46">
        <v>4</v>
      </c>
    </row>
    <row r="47" spans="1:1">
      <c r="A47">
        <v>5</v>
      </c>
    </row>
    <row r="48" spans="1:1">
      <c r="A48">
        <v>6</v>
      </c>
    </row>
    <row r="49" spans="1:1">
      <c r="A49">
        <v>7</v>
      </c>
    </row>
    <row r="50" spans="1:1">
      <c r="A50">
        <v>8</v>
      </c>
    </row>
    <row r="51" spans="1:1">
      <c r="A51">
        <v>9</v>
      </c>
    </row>
    <row r="52" spans="1:1">
      <c r="A52">
        <v>10</v>
      </c>
    </row>
  </sheetData>
  <dataValidations count="1">
    <dataValidation type="list" allowBlank="1" showInputMessage="1" showErrorMessage="1" sqref="E7" xr:uid="{15907425-520C-42A4-96DC-E9D0F3BCFE48}">
      <formula1>$B$2:$B$6</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2b13dd97-7bb8-4fef-b994-c93242b87804">A22TNDR37WPX-1143218240-336</_dlc_DocId>
    <_dlc_DocIdUrl xmlns="2b13dd97-7bb8-4fef-b994-c93242b87804">
      <Url>https://esp.cdc.gov/sites/nccdphp/APPS/grants/PM/1815-17/_layouts/15/DocIdRedir.aspx?ID=A22TNDR37WPX-1143218240-336</Url>
      <Description>A22TNDR37WPX-1143218240-336</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910E1DA6A3C5C14AA75FCB915E4EC762" ma:contentTypeVersion="0" ma:contentTypeDescription="Create a new document." ma:contentTypeScope="" ma:versionID="e77e4b4a9083f030673788833ced3a21">
  <xsd:schema xmlns:xsd="http://www.w3.org/2001/XMLSchema" xmlns:xs="http://www.w3.org/2001/XMLSchema" xmlns:p="http://schemas.microsoft.com/office/2006/metadata/properties" xmlns:ns2="2b13dd97-7bb8-4fef-b994-c93242b87804" targetNamespace="http://schemas.microsoft.com/office/2006/metadata/properties" ma:root="true" ma:fieldsID="4943cf95feec5fdaf0ec0bd4b051868c" ns2:_="">
    <xsd:import namespace="2b13dd97-7bb8-4fef-b994-c93242b87804"/>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13dd97-7bb8-4fef-b994-c93242b8780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2FF22A-83D0-4D76-B51D-AA3E8EF18707}">
  <ds:schemaRefs>
    <ds:schemaRef ds:uri="http://schemas.microsoft.com/sharepoint/v3/contenttype/forms"/>
  </ds:schemaRefs>
</ds:datastoreItem>
</file>

<file path=customXml/itemProps2.xml><?xml version="1.0" encoding="utf-8"?>
<ds:datastoreItem xmlns:ds="http://schemas.openxmlformats.org/officeDocument/2006/customXml" ds:itemID="{1BAF208D-505C-4FB3-A5A4-4560D3CFE55D}">
  <ds:schemaRefs>
    <ds:schemaRef ds:uri="2b13dd97-7bb8-4fef-b994-c93242b87804"/>
    <ds:schemaRef ds:uri="http://purl.org/dc/elements/1.1/"/>
    <ds:schemaRef ds:uri="http://purl.org/dc/dcmitype/"/>
    <ds:schemaRef ds:uri="http://schemas.openxmlformats.org/package/2006/metadata/core-properties"/>
    <ds:schemaRef ds:uri="http://www.w3.org/XML/1998/namespace"/>
    <ds:schemaRef ds:uri="http://schemas.microsoft.com/office/2006/documentManagement/types"/>
    <ds:schemaRef ds:uri="http://purl.org/dc/term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C2D5BC43-3628-460A-A59C-76E8F4654903}">
  <ds:schemaRefs>
    <ds:schemaRef ds:uri="http://schemas.microsoft.com/sharepoint/events"/>
  </ds:schemaRefs>
</ds:datastoreItem>
</file>

<file path=customXml/itemProps4.xml><?xml version="1.0" encoding="utf-8"?>
<ds:datastoreItem xmlns:ds="http://schemas.openxmlformats.org/officeDocument/2006/customXml" ds:itemID="{7C441890-2632-4C83-A125-8FDCE68A01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13dd97-7bb8-4fef-b994-c93242b878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Cover page</vt:lpstr>
      <vt:lpstr>Instructions</vt:lpstr>
      <vt:lpstr>Component Totals</vt:lpstr>
      <vt:lpstr>Parameters</vt:lpstr>
      <vt:lpstr>Personnel</vt:lpstr>
      <vt:lpstr>Equipment, Supplies, Materials</vt:lpstr>
      <vt:lpstr>Travel </vt:lpstr>
      <vt:lpstr>Other Resources</vt:lpstr>
      <vt:lpstr>Dropdown options</vt:lpstr>
      <vt:lpstr>'Component Totals'!building_life</vt:lpstr>
      <vt:lpstr>building_life</vt:lpstr>
      <vt:lpstr>'Component Totals'!dr</vt:lpstr>
      <vt:lpstr>dr</vt:lpstr>
      <vt:lpstr>'Component Totals'!med_equip_life</vt:lpstr>
      <vt:lpstr>med_equip_life</vt:lpstr>
      <vt:lpstr>'Component Totals'!non_med_equip_life</vt:lpstr>
      <vt:lpstr>non_med_equip_life</vt:lpstr>
      <vt:lpstr>'Component Totals'!overhead_allocation</vt:lpstr>
      <vt:lpstr>overhead_allocation</vt:lpstr>
      <vt:lpstr>staff_allocation</vt:lpstr>
      <vt:lpstr>'Component Totals'!vehicles_life</vt:lpstr>
      <vt:lpstr>vehicles_life</vt:lpstr>
    </vt:vector>
  </TitlesOfParts>
  <Company>Deloitte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Hailemeskal, Meklit Berhan</dc:creator>
  <cp:lastModifiedBy>Gillahan, Megan</cp:lastModifiedBy>
  <cp:lastPrinted>2017-03-04T14:16:07Z</cp:lastPrinted>
  <dcterms:created xsi:type="dcterms:W3CDTF">2016-01-21T21:29:47Z</dcterms:created>
  <dcterms:modified xsi:type="dcterms:W3CDTF">2020-03-30T18:07:41Z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0x010100910E1DA6A3C5C14AA75FCB915E4EC762</vt:lpwstr>
  </property>
  <property fmtid="{D5CDD505-2E9C-101B-9397-08002B2CF9AE}" pid="3" name="_dlc_DocIdItemGuid">
    <vt:lpwstr>99c9c693-ead8-41b4-9729-226f5ff5b3c7</vt:lpwstr>
  </property>
</Properties>
</file>