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codeName="{74837BA0-65D6-932C-5D65-3B800EBDC722}"/>
  <workbookPr codeName="ThisWorkbook" defaultThemeVersion="124226"/>
  <mc:AlternateContent xmlns:mc="http://schemas.openxmlformats.org/markup-compatibility/2006">
    <mc:Choice Requires="x15">
      <x15ac:absPath xmlns:x15ac="http://schemas.microsoft.com/office/spreadsheetml/2010/11/ac" url="G:\SPD\SPIB - Regulatory\Phaseout\2020 ODS Rule\final rule\ICR\"/>
    </mc:Choice>
  </mc:AlternateContent>
  <xr:revisionPtr revIDLastSave="0" documentId="8_{A63665AB-E67C-4D5D-B07B-A24CAC0258C7}" xr6:coauthVersionLast="41" xr6:coauthVersionMax="41" xr10:uidLastSave="{00000000-0000-0000-0000-000000000000}"/>
  <bookViews>
    <workbookView xWindow="-110" yWindow="-110" windowWidth="19420" windowHeight="10420" tabRatio="792" xr2:uid="{00000000-000D-0000-FFFF-FFFF00000000}"/>
  </bookViews>
  <sheets>
    <sheet name="Instructions" sheetId="2" r:id="rId1"/>
    <sheet name="Section 1" sheetId="12" r:id="rId2"/>
    <sheet name="Section 2" sheetId="3" r:id="rId3"/>
    <sheet name="Section 3" sheetId="4" r:id="rId4"/>
    <sheet name="Reference List" sheetId="11" r:id="rId5"/>
    <sheet name="Checks" sheetId="9" state="hidden" r:id="rId6"/>
    <sheet name="Lists" sheetId="7" state="hidden" r:id="rId7"/>
    <sheet name="OutputForCSV" sheetId="10" state="hidden" r:id="rId8"/>
    <sheet name="TempOutput" sheetId="13" state="hidden" r:id="rId9"/>
  </sheets>
  <definedNames>
    <definedName name="AllError">Checks!$D$18</definedName>
    <definedName name="ClassIChemicals">Lists!$B$3:$B$25</definedName>
    <definedName name="CompName">OutputForCSV!$G$1</definedName>
    <definedName name="CSVDate">Lists!$L$3</definedName>
    <definedName name="CSVS2End">Lists!$J$3</definedName>
    <definedName name="CSVS3End">Lists!$J$5</definedName>
    <definedName name="CSVS3Start">Lists!$J$4</definedName>
    <definedName name="FormVersion">OutputForCSV!$E$1</definedName>
    <definedName name="LastCol">OutputForCSV!$L$1</definedName>
    <definedName name="LastRow">OutputForCSV!$B$22</definedName>
    <definedName name="LockStatus">Instructions!$H$13</definedName>
    <definedName name="MaxOutput">Lists!$J$6</definedName>
    <definedName name="_xlnm.Print_Area" localSheetId="0">Instructions!$B$2:$D$22</definedName>
    <definedName name="_xlnm.Print_Area" localSheetId="1">'Section 1'!$B$2:$G$13</definedName>
    <definedName name="_xlnm.Print_Area" localSheetId="2">'Section 2'!$C$2:$L$24</definedName>
    <definedName name="_xlnm.Print_Area" localSheetId="3">'Section 3'!$C$2:$H$26</definedName>
    <definedName name="Purpose">Lists!$G$3:$G$6</definedName>
    <definedName name="ReportingQuarter">Lists!$F$3:$F$6</definedName>
    <definedName name="ReportingYear">Lists!$D$3:$D$5</definedName>
    <definedName name="ReportQtr">'Section 1'!$D$12</definedName>
    <definedName name="ReportType">Lists!$M$3</definedName>
    <definedName name="ReportYr">'Section 1'!$D$11</definedName>
    <definedName name="Sec1Status">Checks!$D$3</definedName>
    <definedName name="Sec2Duplicates">Checks!$D$4</definedName>
    <definedName name="Sec2Error">Checks!$D$8</definedName>
    <definedName name="Sec2Filled">Checks!$D$9</definedName>
    <definedName name="Sec2GrProd">Checks!$D$6</definedName>
    <definedName name="Sec2inSec3">Checks!$D$16</definedName>
    <definedName name="Sec2inSec3LabEU">Checks!$D$13</definedName>
    <definedName name="Sec2Negatives">Checks!$D$5</definedName>
    <definedName name="Sec2ValidChem">Checks!$D$7</definedName>
    <definedName name="Sec3Complete">Checks!$D$12</definedName>
    <definedName name="Sec3Error">Checks!$D$15</definedName>
    <definedName name="Sec3inSec2">Checks!$D$14</definedName>
    <definedName name="Sec3inSec2TD">Checks!$D$17</definedName>
    <definedName name="Sec3PasteRow">Lists!$J$7</definedName>
    <definedName name="Sec3ValidChem">Checks!$D$10</definedName>
    <definedName name="Sec3ValidPurpose">Checks!$D$11</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3" i="3" l="1"/>
  <c r="G28" i="4" l="1"/>
  <c r="G29" i="4"/>
  <c r="G30" i="4"/>
  <c r="G27" i="4"/>
  <c r="D28" i="4"/>
  <c r="D29" i="4"/>
  <c r="D30" i="4"/>
  <c r="D31" i="4"/>
  <c r="D32" i="4"/>
  <c r="D33" i="4"/>
  <c r="D34" i="4"/>
  <c r="D35" i="4"/>
  <c r="D36" i="4"/>
  <c r="D37" i="4"/>
  <c r="D38" i="4"/>
  <c r="D39" i="4"/>
  <c r="D40" i="4"/>
  <c r="D41" i="4"/>
  <c r="D42" i="4"/>
  <c r="D43" i="4"/>
  <c r="D44" i="4"/>
  <c r="D45" i="4"/>
  <c r="D46" i="4"/>
  <c r="D47" i="4"/>
  <c r="D48" i="4"/>
  <c r="D49" i="4"/>
  <c r="D27" i="4"/>
  <c r="D26" i="3"/>
  <c r="D27" i="3"/>
  <c r="D28" i="3"/>
  <c r="D29" i="3"/>
  <c r="D30" i="3"/>
  <c r="D31" i="3"/>
  <c r="D32" i="3"/>
  <c r="D33" i="3"/>
  <c r="D34" i="3"/>
  <c r="D35" i="3"/>
  <c r="D36" i="3"/>
  <c r="D37" i="3"/>
  <c r="D38" i="3"/>
  <c r="D39" i="3"/>
  <c r="D40" i="3"/>
  <c r="D41" i="3"/>
  <c r="D42" i="3"/>
  <c r="D43" i="3"/>
  <c r="D44" i="3"/>
  <c r="D45" i="3"/>
  <c r="D46" i="3"/>
  <c r="D47" i="3"/>
  <c r="D25" i="3"/>
  <c r="D14" i="12"/>
  <c r="D15" i="12" l="1"/>
  <c r="K14" i="3" l="1"/>
  <c r="Q17" i="4" l="1"/>
  <c r="Q18" i="4"/>
  <c r="Q19" i="4"/>
  <c r="Q20" i="4"/>
  <c r="Q21" i="4"/>
  <c r="Q22" i="4"/>
  <c r="Q23" i="4"/>
  <c r="Q24" i="4"/>
  <c r="Q25" i="4"/>
  <c r="Q16" i="4"/>
  <c r="I10" i="12"/>
  <c r="D11" i="9" l="1"/>
  <c r="F10" i="12" l="1"/>
  <c r="F12" i="12" l="1"/>
  <c r="I12" i="12"/>
  <c r="A3" i="13" l="1"/>
  <c r="A4" i="13"/>
  <c r="A5" i="13"/>
  <c r="A6" i="13"/>
  <c r="A7" i="13"/>
  <c r="A8" i="13"/>
  <c r="A9" i="13"/>
  <c r="A10" i="13"/>
  <c r="A11" i="13"/>
  <c r="A12" i="13"/>
  <c r="A13" i="13"/>
  <c r="A14" i="13"/>
  <c r="A15" i="13"/>
  <c r="A16" i="13"/>
  <c r="A17" i="13"/>
  <c r="A18" i="13"/>
  <c r="A19" i="13"/>
  <c r="A20" i="13"/>
  <c r="A21" i="13"/>
  <c r="A2" i="13"/>
  <c r="J6" i="7" l="1"/>
  <c r="R25" i="4"/>
  <c r="R24" i="4"/>
  <c r="R23" i="4"/>
  <c r="R22" i="4"/>
  <c r="R21" i="4"/>
  <c r="R20" i="4"/>
  <c r="R19" i="4"/>
  <c r="R18" i="4"/>
  <c r="R17" i="4"/>
  <c r="R16" i="4"/>
  <c r="T23" i="3"/>
  <c r="T22" i="3"/>
  <c r="T21" i="3"/>
  <c r="T20" i="3"/>
  <c r="T19" i="3"/>
  <c r="T18" i="3"/>
  <c r="T17" i="3"/>
  <c r="T16" i="3"/>
  <c r="T15" i="3"/>
  <c r="T14" i="3"/>
  <c r="S23" i="3"/>
  <c r="S22" i="3"/>
  <c r="S21" i="3"/>
  <c r="S20" i="3"/>
  <c r="S19" i="3"/>
  <c r="S18" i="3"/>
  <c r="S17" i="3"/>
  <c r="S16" i="3"/>
  <c r="S15" i="3"/>
  <c r="S14" i="3"/>
  <c r="N25" i="4"/>
  <c r="N24" i="4"/>
  <c r="N23" i="4"/>
  <c r="N22" i="4"/>
  <c r="N21" i="4"/>
  <c r="N20" i="4"/>
  <c r="N19" i="4"/>
  <c r="N18" i="4"/>
  <c r="N17" i="4"/>
  <c r="N16" i="4"/>
  <c r="D17" i="9" l="1"/>
  <c r="D14" i="9"/>
  <c r="D13" i="9"/>
  <c r="P25" i="4"/>
  <c r="P24" i="4"/>
  <c r="P23" i="4"/>
  <c r="P22" i="4"/>
  <c r="P21" i="4"/>
  <c r="P20" i="4"/>
  <c r="P19" i="4"/>
  <c r="P18" i="4"/>
  <c r="P17" i="4"/>
  <c r="P16" i="4"/>
  <c r="R23" i="3"/>
  <c r="R22" i="3"/>
  <c r="R21" i="3"/>
  <c r="R20" i="3"/>
  <c r="R19" i="3"/>
  <c r="R18" i="3"/>
  <c r="R17" i="3"/>
  <c r="R16" i="3"/>
  <c r="R15" i="3"/>
  <c r="R14" i="3"/>
  <c r="K23" i="3" l="1"/>
  <c r="Q23" i="3" s="1"/>
  <c r="K22" i="3"/>
  <c r="Q22" i="3" s="1"/>
  <c r="K21" i="3"/>
  <c r="Q21" i="3" s="1"/>
  <c r="K20" i="3"/>
  <c r="Q20" i="3" s="1"/>
  <c r="K19" i="3"/>
  <c r="Q19" i="3" s="1"/>
  <c r="K18" i="3"/>
  <c r="Q18" i="3" s="1"/>
  <c r="K17" i="3"/>
  <c r="Q17" i="3" s="1"/>
  <c r="K16" i="3"/>
  <c r="Q16" i="3" s="1"/>
  <c r="K15" i="3"/>
  <c r="Q15" i="3" s="1"/>
  <c r="J1" i="10"/>
  <c r="I1" i="10"/>
  <c r="G1" i="10"/>
  <c r="H1" i="10"/>
  <c r="Q14" i="3" l="1"/>
  <c r="D9" i="9"/>
  <c r="E5" i="4"/>
  <c r="E5" i="3"/>
  <c r="E6" i="4"/>
  <c r="E6" i="3"/>
  <c r="F9" i="12"/>
  <c r="D5" i="12"/>
  <c r="F1" i="10" l="1"/>
  <c r="L3" i="7"/>
  <c r="D7" i="9" l="1"/>
  <c r="D10" i="9"/>
  <c r="O17" i="4"/>
  <c r="O18" i="4"/>
  <c r="O19" i="4"/>
  <c r="O20" i="4"/>
  <c r="O21" i="4"/>
  <c r="O22" i="4"/>
  <c r="O23" i="4"/>
  <c r="O24" i="4"/>
  <c r="O25" i="4"/>
  <c r="O16" i="4"/>
  <c r="D12" i="9" l="1"/>
  <c r="D15" i="9" s="1"/>
  <c r="D16" i="9" l="1"/>
  <c r="M25" i="4"/>
  <c r="M24" i="4"/>
  <c r="M23" i="4"/>
  <c r="M22" i="4"/>
  <c r="M21" i="4"/>
  <c r="M20" i="4"/>
  <c r="M19" i="4"/>
  <c r="M18" i="4"/>
  <c r="M17" i="4"/>
  <c r="M16" i="4"/>
  <c r="P15" i="3" l="1"/>
  <c r="P16" i="3"/>
  <c r="P17" i="3"/>
  <c r="P18" i="3"/>
  <c r="P19" i="3"/>
  <c r="P20" i="3"/>
  <c r="P21" i="3"/>
  <c r="P22" i="3"/>
  <c r="P23" i="3"/>
  <c r="P14" i="3"/>
  <c r="A16" i="4"/>
  <c r="A25" i="4"/>
  <c r="L25" i="4" s="1"/>
  <c r="A24" i="4"/>
  <c r="L24" i="4" s="1"/>
  <c r="A23" i="4"/>
  <c r="L23" i="4" s="1"/>
  <c r="A22" i="4"/>
  <c r="L22" i="4" s="1"/>
  <c r="A21" i="4"/>
  <c r="L21" i="4" s="1"/>
  <c r="A20" i="4"/>
  <c r="L20" i="4" s="1"/>
  <c r="A19" i="4"/>
  <c r="L19" i="4" s="1"/>
  <c r="A23" i="3"/>
  <c r="O23" i="3" s="1"/>
  <c r="A22" i="3"/>
  <c r="O22" i="3" s="1"/>
  <c r="A21" i="3"/>
  <c r="O21" i="3" s="1"/>
  <c r="A20" i="3"/>
  <c r="O20" i="3" s="1"/>
  <c r="A19" i="3"/>
  <c r="O19" i="3" s="1"/>
  <c r="A14" i="3"/>
  <c r="L16" i="4" l="1"/>
  <c r="A15" i="3"/>
  <c r="O15" i="3" s="1"/>
  <c r="A17" i="4"/>
  <c r="O14" i="3"/>
  <c r="A16" i="3"/>
  <c r="O16" i="3" s="1"/>
  <c r="D6" i="9"/>
  <c r="D4" i="9"/>
  <c r="L17" i="4" l="1"/>
  <c r="A18" i="4"/>
  <c r="G12" i="10" s="1"/>
  <c r="A17" i="3"/>
  <c r="D5" i="9"/>
  <c r="D8" i="9" s="1"/>
  <c r="E3" i="7"/>
  <c r="G21" i="10" l="1"/>
  <c r="G14" i="10"/>
  <c r="G16" i="10"/>
  <c r="G15" i="10"/>
  <c r="G18" i="10"/>
  <c r="G19" i="10"/>
  <c r="G17" i="10"/>
  <c r="G20" i="10"/>
  <c r="G13" i="10"/>
  <c r="D12" i="10"/>
  <c r="C12" i="10" s="1"/>
  <c r="F12" i="10"/>
  <c r="F11" i="12"/>
  <c r="D3" i="9" s="1"/>
  <c r="D18" i="9" s="1"/>
  <c r="I11" i="12"/>
  <c r="F19" i="10"/>
  <c r="D15" i="10"/>
  <c r="E12" i="10"/>
  <c r="F14" i="10"/>
  <c r="E13" i="10"/>
  <c r="D18" i="10"/>
  <c r="E18" i="10"/>
  <c r="F21" i="10"/>
  <c r="F16" i="10"/>
  <c r="E17" i="10"/>
  <c r="D13" i="10"/>
  <c r="E16" i="10"/>
  <c r="F20" i="10"/>
  <c r="L18" i="4"/>
  <c r="D16" i="10"/>
  <c r="E19" i="10"/>
  <c r="D20" i="10"/>
  <c r="E14" i="10"/>
  <c r="F15" i="10"/>
  <c r="D14" i="10"/>
  <c r="E15" i="10"/>
  <c r="D21" i="10"/>
  <c r="F17" i="10"/>
  <c r="D19" i="10"/>
  <c r="E20" i="10"/>
  <c r="F18" i="10"/>
  <c r="D17" i="10"/>
  <c r="E21" i="10"/>
  <c r="F13" i="10"/>
  <c r="A18" i="3"/>
  <c r="J6" i="10" s="1"/>
  <c r="O17" i="3"/>
  <c r="J11" i="10" l="1"/>
  <c r="J9" i="10"/>
  <c r="J10" i="10"/>
  <c r="J8" i="10"/>
  <c r="J4" i="10"/>
  <c r="J2" i="10"/>
  <c r="J5" i="10"/>
  <c r="J7" i="10"/>
  <c r="J3" i="10"/>
  <c r="A12" i="10"/>
  <c r="J4" i="7" s="1"/>
  <c r="K2" i="10"/>
  <c r="A20" i="10"/>
  <c r="C20" i="10"/>
  <c r="A18" i="10"/>
  <c r="C18" i="10"/>
  <c r="A15" i="10"/>
  <c r="C15" i="10"/>
  <c r="C17" i="10"/>
  <c r="A17" i="10"/>
  <c r="C21" i="10"/>
  <c r="A21" i="10"/>
  <c r="C13" i="10"/>
  <c r="A13" i="10"/>
  <c r="A14" i="10"/>
  <c r="C14" i="10"/>
  <c r="A16" i="10"/>
  <c r="C16" i="10"/>
  <c r="A19" i="10"/>
  <c r="C19" i="10"/>
  <c r="D27" i="9"/>
  <c r="E4" i="10"/>
  <c r="K10" i="10"/>
  <c r="K8" i="10"/>
  <c r="K5" i="10"/>
  <c r="K3" i="10"/>
  <c r="K9" i="10"/>
  <c r="K7" i="10"/>
  <c r="K4" i="10"/>
  <c r="K6" i="10"/>
  <c r="K11" i="10"/>
  <c r="D4" i="10"/>
  <c r="D3" i="10"/>
  <c r="H2" i="10"/>
  <c r="G2" i="10"/>
  <c r="I2" i="10"/>
  <c r="E2" i="10"/>
  <c r="F2" i="10"/>
  <c r="H3" i="10"/>
  <c r="I3" i="10"/>
  <c r="D2" i="10"/>
  <c r="G3" i="10"/>
  <c r="F3" i="10"/>
  <c r="E3" i="10"/>
  <c r="G4" i="10"/>
  <c r="F4" i="10"/>
  <c r="H4" i="10"/>
  <c r="I4" i="10"/>
  <c r="O18" i="3"/>
  <c r="G9" i="10"/>
  <c r="D9" i="10"/>
  <c r="H10" i="10"/>
  <c r="I8" i="10"/>
  <c r="F10" i="10"/>
  <c r="G5" i="10"/>
  <c r="H9" i="10"/>
  <c r="H11" i="10"/>
  <c r="G7" i="10"/>
  <c r="E11" i="10"/>
  <c r="G8" i="10"/>
  <c r="D6" i="10"/>
  <c r="I5" i="10"/>
  <c r="E8" i="10"/>
  <c r="D7" i="10"/>
  <c r="F6" i="10"/>
  <c r="D11" i="10"/>
  <c r="E10" i="10"/>
  <c r="E9" i="10"/>
  <c r="I9" i="10"/>
  <c r="H7" i="10"/>
  <c r="I10" i="10"/>
  <c r="F8" i="10"/>
  <c r="G6" i="10"/>
  <c r="D8" i="10"/>
  <c r="H5" i="10"/>
  <c r="G10" i="10"/>
  <c r="D5" i="10"/>
  <c r="F11" i="10"/>
  <c r="F9" i="10"/>
  <c r="E5" i="10"/>
  <c r="F5" i="10"/>
  <c r="H8" i="10"/>
  <c r="D10" i="10"/>
  <c r="I11" i="10"/>
  <c r="I6" i="10"/>
  <c r="F7" i="10"/>
  <c r="H6" i="10"/>
  <c r="E6" i="10"/>
  <c r="G11" i="10"/>
  <c r="I7" i="10"/>
  <c r="E7" i="10"/>
  <c r="C6" i="10" l="1"/>
  <c r="A6" i="10"/>
  <c r="A3" i="10"/>
  <c r="C3" i="10"/>
  <c r="C10" i="10"/>
  <c r="A10" i="10"/>
  <c r="A4" i="10"/>
  <c r="C4" i="10"/>
  <c r="J5" i="7"/>
  <c r="A5" i="10"/>
  <c r="C5" i="10"/>
  <c r="A7" i="10"/>
  <c r="C7" i="10"/>
  <c r="A11" i="10"/>
  <c r="C11" i="10"/>
  <c r="A8" i="10"/>
  <c r="C8" i="10"/>
  <c r="A9" i="10"/>
  <c r="C9" i="10"/>
  <c r="C2" i="10"/>
  <c r="A2" i="10"/>
  <c r="D26" i="9"/>
  <c r="D28" i="9" s="1"/>
  <c r="J3" i="7" l="1"/>
  <c r="J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ICF</author>
    <author>Cory Jemison</author>
    <author>CJ</author>
  </authors>
  <commentList>
    <comment ref="D11" authorId="0" shapeId="0" xr:uid="{00000000-0006-0000-0200-000001000000}">
      <text>
        <r>
          <rPr>
            <sz val="8"/>
            <color indexed="81"/>
            <rFont val="Tahoma"/>
            <family val="2"/>
          </rPr>
          <t xml:space="preserve">Select the name of the chemical produced.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xr:uid="{00000000-0006-0000-0200-000002000000}">
      <text>
        <r>
          <rPr>
            <sz val="8"/>
            <color indexed="81"/>
            <rFont val="Tahoma"/>
            <family val="2"/>
          </rPr>
          <t>Enter the quantity (kg) of the chemical produced for global lab use during the reporting period.</t>
        </r>
      </text>
    </comment>
    <comment ref="F11" authorId="0" shapeId="0" xr:uid="{00000000-0006-0000-0200-000003000000}">
      <text>
        <r>
          <rPr>
            <sz val="8"/>
            <color rgb="FF000000"/>
            <rFont val="Tahoma"/>
            <family val="2"/>
          </rPr>
          <t xml:space="preserve">Enter the quantity (kg) of the chemical produced for other essential uses (EU) during the reporting period. </t>
        </r>
      </text>
    </comment>
    <comment ref="G11" authorId="0" shapeId="0" xr:uid="{00000000-0006-0000-0200-000004000000}">
      <text>
        <r>
          <rPr>
            <sz val="8"/>
            <color indexed="81"/>
            <rFont val="Tahoma"/>
            <family val="2"/>
          </rPr>
          <t xml:space="preserve">Enter the quantity (kg) of the chemical produced for in-house transformation during the reporting period.  </t>
        </r>
      </text>
    </comment>
    <comment ref="H11" authorId="0" shapeId="0" xr:uid="{00000000-0006-0000-0200-000005000000}">
      <text>
        <r>
          <rPr>
            <sz val="8"/>
            <color indexed="81"/>
            <rFont val="Tahoma"/>
            <family val="2"/>
          </rPr>
          <t>Enter the quantity (kg) of the chemical produced for second party transformation during the reporting period.</t>
        </r>
      </text>
    </comment>
    <comment ref="I11" authorId="0" shapeId="0" xr:uid="{00000000-0006-0000-0200-000006000000}">
      <text>
        <r>
          <rPr>
            <sz val="8"/>
            <color indexed="81"/>
            <rFont val="Tahoma"/>
            <family val="2"/>
          </rPr>
          <t>Enter the quantity (kg) of the chemical produced for in-house destruction during the reporting period.</t>
        </r>
      </text>
    </comment>
    <comment ref="J11" authorId="0" shapeId="0" xr:uid="{00000000-0006-0000-0200-000007000000}">
      <text>
        <r>
          <rPr>
            <sz val="8"/>
            <color indexed="81"/>
            <rFont val="Tahoma"/>
            <family val="2"/>
          </rPr>
          <t xml:space="preserve">Enter the quantity (kg) of the chemical produced for second party destruction during the reporting period.   </t>
        </r>
      </text>
    </comment>
    <comment ref="K11" authorId="2" shapeId="0" xr:uid="{00000000-0006-0000-0200-000008000000}">
      <text>
        <r>
          <rPr>
            <sz val="8"/>
            <color indexed="81"/>
            <rFont val="Tahoma"/>
            <family val="2"/>
          </rPr>
          <t>The gross quantity (kg) of the chemical produced during the reporting period equals global lab + other EU + in-house transformation + 2nd party transformation + in-house destruction + 2nd party destruction. This field is autopopulated.</t>
        </r>
      </text>
    </comment>
    <comment ref="P13" authorId="3" shapeId="0" xr:uid="{00000000-0006-0000-0200-000009000000}">
      <text>
        <r>
          <rPr>
            <b/>
            <sz val="9"/>
            <color indexed="81"/>
            <rFont val="Tahoma"/>
            <family val="2"/>
          </rPr>
          <t>Cory Jemison:</t>
        </r>
        <r>
          <rPr>
            <sz val="9"/>
            <color indexed="81"/>
            <rFont val="Tahoma"/>
            <family val="2"/>
          </rPr>
          <t xml:space="preserve">
These columns will be hidden</t>
        </r>
      </text>
    </comment>
    <comment ref="S13" authorId="4" shapeId="0" xr:uid="{00000000-0006-0000-0200-00000A000000}">
      <text>
        <r>
          <rPr>
            <b/>
            <sz val="9"/>
            <color indexed="81"/>
            <rFont val="Tahoma"/>
            <family val="2"/>
          </rPr>
          <t>CJ:</t>
        </r>
        <r>
          <rPr>
            <sz val="9"/>
            <color indexed="81"/>
            <rFont val="Tahoma"/>
            <family val="2"/>
          </rPr>
          <t xml:space="preserve">
If production of a chemical for global lab or other EU is identified in Section 2, the chemical must also be selected in Section 3 with the corresponding purpose selected.</t>
        </r>
      </text>
    </comment>
    <comment ref="T13" authorId="4" shapeId="0" xr:uid="{00000000-0006-0000-0200-00000B000000}">
      <text>
        <r>
          <rPr>
            <b/>
            <sz val="9"/>
            <color indexed="81"/>
            <rFont val="Tahoma"/>
            <family val="2"/>
          </rPr>
          <t>CJ:</t>
        </r>
        <r>
          <rPr>
            <sz val="9"/>
            <color indexed="81"/>
            <rFont val="Tahoma"/>
            <family val="2"/>
          </rPr>
          <t xml:space="preserve">
If production of a chemical for second party transformation or second party destruction is identified in Section 2, but the chemical isn't selected in Section 3 with the corresponding purpose, the user is notified with a warning message</t>
        </r>
      </text>
    </comment>
    <comment ref="A14" authorId="3" shapeId="0" xr:uid="{00000000-0006-0000-0200-00000C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CJ</author>
    <author>Cory Jemison</author>
  </authors>
  <commentList>
    <comment ref="D13" authorId="0" shapeId="0" xr:uid="{00000000-0006-0000-0300-000001000000}">
      <text>
        <r>
          <rPr>
            <sz val="8"/>
            <color indexed="81"/>
            <rFont val="Tahoma"/>
            <family val="2"/>
          </rPr>
          <t xml:space="preserve">Select the chemical name from the dropdown list if the controlled substance was produced during the reporting period and subsequently shipped to a second party for transformation or destruction, or purchased by a company for lab use or other EU.  If the material was shipped to or purchased by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xr:uid="{00000000-0006-0000-0300-000002000000}">
      <text>
        <r>
          <rPr>
            <sz val="8"/>
            <color indexed="81"/>
            <rFont val="Tahoma"/>
            <family val="2"/>
          </rPr>
          <t>Enter the name of the company that received or purchased material during the quarter for transformation, destruction, global lab, or other EU.</t>
        </r>
      </text>
    </comment>
    <comment ref="F13" authorId="1" shapeId="0" xr:uid="{00000000-0006-0000-0300-000003000000}">
      <text>
        <r>
          <rPr>
            <sz val="8"/>
            <color indexed="81"/>
            <rFont val="Tahoma"/>
            <family val="2"/>
          </rPr>
          <t xml:space="preserve">Enter the quantity (kg) of the chemical shipped to or purchased by the recipient company during the reporting period.  </t>
        </r>
      </text>
    </comment>
    <comment ref="G13" authorId="1" shapeId="0" xr:uid="{00000000-0006-0000-0300-000004000000}">
      <text>
        <r>
          <rPr>
            <sz val="8"/>
            <color indexed="81"/>
            <rFont val="Tahoma"/>
            <family val="2"/>
          </rPr>
          <t>Identify whether the material will be (1) transformed (2) destroyed, (3) distributed for global lab, or (4) used for other essential uses.</t>
        </r>
      </text>
    </comment>
    <comment ref="M15" authorId="2" shapeId="0" xr:uid="{00000000-0006-0000-0300-000005000000}">
      <text>
        <r>
          <rPr>
            <b/>
            <sz val="9"/>
            <color indexed="81"/>
            <rFont val="Tahoma"/>
            <family val="2"/>
          </rPr>
          <t>CJ:</t>
        </r>
        <r>
          <rPr>
            <sz val="9"/>
            <color indexed="81"/>
            <rFont val="Tahoma"/>
            <family val="2"/>
          </rPr>
          <t xml:space="preserve">
Not an active check, character limit incorporated into cell validation</t>
        </r>
      </text>
    </comment>
    <comment ref="N15" authorId="3" shapeId="0" xr:uid="{00000000-0006-0000-0300-000006000000}">
      <text>
        <r>
          <rPr>
            <b/>
            <sz val="9"/>
            <color indexed="81"/>
            <rFont val="Tahoma"/>
            <family val="2"/>
          </rPr>
          <t>Cory Jemison:</t>
        </r>
        <r>
          <rPr>
            <sz val="9"/>
            <color indexed="81"/>
            <rFont val="Tahoma"/>
            <family val="2"/>
          </rPr>
          <t xml:space="preserve">
If a chemical is selected in Section 3 with a purpose = global lab or other EU,  production of that chemical for global lab or other EU, accordingly, must also appear in Section 2.</t>
        </r>
      </text>
    </comment>
    <comment ref="R15" authorId="3" shapeId="0" xr:uid="{00000000-0006-0000-0300-000007000000}">
      <text>
        <r>
          <rPr>
            <b/>
            <sz val="9"/>
            <color indexed="81"/>
            <rFont val="Tahoma"/>
            <family val="2"/>
          </rPr>
          <t>Cory Jemison:</t>
        </r>
        <r>
          <rPr>
            <sz val="9"/>
            <color indexed="81"/>
            <rFont val="Tahoma"/>
            <family val="2"/>
          </rPr>
          <t xml:space="preserve">
If a chemical is selected in Section 3 with transformation or destruction selected as the purpose, but production of that chemical for second party transformation or second party destruction, accordingly isn't identified in Section 2 , the user is notified with a warning message: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7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xr:uid="{00000000-0006-0000-0700-000002000000}">
      <text>
        <r>
          <rPr>
            <b/>
            <sz val="9"/>
            <color indexed="81"/>
            <rFont val="Tahoma"/>
            <family val="2"/>
          </rPr>
          <t>Cory Jemison:</t>
        </r>
        <r>
          <rPr>
            <sz val="9"/>
            <color indexed="81"/>
            <rFont val="Tahoma"/>
            <family val="2"/>
          </rPr>
          <t xml:space="preserve">
Used for export to CSV</t>
        </r>
      </text>
    </comment>
    <comment ref="B22" authorId="0" shapeId="0" xr:uid="{00000000-0006-0000-07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<sst xmlns="http://schemas.openxmlformats.org/spreadsheetml/2006/main" count="230" uniqueCount="141">
  <si>
    <t>Stratospheric Ozone Protection Program</t>
  </si>
  <si>
    <t>U.S. Environmental Protection Agency</t>
  </si>
  <si>
    <t xml:space="preserve">Section 1: Report Identification Information </t>
  </si>
  <si>
    <t>Instructions</t>
  </si>
  <si>
    <t>Section 2: Production Data</t>
  </si>
  <si>
    <t>Chemical Name</t>
  </si>
  <si>
    <t>Gross Production</t>
  </si>
  <si>
    <t>Net Production</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</si>
  <si>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</si>
  <si>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</si>
  <si>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</si>
  <si>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</si>
  <si>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</si>
  <si>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</si>
  <si>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</si>
  <si>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</si>
  <si>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</si>
  <si>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</si>
  <si>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</si>
  <si>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</si>
  <si>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</si>
  <si>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</si>
  <si>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</si>
  <si>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</si>
  <si>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</si>
  <si>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</si>
  <si>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Complete all fields below.  No fields may be left blank.</t>
  </si>
  <si>
    <t>Current Year</t>
  </si>
  <si>
    <t>Section 1</t>
  </si>
  <si>
    <t>Entry</t>
  </si>
  <si>
    <t>Section 2</t>
  </si>
  <si>
    <t>All</t>
  </si>
  <si>
    <t>Duplicates</t>
  </si>
  <si>
    <t>Negative Net Production</t>
  </si>
  <si>
    <r>
      <rPr>
        <b/>
        <sz val="11"/>
        <color theme="1"/>
        <rFont val="Calibri"/>
        <family val="2"/>
        <scheme val="minor"/>
      </rPr>
      <t>Status</t>
    </r>
    <r>
      <rPr>
        <sz val="11"/>
        <color theme="1"/>
        <rFont val="Calibri"/>
        <family val="2"/>
        <scheme val="minor"/>
      </rPr>
      <t xml:space="preserve"> (1 = Incomplete, 0 = Complete)</t>
    </r>
  </si>
  <si>
    <t>Gross Production Check</t>
  </si>
  <si>
    <t>Error Check</t>
  </si>
  <si>
    <t>Filled Out?</t>
  </si>
  <si>
    <t>Character Check</t>
  </si>
  <si>
    <t>Section 3</t>
  </si>
  <si>
    <t>Company Name:</t>
  </si>
  <si>
    <t>Reporting Period:</t>
  </si>
  <si>
    <t>Section</t>
  </si>
  <si>
    <t>Check Description</t>
  </si>
  <si>
    <t>LastRow</t>
  </si>
  <si>
    <t>LastColumn</t>
  </si>
  <si>
    <t>Completeness check</t>
  </si>
  <si>
    <t>Complete?</t>
  </si>
  <si>
    <t>Autopopulated</t>
  </si>
  <si>
    <t>Valid Chem Name</t>
  </si>
  <si>
    <t>Active Row?</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</si>
  <si>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</si>
  <si>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</si>
  <si>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</si>
  <si>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</si>
  <si>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</si>
  <si>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</si>
  <si>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Reference List</t>
  </si>
  <si>
    <t>Global Lab</t>
  </si>
  <si>
    <t>Other EU</t>
  </si>
  <si>
    <t>Class I Producer Quarterly Report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</si>
  <si>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</si>
  <si>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</si>
  <si>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</si>
  <si>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</si>
  <si>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</si>
  <si>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</si>
  <si>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</si>
  <si>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</si>
  <si>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</si>
  <si>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</si>
  <si>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</si>
  <si>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</si>
  <si>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</si>
  <si>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</si>
  <si>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</si>
  <si>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</si>
  <si>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</si>
  <si>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</si>
  <si>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</si>
  <si>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</si>
  <si>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</si>
  <si>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</si>
  <si>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</si>
  <si>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r>
      <t xml:space="preserve">Identify the recipient company(s) of the material produced for second party transformation, second party destruction, global lab, and/or other essential uses (EU), and the amount shipped to or purchased by each company during the quarter. 
</t>
    </r>
    <r>
      <rPr>
        <b/>
        <i/>
        <sz val="10"/>
        <color theme="1"/>
        <rFont val="Calibri"/>
        <family val="2"/>
        <scheme val="minor"/>
      </rPr>
      <t/>
    </r>
  </si>
  <si>
    <r>
      <rPr>
        <b/>
        <i/>
        <sz val="10"/>
        <color theme="1"/>
        <rFont val="Calibri"/>
        <family val="2"/>
        <scheme val="minor"/>
      </rPr>
      <t>Note:</t>
    </r>
    <r>
      <rPr>
        <i/>
        <sz val="10"/>
        <color theme="1"/>
        <rFont val="Calibri"/>
        <family val="2"/>
        <scheme val="minor"/>
      </rPr>
      <t xml:space="preserve"> Due to a potential time lag between the date of production and the date of shipment, it is recognized that for a given quarter the information in Section 3 may not match the information reported in Section 2 for second party transformation and second party destruction; however, it is expected that all material produced for second party transformation and second party destruction will eventually be shipped to a second party and must be reported as such in the applicable quarterly report. </t>
    </r>
  </si>
  <si>
    <t xml:space="preserve">In-House Transformation </t>
  </si>
  <si>
    <t xml:space="preserve">In-House Destruction </t>
  </si>
  <si>
    <t>Section 3: Shipment/Sales Data</t>
  </si>
  <si>
    <t>Sec 3 Inclusion - 2nd Party</t>
  </si>
  <si>
    <t>Sec 3 Inclusion - Lab/EU</t>
  </si>
  <si>
    <t>Duplicates?</t>
  </si>
  <si>
    <t>Production?</t>
  </si>
  <si>
    <t>In Sec 2: also in Sec 3? - Lab/EU</t>
  </si>
  <si>
    <t>In Sec 2: 2nd party trans/destruction reflected in Sec 3?</t>
  </si>
  <si>
    <t>Error or Warning?</t>
  </si>
  <si>
    <t>Error</t>
  </si>
  <si>
    <t>Warning</t>
  </si>
  <si>
    <t>Sec 2 Inclusion - Lab/EU</t>
  </si>
  <si>
    <t>Sec 2 Inclusion - 2nd Party</t>
  </si>
  <si>
    <t>Sec 3 reflected in Sec 2? - Lab/EU</t>
  </si>
  <si>
    <t>Sec 3 reflected in Sec 2? - 2nd Party</t>
  </si>
  <si>
    <t>Class I Producer Quarterly Report (Sec 82.13)</t>
  </si>
  <si>
    <r>
      <t xml:space="preserve">In the table below, enter the quantity of each class I controlled substance that was produced during the reporting period.  If no controlled substances were produced, the table may be left blank.  As a reminder, </t>
    </r>
    <r>
      <rPr>
        <b/>
        <i/>
        <sz val="10"/>
        <color theme="1"/>
        <rFont val="Calibri"/>
        <family val="2"/>
        <scheme val="minor"/>
      </rPr>
      <t>if material was produced for global lab, other essential uses (EU), second party transformation, or second party destruction</t>
    </r>
    <r>
      <rPr>
        <i/>
        <sz val="10"/>
        <color theme="1"/>
        <rFont val="Calibri"/>
        <family val="2"/>
        <scheme val="minor"/>
      </rPr>
      <t>, a copy of the transformation verification, destruction verification, and/or essential use certification from each company for whom material was produced must be provided to EPA along with the submission of this report.</t>
    </r>
  </si>
  <si>
    <t>Only in Data Submission code, not in navigate to section 3 code.</t>
  </si>
  <si>
    <t>MaxRow</t>
  </si>
  <si>
    <t>Row #</t>
  </si>
  <si>
    <t>Sec2End</t>
  </si>
  <si>
    <t>Sec3Start</t>
  </si>
  <si>
    <t>Sec3End</t>
  </si>
  <si>
    <t>MaxTempRow</t>
  </si>
  <si>
    <t>Sec3PasteRow</t>
  </si>
  <si>
    <t>Variables for Data Submission</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</si>
  <si>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</si>
  <si>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</si>
  <si>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</si>
  <si>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PROD1</t>
  </si>
  <si>
    <t>Date for CSV Title</t>
  </si>
  <si>
    <t>Form Name for CSV Title</t>
  </si>
  <si>
    <t>Class I Producer</t>
  </si>
  <si>
    <t xml:space="preserve">Second Party Transformation </t>
  </si>
  <si>
    <t xml:space="preserve">Second Party Destruction </t>
  </si>
  <si>
    <t xml:space="preserve">Valid Purpose </t>
  </si>
  <si>
    <t>Valid Purpose</t>
  </si>
  <si>
    <t>As a reminder, a copy of the transformation verification, destruction verification, or essential use certification from each company for whom material was produced must be provided to EPA along with the submission of this report.</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</si>
  <si>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</si>
  <si>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3 to generate your CSV file.  </t>
    </r>
  </si>
  <si>
    <t>Name of the Class I Chemical Produced</t>
  </si>
  <si>
    <t>EPA Form #5900-151</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</si>
  <si>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</si>
  <si>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</si>
  <si>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</si>
  <si>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</si>
  <si>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x</t>
  </si>
  <si>
    <t xml:space="preserve">   Date Prepared:</t>
  </si>
  <si>
    <t>OMB Control Number: 2010-0170</t>
  </si>
  <si>
    <t>Expiration Date: 8/31/2021</t>
  </si>
  <si>
    <t>3</t>
  </si>
  <si>
    <t>Version 3.0</t>
  </si>
  <si>
    <t>Last Updated: March 2019</t>
  </si>
  <si>
    <t>icf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</si>
</sst>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0"/>
      <name val="Calibri"/>
      <family val="2"/>
      <scheme val="minor"/>
    </font>
    <font>
      <sz val="8"/>
      <color rgb="FF000000"/>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2" fillId="0" borderId="0"/>
    <xf numFmtId="0" fontId="32" fillId="0" borderId="0"/>
  </cellStyleXfs>
  <cellXfs count="19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0" borderId="0" xfId="0" applyAlignment="1">
      <alignment horizontal="center"/>
    </xf>
    <xf numFmtId="0" fontId="8" fillId="0" borderId="1" xfId="0" applyFont="1" applyBorder="1"/>
    <xf numFmtId="0" fontId="20" fillId="0" borderId="0" xfId="0" applyFont="1"/>
    <xf numFmtId="0" fontId="6" fillId="2" borderId="0" xfId="0" applyFont="1" applyFill="1" applyProtection="1">
      <protection locked="0"/>
    </xf>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1" xfId="0" applyFont="1" applyBorder="1"/>
    <xf numFmtId="0" fontId="28"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10" fillId="0" borderId="2" xfId="0" applyFont="1" applyFill="1" applyBorder="1" applyAlignment="1">
      <alignment horizontal="left" vertical="top" wrapText="1"/>
    </xf>
    <xf numFmtId="0" fontId="10" fillId="0" borderId="2" xfId="0" applyFont="1" applyFill="1" applyBorder="1" applyAlignment="1">
      <alignment vertical="top" wrapText="1"/>
    </xf>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8" fillId="0" borderId="0" xfId="0" applyFont="1" applyBorder="1" applyAlignment="1">
      <alignment vertical="top"/>
    </xf>
    <xf numFmtId="0" fontId="10" fillId="0" borderId="0" xfId="0" applyFont="1" applyBorder="1" applyAlignment="1">
      <alignment vertical="center" wrapText="1"/>
    </xf>
    <xf numFmtId="0" fontId="2" fillId="0" borderId="0" xfId="0" applyFont="1" applyFill="1" applyBorder="1" applyAlignment="1"/>
    <xf numFmtId="0" fontId="17" fillId="0" borderId="1" xfId="0" applyFont="1" applyFill="1" applyBorder="1"/>
    <xf numFmtId="0" fontId="17" fillId="0" borderId="1" xfId="0" applyFont="1" applyBorder="1"/>
    <xf numFmtId="0" fontId="17" fillId="4" borderId="1" xfId="0" applyFont="1" applyFill="1" applyBorder="1"/>
    <xf numFmtId="0" fontId="17" fillId="2" borderId="0" xfId="0" applyFont="1" applyFill="1" applyBorder="1"/>
    <xf numFmtId="0" fontId="8" fillId="6" borderId="0" xfId="0" applyFont="1" applyFill="1" applyBorder="1" applyProtection="1"/>
    <xf numFmtId="0" fontId="8" fillId="6" borderId="0" xfId="0" applyFont="1" applyFill="1" applyProtection="1"/>
    <xf numFmtId="0" fontId="21" fillId="0" borderId="0" xfId="0" applyFont="1" applyBorder="1" applyAlignment="1">
      <alignment horizontal="left" wrapText="1"/>
    </xf>
    <xf numFmtId="0" fontId="16" fillId="2" borderId="0" xfId="0" applyFont="1" applyFill="1" applyBorder="1" applyProtection="1"/>
    <xf numFmtId="0" fontId="0" fillId="0" borderId="9" xfId="0" applyFill="1" applyBorder="1" applyProtection="1"/>
    <xf numFmtId="0" fontId="0" fillId="2" borderId="0" xfId="0" applyFill="1" applyBorder="1" applyProtection="1"/>
    <xf numFmtId="0" fontId="8" fillId="3" borderId="1" xfId="0"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xf numFmtId="0" fontId="0" fillId="0" borderId="1" xfId="0" applyBorder="1"/>
    <xf numFmtId="0" fontId="0" fillId="0" borderId="0" xfId="0"/>
    <xf numFmtId="0" fontId="0" fillId="0" borderId="0" xfId="0"/>
    <xf numFmtId="0" fontId="8" fillId="0" borderId="0" xfId="0" applyFont="1"/>
    <xf numFmtId="0" fontId="0" fillId="0" borderId="0" xfId="0" applyFont="1" applyFill="1"/>
    <xf numFmtId="0" fontId="8" fillId="0" borderId="1" xfId="0" applyFont="1" applyBorder="1"/>
    <xf numFmtId="0" fontId="8" fillId="0" borderId="1" xfId="0" applyFont="1" applyBorder="1" applyAlignment="1">
      <alignment horizontal="center"/>
    </xf>
    <xf numFmtId="0" fontId="0" fillId="0" borderId="1" xfId="0" applyBorder="1"/>
    <xf numFmtId="0" fontId="0" fillId="0" borderId="0" xfId="0" applyProtection="1">
      <protection locked="0"/>
    </xf>
    <xf numFmtId="0" fontId="17" fillId="2" borderId="1" xfId="0" applyFont="1" applyFill="1" applyBorder="1" applyAlignment="1" applyProtection="1">
      <alignment horizontal="left" vertical="center" wrapText="1"/>
      <protection locked="0"/>
    </xf>
    <xf numFmtId="4" fontId="17" fillId="2" borderId="1" xfId="0" applyNumberFormat="1" applyFont="1" applyFill="1" applyBorder="1" applyAlignment="1" applyProtection="1">
      <alignment horizontal="left" vertical="center" wrapText="1"/>
      <protection locked="0"/>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2" fontId="17" fillId="3" borderId="1" xfId="0" applyNumberFormat="1" applyFont="1" applyFill="1" applyBorder="1" applyAlignment="1" applyProtection="1">
      <alignment horizontal="center" vertical="center" wrapText="1"/>
      <protection locked="0"/>
    </xf>
    <xf numFmtId="0" fontId="12" fillId="0" borderId="0" xfId="0" applyFont="1"/>
    <xf numFmtId="0" fontId="33" fillId="0" borderId="0" xfId="2" applyFont="1" applyFill="1" applyBorder="1" applyAlignment="1">
      <alignment vertical="top" wrapText="1"/>
    </xf>
    <xf numFmtId="0" fontId="37" fillId="7" borderId="1" xfId="0" applyFont="1" applyFill="1" applyBorder="1" applyAlignment="1">
      <alignment horizontal="center" vertical="center" wrapText="1"/>
    </xf>
    <xf numFmtId="0" fontId="38"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14" fontId="8" fillId="0" borderId="0" xfId="0" applyNumberFormat="1" applyFont="1" applyBorder="1" applyAlignment="1" applyProtection="1">
      <alignment horizontal="left" vertical="center"/>
    </xf>
    <xf numFmtId="0" fontId="0" fillId="0" borderId="2" xfId="0" applyBorder="1" applyProtection="1"/>
    <xf numFmtId="164" fontId="8" fillId="0" borderId="0" xfId="0" applyNumberFormat="1" applyFont="1" applyFill="1" applyBorder="1" applyAlignment="1" applyProtection="1">
      <alignment horizontal="left"/>
    </xf>
    <xf numFmtId="0" fontId="0" fillId="0" borderId="0" xfId="0" applyBorder="1" applyProtection="1"/>
    <xf numFmtId="0" fontId="10" fillId="0" borderId="0" xfId="0" applyFont="1" applyFill="1" applyBorder="1" applyAlignment="1" applyProtection="1">
      <alignment horizontal="left" vertical="top" wrapText="1"/>
    </xf>
    <xf numFmtId="0" fontId="27" fillId="0" borderId="0" xfId="0" applyFont="1" applyFill="1" applyAlignment="1" applyProtection="1">
      <alignment horizontal="left"/>
    </xf>
    <xf numFmtId="0" fontId="26" fillId="2" borderId="0" xfId="0" applyFont="1" applyFill="1" applyAlignment="1" applyProtection="1">
      <alignment horizontal="left"/>
    </xf>
    <xf numFmtId="0" fontId="24" fillId="2" borderId="0" xfId="0" applyFont="1" applyFill="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xf>
    <xf numFmtId="0" fontId="4" fillId="0" borderId="0" xfId="0" applyFont="1" applyBorder="1" applyAlignment="1" applyProtection="1">
      <alignment vertical="center"/>
    </xf>
    <xf numFmtId="0" fontId="6" fillId="0" borderId="3" xfId="0" applyFont="1" applyFill="1" applyBorder="1" applyProtection="1"/>
    <xf numFmtId="0" fontId="6" fillId="0" borderId="6" xfId="0" applyFont="1" applyFill="1" applyBorder="1" applyProtection="1"/>
    <xf numFmtId="0" fontId="17" fillId="2" borderId="1" xfId="0" applyNumberFormat="1" applyFont="1" applyFill="1" applyBorder="1" applyAlignment="1" applyProtection="1">
      <alignment horizontal="left" vertical="center" wrapText="1"/>
      <protection locked="0"/>
    </xf>
    <xf numFmtId="0" fontId="17" fillId="3" borderId="1" xfId="0" applyNumberFormat="1" applyFont="1" applyFill="1" applyBorder="1" applyAlignment="1" applyProtection="1">
      <alignment horizontal="center" vertical="center" wrapText="1"/>
      <protection locked="0"/>
    </xf>
    <xf numFmtId="0" fontId="39" fillId="0" borderId="0" xfId="2" applyFont="1" applyFill="1" applyProtection="1"/>
    <xf numFmtId="0" fontId="0" fillId="2" borderId="0" xfId="0" applyFill="1" applyAlignment="1">
      <alignment vertical="top"/>
    </xf>
    <xf numFmtId="0" fontId="0" fillId="0" borderId="6" xfId="0" applyFill="1" applyBorder="1" applyAlignment="1" applyProtection="1">
      <alignment vertical="top"/>
    </xf>
    <xf numFmtId="0" fontId="0" fillId="0" borderId="2" xfId="0" applyFill="1" applyBorder="1" applyAlignment="1" applyProtection="1">
      <alignment vertical="top"/>
    </xf>
    <xf numFmtId="0" fontId="0" fillId="2" borderId="0" xfId="0" applyFill="1" applyAlignment="1" applyProtection="1">
      <alignment vertical="top"/>
      <protection locked="0"/>
    </xf>
    <xf numFmtId="0" fontId="8" fillId="0" borderId="0" xfId="0" applyFont="1" applyBorder="1" applyAlignment="1"/>
    <xf numFmtId="0" fontId="17" fillId="0" borderId="0" xfId="0" applyFont="1" applyBorder="1" applyAlignment="1"/>
    <xf numFmtId="0" fontId="0" fillId="2" borderId="0" xfId="0" applyFill="1" applyBorder="1" applyAlignment="1">
      <alignment horizontal="left"/>
    </xf>
    <xf numFmtId="0" fontId="26" fillId="2" borderId="0" xfId="0" applyFont="1" applyFill="1" applyProtection="1"/>
    <xf numFmtId="0" fontId="0" fillId="2" borderId="0" xfId="0" applyFill="1" applyBorder="1" applyAlignment="1"/>
    <xf numFmtId="0" fontId="26" fillId="2" borderId="0" xfId="0" applyFont="1" applyFill="1" applyBorder="1" applyAlignment="1"/>
    <xf numFmtId="0" fontId="26" fillId="2" borderId="0" xfId="0" applyFont="1" applyFill="1" applyBorder="1" applyAlignment="1" applyProtection="1"/>
    <xf numFmtId="0" fontId="26" fillId="2" borderId="0" xfId="0" applyFont="1" applyFill="1" applyBorder="1" applyProtection="1"/>
    <xf numFmtId="0" fontId="26" fillId="2" borderId="0" xfId="0" applyFont="1" applyFill="1" applyBorder="1" applyAlignment="1" applyProtection="1">
      <alignment horizontal="left"/>
    </xf>
    <xf numFmtId="0" fontId="27" fillId="0" borderId="8" xfId="0" quotePrefix="1" applyFont="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27" fillId="0" borderId="8" xfId="0" applyFont="1" applyFill="1" applyBorder="1" applyAlignment="1"/>
    <xf numFmtId="0" fontId="0" fillId="0" borderId="8" xfId="0" applyFill="1" applyBorder="1" applyAlignment="1"/>
    <xf numFmtId="164" fontId="0" fillId="0" borderId="8" xfId="0" applyNumberFormat="1" applyFill="1" applyBorder="1" applyAlignment="1">
      <alignment horizontal="left"/>
    </xf>
    <xf numFmtId="0" fontId="0" fillId="0" borderId="8" xfId="0" applyFill="1" applyBorder="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Protection="1"/>
    <xf numFmtId="39" fontId="22" fillId="3" borderId="1" xfId="1" applyNumberFormat="1" applyFont="1" applyFill="1" applyBorder="1" applyProtection="1"/>
    <xf numFmtId="4" fontId="17" fillId="5" borderId="1" xfId="1" applyNumberFormat="1" applyFont="1" applyFill="1" applyBorder="1" applyProtection="1"/>
    <xf numFmtId="0" fontId="40" fillId="0" borderId="8" xfId="0" applyFont="1" applyFill="1" applyBorder="1" applyAlignment="1" applyProtection="1">
      <alignment wrapText="1"/>
    </xf>
    <xf numFmtId="0" fontId="18" fillId="4" borderId="1" xfId="0" applyFont="1" applyFill="1" applyBorder="1" applyAlignment="1">
      <alignment vertical="top"/>
    </xf>
    <xf numFmtId="49" fontId="17" fillId="4" borderId="1" xfId="1" applyNumberFormat="1" applyFont="1" applyFill="1" applyBorder="1" applyProtection="1">
      <protection locked="0"/>
    </xf>
    <xf numFmtId="49" fontId="18" fillId="4" borderId="1" xfId="0" applyNumberFormat="1" applyFont="1" applyFill="1" applyBorder="1" applyAlignment="1" applyProtection="1">
      <alignment vertical="top"/>
      <protection locked="0"/>
    </xf>
    <xf numFmtId="0" fontId="10" fillId="0" borderId="0" xfId="0" applyFont="1" applyFill="1" applyBorder="1" applyAlignment="1" applyProtection="1">
      <alignment horizontal="left" vertical="top" wrapText="1"/>
    </xf>
    <xf numFmtId="0" fontId="10" fillId="0" borderId="0" xfId="0" applyFont="1" applyFill="1" applyBorder="1" applyAlignment="1">
      <alignment horizontal="left" vertical="center" wrapText="1"/>
    </xf>
    <xf numFmtId="0" fontId="34" fillId="0" borderId="0" xfId="2" applyFont="1" applyFill="1" applyBorder="1" applyAlignment="1">
      <alignment horizontal="left" vertical="top"/>
    </xf>
    <xf numFmtId="0" fontId="19" fillId="0" borderId="0" xfId="2" applyFill="1" applyBorder="1" applyAlignment="1">
      <alignment horizontal="left" vertical="top"/>
    </xf>
    <xf numFmtId="0" fontId="10" fillId="0" borderId="0" xfId="0" applyFont="1" applyFill="1" applyBorder="1" applyAlignment="1">
      <alignment horizontal="left" vertical="top" wrapText="1"/>
    </xf>
    <xf numFmtId="0" fontId="29" fillId="0" borderId="0" xfId="0" applyFont="1" applyFill="1" applyBorder="1" applyAlignment="1">
      <alignment vertical="top" wrapText="1"/>
    </xf>
    <xf numFmtId="0" fontId="34" fillId="0" borderId="0" xfId="2"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4</xdr:row>
      <xdr:rowOff>85724</xdr:rowOff>
    </xdr:from>
    <xdr:to>
      <xdr:col>2</xdr:col>
      <xdr:colOff>5278755</xdr:colOff>
      <xdr:row>7</xdr:row>
      <xdr:rowOff>144779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2676525</xdr:colOff>
      <xdr:row>3</xdr:row>
      <xdr:rowOff>95250</xdr:rowOff>
    </xdr:from>
    <xdr:to>
      <xdr:col>5</xdr:col>
      <xdr:colOff>131445</xdr:colOff>
      <xdr:row>6</xdr:row>
      <xdr:rowOff>180975</xdr:rowOff>
    </xdr:to>
    <xdr:sp macro="[0]!GoToSection2" textlink="">
      <xdr:nvSpPr>
        <xdr:cNvPr id="2" name="Right Arrow 1">
          <a:extLst>
            <a:ext uri="{FF2B5EF4-FFF2-40B4-BE49-F238E27FC236}">
              <a16:creationId xmlns:a16="http://schemas.microsoft.com/office/drawing/2014/main" id="{00000000-0008-0000-0100-000002000000}"/>
            </a:ext>
          </a:extLst>
        </xdr:cNvPr>
        <xdr:cNvSpPr/>
      </xdr:nvSpPr>
      <xdr:spPr>
        <a:xfrm>
          <a:off x="4314825" y="876300"/>
          <a:ext cx="1588770" cy="7048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2228851</xdr:colOff>
      <xdr:row>1</xdr:row>
      <xdr:rowOff>142875</xdr:rowOff>
    </xdr:from>
    <xdr:to>
      <xdr:col>3</xdr:col>
      <xdr:colOff>3819525</xdr:colOff>
      <xdr:row>3</xdr:row>
      <xdr:rowOff>190500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867151" y="333375"/>
          <a:ext cx="1590674"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3</xdr:row>
      <xdr:rowOff>127636</xdr:rowOff>
    </xdr:from>
    <xdr:to>
      <xdr:col>10</xdr:col>
      <xdr:colOff>742950</xdr:colOff>
      <xdr:row>7</xdr:row>
      <xdr:rowOff>20956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6225540" y="889636"/>
          <a:ext cx="164211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8</xdr:col>
      <xdr:colOff>390523</xdr:colOff>
      <xdr:row>1</xdr:row>
      <xdr:rowOff>175260</xdr:rowOff>
    </xdr:from>
    <xdr:to>
      <xdr:col>10</xdr:col>
      <xdr:colOff>116203</xdr:colOff>
      <xdr:row>4</xdr:row>
      <xdr:rowOff>45720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640703" y="358140"/>
          <a:ext cx="160020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xdr:colOff>
      <xdr:row>1</xdr:row>
      <xdr:rowOff>247649</xdr:rowOff>
    </xdr:from>
    <xdr:to>
      <xdr:col>6</xdr:col>
      <xdr:colOff>525780</xdr:colOff>
      <xdr:row>4</xdr:row>
      <xdr:rowOff>106679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686300" y="438149"/>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533400</xdr:colOff>
      <xdr:row>4</xdr:row>
      <xdr:rowOff>161925</xdr:rowOff>
    </xdr:from>
    <xdr:to>
      <xdr:col>6</xdr:col>
      <xdr:colOff>1021080</xdr:colOff>
      <xdr:row>6</xdr:row>
      <xdr:rowOff>161925</xdr:rowOff>
    </xdr:to>
    <xdr:sp macro="[0]!PrepareSubmission" textlink="">
      <xdr:nvSpPr>
        <xdr:cNvPr id="6" name="Rectangle 5">
          <a:extLst>
            <a:ext uri="{FF2B5EF4-FFF2-40B4-BE49-F238E27FC236}">
              <a16:creationId xmlns:a16="http://schemas.microsoft.com/office/drawing/2014/main" id="{00000000-0008-0000-0300-000006000000}"/>
            </a:ext>
          </a:extLst>
        </xdr:cNvPr>
        <xdr:cNvSpPr/>
      </xdr:nvSpPr>
      <xdr:spPr>
        <a:xfrm>
          <a:off x="5341620" y="1106805"/>
          <a:ext cx="1554480"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592455</xdr:colOff>
      <xdr:row>14</xdr:row>
      <xdr:rowOff>175260</xdr:rowOff>
    </xdr:from>
    <xdr:to>
      <xdr:col>4</xdr:col>
      <xdr:colOff>192023</xdr:colOff>
      <xdr:row>14</xdr:row>
      <xdr:rowOff>811530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10615" y="3947160"/>
          <a:ext cx="1580768" cy="63627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664845</xdr:colOff>
      <xdr:row>14</xdr:row>
      <xdr:rowOff>196216</xdr:rowOff>
    </xdr:from>
    <xdr:to>
      <xdr:col>6</xdr:col>
      <xdr:colOff>235838</xdr:colOff>
      <xdr:row>14</xdr:row>
      <xdr:rowOff>805815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3164205" y="3968116"/>
          <a:ext cx="1552193" cy="60959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796875" defaultRowHeight="14.5" x14ac:dyDescent="0.35"/>
  <cols>
    <col min="1" max="1" width="3.453125" style="21" customWidth="1"/>
    <col min="2" max="2" width="2.26953125" style="21" customWidth="1"/>
    <col min="3" max="3" width="81.26953125" style="21" customWidth="1"/>
    <col min="4" max="4" width="2.453125" style="21" customWidth="1"/>
    <col min="5" max="16384" width="9.1796875" style="21"/>
  </cols>
  <sheetData>
    <row r="2" spans="2:8" ht="23.25" customHeight="1" x14ac:dyDescent="0.45">
      <c r="B2" s="8"/>
      <c r="C2" s="9" t="s">
        <v>1</v>
      </c>
      <c r="D2" s="10"/>
    </row>
    <row r="3" spans="2:8" ht="17" x14ac:dyDescent="0.4">
      <c r="B3" s="11"/>
      <c r="C3" s="4" t="s">
        <v>0</v>
      </c>
      <c r="D3" s="12"/>
    </row>
    <row r="4" spans="2:8" x14ac:dyDescent="0.35">
      <c r="B4" s="11"/>
      <c r="C4" s="2"/>
      <c r="D4" s="13"/>
    </row>
    <row r="5" spans="2:8" s="24" customFormat="1" ht="15.5" x14ac:dyDescent="0.35">
      <c r="B5" s="14"/>
      <c r="C5" s="99" t="s">
        <v>102</v>
      </c>
      <c r="D5" s="15"/>
    </row>
    <row r="6" spans="2:8" s="24" customFormat="1" x14ac:dyDescent="0.35">
      <c r="B6" s="14"/>
      <c r="C6" s="159" t="s">
        <v>138</v>
      </c>
      <c r="D6" s="16"/>
    </row>
    <row r="7" spans="2:8" s="24" customFormat="1" x14ac:dyDescent="0.35">
      <c r="B7" s="14"/>
      <c r="C7" s="160" t="s">
        <v>139</v>
      </c>
      <c r="D7" s="16"/>
    </row>
    <row r="8" spans="2:8" s="24" customFormat="1" x14ac:dyDescent="0.35">
      <c r="B8" s="14"/>
      <c r="C8" s="5"/>
      <c r="D8" s="16"/>
    </row>
    <row r="9" spans="2:8" s="24" customFormat="1" ht="15.5" x14ac:dyDescent="0.35">
      <c r="B9" s="14"/>
      <c r="C9" s="6" t="s">
        <v>3</v>
      </c>
      <c r="D9" s="16"/>
    </row>
    <row r="10" spans="2:8" s="24" customFormat="1" ht="48" customHeight="1" x14ac:dyDescent="0.35">
      <c r="B10" s="14"/>
      <c r="C10" s="42" t="s">
        <v>126</v>
      </c>
      <c r="D10" s="16"/>
    </row>
    <row r="11" spans="2:8" s="24" customFormat="1" ht="30" customHeight="1" x14ac:dyDescent="0.35">
      <c r="B11" s="14"/>
      <c r="C11" s="89" t="s">
        <v>113</v>
      </c>
      <c r="D11" s="16"/>
    </row>
    <row r="12" spans="2:8" s="24" customFormat="1" ht="31.5" customHeight="1" x14ac:dyDescent="0.35">
      <c r="B12" s="14"/>
      <c r="C12" s="124" t="s">
        <v>114</v>
      </c>
      <c r="D12" s="16"/>
    </row>
    <row r="13" spans="2:8" s="24" customFormat="1" ht="46.9" customHeight="1" x14ac:dyDescent="0.35">
      <c r="B13" s="14"/>
      <c r="C13" s="89" t="s">
        <v>132</v>
      </c>
      <c r="D13" s="16"/>
      <c r="H13" s="66"/>
    </row>
    <row r="14" spans="2:8" s="88" customFormat="1" ht="13.9" customHeight="1" x14ac:dyDescent="0.3">
      <c r="B14" s="86"/>
      <c r="C14" s="154" t="s">
        <v>125</v>
      </c>
      <c r="D14" s="87"/>
    </row>
    <row r="15" spans="2:8" x14ac:dyDescent="0.35">
      <c r="B15" s="11"/>
      <c r="C15" s="1"/>
      <c r="D15" s="12"/>
    </row>
    <row r="16" spans="2:8" ht="24.5" x14ac:dyDescent="0.35">
      <c r="B16" s="11"/>
      <c r="C16" s="7" t="s">
        <v>56</v>
      </c>
      <c r="D16" s="12"/>
    </row>
    <row r="17" spans="2:4" ht="74.25" customHeight="1" x14ac:dyDescent="0.35">
      <c r="B17" s="11"/>
      <c r="C17" s="43" t="s">
        <v>131</v>
      </c>
      <c r="D17" s="12"/>
    </row>
    <row r="18" spans="2:4" ht="12" customHeight="1" x14ac:dyDescent="0.35">
      <c r="B18" s="11"/>
      <c r="C18" s="7"/>
      <c r="D18" s="12"/>
    </row>
    <row r="19" spans="2:4" ht="12" customHeight="1" x14ac:dyDescent="0.35">
      <c r="B19" s="11"/>
      <c r="C19" s="20" t="s">
        <v>128</v>
      </c>
      <c r="D19" s="12"/>
    </row>
    <row r="20" spans="2:4" ht="12" customHeight="1" x14ac:dyDescent="0.35">
      <c r="B20" s="11"/>
      <c r="C20" s="20" t="s">
        <v>135</v>
      </c>
      <c r="D20" s="12"/>
    </row>
    <row r="21" spans="2:4" ht="12" customHeight="1" x14ac:dyDescent="0.35">
      <c r="B21" s="11"/>
      <c r="C21" s="49" t="s">
        <v>136</v>
      </c>
      <c r="D21" s="12"/>
    </row>
    <row r="22" spans="2:4" ht="9" customHeight="1" x14ac:dyDescent="0.35">
      <c r="B22" s="17"/>
      <c r="C22" s="18"/>
      <c r="D22" s="19"/>
    </row>
  </sheetData>
  <sheetProtection algorithmName="SHA-512" hashValue="n+MtlCW9vG1lrvCcpe95fnDWwkWclz874LEWf/MYRPR53Px6JLJcLgrKy0QL4tF7Oxf0TkHYT2u4PNHkHyfvxA==" saltValue="nYOKUu/szFwHB/OaHbhREQ=="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39997558519241921"/>
  </sheetPr>
  <dimension ref="B2:I16"/>
  <sheetViews>
    <sheetView showGridLines="0" workbookViewId="0"/>
  </sheetViews>
  <sheetFormatPr defaultColWidth="9.1796875" defaultRowHeight="14.5" x14ac:dyDescent="0.35"/>
  <cols>
    <col min="1" max="1" width="3.453125" style="60" customWidth="1"/>
    <col min="2" max="2" width="2.7265625" style="60" customWidth="1"/>
    <col min="3" max="3" width="18.26953125" style="60" customWidth="1"/>
    <col min="4" max="4" width="58.26953125" style="60" customWidth="1"/>
    <col min="5" max="6" width="3.7265625" style="60" customWidth="1"/>
    <col min="7" max="7" width="2.7265625" style="60" customWidth="1"/>
    <col min="8" max="8" width="1.7265625" style="60" customWidth="1"/>
    <col min="9" max="16384" width="9.1796875" style="60"/>
  </cols>
  <sheetData>
    <row r="2" spans="2:9" s="61" customFormat="1" ht="27.75" customHeight="1" x14ac:dyDescent="0.45">
      <c r="B2" s="142"/>
      <c r="C2" s="143" t="s">
        <v>1</v>
      </c>
      <c r="D2" s="130"/>
      <c r="E2" s="130"/>
      <c r="F2" s="130"/>
      <c r="G2" s="131"/>
    </row>
    <row r="3" spans="2:9" s="61" customFormat="1" ht="18.5" x14ac:dyDescent="0.45">
      <c r="B3" s="144"/>
      <c r="C3" s="145" t="s">
        <v>60</v>
      </c>
      <c r="D3" s="132"/>
      <c r="E3" s="132"/>
      <c r="F3" s="132"/>
      <c r="G3" s="133"/>
    </row>
    <row r="4" spans="2:9" s="61" customFormat="1" ht="18.5" x14ac:dyDescent="0.45">
      <c r="B4" s="144"/>
      <c r="C4" s="145"/>
      <c r="D4" s="132"/>
      <c r="E4" s="132"/>
      <c r="F4" s="132"/>
      <c r="G4" s="133"/>
    </row>
    <row r="5" spans="2:9" x14ac:dyDescent="0.35">
      <c r="B5" s="146"/>
      <c r="C5" s="147" t="s">
        <v>134</v>
      </c>
      <c r="D5" s="134">
        <f ca="1">TODAY()</f>
        <v>43815</v>
      </c>
      <c r="E5" s="134"/>
      <c r="F5" s="134"/>
      <c r="G5" s="135"/>
    </row>
    <row r="6" spans="2:9" x14ac:dyDescent="0.35">
      <c r="B6" s="146"/>
      <c r="C6" s="148"/>
      <c r="D6" s="136"/>
      <c r="E6" s="136"/>
      <c r="F6" s="136"/>
      <c r="G6" s="135"/>
    </row>
    <row r="7" spans="2:9" ht="15.5" x14ac:dyDescent="0.35">
      <c r="B7" s="146"/>
      <c r="C7" s="149" t="s">
        <v>2</v>
      </c>
      <c r="D7" s="137"/>
      <c r="E7" s="137"/>
      <c r="F7" s="137"/>
      <c r="G7" s="135"/>
    </row>
    <row r="8" spans="2:9" ht="18" customHeight="1" x14ac:dyDescent="0.35">
      <c r="B8" s="51"/>
      <c r="C8" s="186" t="s">
        <v>26</v>
      </c>
      <c r="D8" s="186"/>
      <c r="E8" s="138"/>
      <c r="F8" s="138"/>
      <c r="G8" s="135"/>
    </row>
    <row r="9" spans="2:9" x14ac:dyDescent="0.35">
      <c r="B9" s="146"/>
      <c r="C9" s="169" t="s">
        <v>25</v>
      </c>
      <c r="D9" s="170"/>
      <c r="E9" s="137"/>
      <c r="F9" s="139">
        <f>IF($D$9=0,1,0)</f>
        <v>1</v>
      </c>
      <c r="G9" s="135"/>
      <c r="H9" s="140"/>
      <c r="I9" s="141"/>
    </row>
    <row r="10" spans="2:9" x14ac:dyDescent="0.35">
      <c r="B10" s="146"/>
      <c r="C10" s="169" t="s">
        <v>20</v>
      </c>
      <c r="D10" s="171"/>
      <c r="E10" s="137"/>
      <c r="F10" s="139">
        <f>IF(OR(SubTSelection=Lists!C3,SubTSelection=Lists!C4),0,1)</f>
        <v>1</v>
      </c>
      <c r="G10" s="135"/>
      <c r="H10" s="140"/>
      <c r="I10" s="141" t="str">
        <f>IF(SubTSelection="","",IF(OR(SubTSelection=Lists!C3,SubTSelection=Lists!C4),"","PLEASE SELECT A VALID SUBMISSION TYPE FROM THE DROPDOWN LIST"))</f>
        <v/>
      </c>
    </row>
    <row r="11" spans="2:9" x14ac:dyDescent="0.35">
      <c r="B11" s="146"/>
      <c r="C11" s="169" t="s">
        <v>17</v>
      </c>
      <c r="D11" s="171"/>
      <c r="E11" s="137"/>
      <c r="F11" s="139">
        <f ca="1">IF(OR($D$11=0,$D$11&gt;Lists!$E$3),1,0)</f>
        <v>1</v>
      </c>
      <c r="G11" s="135"/>
      <c r="H11" s="140"/>
      <c r="I11" s="141" t="str">
        <f ca="1">IF(D11&gt;Lists!E3,"PLEASE CHOOSE A CURRENT OR PAST YEAR","")</f>
        <v/>
      </c>
    </row>
    <row r="12" spans="2:9" x14ac:dyDescent="0.35">
      <c r="B12" s="146"/>
      <c r="C12" s="169" t="s">
        <v>21</v>
      </c>
      <c r="D12" s="171"/>
      <c r="E12" s="137"/>
      <c r="F12" s="139">
        <f>IF(OR(ReportQtr=0,ReportQtr&gt;Lists!F6),1,0)</f>
        <v>1</v>
      </c>
      <c r="G12" s="135"/>
      <c r="H12" s="140"/>
      <c r="I12" s="141" t="str">
        <f>IF(ReportQtr&gt;Lists!F6,"PLEASE SELECT A VALID QUARTER FROM THE DROPDOWN LIST","")</f>
        <v/>
      </c>
    </row>
    <row r="13" spans="2:9" ht="14.25" customHeight="1" x14ac:dyDescent="0.35">
      <c r="B13" s="127"/>
      <c r="C13" s="128"/>
      <c r="D13" s="168" t="s">
        <v>133</v>
      </c>
      <c r="E13" s="128"/>
      <c r="F13" s="128"/>
      <c r="G13" s="129"/>
    </row>
    <row r="14" spans="2:9" x14ac:dyDescent="0.35">
      <c r="D14" s="162" t="str">
        <f>Lists!C3</f>
        <v>Original Submission</v>
      </c>
    </row>
    <row r="15" spans="2:9" x14ac:dyDescent="0.35">
      <c r="D15" s="162" t="str">
        <f>Lists!C4</f>
        <v>Re-Submittal</v>
      </c>
    </row>
    <row r="16" spans="2:9" x14ac:dyDescent="0.35">
      <c r="D16" s="162"/>
    </row>
  </sheetData>
  <sheetProtection algorithmName="SHA-512" hashValue="xRhowiJqIJNm0uNjrEidYyHO5mp7obfaj63ow72y7z992QwAdllB/ITdV32a69XwukvPagtDRR88N+RVKe7rxQ==" saltValue="iIrEumkbR4ZMg6rhKa3NQQ==" spinCount="100000" sheet="1" objects="1" scenarios="1"/>
  <mergeCells count="1">
    <mergeCell ref="C8:D8"/>
  </mergeCells>
  <dataValidations count="4">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0000000}">
      <formula1>ReportingQuarter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list" allowBlank="1" showInputMessage="1" showErrorMessage="1" prompt="Select the reporting year for which data in this report applies." sqref="D11" xr:uid="{00000000-0002-0000-0100-000002000000}">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3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2" id="{21AE6862-6D76-443D-8468-B381EF29AF18}">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0" id="{162B5E45-27F4-48E3-A375-3A6F2793105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8" id="{84F8258C-9CF8-4B37-9423-74E7CA117DC3}">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7" id="{F3146B59-2A74-48F0-9D6A-CB31F1F54B4A}">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AAE32F45-985A-4545-84AE-7B7EA0D97651}">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79E55E03-6770-40A3-871A-F13BBDD44ECD}">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597D6FA5-3E23-4736-8AD0-BC596975F922}">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B2FBD673-B834-4A2C-9F2F-2D426F1785A7}">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Y50"/>
  <sheetViews>
    <sheetView showGridLines="0" topLeftCell="B1" zoomScaleNormal="100" zoomScaleSheetLayoutView="100" workbookViewId="0">
      <selection activeCell="B1" sqref="B1"/>
    </sheetView>
  </sheetViews>
  <sheetFormatPr defaultColWidth="9.1796875" defaultRowHeight="14.5" x14ac:dyDescent="0.35"/>
  <cols>
    <col min="1" max="1" width="2.7265625" style="21" hidden="1" customWidth="1"/>
    <col min="2" max="3" width="2.7265625" style="21" customWidth="1"/>
    <col min="4" max="4" width="16.7265625" style="21" customWidth="1"/>
    <col min="5" max="10" width="13.7265625" style="21" customWidth="1"/>
    <col min="11" max="11" width="15.26953125" style="21" customWidth="1"/>
    <col min="12" max="12" width="2.7265625" style="60" customWidth="1"/>
    <col min="13" max="14" width="9.1796875" style="60"/>
    <col min="15" max="16" width="10.26953125" style="60" hidden="1" customWidth="1"/>
    <col min="17" max="17" width="10.453125" style="60" hidden="1" customWidth="1"/>
    <col min="18" max="20" width="9.1796875" style="60" hidden="1" customWidth="1"/>
    <col min="21" max="16384" width="9.1796875" style="60"/>
  </cols>
  <sheetData>
    <row r="2" spans="1:25" s="61" customFormat="1" ht="27.75" customHeight="1" x14ac:dyDescent="0.45">
      <c r="A2" s="22"/>
      <c r="B2" s="22"/>
      <c r="C2" s="25"/>
      <c r="D2" s="26" t="s">
        <v>1</v>
      </c>
      <c r="E2" s="27"/>
      <c r="F2" s="27"/>
      <c r="G2" s="27"/>
      <c r="H2" s="27"/>
      <c r="I2" s="27"/>
      <c r="J2" s="27"/>
      <c r="K2" s="27"/>
      <c r="L2" s="55"/>
    </row>
    <row r="3" spans="1:25" s="61" customFormat="1" ht="18.5" x14ac:dyDescent="0.45">
      <c r="A3" s="22"/>
      <c r="B3" s="22"/>
      <c r="C3" s="29"/>
      <c r="D3" s="30" t="s">
        <v>60</v>
      </c>
      <c r="E3" s="31"/>
      <c r="F3" s="31"/>
      <c r="G3" s="31"/>
      <c r="H3" s="31"/>
      <c r="I3" s="31"/>
      <c r="J3" s="31"/>
      <c r="K3" s="31"/>
      <c r="L3" s="56"/>
    </row>
    <row r="4" spans="1:25" ht="15" customHeight="1" x14ac:dyDescent="0.35">
      <c r="C4" s="11"/>
      <c r="D4" s="1"/>
      <c r="E4" s="1"/>
      <c r="F4" s="34"/>
      <c r="G4" s="34"/>
      <c r="H4" s="34"/>
      <c r="I4" s="34"/>
      <c r="J4" s="34"/>
      <c r="K4" s="34"/>
      <c r="L4" s="57"/>
    </row>
    <row r="5" spans="1:25" x14ac:dyDescent="0.35">
      <c r="C5" s="11"/>
      <c r="D5" s="44" t="s">
        <v>40</v>
      </c>
      <c r="E5" s="45" t="str">
        <f>IF('Section 1'!D9=0,"",'Section 1'!D9)</f>
        <v/>
      </c>
      <c r="F5" s="34"/>
      <c r="G5" s="34"/>
      <c r="H5" s="34"/>
      <c r="I5" s="34"/>
      <c r="J5" s="34"/>
      <c r="K5" s="34"/>
      <c r="L5" s="57"/>
    </row>
    <row r="6" spans="1:25" x14ac:dyDescent="0.35">
      <c r="C6" s="11"/>
      <c r="D6" s="44" t="s">
        <v>41</v>
      </c>
      <c r="E6" s="45" t="str">
        <f>IF(OR([0]!ReportYr=0,[0]!ReportQtr=0),"","Quarter "&amp;[0]!ReportQtr&amp;", "&amp;[0]!ReportYr)</f>
        <v/>
      </c>
      <c r="F6" s="34"/>
      <c r="G6" s="46"/>
      <c r="H6" s="34"/>
      <c r="I6" s="34"/>
      <c r="J6" s="34"/>
      <c r="K6" s="34"/>
      <c r="L6" s="57"/>
    </row>
    <row r="7" spans="1:25" ht="15" customHeight="1" x14ac:dyDescent="0.35">
      <c r="C7" s="33"/>
      <c r="D7" s="34"/>
      <c r="E7" s="34"/>
      <c r="F7" s="34"/>
      <c r="G7" s="34"/>
      <c r="H7" s="34"/>
      <c r="I7" s="34"/>
      <c r="J7" s="34"/>
      <c r="K7" s="34"/>
      <c r="L7" s="57"/>
    </row>
    <row r="8" spans="1:25" ht="18.75" customHeight="1" x14ac:dyDescent="0.35">
      <c r="C8" s="33"/>
      <c r="D8" s="36" t="s">
        <v>4</v>
      </c>
      <c r="E8" s="34"/>
      <c r="F8" s="34"/>
      <c r="G8" s="34"/>
      <c r="H8" s="34"/>
      <c r="I8" s="34"/>
      <c r="J8" s="34"/>
      <c r="K8" s="34"/>
      <c r="L8" s="57"/>
    </row>
    <row r="9" spans="1:25" ht="60.75" customHeight="1" x14ac:dyDescent="0.35">
      <c r="C9" s="33"/>
      <c r="D9" s="187" t="s">
        <v>103</v>
      </c>
      <c r="E9" s="187"/>
      <c r="F9" s="187"/>
      <c r="G9" s="187"/>
      <c r="H9" s="187"/>
      <c r="I9" s="187"/>
      <c r="J9" s="187"/>
      <c r="K9" s="187"/>
      <c r="L9" s="57"/>
    </row>
    <row r="10" spans="1:25" s="155" customFormat="1" ht="21" customHeight="1" x14ac:dyDescent="0.35">
      <c r="C10" s="156"/>
      <c r="D10" s="188" t="s">
        <v>115</v>
      </c>
      <c r="E10" s="189"/>
      <c r="F10" s="189"/>
      <c r="G10" s="189"/>
      <c r="H10" s="189"/>
      <c r="I10" s="189"/>
      <c r="J10" s="189"/>
      <c r="K10" s="189"/>
      <c r="L10" s="157"/>
      <c r="T10" s="158"/>
      <c r="U10" s="158"/>
      <c r="V10" s="158"/>
      <c r="W10" s="158"/>
      <c r="X10" s="158"/>
      <c r="Y10" s="158"/>
    </row>
    <row r="11" spans="1:25" ht="46.9" customHeight="1" x14ac:dyDescent="0.35">
      <c r="C11" s="51"/>
      <c r="D11" s="176" t="s">
        <v>127</v>
      </c>
      <c r="E11" s="177" t="s">
        <v>58</v>
      </c>
      <c r="F11" s="177" t="s">
        <v>59</v>
      </c>
      <c r="G11" s="177" t="s">
        <v>86</v>
      </c>
      <c r="H11" s="177" t="s">
        <v>120</v>
      </c>
      <c r="I11" s="177" t="s">
        <v>87</v>
      </c>
      <c r="J11" s="177" t="s">
        <v>121</v>
      </c>
      <c r="K11" s="177" t="s">
        <v>6</v>
      </c>
      <c r="L11" s="57"/>
    </row>
    <row r="12" spans="1:25" s="62" customFormat="1" ht="13" x14ac:dyDescent="0.3">
      <c r="A12" s="38"/>
      <c r="B12" s="38"/>
      <c r="C12" s="52"/>
      <c r="D12" s="178" t="s">
        <v>8</v>
      </c>
      <c r="E12" s="178" t="s">
        <v>9</v>
      </c>
      <c r="F12" s="178" t="s">
        <v>9</v>
      </c>
      <c r="G12" s="178" t="s">
        <v>9</v>
      </c>
      <c r="H12" s="178" t="s">
        <v>9</v>
      </c>
      <c r="I12" s="178" t="s">
        <v>9</v>
      </c>
      <c r="J12" s="178" t="s">
        <v>9</v>
      </c>
      <c r="K12" s="178" t="s">
        <v>48</v>
      </c>
      <c r="L12" s="58"/>
    </row>
    <row r="13" spans="1:25" s="100" customFormat="1" ht="13" x14ac:dyDescent="0.3">
      <c r="A13" s="40"/>
      <c r="B13" s="40"/>
      <c r="C13" s="53"/>
      <c r="D13" s="179" t="s">
        <v>66</v>
      </c>
      <c r="E13" s="180">
        <v>1500</v>
      </c>
      <c r="F13" s="180">
        <v>0</v>
      </c>
      <c r="G13" s="180">
        <v>200</v>
      </c>
      <c r="H13" s="180">
        <v>100</v>
      </c>
      <c r="I13" s="180">
        <v>0</v>
      </c>
      <c r="J13" s="180">
        <v>0</v>
      </c>
      <c r="K13" s="180">
        <f t="shared" ref="K13:K23" si="0">IF(D13=0,"",E13+F13+G13+H13+I13+J13)</f>
        <v>1800</v>
      </c>
      <c r="L13" s="59"/>
      <c r="O13" s="74" t="s">
        <v>50</v>
      </c>
      <c r="P13" s="75" t="s">
        <v>91</v>
      </c>
      <c r="Q13" s="75" t="s">
        <v>92</v>
      </c>
      <c r="R13" s="75" t="s">
        <v>49</v>
      </c>
      <c r="S13" s="75" t="s">
        <v>90</v>
      </c>
      <c r="T13" s="75" t="s">
        <v>89</v>
      </c>
    </row>
    <row r="14" spans="1:25" x14ac:dyDescent="0.35">
      <c r="A14" s="77" t="str">
        <f>IF(D14=0,"",1)</f>
        <v/>
      </c>
      <c r="B14" s="39"/>
      <c r="C14" s="51"/>
      <c r="D14" s="184"/>
      <c r="E14" s="41"/>
      <c r="F14" s="41"/>
      <c r="G14" s="41"/>
      <c r="H14" s="41"/>
      <c r="I14" s="41"/>
      <c r="J14" s="41"/>
      <c r="K14" s="181" t="str">
        <f t="shared" si="0"/>
        <v/>
      </c>
      <c r="L14" s="57"/>
      <c r="O14" s="74" t="str">
        <f>IF(A14="","N","Y")</f>
        <v>N</v>
      </c>
      <c r="P14" s="74">
        <f>IF(D14=0,0,IF(COUNTIF($D$14:$D$23,D14)&gt;1,1,0))</f>
        <v>0</v>
      </c>
      <c r="Q14" s="74">
        <f>IF(AND(D14&lt;&gt;0,K14=0),1,0)</f>
        <v>0</v>
      </c>
      <c r="R14" s="74">
        <f>IF(D14=0,0,IF(COUNTIF(Lists!$B$3:$B$25,D14)&gt;0,0,1))</f>
        <v>0</v>
      </c>
      <c r="S14" s="60">
        <f>IF(E14&gt;0,IF(COUNTIFS('Section 3'!$D$16:$D$25,D14,'Section 3'!$G$16:$G$25,Lists!$G$3)&gt;0,0,1),IF(F14&gt;0,IF(COUNTIFS('Section 3'!$D$16:$D$25,D14,'Section 3'!$G$16:$G$25,Lists!$G$4)&gt;0,0,1),0))</f>
        <v>0</v>
      </c>
      <c r="T14" s="74">
        <f>IF(H14&gt;0,IF(COUNTIFS('Section 3'!$D$16:$D$25,D14,'Section 3'!$G$16:$G$25,Lists!$G$5)&gt;0,0,1),IF(J14&gt;0,IF(COUNTIFS('Section 3'!$D$16:$D$25,D14,'Section 3'!$G$16:$G$25,Lists!$G$6)&gt;0,0,1),0))</f>
        <v>0</v>
      </c>
    </row>
    <row r="15" spans="1:25" x14ac:dyDescent="0.35">
      <c r="A15" s="78" t="str">
        <f>IF(D15=0,"",MAX($A$14:A14)+1)</f>
        <v/>
      </c>
      <c r="B15" s="39"/>
      <c r="C15" s="51"/>
      <c r="D15" s="184"/>
      <c r="E15" s="41"/>
      <c r="F15" s="41"/>
      <c r="G15" s="41"/>
      <c r="H15" s="41"/>
      <c r="I15" s="41"/>
      <c r="J15" s="41"/>
      <c r="K15" s="181" t="str">
        <f t="shared" si="0"/>
        <v/>
      </c>
      <c r="L15" s="57"/>
      <c r="O15" s="74" t="str">
        <f t="shared" ref="O15:O23" si="1">IF(A15="","N","Y")</f>
        <v>N</v>
      </c>
      <c r="P15" s="74">
        <f t="shared" ref="P15:P23" si="2">IF(D15=0,0,IF(COUNTIF($D$14:$D$23,D15)&gt;1,1,0))</f>
        <v>0</v>
      </c>
      <c r="Q15" s="74">
        <f t="shared" ref="Q15:Q23" si="3">IF(AND(D15&lt;&gt;0,K15=0),1,0)</f>
        <v>0</v>
      </c>
      <c r="R15" s="74">
        <f>IF(D15=0,0,IF(COUNTIF(Lists!$B$3:$B$25,D15)&gt;0,0,1))</f>
        <v>0</v>
      </c>
      <c r="S15" s="60">
        <f>IF(E15&gt;0,IF(COUNTIFS('Section 3'!$D$16:$D$25,D15,'Section 3'!$G$16:$G$25,Lists!$G$3)&gt;0,0,1),IF(F15&gt;0,IF(COUNTIFS('Section 3'!$D$16:$D$25,D15,'Section 3'!$G$16:$G$25,Lists!$G$4)&gt;0,0,1),0))</f>
        <v>0</v>
      </c>
      <c r="T15" s="74">
        <f>IF(H15&gt;0,IF(COUNTIFS('Section 3'!$D$16:$D$25,D15,'Section 3'!$G$16:$G$25,Lists!$G$5)&gt;0,0,1),IF(J15&gt;0,IF(COUNTIFS('Section 3'!$D$16:$D$25,D15,'Section 3'!$G$16:$G$25,Lists!$G$6)&gt;0,0,1),0))</f>
        <v>0</v>
      </c>
    </row>
    <row r="16" spans="1:25" x14ac:dyDescent="0.35">
      <c r="A16" s="78" t="str">
        <f>IF(D16=0,"",MAX($A$14:A15)+1)</f>
        <v/>
      </c>
      <c r="B16" s="39"/>
      <c r="C16" s="51"/>
      <c r="D16" s="184"/>
      <c r="E16" s="41"/>
      <c r="F16" s="41"/>
      <c r="G16" s="41"/>
      <c r="H16" s="41"/>
      <c r="I16" s="41"/>
      <c r="J16" s="41"/>
      <c r="K16" s="181" t="str">
        <f t="shared" si="0"/>
        <v/>
      </c>
      <c r="L16" s="57"/>
      <c r="O16" s="74" t="str">
        <f t="shared" si="1"/>
        <v>N</v>
      </c>
      <c r="P16" s="74">
        <f t="shared" si="2"/>
        <v>0</v>
      </c>
      <c r="Q16" s="74">
        <f t="shared" si="3"/>
        <v>0</v>
      </c>
      <c r="R16" s="74">
        <f>IF(D16=0,0,IF(COUNTIF(Lists!$B$3:$B$25,D16)&gt;0,0,1))</f>
        <v>0</v>
      </c>
      <c r="S16" s="60">
        <f>IF(E16&gt;0,IF(COUNTIFS('Section 3'!$D$16:$D$25,D16,'Section 3'!$G$16:$G$25,Lists!$G$3)&gt;0,0,1),IF(F16&gt;0,IF(COUNTIFS('Section 3'!$D$16:$D$25,D16,'Section 3'!$G$16:$G$25,Lists!$G$4)&gt;0,0,1),0))</f>
        <v>0</v>
      </c>
      <c r="T16" s="74">
        <f>IF(H16&gt;0,IF(COUNTIFS('Section 3'!$D$16:$D$25,D16,'Section 3'!$G$16:$G$25,Lists!$G$5)&gt;0,0,1),IF(J16&gt;0,IF(COUNTIFS('Section 3'!$D$16:$D$25,D16,'Section 3'!$G$16:$G$25,Lists!$G$6)&gt;0,0,1),0))</f>
        <v>0</v>
      </c>
    </row>
    <row r="17" spans="1:20" x14ac:dyDescent="0.35">
      <c r="A17" s="78" t="str">
        <f>IF(D17=0,"",MAX($A$14:A16)+1)</f>
        <v/>
      </c>
      <c r="B17" s="39"/>
      <c r="C17" s="51"/>
      <c r="D17" s="185"/>
      <c r="E17" s="41"/>
      <c r="F17" s="41"/>
      <c r="G17" s="41"/>
      <c r="H17" s="41"/>
      <c r="I17" s="41"/>
      <c r="J17" s="41"/>
      <c r="K17" s="181" t="str">
        <f t="shared" si="0"/>
        <v/>
      </c>
      <c r="L17" s="57"/>
      <c r="O17" s="74" t="str">
        <f t="shared" si="1"/>
        <v>N</v>
      </c>
      <c r="P17" s="74">
        <f t="shared" si="2"/>
        <v>0</v>
      </c>
      <c r="Q17" s="74">
        <f t="shared" si="3"/>
        <v>0</v>
      </c>
      <c r="R17" s="74">
        <f>IF(D17=0,0,IF(COUNTIF(Lists!$B$3:$B$25,D17)&gt;0,0,1))</f>
        <v>0</v>
      </c>
      <c r="S17" s="60">
        <f>IF(E17&gt;0,IF(COUNTIFS('Section 3'!$D$16:$D$25,D17,'Section 3'!$G$16:$G$25,Lists!$G$3)&gt;0,0,1),IF(F17&gt;0,IF(COUNTIFS('Section 3'!$D$16:$D$25,D17,'Section 3'!$G$16:$G$25,Lists!$G$4)&gt;0,0,1),0))</f>
        <v>0</v>
      </c>
      <c r="T17" s="74">
        <f>IF(H17&gt;0,IF(COUNTIFS('Section 3'!$D$16:$D$25,D17,'Section 3'!$G$16:$G$25,Lists!$G$5)&gt;0,0,1),IF(J17&gt;0,IF(COUNTIFS('Section 3'!$D$16:$D$25,D17,'Section 3'!$G$16:$G$25,Lists!$G$6)&gt;0,0,1),0))</f>
        <v>0</v>
      </c>
    </row>
    <row r="18" spans="1:20" x14ac:dyDescent="0.35">
      <c r="A18" s="78" t="str">
        <f>IF(D18=0,"",MAX($A$14:A17)+1)</f>
        <v/>
      </c>
      <c r="B18" s="39"/>
      <c r="C18" s="51"/>
      <c r="D18" s="185"/>
      <c r="E18" s="41"/>
      <c r="F18" s="41"/>
      <c r="G18" s="41"/>
      <c r="H18" s="41"/>
      <c r="I18" s="41"/>
      <c r="J18" s="41"/>
      <c r="K18" s="181" t="str">
        <f t="shared" si="0"/>
        <v/>
      </c>
      <c r="L18" s="57"/>
      <c r="O18" s="74" t="str">
        <f t="shared" si="1"/>
        <v>N</v>
      </c>
      <c r="P18" s="74">
        <f t="shared" si="2"/>
        <v>0</v>
      </c>
      <c r="Q18" s="74">
        <f t="shared" si="3"/>
        <v>0</v>
      </c>
      <c r="R18" s="74">
        <f>IF(D18=0,0,IF(COUNTIF(Lists!$B$3:$B$25,D18)&gt;0,0,1))</f>
        <v>0</v>
      </c>
      <c r="S18" s="60">
        <f>IF(E18&gt;0,IF(COUNTIFS('Section 3'!$D$16:$D$25,D18,'Section 3'!$G$16:$G$25,Lists!$G$3)&gt;0,0,1),IF(F18&gt;0,IF(COUNTIFS('Section 3'!$D$16:$D$25,D18,'Section 3'!$G$16:$G$25,Lists!$G$4)&gt;0,0,1),0))</f>
        <v>0</v>
      </c>
      <c r="T18" s="74">
        <f>IF(H18&gt;0,IF(COUNTIFS('Section 3'!$D$16:$D$25,D18,'Section 3'!$G$16:$G$25,Lists!$G$5)&gt;0,0,1),IF(J18&gt;0,IF(COUNTIFS('Section 3'!$D$16:$D$25,D18,'Section 3'!$G$16:$G$25,Lists!$G$6)&gt;0,0,1),0))</f>
        <v>0</v>
      </c>
    </row>
    <row r="19" spans="1:20" x14ac:dyDescent="0.35">
      <c r="A19" s="78" t="str">
        <f>IF(D19=0,"",MAX($A$14:A18)+1)</f>
        <v/>
      </c>
      <c r="B19" s="39"/>
      <c r="C19" s="51"/>
      <c r="D19" s="185"/>
      <c r="E19" s="41"/>
      <c r="F19" s="41"/>
      <c r="G19" s="41"/>
      <c r="H19" s="41"/>
      <c r="I19" s="41"/>
      <c r="J19" s="41"/>
      <c r="K19" s="181" t="str">
        <f t="shared" si="0"/>
        <v/>
      </c>
      <c r="L19" s="57"/>
      <c r="O19" s="74" t="str">
        <f t="shared" si="1"/>
        <v>N</v>
      </c>
      <c r="P19" s="74">
        <f t="shared" si="2"/>
        <v>0</v>
      </c>
      <c r="Q19" s="74">
        <f t="shared" si="3"/>
        <v>0</v>
      </c>
      <c r="R19" s="74">
        <f>IF(D19=0,0,IF(COUNTIF(Lists!$B$3:$B$25,D19)&gt;0,0,1))</f>
        <v>0</v>
      </c>
      <c r="S19" s="60">
        <f>IF(E19&gt;0,IF(COUNTIFS('Section 3'!$D$16:$D$25,D19,'Section 3'!$G$16:$G$25,Lists!$G$3)&gt;0,0,1),IF(F19&gt;0,IF(COUNTIFS('Section 3'!$D$16:$D$25,D19,'Section 3'!$G$16:$G$25,Lists!$G$4)&gt;0,0,1),0))</f>
        <v>0</v>
      </c>
      <c r="T19" s="74">
        <f>IF(H19&gt;0,IF(COUNTIFS('Section 3'!$D$16:$D$25,D19,'Section 3'!$G$16:$G$25,Lists!$G$5)&gt;0,0,1),IF(J19&gt;0,IF(COUNTIFS('Section 3'!$D$16:$D$25,D19,'Section 3'!$G$16:$G$25,Lists!$G$6)&gt;0,0,1),0))</f>
        <v>0</v>
      </c>
    </row>
    <row r="20" spans="1:20" x14ac:dyDescent="0.35">
      <c r="A20" s="78" t="str">
        <f>IF(D20=0,"",MAX($A$14:A19)+1)</f>
        <v/>
      </c>
      <c r="B20" s="39"/>
      <c r="C20" s="51"/>
      <c r="D20" s="185"/>
      <c r="E20" s="41"/>
      <c r="F20" s="41"/>
      <c r="G20" s="41"/>
      <c r="H20" s="41"/>
      <c r="I20" s="41"/>
      <c r="J20" s="41"/>
      <c r="K20" s="181" t="str">
        <f t="shared" si="0"/>
        <v/>
      </c>
      <c r="L20" s="57"/>
      <c r="O20" s="74" t="str">
        <f t="shared" si="1"/>
        <v>N</v>
      </c>
      <c r="P20" s="74">
        <f t="shared" si="2"/>
        <v>0</v>
      </c>
      <c r="Q20" s="74">
        <f t="shared" si="3"/>
        <v>0</v>
      </c>
      <c r="R20" s="74">
        <f>IF(D20=0,0,IF(COUNTIF(Lists!$B$3:$B$25,D20)&gt;0,0,1))</f>
        <v>0</v>
      </c>
      <c r="S20" s="60">
        <f>IF(E20&gt;0,IF(COUNTIFS('Section 3'!$D$16:$D$25,D20,'Section 3'!$G$16:$G$25,Lists!$G$3)&gt;0,0,1),IF(F20&gt;0,IF(COUNTIFS('Section 3'!$D$16:$D$25,D20,'Section 3'!$G$16:$G$25,Lists!$G$4)&gt;0,0,1),0))</f>
        <v>0</v>
      </c>
      <c r="T20" s="74">
        <f>IF(H20&gt;0,IF(COUNTIFS('Section 3'!$D$16:$D$25,D20,'Section 3'!$G$16:$G$25,Lists!$G$5)&gt;0,0,1),IF(J20&gt;0,IF(COUNTIFS('Section 3'!$D$16:$D$25,D20,'Section 3'!$G$16:$G$25,Lists!$G$6)&gt;0,0,1),0))</f>
        <v>0</v>
      </c>
    </row>
    <row r="21" spans="1:20" x14ac:dyDescent="0.35">
      <c r="A21" s="78" t="str">
        <f>IF(D21=0,"",MAX($A$14:A20)+1)</f>
        <v/>
      </c>
      <c r="B21" s="39"/>
      <c r="C21" s="51"/>
      <c r="D21" s="185"/>
      <c r="E21" s="41"/>
      <c r="F21" s="41"/>
      <c r="G21" s="41"/>
      <c r="H21" s="41"/>
      <c r="I21" s="41"/>
      <c r="J21" s="41"/>
      <c r="K21" s="181" t="str">
        <f t="shared" si="0"/>
        <v/>
      </c>
      <c r="L21" s="57"/>
      <c r="O21" s="74" t="str">
        <f t="shared" si="1"/>
        <v>N</v>
      </c>
      <c r="P21" s="74">
        <f t="shared" si="2"/>
        <v>0</v>
      </c>
      <c r="Q21" s="74">
        <f t="shared" si="3"/>
        <v>0</v>
      </c>
      <c r="R21" s="74">
        <f>IF(D21=0,0,IF(COUNTIF(Lists!$B$3:$B$25,D21)&gt;0,0,1))</f>
        <v>0</v>
      </c>
      <c r="S21" s="60">
        <f>IF(E21&gt;0,IF(COUNTIFS('Section 3'!$D$16:$D$25,D21,'Section 3'!$G$16:$G$25,Lists!$G$3)&gt;0,0,1),IF(F21&gt;0,IF(COUNTIFS('Section 3'!$D$16:$D$25,D21,'Section 3'!$G$16:$G$25,Lists!$G$4)&gt;0,0,1),0))</f>
        <v>0</v>
      </c>
      <c r="T21" s="74">
        <f>IF(H21&gt;0,IF(COUNTIFS('Section 3'!$D$16:$D$25,D21,'Section 3'!$G$16:$G$25,Lists!$G$5)&gt;0,0,1),IF(J21&gt;0,IF(COUNTIFS('Section 3'!$D$16:$D$25,D21,'Section 3'!$G$16:$G$25,Lists!$G$6)&gt;0,0,1),0))</f>
        <v>0</v>
      </c>
    </row>
    <row r="22" spans="1:20" x14ac:dyDescent="0.35">
      <c r="A22" s="78" t="str">
        <f>IF(D22=0,"",MAX($A$14:A21)+1)</f>
        <v/>
      </c>
      <c r="B22" s="39"/>
      <c r="C22" s="51"/>
      <c r="D22" s="185"/>
      <c r="E22" s="41"/>
      <c r="F22" s="41"/>
      <c r="G22" s="41"/>
      <c r="H22" s="41"/>
      <c r="I22" s="41"/>
      <c r="J22" s="41"/>
      <c r="K22" s="181" t="str">
        <f t="shared" si="0"/>
        <v/>
      </c>
      <c r="L22" s="57"/>
      <c r="O22" s="74" t="str">
        <f t="shared" si="1"/>
        <v>N</v>
      </c>
      <c r="P22" s="74">
        <f t="shared" si="2"/>
        <v>0</v>
      </c>
      <c r="Q22" s="74">
        <f t="shared" si="3"/>
        <v>0</v>
      </c>
      <c r="R22" s="74">
        <f>IF(D22=0,0,IF(COUNTIF(Lists!$B$3:$B$25,D22)&gt;0,0,1))</f>
        <v>0</v>
      </c>
      <c r="S22" s="60">
        <f>IF(E22&gt;0,IF(COUNTIFS('Section 3'!$D$16:$D$25,D22,'Section 3'!$G$16:$G$25,Lists!$G$3)&gt;0,0,1),IF(F22&gt;0,IF(COUNTIFS('Section 3'!$D$16:$D$25,D22,'Section 3'!$G$16:$G$25,Lists!$G$4)&gt;0,0,1),0))</f>
        <v>0</v>
      </c>
      <c r="T22" s="74">
        <f>IF(H22&gt;0,IF(COUNTIFS('Section 3'!$D$16:$D$25,D22,'Section 3'!$G$16:$G$25,Lists!$G$5)&gt;0,0,1),IF(J22&gt;0,IF(COUNTIFS('Section 3'!$D$16:$D$25,D22,'Section 3'!$G$16:$G$25,Lists!$G$6)&gt;0,0,1),0))</f>
        <v>0</v>
      </c>
    </row>
    <row r="23" spans="1:20" x14ac:dyDescent="0.35">
      <c r="A23" s="79" t="str">
        <f>IF(D23=0,"",MAX($A$14:A22)+1)</f>
        <v/>
      </c>
      <c r="B23" s="39"/>
      <c r="C23" s="51"/>
      <c r="D23" s="185"/>
      <c r="E23" s="41"/>
      <c r="F23" s="41"/>
      <c r="G23" s="41"/>
      <c r="H23" s="41"/>
      <c r="I23" s="41"/>
      <c r="J23" s="41"/>
      <c r="K23" s="181" t="str">
        <f t="shared" si="0"/>
        <v/>
      </c>
      <c r="L23" s="57"/>
      <c r="O23" s="74" t="str">
        <f t="shared" si="1"/>
        <v>N</v>
      </c>
      <c r="P23" s="74">
        <f t="shared" si="2"/>
        <v>0</v>
      </c>
      <c r="Q23" s="74">
        <f t="shared" si="3"/>
        <v>0</v>
      </c>
      <c r="R23" s="74">
        <f>IF(D23=0,0,IF(COUNTIF(Lists!$B$3:$B$25,D23)&gt;0,0,1))</f>
        <v>0</v>
      </c>
      <c r="S23" s="60">
        <f>IF(E23&gt;0,IF(COUNTIFS('Section 3'!$D$16:$D$25,D23,'Section 3'!$G$16:$G$25,Lists!$G$3)&gt;0,0,1),IF(F23&gt;0,IF(COUNTIFS('Section 3'!$D$16:$D$25,D23,'Section 3'!$G$16:$G$25,Lists!$G$4)&gt;0,0,1),0))</f>
        <v>0</v>
      </c>
      <c r="T23" s="74">
        <f>IF(H23&gt;0,IF(COUNTIFS('Section 3'!$D$16:$D$25,D23,'Section 3'!$G$16:$G$25,Lists!$G$5)&gt;0,0,1),IF(J23&gt;0,IF(COUNTIFS('Section 3'!$D$16:$D$25,D23,'Section 3'!$G$16:$G$25,Lists!$G$6)&gt;0,0,1),0))</f>
        <v>0</v>
      </c>
    </row>
    <row r="24" spans="1:20" ht="14.25" customHeight="1" x14ac:dyDescent="0.35">
      <c r="C24" s="54"/>
      <c r="D24" s="172" t="s">
        <v>133</v>
      </c>
      <c r="E24" s="173"/>
      <c r="F24" s="174"/>
      <c r="G24" s="175"/>
      <c r="H24" s="175"/>
      <c r="I24" s="175"/>
      <c r="J24" s="175"/>
      <c r="K24" s="175"/>
      <c r="L24" s="101"/>
    </row>
    <row r="25" spans="1:20" x14ac:dyDescent="0.35">
      <c r="C25" s="23"/>
      <c r="D25" s="164" t="str">
        <f>Lists!B3</f>
        <v>CBM</v>
      </c>
      <c r="E25" s="163"/>
      <c r="F25" s="23"/>
      <c r="G25" s="23"/>
      <c r="L25" s="102"/>
    </row>
    <row r="26" spans="1:20" x14ac:dyDescent="0.35">
      <c r="C26" s="23"/>
      <c r="D26" s="164" t="str">
        <f>Lists!B4</f>
        <v>CCL4</v>
      </c>
      <c r="E26" s="163"/>
      <c r="F26" s="23"/>
      <c r="G26" s="23"/>
      <c r="L26" s="102"/>
    </row>
    <row r="27" spans="1:20" x14ac:dyDescent="0.35">
      <c r="C27" s="23"/>
      <c r="D27" s="164" t="str">
        <f>Lists!B5</f>
        <v>CFC-11</v>
      </c>
      <c r="E27" s="163"/>
      <c r="F27" s="23"/>
      <c r="G27" s="23"/>
      <c r="I27" s="23"/>
      <c r="L27" s="102"/>
    </row>
    <row r="28" spans="1:20" x14ac:dyDescent="0.35">
      <c r="C28" s="23"/>
      <c r="D28" s="164" t="str">
        <f>Lists!B6</f>
        <v>CFC-12</v>
      </c>
      <c r="E28" s="163"/>
      <c r="F28" s="23"/>
      <c r="G28" s="23"/>
      <c r="L28" s="102"/>
    </row>
    <row r="29" spans="1:20" x14ac:dyDescent="0.35">
      <c r="C29" s="23"/>
      <c r="D29" s="164" t="str">
        <f>Lists!B7</f>
        <v>CFC-13</v>
      </c>
      <c r="E29" s="163"/>
      <c r="F29" s="23"/>
      <c r="G29" s="23"/>
      <c r="L29" s="102"/>
    </row>
    <row r="30" spans="1:20" x14ac:dyDescent="0.35">
      <c r="C30" s="23"/>
      <c r="D30" s="164" t="str">
        <f>Lists!B8</f>
        <v>CFC-111</v>
      </c>
      <c r="E30" s="161"/>
      <c r="F30" s="23"/>
      <c r="G30" s="23"/>
      <c r="L30" s="102"/>
    </row>
    <row r="31" spans="1:20" x14ac:dyDescent="0.35">
      <c r="C31" s="23"/>
      <c r="D31" s="164" t="str">
        <f>Lists!B9</f>
        <v>CFC-112</v>
      </c>
      <c r="E31" s="161"/>
      <c r="F31" s="23"/>
      <c r="G31" s="23"/>
      <c r="L31" s="102"/>
    </row>
    <row r="32" spans="1:20" ht="14.25" customHeight="1" x14ac:dyDescent="0.35">
      <c r="C32" s="23"/>
      <c r="D32" s="164" t="str">
        <f>Lists!B10</f>
        <v>CFC-113</v>
      </c>
      <c r="E32" s="23"/>
      <c r="F32" s="23"/>
      <c r="G32" s="23"/>
      <c r="L32" s="102"/>
    </row>
    <row r="33" spans="4:4" x14ac:dyDescent="0.35">
      <c r="D33" s="164" t="str">
        <f>Lists!B11</f>
        <v>CFC-114</v>
      </c>
    </row>
    <row r="34" spans="4:4" x14ac:dyDescent="0.35">
      <c r="D34" s="164" t="str">
        <f>Lists!B12</f>
        <v>CFC-115</v>
      </c>
    </row>
    <row r="35" spans="4:4" x14ac:dyDescent="0.35">
      <c r="D35" s="164" t="str">
        <f>Lists!B13</f>
        <v>CFC-211</v>
      </c>
    </row>
    <row r="36" spans="4:4" x14ac:dyDescent="0.35">
      <c r="D36" s="164" t="str">
        <f>Lists!B14</f>
        <v>CFC-212</v>
      </c>
    </row>
    <row r="37" spans="4:4" x14ac:dyDescent="0.35">
      <c r="D37" s="164" t="str">
        <f>Lists!B15</f>
        <v>CFC-213</v>
      </c>
    </row>
    <row r="38" spans="4:4" x14ac:dyDescent="0.35">
      <c r="D38" s="164" t="str">
        <f>Lists!B16</f>
        <v>CFC-214</v>
      </c>
    </row>
    <row r="39" spans="4:4" x14ac:dyDescent="0.35">
      <c r="D39" s="164" t="str">
        <f>Lists!B17</f>
        <v>CFC-215</v>
      </c>
    </row>
    <row r="40" spans="4:4" x14ac:dyDescent="0.35">
      <c r="D40" s="164" t="str">
        <f>Lists!B18</f>
        <v>CFC-216</v>
      </c>
    </row>
    <row r="41" spans="4:4" x14ac:dyDescent="0.35">
      <c r="D41" s="164" t="str">
        <f>Lists!B19</f>
        <v>CFC-217</v>
      </c>
    </row>
    <row r="42" spans="4:4" x14ac:dyDescent="0.35">
      <c r="D42" s="164" t="str">
        <f>Lists!B20</f>
        <v>CH3CCL3</v>
      </c>
    </row>
    <row r="43" spans="4:4" x14ac:dyDescent="0.35">
      <c r="D43" s="164" t="str">
        <f>Lists!B21</f>
        <v>Halon 1202</v>
      </c>
    </row>
    <row r="44" spans="4:4" x14ac:dyDescent="0.35">
      <c r="D44" s="164" t="str">
        <f>Lists!B22</f>
        <v>Halon 1211</v>
      </c>
    </row>
    <row r="45" spans="4:4" x14ac:dyDescent="0.35">
      <c r="D45" s="164" t="str">
        <f>Lists!B23</f>
        <v>Halon 1301</v>
      </c>
    </row>
    <row r="46" spans="4:4" x14ac:dyDescent="0.35">
      <c r="D46" s="164" t="str">
        <f>Lists!B24</f>
        <v>Halon 2402</v>
      </c>
    </row>
    <row r="47" spans="4:4" x14ac:dyDescent="0.35">
      <c r="D47" s="164" t="str">
        <f>Lists!B25</f>
        <v>HBFCs</v>
      </c>
    </row>
    <row r="48" spans="4:4" x14ac:dyDescent="0.35">
      <c r="D48" s="163"/>
    </row>
    <row r="49" spans="4:4" x14ac:dyDescent="0.35">
      <c r="D49" s="163"/>
    </row>
    <row r="50" spans="4:4" x14ac:dyDescent="0.35">
      <c r="D50" s="163"/>
    </row>
  </sheetData>
  <sheetProtection algorithmName="SHA-512" hashValue="teKXhAWHT1x/W1qnncpcf8t/bXLJ65nkJnIsMsA6HRiSpNFFe/gKXKRA2wEKtcwPRC7GdwUMGdks1bKAxD6BlQ==" saltValue="kZ0PaRSswd9XGaVvCeBOtg==" spinCount="100000" sheet="1" objects="1" scenarios="1"/>
  <mergeCells count="2">
    <mergeCell ref="D9:K9"/>
    <mergeCell ref="D10:K10"/>
  </mergeCells>
  <conditionalFormatting sqref="K14:K23">
    <cfRule type="cellIs" dxfId="4" priority="1" operator="lessThan">
      <formula>0</formula>
    </cfRule>
  </conditionalFormatting>
  <dataValidations xWindow="109" yWindow="617" count="16">
    <dataValidation errorStyle="warning" allowBlank="1" errorTitle="U.S. EPA" error="Warning!  The form has auto calculated this value for you.  If you change the value in this cell, you may be misreporting data.  Press cancel to exit this cell without changing the data." sqref="IX13:JF13 ST13:TB13 ACP13:ACX13 AML13:AMT13 AWH13:AWP13 BGD13:BGL13 BPZ13:BQH13 BZV13:CAD13 CJR13:CJZ13 CTN13:CTV13 DDJ13:DDR13 DNF13:DNN13 DXB13:DXJ13 EGX13:EHF13 EQT13:ERB13 FAP13:FAX13 FKL13:FKT13 FUH13:FUP13 GED13:GEL13 GNZ13:GOH13 GXV13:GYD13 HHR13:HHZ13 HRN13:HRV13 IBJ13:IBR13 ILF13:ILN13 IVB13:IVJ13 JEX13:JFF13 JOT13:JPB13 JYP13:JYX13 KIL13:KIT13 KSH13:KSP13 LCD13:LCL13 LLZ13:LMH13 LVV13:LWD13 MFR13:MFZ13 MPN13:MPV13 MZJ13:MZR13 NJF13:NJN13 NTB13:NTJ13 OCX13:ODF13 OMT13:ONB13 OWP13:OWX13 PGL13:PGT13 PQH13:PQP13 QAD13:QAL13 QJZ13:QKH13 QTV13:QUD13 RDR13:RDZ13 RNN13:RNV13 RXJ13:RXR13 SHF13:SHN13 SRB13:SRJ13 TAX13:TBF13 TKT13:TLB13 TUP13:TUX13 UEL13:UET13 UOH13:UOP13 UYD13:UYL13 VHZ13:VIH13 VRV13:VSD13 WBR13:WBZ13 WLN13:WLV13 WVJ13:WVR13 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D13:J13 D11:J11" xr:uid="{00000000-0002-0000-02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xr:uid="{00000000-0002-0000-0200-000001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WVS14:WVS23" xr:uid="{00000000-0002-0000-0200-000002000000}">
      <formula1>"sdasdfsd"</formula1>
    </dataValidation>
    <dataValidation type="decimal" operator="greaterThanOrEqual" allowBlank="1" showInputMessage="1" showErrorMessage="1" prompt="Quantity of gross chemical produced (kg)" sqref="WVL14:WVL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xr:uid="{00000000-0002-0000-0200-000003000000}">
      <formula1>0</formula1>
    </dataValidation>
    <dataValidation type="decimal" operator="greaterThanOrEqual" allowBlank="1" showInputMessage="1" showErrorMessage="1" sqref="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JA14:JF23 SW14:TB23 ACS14:ACX23 AMO14:AMT23 AWK14:AWP23 BGG14:BGL23 BQC14:BQH23 BZY14:CAD23 CJU14:CJZ23 CTQ14:CTV23 DDM14:DDR23 DNI14:DNN23 DXE14:DXJ23 EHA14:EHF23 EQW14:ERB23 FAS14:FAX23 FKO14:FKT23 FUK14:FUP23 GEG14:GEL23 GOC14:GOH23 GXY14:GYD23 HHU14:HHZ23 HRQ14:HRV23 IBM14:IBR23 ILI14:ILN23 IVE14:IVJ23 JFA14:JFF23 JOW14:JPB23 JYS14:JYX23 KIO14:KIT23 KSK14:KSP23 LCG14:LCL23 LMC14:LMH23 LVY14:LWD23 MFU14:MFZ23 MPQ14:MPV23 MZM14:MZR23 NJI14:NJN23 NTE14:NTJ23 ODA14:ODF23 OMW14:ONB23 OWS14:OWX23 PGO14:PGT23 PQK14:PQP23 QAG14:QAL23 QKC14:QKH23 QTY14:QUD23 RDU14:RDZ23 RNQ14:RNV23 RXM14:RXR23 SHI14:SHN23 SRE14:SRJ23 TBA14:TBF23 TKW14:TLB23 TUS14:TUX23 UEO14:UET23 UOK14:UOP23 UYG14:UYL23 VIC14:VIH23 VRY14:VSD23 WBU14:WBZ23 WLQ14:WLV23 WVM14:WVR23" xr:uid="{00000000-0002-0000-0200-000004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S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xr:uid="{00000000-0002-0000-0200-000005000000}"/>
    <dataValidation type="list" allowBlank="1" showInputMessage="1" showErrorMessage="1" sqref="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xr:uid="{00000000-0002-0000-0200-000006000000}">
      <formula1>ClassIIChemicals</formula1>
    </dataValidation>
    <dataValidation type="decimal" operator="greaterThanOrEqual" allowBlank="1" showInputMessage="1" showErrorMessage="1" error="Please enter a positive number." prompt="Total quantity (kg) of the chemical produced for in-house transformation. " sqref="G14:G23" xr:uid="{00000000-0002-0000-0200-000007000000}">
      <formula1>0</formula1>
    </dataValidation>
    <dataValidation type="decimal" operator="greaterThanOrEqual" allowBlank="1" showInputMessage="1" showErrorMessage="1" error="Please enter a positive number." prompt="Total quantity (kg) of the chemical produced for second party transformation." sqref="H14:H23" xr:uid="{00000000-0002-0000-0200-000008000000}">
      <formula1>0</formula1>
    </dataValidation>
    <dataValidation type="decimal" operator="greaterThanOrEqual" allowBlank="1" showInputMessage="1" showErrorMessage="1" error="Please enter a positive number." prompt="Total quantity (kg) of the chemical produced for second party destruction." sqref="J14:J23" xr:uid="{00000000-0002-0000-0200-000009000000}">
      <formula1>0</formula1>
    </dataValidation>
    <dataValidation type="list" allowBlank="1" showInputMessage="1" showErrorMessage="1" prompt="Select the chemical name of the controlled substance that was produced during the reporting period. View the Reference List for a valid list of chemical names." sqref="D14:D23" xr:uid="{00000000-0002-0000-0200-00000A000000}">
      <formula1>ClassIChemicals</formula1>
    </dataValidation>
    <dataValidation allowBlank="1" showInputMessage="1" showErrorMessage="1" prompt="This field is auto-populated." sqref="K13:K23" xr:uid="{00000000-0002-0000-0200-00000B000000}"/>
    <dataValidation type="decimal" operator="greaterThanOrEqual" allowBlank="1" showInputMessage="1" showErrorMessage="1" error="Please enter a positive number." prompt="Total quantity (kg) of chemical produced for global lab. " sqref="E14:E23" xr:uid="{00000000-0002-0000-0200-00000C000000}">
      <formula1>0</formula1>
    </dataValidation>
    <dataValidation allowBlank="1" showInputMessage="1" sqref="L7" xr:uid="{00000000-0002-0000-0200-00000D000000}"/>
    <dataValidation type="decimal" operator="greaterThanOrEqual" allowBlank="1" showInputMessage="1" showErrorMessage="1" error="Please enter a positive number." prompt="Total quantity (kg) of the chemical produced for in-house destruction." sqref="I14:I23" xr:uid="{00000000-0002-0000-0200-00000E000000}">
      <formula1>0</formula1>
    </dataValidation>
    <dataValidation type="decimal" operator="greaterThanOrEqual" allowBlank="1" showInputMessage="1" showErrorMessage="1" error="Please enter a positive number." prompt="Total quantity (kg) of the chemical produced for other essential uses. " sqref="F14:F23" xr:uid="{00000000-0002-0000-0200-00000F000000}">
      <formula1>0</formula1>
    </dataValidation>
  </dataValidations>
  <hyperlinks>
    <hyperlink ref="D10:K10" location="'Reference List'!A1" display="If copying and pasting data into the table, please refer to the Reference List and the accompanying instructions." xr:uid="{00000000-0004-0000-0200-000000000000}"/>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1:R50"/>
  <sheetViews>
    <sheetView showGridLines="0" topLeftCell="B1" zoomScaleNormal="100" zoomScaleSheetLayoutView="90" workbookViewId="0">
      <selection activeCell="B1" sqref="B1"/>
    </sheetView>
  </sheetViews>
  <sheetFormatPr defaultColWidth="9.1796875" defaultRowHeight="14.5" x14ac:dyDescent="0.35"/>
  <cols>
    <col min="1" max="1" width="4.453125" style="60" hidden="1" customWidth="1"/>
    <col min="2" max="2" width="3.7265625" style="60" customWidth="1"/>
    <col min="3" max="3" width="2.7265625" style="60" customWidth="1"/>
    <col min="4" max="4" width="16" style="60" customWidth="1"/>
    <col min="5" max="5" width="47.453125" style="60" customWidth="1"/>
    <col min="6" max="6" width="15.453125" style="60" customWidth="1"/>
    <col min="7" max="7" width="18.1796875" style="60" customWidth="1"/>
    <col min="8" max="8" width="3.453125" style="60" customWidth="1"/>
    <col min="9" max="11" width="9.1796875" style="60"/>
    <col min="12" max="12" width="9.1796875" style="60" hidden="1" customWidth="1"/>
    <col min="13" max="13" width="15" style="60" hidden="1" customWidth="1"/>
    <col min="14" max="18" width="9.1796875" style="60" hidden="1" customWidth="1"/>
    <col min="19" max="19" width="9.1796875" style="60" customWidth="1"/>
    <col min="20" max="16384" width="9.1796875" style="60"/>
  </cols>
  <sheetData>
    <row r="1" spans="1:18" s="21" customFormat="1" x14ac:dyDescent="0.35">
      <c r="B1" s="60"/>
      <c r="C1" s="60"/>
      <c r="M1" s="60"/>
      <c r="N1" s="60"/>
      <c r="O1" s="60"/>
    </row>
    <row r="2" spans="1:18" s="22" customFormat="1" ht="27.75" customHeight="1" x14ac:dyDescent="0.45">
      <c r="B2" s="61"/>
      <c r="C2" s="150"/>
      <c r="D2" s="26" t="s">
        <v>1</v>
      </c>
      <c r="E2" s="27"/>
      <c r="F2" s="27"/>
      <c r="G2" s="27"/>
      <c r="H2" s="28"/>
      <c r="I2" s="50"/>
      <c r="J2" s="50"/>
      <c r="K2" s="50"/>
      <c r="L2" s="50"/>
      <c r="M2" s="61"/>
      <c r="N2" s="61"/>
      <c r="O2" s="61"/>
    </row>
    <row r="3" spans="1:18" s="22" customFormat="1" ht="18.5" x14ac:dyDescent="0.45">
      <c r="B3" s="61"/>
      <c r="C3" s="151"/>
      <c r="D3" s="30" t="s">
        <v>60</v>
      </c>
      <c r="E3" s="31"/>
      <c r="F3" s="31"/>
      <c r="G3" s="31"/>
      <c r="H3" s="32"/>
      <c r="I3" s="50"/>
      <c r="J3" s="50"/>
      <c r="K3" s="50"/>
      <c r="L3" s="50"/>
      <c r="M3" s="61"/>
      <c r="N3" s="61"/>
      <c r="O3" s="61"/>
    </row>
    <row r="4" spans="1:18" s="21" customFormat="1" x14ac:dyDescent="0.35">
      <c r="B4" s="60"/>
      <c r="C4" s="51"/>
      <c r="D4" s="34"/>
      <c r="E4" s="34"/>
      <c r="F4" s="34"/>
      <c r="G4" s="34"/>
      <c r="H4" s="35"/>
      <c r="I4" s="39"/>
      <c r="J4" s="39"/>
      <c r="K4" s="39"/>
      <c r="L4" s="39"/>
      <c r="M4" s="60"/>
      <c r="N4" s="60"/>
      <c r="O4" s="60"/>
    </row>
    <row r="5" spans="1:18" s="21" customFormat="1" ht="15.75" customHeight="1" x14ac:dyDescent="0.45">
      <c r="B5" s="60"/>
      <c r="C5" s="146"/>
      <c r="D5" s="44" t="s">
        <v>40</v>
      </c>
      <c r="E5" s="45" t="str">
        <f>IF('Section 1'!D9=0,"",'Section 1'!D9)</f>
        <v/>
      </c>
      <c r="F5" s="34"/>
      <c r="G5" s="34"/>
      <c r="H5" s="35"/>
      <c r="I5" s="50"/>
      <c r="J5" s="50"/>
      <c r="K5" s="50"/>
      <c r="L5" s="50"/>
      <c r="M5" s="61"/>
      <c r="N5" s="61"/>
      <c r="O5" s="60"/>
    </row>
    <row r="6" spans="1:18" s="21" customFormat="1" x14ac:dyDescent="0.35">
      <c r="B6" s="60"/>
      <c r="C6" s="146"/>
      <c r="D6" s="44" t="s">
        <v>41</v>
      </c>
      <c r="E6" s="45" t="str">
        <f>IF(OR([0]!ReportYr=0,[0]!ReportQtr=0),"","Quarter "&amp;[0]!ReportQtr&amp;", "&amp;[0]!ReportYr)</f>
        <v/>
      </c>
      <c r="F6" s="34"/>
      <c r="G6" s="34"/>
      <c r="H6" s="35"/>
      <c r="I6" s="39"/>
      <c r="J6" s="39"/>
      <c r="K6" s="39"/>
      <c r="L6" s="39"/>
      <c r="M6" s="60"/>
      <c r="N6" s="60"/>
      <c r="O6" s="60"/>
    </row>
    <row r="7" spans="1:18" s="21" customFormat="1" ht="19.5" customHeight="1" x14ac:dyDescent="0.45">
      <c r="B7" s="60"/>
      <c r="C7" s="51"/>
      <c r="D7" s="34"/>
      <c r="E7" s="34"/>
      <c r="F7" s="34"/>
      <c r="G7" s="34"/>
      <c r="H7" s="35"/>
      <c r="I7" s="50"/>
      <c r="J7" s="50"/>
      <c r="K7" s="50"/>
      <c r="L7" s="50"/>
      <c r="M7" s="61"/>
      <c r="N7" s="61"/>
      <c r="O7" s="60"/>
    </row>
    <row r="8" spans="1:18" s="21" customFormat="1" ht="18" customHeight="1" x14ac:dyDescent="0.35">
      <c r="B8" s="60"/>
      <c r="C8" s="51"/>
      <c r="D8" s="36" t="s">
        <v>88</v>
      </c>
      <c r="E8" s="34"/>
      <c r="F8" s="34"/>
      <c r="G8" s="34"/>
      <c r="H8" s="35"/>
      <c r="I8" s="39"/>
      <c r="J8" s="39"/>
      <c r="K8" s="39"/>
      <c r="L8" s="39"/>
      <c r="M8" s="60"/>
      <c r="N8" s="60"/>
      <c r="O8" s="60"/>
    </row>
    <row r="9" spans="1:18" s="21" customFormat="1" ht="33" customHeight="1" x14ac:dyDescent="0.35">
      <c r="B9" s="60"/>
      <c r="C9" s="51"/>
      <c r="D9" s="190" t="s">
        <v>84</v>
      </c>
      <c r="E9" s="190"/>
      <c r="F9" s="190"/>
      <c r="G9" s="190"/>
      <c r="H9" s="35"/>
      <c r="I9" s="39"/>
      <c r="J9" s="39"/>
      <c r="K9" s="39"/>
      <c r="L9" s="39"/>
      <c r="M9" s="60"/>
      <c r="N9" s="60"/>
      <c r="O9" s="60"/>
    </row>
    <row r="10" spans="1:18" s="21" customFormat="1" ht="72" customHeight="1" x14ac:dyDescent="0.35">
      <c r="B10" s="60"/>
      <c r="C10" s="51"/>
      <c r="D10" s="190" t="s">
        <v>85</v>
      </c>
      <c r="E10" s="190"/>
      <c r="F10" s="190"/>
      <c r="G10" s="190"/>
      <c r="H10" s="85"/>
      <c r="I10" s="39"/>
      <c r="J10" s="39"/>
      <c r="K10" s="39"/>
      <c r="L10" s="39"/>
      <c r="M10" s="60"/>
      <c r="N10" s="60"/>
      <c r="O10" s="60"/>
    </row>
    <row r="11" spans="1:18" s="21" customFormat="1" ht="17.25" customHeight="1" x14ac:dyDescent="0.35">
      <c r="B11" s="60"/>
      <c r="C11" s="51"/>
      <c r="D11" s="192" t="s">
        <v>115</v>
      </c>
      <c r="E11" s="192"/>
      <c r="F11" s="192"/>
      <c r="G11" s="192"/>
      <c r="H11" s="35"/>
      <c r="L11" s="38"/>
    </row>
    <row r="12" spans="1:18" s="21" customFormat="1" ht="33.75" customHeight="1" x14ac:dyDescent="0.35">
      <c r="B12" s="60"/>
      <c r="C12" s="51"/>
      <c r="D12" s="191" t="s">
        <v>124</v>
      </c>
      <c r="E12" s="191"/>
      <c r="F12" s="191"/>
      <c r="G12" s="191"/>
      <c r="H12" s="84"/>
      <c r="I12" s="39"/>
      <c r="J12" s="39"/>
      <c r="K12" s="39"/>
      <c r="L12" s="39"/>
      <c r="M12" s="60"/>
      <c r="N12" s="60"/>
      <c r="O12" s="60"/>
    </row>
    <row r="13" spans="1:18" s="21" customFormat="1" x14ac:dyDescent="0.35">
      <c r="B13" s="60"/>
      <c r="C13" s="51"/>
      <c r="D13" s="176" t="s">
        <v>5</v>
      </c>
      <c r="E13" s="177" t="s">
        <v>10</v>
      </c>
      <c r="F13" s="177" t="s">
        <v>11</v>
      </c>
      <c r="G13" s="177" t="s">
        <v>12</v>
      </c>
      <c r="H13" s="35"/>
      <c r="I13" s="39"/>
      <c r="J13" s="39"/>
      <c r="K13" s="39"/>
      <c r="L13" s="39"/>
      <c r="M13" s="60"/>
      <c r="N13" s="60"/>
      <c r="O13" s="60"/>
    </row>
    <row r="14" spans="1:18" s="38" customFormat="1" x14ac:dyDescent="0.35">
      <c r="B14" s="62"/>
      <c r="C14" s="52"/>
      <c r="D14" s="178" t="s">
        <v>8</v>
      </c>
      <c r="E14" s="178" t="s">
        <v>13</v>
      </c>
      <c r="F14" s="178" t="s">
        <v>9</v>
      </c>
      <c r="G14" s="178" t="s">
        <v>8</v>
      </c>
      <c r="H14" s="35"/>
      <c r="M14" s="62"/>
      <c r="N14" s="62"/>
      <c r="O14" s="62"/>
    </row>
    <row r="15" spans="1:18" s="40" customFormat="1" x14ac:dyDescent="0.35">
      <c r="B15" s="100"/>
      <c r="C15" s="53"/>
      <c r="D15" s="179" t="s">
        <v>66</v>
      </c>
      <c r="E15" s="180" t="s">
        <v>14</v>
      </c>
      <c r="F15" s="180">
        <v>100</v>
      </c>
      <c r="G15" s="180" t="s">
        <v>15</v>
      </c>
      <c r="H15" s="35"/>
      <c r="L15" s="74" t="s">
        <v>51</v>
      </c>
      <c r="M15" s="97" t="s">
        <v>38</v>
      </c>
      <c r="N15" s="75" t="s">
        <v>98</v>
      </c>
      <c r="O15" s="75" t="s">
        <v>46</v>
      </c>
      <c r="P15" s="76" t="s">
        <v>49</v>
      </c>
      <c r="Q15" s="76" t="s">
        <v>122</v>
      </c>
      <c r="R15" s="76" t="s">
        <v>99</v>
      </c>
    </row>
    <row r="16" spans="1:18" s="39" customFormat="1" x14ac:dyDescent="0.35">
      <c r="A16" s="77" t="str">
        <f>IF(D16=0,"",1)</f>
        <v/>
      </c>
      <c r="B16" s="60"/>
      <c r="C16" s="51"/>
      <c r="D16" s="185"/>
      <c r="E16" s="184"/>
      <c r="F16" s="41"/>
      <c r="G16" s="184"/>
      <c r="H16" s="35"/>
      <c r="L16" s="80" t="str">
        <f>IF(A16="","N","Y")</f>
        <v>N</v>
      </c>
      <c r="M16" s="98">
        <f>IF(LEN(E16)&gt;200,1,0)</f>
        <v>0</v>
      </c>
      <c r="N16" s="74">
        <f>IF(D16=0,0,IF(G16=Lists!$G$3,IF(SUMIF('Section 2'!$D$14:$D$23,D16,'Section 2'!$E$14:$E$23)&gt;0,0,1),IF(G16=Lists!$G$4,IF(SUMIF('Section 2'!$D$14:$D$23,D16,'Section 2'!$F$14:$F$23)&gt;0,0,1),0)))</f>
        <v>0</v>
      </c>
      <c r="O16" s="74">
        <f>IF(D16=0,0,IF(OR(E16=0,F16=0,G16=0),1,0))</f>
        <v>0</v>
      </c>
      <c r="P16" s="74">
        <f>IF(D16=0,0,IF(COUNTIF(Lists!$B$3:$B$25,D16)&gt;0,0,1))</f>
        <v>0</v>
      </c>
      <c r="Q16" s="60">
        <f t="shared" ref="Q16:Q25" si="0">IF(G16=0,0,IF(COUNTIF(Purpose,G16)&gt;0,0,1))</f>
        <v>0</v>
      </c>
      <c r="R16" s="60">
        <f>IF(D16=0,0,IF(G16=Lists!$G$5,IF(SUMIF('Section 2'!$D$14:$D$23,D16,'Section 2'!$H$14:$H$23)&gt;0,0,1),IF(G16=Lists!$G$6,IF(SUMIF('Section 2'!$D$14:$D$23,D16,'Section 2'!$J$14:$J$23)&gt;0,0,1),0)))</f>
        <v>0</v>
      </c>
    </row>
    <row r="17" spans="1:18" s="39" customFormat="1" x14ac:dyDescent="0.35">
      <c r="A17" s="78" t="str">
        <f>IF(D17=0,"",MAX($A$16:A16)+1)</f>
        <v/>
      </c>
      <c r="B17" s="60"/>
      <c r="C17" s="51"/>
      <c r="D17" s="185"/>
      <c r="E17" s="184"/>
      <c r="F17" s="41"/>
      <c r="G17" s="184"/>
      <c r="H17" s="35"/>
      <c r="L17" s="80" t="str">
        <f t="shared" ref="L17:L25" si="1">IF(A17="","N","Y")</f>
        <v>N</v>
      </c>
      <c r="M17" s="98">
        <f t="shared" ref="M17:M25" si="2">IF(LEN(E17)&gt;200,1,0)</f>
        <v>0</v>
      </c>
      <c r="N17" s="74">
        <f>IF(D17=0,0,IF(G17=Lists!$G$3,IF(SUMIF('Section 2'!$D$14:$D$23,D17,'Section 2'!$E$14:$E$23)&gt;0,0,1),IF(G17=Lists!$G$4,IF(SUMIF('Section 2'!$D$14:$D$23,D17,'Section 2'!$F$14:$F$23)&gt;0,0,1),0)))</f>
        <v>0</v>
      </c>
      <c r="O17" s="74">
        <f t="shared" ref="O17:O25" si="3">IF(D17=0,0,IF(OR(E17=0,F17=0,G17=0),1,0))</f>
        <v>0</v>
      </c>
      <c r="P17" s="74">
        <f>IF(D17=0,0,IF(COUNTIF(Lists!$B$3:$B$25,D17)&gt;0,0,1))</f>
        <v>0</v>
      </c>
      <c r="Q17" s="60">
        <f t="shared" si="0"/>
        <v>0</v>
      </c>
      <c r="R17" s="60">
        <f>IF(D17=0,0,IF(G17=Lists!$G$5,IF(SUMIF('Section 2'!$D$14:$D$23,D17,'Section 2'!$H$14:$H$23)&gt;0,0,1),IF(G17=Lists!$G$6,IF(SUMIF('Section 2'!$D$14:$D$23,D17,'Section 2'!$J$14:$J$23)&gt;0,0,1),0)))</f>
        <v>0</v>
      </c>
    </row>
    <row r="18" spans="1:18" s="39" customFormat="1" x14ac:dyDescent="0.35">
      <c r="A18" s="78" t="str">
        <f>IF(D18=0,"",MAX($A$16:A17)+1)</f>
        <v/>
      </c>
      <c r="B18" s="60"/>
      <c r="C18" s="51"/>
      <c r="D18" s="184"/>
      <c r="E18" s="184"/>
      <c r="F18" s="41"/>
      <c r="G18" s="184"/>
      <c r="H18" s="35"/>
      <c r="L18" s="80" t="str">
        <f t="shared" si="1"/>
        <v>N</v>
      </c>
      <c r="M18" s="98">
        <f t="shared" si="2"/>
        <v>0</v>
      </c>
      <c r="N18" s="74">
        <f>IF(D18=0,0,IF(G18=Lists!$G$3,IF(SUMIF('Section 2'!$D$14:$D$23,D18,'Section 2'!$E$14:$E$23)&gt;0,0,1),IF(G18=Lists!$G$4,IF(SUMIF('Section 2'!$D$14:$D$23,D18,'Section 2'!$F$14:$F$23)&gt;0,0,1),0)))</f>
        <v>0</v>
      </c>
      <c r="O18" s="74">
        <f t="shared" si="3"/>
        <v>0</v>
      </c>
      <c r="P18" s="74">
        <f>IF(D18=0,0,IF(COUNTIF(Lists!$B$3:$B$25,D18)&gt;0,0,1))</f>
        <v>0</v>
      </c>
      <c r="Q18" s="60">
        <f t="shared" si="0"/>
        <v>0</v>
      </c>
      <c r="R18" s="60">
        <f>IF(D18=0,0,IF(G18=Lists!$G$5,IF(SUMIF('Section 2'!$D$14:$D$23,D18,'Section 2'!$H$14:$H$23)&gt;0,0,1),IF(G18=Lists!$G$6,IF(SUMIF('Section 2'!$D$14:$D$23,D18,'Section 2'!$J$14:$J$23)&gt;0,0,1),0)))</f>
        <v>0</v>
      </c>
    </row>
    <row r="19" spans="1:18" s="39" customFormat="1" x14ac:dyDescent="0.35">
      <c r="A19" s="78" t="str">
        <f>IF(D19=0,"",MAX($A$16:A18)+1)</f>
        <v/>
      </c>
      <c r="B19" s="60"/>
      <c r="C19" s="51"/>
      <c r="D19" s="185"/>
      <c r="E19" s="184"/>
      <c r="F19" s="41"/>
      <c r="G19" s="184"/>
      <c r="H19" s="35"/>
      <c r="L19" s="80" t="str">
        <f t="shared" si="1"/>
        <v>N</v>
      </c>
      <c r="M19" s="98">
        <f t="shared" si="2"/>
        <v>0</v>
      </c>
      <c r="N19" s="74">
        <f>IF(D19=0,0,IF(G19=Lists!$G$3,IF(SUMIF('Section 2'!$D$14:$D$23,D19,'Section 2'!$E$14:$E$23)&gt;0,0,1),IF(G19=Lists!$G$4,IF(SUMIF('Section 2'!$D$14:$D$23,D19,'Section 2'!$F$14:$F$23)&gt;0,0,1),0)))</f>
        <v>0</v>
      </c>
      <c r="O19" s="74">
        <f t="shared" si="3"/>
        <v>0</v>
      </c>
      <c r="P19" s="74">
        <f>IF(D19=0,0,IF(COUNTIF(Lists!$B$3:$B$25,D19)&gt;0,0,1))</f>
        <v>0</v>
      </c>
      <c r="Q19" s="60">
        <f t="shared" si="0"/>
        <v>0</v>
      </c>
      <c r="R19" s="60">
        <f>IF(D19=0,0,IF(G19=Lists!$G$5,IF(SUMIF('Section 2'!$D$14:$D$23,D19,'Section 2'!$H$14:$H$23)&gt;0,0,1),IF(G19=Lists!$G$6,IF(SUMIF('Section 2'!$D$14:$D$23,D19,'Section 2'!$J$14:$J$23)&gt;0,0,1),0)))</f>
        <v>0</v>
      </c>
    </row>
    <row r="20" spans="1:18" s="39" customFormat="1" x14ac:dyDescent="0.35">
      <c r="A20" s="78" t="str">
        <f>IF(D20=0,"",MAX($A$16:A19)+1)</f>
        <v/>
      </c>
      <c r="B20" s="60"/>
      <c r="C20" s="51"/>
      <c r="D20" s="185"/>
      <c r="E20" s="184"/>
      <c r="F20" s="41"/>
      <c r="G20" s="184"/>
      <c r="H20" s="35"/>
      <c r="L20" s="80" t="str">
        <f t="shared" si="1"/>
        <v>N</v>
      </c>
      <c r="M20" s="98">
        <f t="shared" si="2"/>
        <v>0</v>
      </c>
      <c r="N20" s="74">
        <f>IF(D20=0,0,IF(G20=Lists!$G$3,IF(SUMIF('Section 2'!$D$14:$D$23,D20,'Section 2'!$E$14:$E$23)&gt;0,0,1),IF(G20=Lists!$G$4,IF(SUMIF('Section 2'!$D$14:$D$23,D20,'Section 2'!$F$14:$F$23)&gt;0,0,1),0)))</f>
        <v>0</v>
      </c>
      <c r="O20" s="74">
        <f t="shared" si="3"/>
        <v>0</v>
      </c>
      <c r="P20" s="74">
        <f>IF(D20=0,0,IF(COUNTIF(Lists!$B$3:$B$25,D20)&gt;0,0,1))</f>
        <v>0</v>
      </c>
      <c r="Q20" s="60">
        <f t="shared" si="0"/>
        <v>0</v>
      </c>
      <c r="R20" s="60">
        <f>IF(D20=0,0,IF(G20=Lists!$G$5,IF(SUMIF('Section 2'!$D$14:$D$23,D20,'Section 2'!$H$14:$H$23)&gt;0,0,1),IF(G20=Lists!$G$6,IF(SUMIF('Section 2'!$D$14:$D$23,D20,'Section 2'!$J$14:$J$23)&gt;0,0,1),0)))</f>
        <v>0</v>
      </c>
    </row>
    <row r="21" spans="1:18" s="39" customFormat="1" x14ac:dyDescent="0.35">
      <c r="A21" s="78" t="str">
        <f>IF(D21=0,"",MAX($A$16:A20)+1)</f>
        <v/>
      </c>
      <c r="B21" s="60"/>
      <c r="C21" s="51"/>
      <c r="D21" s="185"/>
      <c r="E21" s="184"/>
      <c r="F21" s="41"/>
      <c r="G21" s="184"/>
      <c r="H21" s="35"/>
      <c r="L21" s="80" t="str">
        <f t="shared" si="1"/>
        <v>N</v>
      </c>
      <c r="M21" s="98">
        <f t="shared" si="2"/>
        <v>0</v>
      </c>
      <c r="N21" s="74">
        <f>IF(D21=0,0,IF(G21=Lists!$G$3,IF(SUMIF('Section 2'!$D$14:$D$23,D21,'Section 2'!$E$14:$E$23)&gt;0,0,1),IF(G21=Lists!$G$4,IF(SUMIF('Section 2'!$D$14:$D$23,D21,'Section 2'!$F$14:$F$23)&gt;0,0,1),0)))</f>
        <v>0</v>
      </c>
      <c r="O21" s="74">
        <f t="shared" si="3"/>
        <v>0</v>
      </c>
      <c r="P21" s="74">
        <f>IF(D21=0,0,IF(COUNTIF(Lists!$B$3:$B$25,D21)&gt;0,0,1))</f>
        <v>0</v>
      </c>
      <c r="Q21" s="60">
        <f t="shared" si="0"/>
        <v>0</v>
      </c>
      <c r="R21" s="60">
        <f>IF(D21=0,0,IF(G21=Lists!$G$5,IF(SUMIF('Section 2'!$D$14:$D$23,D21,'Section 2'!$H$14:$H$23)&gt;0,0,1),IF(G21=Lists!$G$6,IF(SUMIF('Section 2'!$D$14:$D$23,D21,'Section 2'!$J$14:$J$23)&gt;0,0,1),0)))</f>
        <v>0</v>
      </c>
    </row>
    <row r="22" spans="1:18" s="39" customFormat="1" x14ac:dyDescent="0.35">
      <c r="A22" s="78" t="str">
        <f>IF(D22=0,"",MAX($A$16:A21)+1)</f>
        <v/>
      </c>
      <c r="B22" s="60"/>
      <c r="C22" s="51"/>
      <c r="D22" s="185"/>
      <c r="E22" s="184"/>
      <c r="F22" s="41"/>
      <c r="G22" s="184"/>
      <c r="H22" s="35"/>
      <c r="L22" s="80" t="str">
        <f t="shared" si="1"/>
        <v>N</v>
      </c>
      <c r="M22" s="98">
        <f t="shared" si="2"/>
        <v>0</v>
      </c>
      <c r="N22" s="74">
        <f>IF(D22=0,0,IF(G22=Lists!$G$3,IF(SUMIF('Section 2'!$D$14:$D$23,D22,'Section 2'!$E$14:$E$23)&gt;0,0,1),IF(G22=Lists!$G$4,IF(SUMIF('Section 2'!$D$14:$D$23,D22,'Section 2'!$F$14:$F$23)&gt;0,0,1),0)))</f>
        <v>0</v>
      </c>
      <c r="O22" s="74">
        <f t="shared" si="3"/>
        <v>0</v>
      </c>
      <c r="P22" s="74">
        <f>IF(D22=0,0,IF(COUNTIF(Lists!$B$3:$B$25,D22)&gt;0,0,1))</f>
        <v>0</v>
      </c>
      <c r="Q22" s="60">
        <f t="shared" si="0"/>
        <v>0</v>
      </c>
      <c r="R22" s="60">
        <f>IF(D22=0,0,IF(G22=Lists!$G$5,IF(SUMIF('Section 2'!$D$14:$D$23,D22,'Section 2'!$H$14:$H$23)&gt;0,0,1),IF(G22=Lists!$G$6,IF(SUMIF('Section 2'!$D$14:$D$23,D22,'Section 2'!$J$14:$J$23)&gt;0,0,1),0)))</f>
        <v>0</v>
      </c>
    </row>
    <row r="23" spans="1:18" s="39" customFormat="1" x14ac:dyDescent="0.35">
      <c r="A23" s="78" t="str">
        <f>IF(D23=0,"",MAX($A$16:A22)+1)</f>
        <v/>
      </c>
      <c r="B23" s="60"/>
      <c r="C23" s="51"/>
      <c r="D23" s="185"/>
      <c r="E23" s="184"/>
      <c r="F23" s="41"/>
      <c r="G23" s="184"/>
      <c r="H23" s="35"/>
      <c r="L23" s="80" t="str">
        <f t="shared" si="1"/>
        <v>N</v>
      </c>
      <c r="M23" s="98">
        <f t="shared" si="2"/>
        <v>0</v>
      </c>
      <c r="N23" s="74">
        <f>IF(D23=0,0,IF(G23=Lists!$G$3,IF(SUMIF('Section 2'!$D$14:$D$23,D23,'Section 2'!$E$14:$E$23)&gt;0,0,1),IF(G23=Lists!$G$4,IF(SUMIF('Section 2'!$D$14:$D$23,D23,'Section 2'!$F$14:$F$23)&gt;0,0,1),0)))</f>
        <v>0</v>
      </c>
      <c r="O23" s="74">
        <f t="shared" si="3"/>
        <v>0</v>
      </c>
      <c r="P23" s="74">
        <f>IF(D23=0,0,IF(COUNTIF(Lists!$B$3:$B$25,D23)&gt;0,0,1))</f>
        <v>0</v>
      </c>
      <c r="Q23" s="60">
        <f t="shared" si="0"/>
        <v>0</v>
      </c>
      <c r="R23" s="60">
        <f>IF(D23=0,0,IF(G23=Lists!$G$5,IF(SUMIF('Section 2'!$D$14:$D$23,D23,'Section 2'!$H$14:$H$23)&gt;0,0,1),IF(G23=Lists!$G$6,IF(SUMIF('Section 2'!$D$14:$D$23,D23,'Section 2'!$J$14:$J$23)&gt;0,0,1),0)))</f>
        <v>0</v>
      </c>
    </row>
    <row r="24" spans="1:18" s="39" customFormat="1" x14ac:dyDescent="0.35">
      <c r="A24" s="78" t="str">
        <f>IF(D24=0,"",MAX($A$16:A23)+1)</f>
        <v/>
      </c>
      <c r="B24" s="60"/>
      <c r="C24" s="51"/>
      <c r="D24" s="185"/>
      <c r="E24" s="184"/>
      <c r="F24" s="41"/>
      <c r="G24" s="184"/>
      <c r="H24" s="35"/>
      <c r="L24" s="80" t="str">
        <f t="shared" si="1"/>
        <v>N</v>
      </c>
      <c r="M24" s="98">
        <f t="shared" si="2"/>
        <v>0</v>
      </c>
      <c r="N24" s="74">
        <f>IF(D24=0,0,IF(G24=Lists!$G$3,IF(SUMIF('Section 2'!$D$14:$D$23,D24,'Section 2'!$E$14:$E$23)&gt;0,0,1),IF(G24=Lists!$G$4,IF(SUMIF('Section 2'!$D$14:$D$23,D24,'Section 2'!$F$14:$F$23)&gt;0,0,1),0)))</f>
        <v>0</v>
      </c>
      <c r="O24" s="74">
        <f t="shared" si="3"/>
        <v>0</v>
      </c>
      <c r="P24" s="74">
        <f>IF(D24=0,0,IF(COUNTIF(Lists!$B$3:$B$25,D24)&gt;0,0,1))</f>
        <v>0</v>
      </c>
      <c r="Q24" s="60">
        <f t="shared" si="0"/>
        <v>0</v>
      </c>
      <c r="R24" s="60">
        <f>IF(D24=0,0,IF(G24=Lists!$G$5,IF(SUMIF('Section 2'!$D$14:$D$23,D24,'Section 2'!$H$14:$H$23)&gt;0,0,1),IF(G24=Lists!$G$6,IF(SUMIF('Section 2'!$D$14:$D$23,D24,'Section 2'!$J$14:$J$23)&gt;0,0,1),0)))</f>
        <v>0</v>
      </c>
    </row>
    <row r="25" spans="1:18" s="39" customFormat="1" x14ac:dyDescent="0.35">
      <c r="A25" s="79" t="str">
        <f>IF(D25=0,"",MAX($A$16:A24)+1)</f>
        <v/>
      </c>
      <c r="B25" s="60"/>
      <c r="C25" s="51"/>
      <c r="D25" s="185"/>
      <c r="E25" s="184"/>
      <c r="F25" s="41"/>
      <c r="G25" s="184"/>
      <c r="H25" s="35"/>
      <c r="L25" s="80" t="str">
        <f t="shared" si="1"/>
        <v>N</v>
      </c>
      <c r="M25" s="98">
        <f t="shared" si="2"/>
        <v>0</v>
      </c>
      <c r="N25" s="74">
        <f>IF(D25=0,0,IF(G25=Lists!$G$3,IF(SUMIF('Section 2'!$D$14:$D$23,D25,'Section 2'!$E$14:$E$23)&gt;0,0,1),IF(G25=Lists!$G$4,IF(SUMIF('Section 2'!$D$14:$D$23,D25,'Section 2'!$F$14:$F$23)&gt;0,0,1),0)))</f>
        <v>0</v>
      </c>
      <c r="O25" s="74">
        <f t="shared" si="3"/>
        <v>0</v>
      </c>
      <c r="P25" s="74">
        <f>IF(D25=0,0,IF(COUNTIF(Lists!$B$3:$B$25,D25)&gt;0,0,1))</f>
        <v>0</v>
      </c>
      <c r="Q25" s="60">
        <f t="shared" si="0"/>
        <v>0</v>
      </c>
      <c r="R25" s="60">
        <f>IF(D25=0,0,IF(G25=Lists!$G$5,IF(SUMIF('Section 2'!$D$14:$D$23,D25,'Section 2'!$H$14:$H$23)&gt;0,0,1),IF(G25=Lists!$G$6,IF(SUMIF('Section 2'!$D$14:$D$23,D25,'Section 2'!$J$14:$J$23)&gt;0,0,1),0)))</f>
        <v>0</v>
      </c>
    </row>
    <row r="26" spans="1:18" ht="15.75" customHeight="1" x14ac:dyDescent="0.35">
      <c r="C26" s="54"/>
      <c r="D26" s="182" t="s">
        <v>133</v>
      </c>
      <c r="E26" s="182"/>
      <c r="F26" s="182"/>
      <c r="G26" s="182" t="s">
        <v>133</v>
      </c>
      <c r="H26" s="101"/>
    </row>
    <row r="27" spans="1:18" x14ac:dyDescent="0.35">
      <c r="C27" s="102"/>
      <c r="D27" s="165" t="str">
        <f>Lists!B3</f>
        <v>CBM</v>
      </c>
      <c r="E27" s="165"/>
      <c r="F27" s="166"/>
      <c r="G27" s="166" t="str">
        <f>Lists!G3</f>
        <v>Global Lab</v>
      </c>
    </row>
    <row r="28" spans="1:18" x14ac:dyDescent="0.35">
      <c r="C28" s="102"/>
      <c r="D28" s="165" t="str">
        <f>Lists!B4</f>
        <v>CCL4</v>
      </c>
      <c r="E28" s="165"/>
      <c r="F28" s="166"/>
      <c r="G28" s="166" t="str">
        <f>Lists!G4</f>
        <v>Other EU</v>
      </c>
    </row>
    <row r="29" spans="1:18" x14ac:dyDescent="0.35">
      <c r="C29" s="102"/>
      <c r="D29" s="165" t="str">
        <f>Lists!B5</f>
        <v>CFC-11</v>
      </c>
      <c r="E29" s="165"/>
      <c r="F29" s="166"/>
      <c r="G29" s="166" t="str">
        <f>Lists!G5</f>
        <v>Transformation</v>
      </c>
    </row>
    <row r="30" spans="1:18" x14ac:dyDescent="0.35">
      <c r="C30" s="102"/>
      <c r="D30" s="165" t="str">
        <f>Lists!B6</f>
        <v>CFC-12</v>
      </c>
      <c r="E30" s="165"/>
      <c r="F30" s="166"/>
      <c r="G30" s="166" t="str">
        <f>Lists!G6</f>
        <v>Destruction</v>
      </c>
    </row>
    <row r="31" spans="1:18" x14ac:dyDescent="0.35">
      <c r="C31" s="102"/>
      <c r="D31" s="165" t="str">
        <f>Lists!B7</f>
        <v>CFC-13</v>
      </c>
      <c r="E31" s="165"/>
      <c r="F31" s="166"/>
      <c r="G31" s="166"/>
    </row>
    <row r="32" spans="1:18" x14ac:dyDescent="0.35">
      <c r="C32" s="102"/>
      <c r="D32" s="165" t="str">
        <f>Lists!B8</f>
        <v>CFC-111</v>
      </c>
      <c r="E32" s="167"/>
      <c r="F32" s="166"/>
      <c r="G32" s="166"/>
    </row>
    <row r="33" spans="3:7" x14ac:dyDescent="0.35">
      <c r="C33" s="102"/>
      <c r="D33" s="165" t="str">
        <f>Lists!B9</f>
        <v>CFC-112</v>
      </c>
      <c r="E33" s="167"/>
      <c r="F33" s="166"/>
      <c r="G33" s="166"/>
    </row>
    <row r="34" spans="3:7" ht="14.25" customHeight="1" x14ac:dyDescent="0.35">
      <c r="C34" s="102"/>
      <c r="D34" s="165" t="str">
        <f>Lists!B10</f>
        <v>CFC-113</v>
      </c>
      <c r="E34" s="166"/>
      <c r="F34" s="166"/>
      <c r="G34" s="166"/>
    </row>
    <row r="35" spans="3:7" x14ac:dyDescent="0.35">
      <c r="D35" s="165" t="str">
        <f>Lists!B11</f>
        <v>CFC-114</v>
      </c>
      <c r="E35" s="162"/>
      <c r="F35" s="162"/>
      <c r="G35" s="162"/>
    </row>
    <row r="36" spans="3:7" x14ac:dyDescent="0.35">
      <c r="D36" s="165" t="str">
        <f>Lists!B12</f>
        <v>CFC-115</v>
      </c>
      <c r="E36" s="162"/>
      <c r="F36" s="162"/>
      <c r="G36" s="162"/>
    </row>
    <row r="37" spans="3:7" x14ac:dyDescent="0.35">
      <c r="D37" s="165" t="str">
        <f>Lists!B13</f>
        <v>CFC-211</v>
      </c>
      <c r="E37" s="162"/>
      <c r="F37" s="162"/>
      <c r="G37" s="162"/>
    </row>
    <row r="38" spans="3:7" x14ac:dyDescent="0.35">
      <c r="D38" s="165" t="str">
        <f>Lists!B14</f>
        <v>CFC-212</v>
      </c>
      <c r="E38" s="162"/>
      <c r="F38" s="162"/>
      <c r="G38" s="162"/>
    </row>
    <row r="39" spans="3:7" x14ac:dyDescent="0.35">
      <c r="D39" s="165" t="str">
        <f>Lists!B15</f>
        <v>CFC-213</v>
      </c>
      <c r="E39" s="162"/>
      <c r="F39" s="162"/>
      <c r="G39" s="162"/>
    </row>
    <row r="40" spans="3:7" x14ac:dyDescent="0.35">
      <c r="D40" s="165" t="str">
        <f>Lists!B16</f>
        <v>CFC-214</v>
      </c>
      <c r="E40" s="162"/>
      <c r="F40" s="162"/>
      <c r="G40" s="162"/>
    </row>
    <row r="41" spans="3:7" x14ac:dyDescent="0.35">
      <c r="D41" s="165" t="str">
        <f>Lists!B17</f>
        <v>CFC-215</v>
      </c>
      <c r="E41" s="162"/>
      <c r="F41" s="162"/>
      <c r="G41" s="162"/>
    </row>
    <row r="42" spans="3:7" x14ac:dyDescent="0.35">
      <c r="D42" s="165" t="str">
        <f>Lists!B18</f>
        <v>CFC-216</v>
      </c>
      <c r="E42" s="162"/>
      <c r="F42" s="162"/>
      <c r="G42" s="162"/>
    </row>
    <row r="43" spans="3:7" x14ac:dyDescent="0.35">
      <c r="D43" s="165" t="str">
        <f>Lists!B19</f>
        <v>CFC-217</v>
      </c>
      <c r="E43" s="162"/>
      <c r="F43" s="162"/>
      <c r="G43" s="162"/>
    </row>
    <row r="44" spans="3:7" x14ac:dyDescent="0.35">
      <c r="D44" s="165" t="str">
        <f>Lists!B20</f>
        <v>CH3CCL3</v>
      </c>
      <c r="E44" s="162"/>
      <c r="F44" s="162"/>
      <c r="G44" s="162"/>
    </row>
    <row r="45" spans="3:7" x14ac:dyDescent="0.35">
      <c r="D45" s="165" t="str">
        <f>Lists!B21</f>
        <v>Halon 1202</v>
      </c>
      <c r="E45" s="162"/>
      <c r="F45" s="162"/>
      <c r="G45" s="162"/>
    </row>
    <row r="46" spans="3:7" x14ac:dyDescent="0.35">
      <c r="D46" s="165" t="str">
        <f>Lists!B22</f>
        <v>Halon 1211</v>
      </c>
      <c r="E46" s="162"/>
      <c r="F46" s="162"/>
      <c r="G46" s="162"/>
    </row>
    <row r="47" spans="3:7" x14ac:dyDescent="0.35">
      <c r="D47" s="165" t="str">
        <f>Lists!B23</f>
        <v>Halon 1301</v>
      </c>
      <c r="E47" s="162"/>
      <c r="F47" s="162"/>
      <c r="G47" s="162"/>
    </row>
    <row r="48" spans="3:7" x14ac:dyDescent="0.35">
      <c r="D48" s="165" t="str">
        <f>Lists!B24</f>
        <v>Halon 2402</v>
      </c>
      <c r="E48" s="162"/>
      <c r="F48" s="162"/>
      <c r="G48" s="162"/>
    </row>
    <row r="49" spans="4:7" x14ac:dyDescent="0.35">
      <c r="D49" s="165" t="str">
        <f>Lists!B25</f>
        <v>HBFCs</v>
      </c>
      <c r="E49" s="162"/>
      <c r="F49" s="162"/>
      <c r="G49" s="162"/>
    </row>
    <row r="50" spans="4:7" x14ac:dyDescent="0.35">
      <c r="D50" s="165"/>
      <c r="E50" s="162"/>
      <c r="F50" s="162"/>
      <c r="G50" s="162"/>
    </row>
  </sheetData>
  <sheetProtection algorithmName="SHA-512" hashValue="WPvRYQFTlLQjcx1cOWlWU+23d2cncDmTw4Q3BYN7gvSygtKiG2ofF/aj70bmMjZoITazhorqPAdqJXuQHhUwIw==" saltValue="gn/fn4f1euLyTPlDGoA3KQ==" spinCount="100000" sheet="1" objects="1" scenarios="1"/>
  <mergeCells count="4">
    <mergeCell ref="D9:G9"/>
    <mergeCell ref="D12:G12"/>
    <mergeCell ref="D10:G10"/>
    <mergeCell ref="D11:G11"/>
  </mergeCells>
  <dataValidations xWindow="766" yWindow="490" count="10">
    <dataValidation type="list" allowBlank="1" showInputMessage="1" showErrorMessage="1" sqref="IU16:IU25 SQ16:SQ25 ACM16:ACM25 AMI16:AMI25 AWE16:AWE25 BGA16:BGA25 BPW16:BPW25 BZS16:BZS25 CJO16:CJO25 CTK16:CTK25 DDG16:DDG25 DNC16:DNC25 DWY16:DWY25 EGU16:EGU25 EQQ16:EQQ25 FAM16:FAM25 FKI16:FKI25 FUE16:FUE25 GEA16:GEA25 GNW16:GNW25 GXS16:GXS25 HHO16:HHO25 HRK16:HRK25 IBG16:IBG25 ILC16:ILC25 IUY16:IUY25 JEU16:JEU25 JOQ16:JOQ25 JYM16:JYM25 KII16:KII25 KSE16:KSE25 LCA16:LCA25 LLW16:LLW25 LVS16:LVS25 MFO16:MFO25 MPK16:MPK25 MZG16:MZG25 NJC16:NJC25 NSY16:NSY25 OCU16:OCU25 OMQ16:OMQ25 OWM16:OWM25 PGI16:PGI25 PQE16:PQE25 QAA16:QAA25 QJW16:QJW25 QTS16:QTS25 RDO16:RDO25 RNK16:RNK25 RXG16:RXG25 SHC16:SHC25 SQY16:SQY25 TAU16:TAU25 TKQ16:TKQ25 TUM16:TUM25 UEI16:UEI25 UOE16:UOE25 UYA16:UYA25 VHW16:VHW25 VRS16:VRS25 WBO16:WBO25 WLK16:WLK25 WVG16:WVG25"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xr:uid="{00000000-0002-0000-0300-000001000000}"/>
    <dataValidation type="decimal" operator="greaterThanOrEqual" allowBlank="1" showInputMessage="1" showErrorMessage="1" sqref="IV18:IV25 SR18:SR25 ACN18:ACN25 AMJ18:AMJ25 AWF18:AWF25 BGB18:BGB25 BPX18:BPX25 BZT18:BZT25 CJP18:CJP25 CTL18:CTL25 DDH18:DDH25 DND18:DND25 DWZ18:DWZ25 EGV18:EGV25 EQR18:EQR25 FAN18:FAN25 FKJ18:FKJ25 FUF18:FUF25 GEB18:GEB25 GNX18:GNX25 GXT18:GXT25 HHP18:HHP25 HRL18:HRL25 IBH18:IBH25 ILD18:ILD25 IUZ18:IUZ25 JEV18:JEV25 JOR18:JOR25 JYN18:JYN25 KIJ18:KIJ25 KSF18:KSF25 LCB18:LCB25 LLX18:LLX25 LVT18:LVT25 MFP18:MFP25 MPL18:MPL25 MZH18:MZH25 NJD18:NJD25 NSZ18:NSZ25 OCV18:OCV25 OMR18:OMR25 OWN18:OWN25 PGJ18:PGJ25 PQF18:PQF25 QAB18:QAB25 QJX18:QJX25 QTT18:QTT25 RDP18:RDP25 RNL18:RNL25 RXH18:RXH25 SHD18:SHD25 SQZ18:SQZ25 TAV18:TAV25 TKR18:TKR25 TUN18:TUN25 UEJ18:UEJ25 UOF18:UOF25 UYB18:UYB25 VHX18:VHX25 VRT18:VRT25 WBP18:WBP25 WLL18:WLL25 WVH18:WVH25 WVI16:WVN25 IW16:JB25 SS16:SX25 ACO16:ACT25 AMK16:AMP25 AWG16:AWL25 BGC16:BGH25 BPY16:BQD25 BZU16:BZZ25 CJQ16:CJV25 CTM16:CTR25 DDI16:DDN25 DNE16:DNJ25 DXA16:DXF25 EGW16:EHB25 EQS16:EQX25 FAO16:FAT25 FKK16:FKP25 FUG16:FUL25 GEC16:GEH25 GNY16:GOD25 GXU16:GXZ25 HHQ16:HHV25 HRM16:HRR25 IBI16:IBN25 ILE16:ILJ25 IVA16:IVF25 JEW16:JFB25 JOS16:JOX25 JYO16:JYT25 KIK16:KIP25 KSG16:KSL25 LCC16:LCH25 LLY16:LMD25 LVU16:LVZ25 MFQ16:MFV25 MPM16:MPR25 MZI16:MZN25 NJE16:NJJ25 NTA16:NTF25 OCW16:ODB25 OMS16:OMX25 OWO16:OWT25 PGK16:PGP25 PQG16:PQL25 QAC16:QAH25 QJY16:QKD25 QTU16:QTZ25 RDQ16:RDV25 RNM16:RNR25 RXI16:RXN25 SHE16:SHJ25 SRA16:SRF25 TAW16:TBB25 TKS16:TKX25 TUO16:TUT25 UEK16:UEP25 UOG16:UOL25 UYC16:UYH25 VHY16:VID25 VRU16:VRZ25 WBQ16:WBV25 WLM16:WLR25" xr:uid="{00000000-0002-0000-0300-000002000000}">
      <formula1>0</formula1>
    </dataValidation>
    <dataValidation type="decimal" operator="greaterThanOrEqual" allowBlank="1" showInputMessage="1" showErrorMessage="1" prompt="Quantity of gross chemical produced (kg)"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6:JC25 SY16:SY25 ACU16:ACU25 AMQ16:AMQ25 AWM16:AWM25 BGI16:BGI25 BQE16:BQE25 CAA16:CAA25 CJW16:CJW25 CTS16:CTS25 DDO16:DDO25 DNK16:DNK25 DXG16:DXG25 EHC16:EHC25 EQY16:EQY25 FAU16:FAU25 FKQ16:FKQ25 FUM16:FUM25 GEI16:GEI25 GOE16:GOE25 GYA16:GYA25 HHW16:HHW25 HRS16:HRS25 IBO16:IBO25 ILK16:ILK25 IVG16:IVG25 JFC16:JFC25 JOY16:JOY25 JYU16:JYU25 KIQ16:KIQ25 KSM16:KSM25 LCI16:LCI25 LME16:LME25 LWA16:LWA25 MFW16:MFW25 MPS16:MPS25 MZO16:MZO25 NJK16:NJK25 NTG16:NTG25 ODC16:ODC25 OMY16:OMY25 OWU16:OWU25 PGQ16:PGQ25 PQM16:PQM25 QAI16:QAI25 QKE16:QKE25 QUA16:QUA25 RDW16:RDW25 RNS16:RNS25 RXO16:RXO25 SHK16:SHK25 SRG16:SRG25 TBC16:TBC25 TKY16:TKY25 TUU16:TUU25 UEQ16:UEQ25 UOM16:UOM25 UYI16:UYI25 VIE16:VIE25 VSA16:VSA25 WBW16:WBW25 WLS16:WLS25 WVO16:WVO25"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D15:G15 D13:G13 IT15:JB15 SP15:SX15 ACL15:ACT15 AMH15:AMP15 AWD15:AWL15 BFZ15:BGH15 BPV15:BQD15 BZR15:BZZ15 CJN15:CJV15 CTJ15:CTR15 DDF15:DDN15 DNB15:DNJ15 DWX15:DXF15 EGT15:EHB15 EQP15:EQX15 FAL15:FAT15 FKH15:FKP15 FUD15:FUL15 GDZ15:GEH15 GNV15:GOD15 GXR15:GXZ15 HHN15:HHV15 HRJ15:HRR15 IBF15:IBN15 ILB15:ILJ15 IUX15:IVF15 JET15:JFB15 JOP15:JOX15 JYL15:JYT15 KIH15:KIP15 KSD15:KSL15 LBZ15:LCH15 LLV15:LMD15 LVR15:LVZ15 MFN15:MFV15 MPJ15:MPR15 MZF15:MZN15 NJB15:NJJ15 NSX15:NTF15 OCT15:ODB15 OMP15:OMX15 OWL15:OWT15 PGH15:PGP15 PQD15:PQL15 PZZ15:QAH15 QJV15:QKD15 QTR15:QTZ15 RDN15:RDV15 RNJ15:RNR15 RXF15:RXN15 SHB15:SHJ15 SQX15:SRF15 TAT15:TBB15 TKP15:TKX15 TUL15:TUT15 UEH15:UEP15 UOD15:UOL15 UXZ15:UYH15 VHV15:VID15 VRR15:VRZ15 WBN15:WBV15 WLJ15:WLR15 WVF15:WVN15 IT16:IT25 SP16:SP25 ACL16:ACL25 AMH16:AMH25 AWD16:AWD25 BFZ16:BFZ25 BPV16:BPV25 BZR16:BZR25 CJN16:CJN25 CTJ16:CTJ25 DDF16:DDF25 DNB16:DNB25 DWX16:DWX25 EGT16:EGT25 EQP16:EQP25 FAL16:FAL25 FKH16:FKH25 FUD16:FUD25 GDZ16:GDZ25 GNV16:GNV25 GXR16:GXR25 HHN16:HHN25 HRJ16:HRJ25 IBF16:IBF25 ILB16:ILB25 IUX16:IUX25 JET16:JET25 JOP16:JOP25 JYL16:JYL25 KIH16:KIH25 KSD16:KSD25 LBZ16:LBZ25 LLV16:LLV25 LVR16:LVR25 MFN16:MFN25 MPJ16:MPJ25 MZF16:MZF25 NJB16:NJB25 NSX16:NSX25 OCT16:OCT25 OMP16:OMP25 OWL16:OWL25 PGH16:PGH25 PQD16:PQD25 PZZ16:PZZ25 QJV16:QJV25 QTR16:QTR25 RDN16:RDN25 RNJ16:RNJ25 RXF16:RXF25 SHB16:SHB25 SQX16:SQX25 TAT16:TAT25 TKP16:TKP25 TUL16:TUL25 UEH16:UEH25 UOD16:UOD25 UXZ16:UXZ25 VHV16:VHV25 VRR16:VRR25 WBN16:WBN25 WLJ16:WLJ25 WVF16:WVF25" xr:uid="{00000000-0002-0000-0300-000005000000}"/>
    <dataValidation type="textLength" operator="lessThanOrEqual" allowBlank="1" showInputMessage="1" showErrorMessage="1" prompt="Name of the company that received or purchased material during the reporting period for transformation, destruction, global lab, or other EU." sqref="E16:E25" xr:uid="{00000000-0002-0000-0300-000006000000}">
      <formula1>200</formula1>
    </dataValidation>
    <dataValidation type="decimal" operator="greaterThanOrEqual" allowBlank="1" showInputMessage="1" showErrorMessage="1" error="Please enter a positive number." prompt="Quantity (kg) of the chemical shipped to or purchased by the recipient company." sqref="F16:F25" xr:uid="{00000000-0002-0000-0300-000007000000}">
      <formula1>0</formula1>
    </dataValidation>
    <dataValidation type="list" operator="greaterThanOrEqual" allowBlank="1" showInputMessage="1" showErrorMessage="1" prompt="Identify whether the material will be transformed, destroyed, distributed for global lab, or used for other EU." sqref="G16:G25" xr:uid="{00000000-0002-0000-0300-000008000000}">
      <formula1>Purpose</formula1>
    </dataValidation>
    <dataValidation type="list" allowBlank="1" showInputMessage="1" showErrorMessage="1" prompt="Select the chemical name of the controlled substance produced during the reporting period and shipped to or purchased by a second party for transformation, destruction, global lab, or other EU. View the Reference List for a valid list of chemical names." sqref="D16:D25" xr:uid="{00000000-0002-0000-0300-000009000000}">
      <formula1>ClassIChemicals</formula1>
    </dataValidation>
  </dataValidations>
  <hyperlinks>
    <hyperlink ref="D11:G11" location="'Reference List'!A1" display="If copying and pasting data into the table, please refer to the Reference List and the accompanying instructions." xr:uid="{00000000-0004-0000-0300-000000000000}"/>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X164"/>
  <sheetViews>
    <sheetView showGridLines="0" workbookViewId="0"/>
  </sheetViews>
  <sheetFormatPr defaultColWidth="8.7265625" defaultRowHeight="14.5" x14ac:dyDescent="0.35"/>
  <cols>
    <col min="1" max="2" width="3.7265625" customWidth="1"/>
    <col min="3" max="7" width="14.453125" customWidth="1"/>
    <col min="8" max="8" width="3.7265625" customWidth="1"/>
  </cols>
  <sheetData>
    <row r="1" spans="1:50"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45">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5" x14ac:dyDescent="0.45">
      <c r="A3" s="22"/>
      <c r="B3" s="29"/>
      <c r="C3" s="30" t="s">
        <v>60</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s="111" customFormat="1" ht="17.25" customHeight="1" x14ac:dyDescent="0.45">
      <c r="A4" s="22"/>
      <c r="B4" s="29"/>
      <c r="C4" s="92" t="s">
        <v>57</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s="111" customFormat="1" ht="11.25" customHeight="1" x14ac:dyDescent="0.45">
      <c r="A5" s="22"/>
      <c r="B5" s="29"/>
      <c r="C5" s="92"/>
      <c r="D5" s="30"/>
      <c r="E5" s="30"/>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3" customHeight="1" x14ac:dyDescent="0.45">
      <c r="A6" s="22"/>
      <c r="B6" s="29"/>
      <c r="C6" s="194" t="s">
        <v>130</v>
      </c>
      <c r="D6" s="194"/>
      <c r="E6" s="194"/>
      <c r="F6" s="194"/>
      <c r="G6" s="194"/>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30" customHeight="1" x14ac:dyDescent="0.45">
      <c r="A7" s="22"/>
      <c r="B7" s="29"/>
      <c r="C7" s="193" t="s">
        <v>129</v>
      </c>
      <c r="D7" s="193"/>
      <c r="E7" s="193"/>
      <c r="F7" s="193"/>
      <c r="G7" s="193"/>
      <c r="H7" s="32"/>
      <c r="I7" s="22"/>
      <c r="J7" s="96"/>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10.15" customHeight="1" x14ac:dyDescent="0.45">
      <c r="A8" s="22"/>
      <c r="B8" s="29"/>
      <c r="C8" s="91"/>
      <c r="D8" s="91"/>
      <c r="E8" s="91"/>
      <c r="F8" s="91"/>
      <c r="G8" s="91"/>
      <c r="H8" s="32"/>
      <c r="I8" s="22"/>
      <c r="J8" s="96"/>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5" customHeight="1" x14ac:dyDescent="0.45">
      <c r="A9" s="22"/>
      <c r="B9" s="29"/>
      <c r="C9" s="195" t="s">
        <v>5</v>
      </c>
      <c r="D9" s="195"/>
      <c r="E9" s="195"/>
      <c r="F9" s="195"/>
      <c r="G9" s="195"/>
      <c r="H9" s="32"/>
      <c r="I9" s="22"/>
      <c r="J9" s="96"/>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45">
      <c r="A10" s="22"/>
      <c r="B10" s="29"/>
      <c r="C10" s="95" t="s">
        <v>62</v>
      </c>
      <c r="D10" s="95" t="s">
        <v>67</v>
      </c>
      <c r="E10" s="95" t="s">
        <v>72</v>
      </c>
      <c r="F10" s="95" t="s">
        <v>77</v>
      </c>
      <c r="G10" s="95" t="s">
        <v>82</v>
      </c>
      <c r="H10" s="32"/>
      <c r="I10" s="22"/>
      <c r="J10" s="96"/>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45">
      <c r="A11" s="22"/>
      <c r="B11" s="29"/>
      <c r="C11" s="95" t="s">
        <v>63</v>
      </c>
      <c r="D11" s="95" t="s">
        <v>68</v>
      </c>
      <c r="E11" s="95" t="s">
        <v>73</v>
      </c>
      <c r="F11" s="95" t="s">
        <v>78</v>
      </c>
      <c r="G11" s="95" t="s">
        <v>83</v>
      </c>
      <c r="H11" s="32"/>
      <c r="I11" s="22"/>
      <c r="J11" s="96"/>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45">
      <c r="A12" s="22"/>
      <c r="B12" s="29"/>
      <c r="C12" s="95" t="s">
        <v>64</v>
      </c>
      <c r="D12" s="95" t="s">
        <v>69</v>
      </c>
      <c r="E12" s="95" t="s">
        <v>74</v>
      </c>
      <c r="F12" s="95" t="s">
        <v>79</v>
      </c>
      <c r="G12" s="183"/>
      <c r="H12" s="32"/>
      <c r="I12" s="22"/>
      <c r="J12" s="96"/>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45">
      <c r="A13" s="22"/>
      <c r="B13" s="29"/>
      <c r="C13" s="95" t="s">
        <v>65</v>
      </c>
      <c r="D13" s="95" t="s">
        <v>70</v>
      </c>
      <c r="E13" s="95" t="s">
        <v>75</v>
      </c>
      <c r="F13" s="95" t="s">
        <v>80</v>
      </c>
      <c r="G13" s="183"/>
      <c r="H13" s="32"/>
      <c r="I13" s="22"/>
      <c r="J13" s="96"/>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45">
      <c r="A14" s="22"/>
      <c r="B14" s="29"/>
      <c r="C14" s="95" t="s">
        <v>66</v>
      </c>
      <c r="D14" s="95" t="s">
        <v>71</v>
      </c>
      <c r="E14" s="95" t="s">
        <v>76</v>
      </c>
      <c r="F14" s="95" t="s">
        <v>81</v>
      </c>
      <c r="G14" s="183"/>
      <c r="H14" s="32"/>
      <c r="I14" s="22"/>
      <c r="J14" s="96"/>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ht="67.900000000000006" customHeight="1" x14ac:dyDescent="0.45">
      <c r="A15" s="22"/>
      <c r="B15" s="29"/>
      <c r="H15" s="32"/>
      <c r="I15" s="22"/>
      <c r="J15" s="96"/>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ht="15" customHeight="1" x14ac:dyDescent="0.45">
      <c r="A16" s="22"/>
      <c r="B16" s="37"/>
      <c r="C16" s="18"/>
      <c r="D16" s="18"/>
      <c r="E16" s="18"/>
      <c r="F16" s="18"/>
      <c r="G16" s="18"/>
      <c r="H16" s="19"/>
      <c r="I16" s="22"/>
      <c r="J16" s="96"/>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ht="15" customHeight="1" x14ac:dyDescent="0.35">
      <c r="A17" s="96"/>
      <c r="B17" s="21"/>
      <c r="C17" s="96"/>
      <c r="D17" s="21"/>
      <c r="E17" s="96"/>
      <c r="F17" s="21"/>
      <c r="G17" s="96"/>
      <c r="H17" s="21"/>
      <c r="I17" s="96"/>
      <c r="J17" s="96"/>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ht="7.5" customHeight="1" x14ac:dyDescent="0.35">
      <c r="A18" s="96"/>
      <c r="B18" s="21"/>
      <c r="C18" s="96"/>
      <c r="D18" s="21"/>
      <c r="E18" s="96"/>
      <c r="F18" s="21"/>
      <c r="G18" s="96"/>
      <c r="H18" s="21"/>
      <c r="I18" s="96"/>
      <c r="J18" s="96"/>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x14ac:dyDescent="0.35">
      <c r="A19" s="96"/>
      <c r="B19" s="21"/>
      <c r="C19" s="96"/>
      <c r="D19" s="21"/>
      <c r="E19" s="96"/>
      <c r="F19" s="21"/>
      <c r="G19" s="96"/>
      <c r="H19" s="21"/>
      <c r="I19" s="96"/>
      <c r="J19" s="96"/>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x14ac:dyDescent="0.35">
      <c r="A20" s="96"/>
      <c r="B20" s="21"/>
      <c r="C20" s="96"/>
      <c r="D20" s="21"/>
      <c r="E20" s="96"/>
      <c r="F20" s="21"/>
      <c r="G20" s="96"/>
      <c r="H20" s="21"/>
      <c r="I20" s="96"/>
      <c r="J20" s="96"/>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x14ac:dyDescent="0.35">
      <c r="A21" s="96"/>
      <c r="B21" s="21"/>
      <c r="C21" s="96"/>
      <c r="D21" s="21"/>
      <c r="E21" s="96"/>
      <c r="F21" s="21"/>
      <c r="G21" s="96"/>
      <c r="H21" s="21"/>
      <c r="I21" s="96"/>
      <c r="J21" s="96"/>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x14ac:dyDescent="0.35">
      <c r="A22" s="96"/>
      <c r="B22" s="21"/>
      <c r="C22" s="96"/>
      <c r="D22" s="21"/>
      <c r="E22" s="96"/>
      <c r="F22" s="21"/>
      <c r="G22" s="96"/>
      <c r="H22" s="21"/>
      <c r="I22" s="96"/>
      <c r="J22" s="96"/>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x14ac:dyDescent="0.35">
      <c r="A23" s="96"/>
      <c r="B23" s="21"/>
      <c r="C23" s="96"/>
      <c r="D23" s="21"/>
      <c r="E23" s="96"/>
      <c r="F23" s="21"/>
      <c r="G23" s="96"/>
      <c r="H23" s="21"/>
      <c r="I23" s="96"/>
      <c r="J23" s="96"/>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x14ac:dyDescent="0.35">
      <c r="A24" s="96"/>
      <c r="B24" s="21"/>
      <c r="C24" s="96"/>
      <c r="D24" s="21"/>
      <c r="E24" s="96"/>
      <c r="F24" s="21"/>
      <c r="G24" s="96"/>
      <c r="H24" s="21"/>
      <c r="I24" s="96"/>
      <c r="J24" s="96"/>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35">
      <c r="A25" s="96"/>
      <c r="B25" s="21"/>
      <c r="C25" s="96"/>
      <c r="D25" s="21"/>
      <c r="E25" s="96"/>
      <c r="F25" s="21"/>
      <c r="G25" s="96"/>
      <c r="H25" s="21"/>
      <c r="I25" s="96"/>
      <c r="J25" s="96"/>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35">
      <c r="A26" s="21"/>
      <c r="B26" s="21"/>
      <c r="C26" s="21"/>
      <c r="D26" s="21"/>
      <c r="E26" s="21"/>
      <c r="F26" s="21"/>
      <c r="G26" s="21"/>
      <c r="H26" s="21"/>
      <c r="I26" s="21"/>
      <c r="J26" s="96"/>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35">
      <c r="A27" s="21"/>
      <c r="B27" s="21"/>
      <c r="C27" s="21"/>
      <c r="D27" s="21"/>
      <c r="E27" s="21"/>
      <c r="F27" s="21"/>
      <c r="G27" s="21"/>
      <c r="H27" s="21"/>
      <c r="I27" s="21"/>
      <c r="J27" s="96"/>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35">
      <c r="A28" s="21"/>
      <c r="B28" s="21"/>
      <c r="C28" s="21"/>
      <c r="D28" s="21"/>
      <c r="E28" s="21"/>
      <c r="F28" s="21"/>
      <c r="G28" s="21"/>
      <c r="H28" s="21"/>
      <c r="I28" s="21"/>
      <c r="J28" s="96"/>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3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3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3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3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3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3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3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3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3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3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3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3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3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3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3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3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3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3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3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3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3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3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3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3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3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3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3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3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3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3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3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3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3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3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3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3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3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3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3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3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3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3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3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3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3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3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3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3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3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3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3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35">
      <c r="B163" s="21"/>
      <c r="C163" s="21"/>
      <c r="D163" s="21"/>
      <c r="E163" s="21"/>
      <c r="F163" s="21"/>
      <c r="G163" s="21"/>
      <c r="H163" s="21"/>
    </row>
    <row r="164" spans="1:50" x14ac:dyDescent="0.35">
      <c r="B164" s="21"/>
      <c r="C164" s="21"/>
      <c r="D164" s="21"/>
      <c r="E164" s="21"/>
      <c r="F164" s="21"/>
      <c r="G164" s="21"/>
      <c r="H164" s="21"/>
    </row>
  </sheetData>
  <sheetProtection algorithmName="SHA-512" hashValue="TVLOWdE1lcTTfzuaHY1O+UvlRH/ddyEushJhDV/aAxTHG8RNmKEb2i7MxdYqIWE0lPe6bqSap2RI4sD5rlOMUQ==" saltValue="aRz3FNFwsbdak+Y+PtBP4w==" spinCount="100000" sheet="1" objects="1" scenarios="1"/>
  <mergeCells count="3">
    <mergeCell ref="C7:G7"/>
    <mergeCell ref="C6:G6"/>
    <mergeCell ref="C9:G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2:F28"/>
  <sheetViews>
    <sheetView topLeftCell="A7" workbookViewId="0">
      <selection activeCell="E17" sqref="E17"/>
    </sheetView>
  </sheetViews>
  <sheetFormatPr defaultColWidth="8.7265625" defaultRowHeight="14.5" x14ac:dyDescent="0.35"/>
  <cols>
    <col min="3" max="3" width="23.26953125" bestFit="1" customWidth="1"/>
    <col min="4" max="4" width="20.7265625" customWidth="1"/>
    <col min="5" max="5" width="16.453125" bestFit="1" customWidth="1"/>
  </cols>
  <sheetData>
    <row r="2" spans="2:6" ht="29" x14ac:dyDescent="0.35">
      <c r="B2" s="68" t="s">
        <v>42</v>
      </c>
      <c r="C2" s="68" t="s">
        <v>43</v>
      </c>
      <c r="D2" s="69" t="s">
        <v>34</v>
      </c>
      <c r="E2" s="70" t="s">
        <v>95</v>
      </c>
    </row>
    <row r="3" spans="2:6" x14ac:dyDescent="0.35">
      <c r="B3" s="70" t="s">
        <v>28</v>
      </c>
      <c r="C3" s="70" t="s">
        <v>31</v>
      </c>
      <c r="D3" s="70">
        <f ca="1">IF(SUM('Section 1'!$F$9:$F$12)&gt;0,1,0)</f>
        <v>1</v>
      </c>
      <c r="E3" s="70" t="s">
        <v>96</v>
      </c>
    </row>
    <row r="4" spans="2:6" x14ac:dyDescent="0.35">
      <c r="B4" s="70" t="s">
        <v>30</v>
      </c>
      <c r="C4" s="70" t="s">
        <v>32</v>
      </c>
      <c r="D4" s="70">
        <f>IF(SUM('Section 2'!P14:P23)&gt;0,1,0)</f>
        <v>0</v>
      </c>
      <c r="E4" s="70" t="s">
        <v>96</v>
      </c>
    </row>
    <row r="5" spans="2:6" x14ac:dyDescent="0.35">
      <c r="B5" s="70" t="s">
        <v>30</v>
      </c>
      <c r="C5" s="70" t="s">
        <v>33</v>
      </c>
      <c r="D5" s="70">
        <f>IF(MIN('Section 2'!$K$14:$K$23)&lt;0,1,0)</f>
        <v>0</v>
      </c>
      <c r="E5" s="70" t="s">
        <v>96</v>
      </c>
    </row>
    <row r="6" spans="2:6" x14ac:dyDescent="0.35">
      <c r="B6" s="70" t="s">
        <v>30</v>
      </c>
      <c r="C6" s="70" t="s">
        <v>35</v>
      </c>
      <c r="D6" s="70">
        <f>IF(SUM('Section 2'!Q14:Q23)&gt;0,1,0)</f>
        <v>0</v>
      </c>
      <c r="E6" s="70" t="s">
        <v>96</v>
      </c>
    </row>
    <row r="7" spans="2:6" x14ac:dyDescent="0.35">
      <c r="B7" s="70" t="s">
        <v>30</v>
      </c>
      <c r="C7" s="70" t="s">
        <v>49</v>
      </c>
      <c r="D7" s="70">
        <f>IF(SUM('Section 2'!R14:R23)&gt;0,1,0)</f>
        <v>0</v>
      </c>
      <c r="E7" s="70" t="s">
        <v>96</v>
      </c>
    </row>
    <row r="8" spans="2:6" x14ac:dyDescent="0.35">
      <c r="B8" s="70" t="s">
        <v>30</v>
      </c>
      <c r="C8" s="70" t="s">
        <v>36</v>
      </c>
      <c r="D8" s="70">
        <f>IF(SUM(D4:D7)&gt;0,1,0)</f>
        <v>0</v>
      </c>
      <c r="E8" s="70" t="s">
        <v>36</v>
      </c>
    </row>
    <row r="9" spans="2:6" x14ac:dyDescent="0.35">
      <c r="B9" s="70" t="s">
        <v>30</v>
      </c>
      <c r="C9" s="70" t="s">
        <v>37</v>
      </c>
      <c r="D9" s="70">
        <f>IF(SUM('Section 2'!K14:K23)&gt;0,0,1)</f>
        <v>1</v>
      </c>
      <c r="E9" s="70" t="s">
        <v>97</v>
      </c>
      <c r="F9" s="35" t="s">
        <v>104</v>
      </c>
    </row>
    <row r="10" spans="2:6" x14ac:dyDescent="0.35">
      <c r="B10" s="70" t="s">
        <v>39</v>
      </c>
      <c r="C10" s="70" t="s">
        <v>49</v>
      </c>
      <c r="D10" s="70">
        <f>IF(SUM('Section 3'!P16:P25)&gt;0,1,0)</f>
        <v>0</v>
      </c>
      <c r="E10" s="70" t="s">
        <v>96</v>
      </c>
    </row>
    <row r="11" spans="2:6" s="111" customFormat="1" x14ac:dyDescent="0.35">
      <c r="B11" s="116" t="s">
        <v>39</v>
      </c>
      <c r="C11" s="116" t="s">
        <v>123</v>
      </c>
      <c r="D11" s="116">
        <f>IF(SUM('Section 3'!Q16:Q25)&gt;0,1,0)</f>
        <v>0</v>
      </c>
      <c r="E11" s="116" t="s">
        <v>96</v>
      </c>
    </row>
    <row r="12" spans="2:6" x14ac:dyDescent="0.35">
      <c r="B12" s="70" t="s">
        <v>39</v>
      </c>
      <c r="C12" s="70" t="s">
        <v>47</v>
      </c>
      <c r="D12" s="70">
        <f>IF(SUM('Section 3'!O16:O25)&gt;0,1,0)</f>
        <v>0</v>
      </c>
      <c r="E12" s="70" t="s">
        <v>96</v>
      </c>
    </row>
    <row r="13" spans="2:6" ht="29" x14ac:dyDescent="0.35">
      <c r="B13" s="70" t="s">
        <v>39</v>
      </c>
      <c r="C13" s="71" t="s">
        <v>93</v>
      </c>
      <c r="D13" s="70">
        <f>IF(SUM('Section 2'!S14:S23)&gt;0,1,0)</f>
        <v>0</v>
      </c>
      <c r="E13" s="70" t="s">
        <v>96</v>
      </c>
    </row>
    <row r="14" spans="2:6" ht="29" x14ac:dyDescent="0.35">
      <c r="B14" s="70" t="s">
        <v>39</v>
      </c>
      <c r="C14" s="71" t="s">
        <v>100</v>
      </c>
      <c r="D14" s="70">
        <f>IF(SUM('Section 3'!N16:N25)&gt;0,1,0)</f>
        <v>0</v>
      </c>
      <c r="E14" s="70" t="s">
        <v>96</v>
      </c>
    </row>
    <row r="15" spans="2:6" x14ac:dyDescent="0.35">
      <c r="B15" s="70" t="s">
        <v>39</v>
      </c>
      <c r="C15" s="70" t="s">
        <v>36</v>
      </c>
      <c r="D15" s="70">
        <f>IF(SUM(D10:D14)&gt;0,1,0)</f>
        <v>0</v>
      </c>
      <c r="E15" s="70" t="s">
        <v>36</v>
      </c>
    </row>
    <row r="16" spans="2:6" ht="43.5" x14ac:dyDescent="0.35">
      <c r="B16" s="70" t="s">
        <v>39</v>
      </c>
      <c r="C16" s="71" t="s">
        <v>94</v>
      </c>
      <c r="D16" s="70">
        <f>IF(SUM('Section 2'!T14:T23)&gt;0,1,0)</f>
        <v>0</v>
      </c>
      <c r="E16" s="70" t="s">
        <v>97</v>
      </c>
    </row>
    <row r="17" spans="2:5" ht="29" x14ac:dyDescent="0.35">
      <c r="B17" s="70" t="s">
        <v>39</v>
      </c>
      <c r="C17" s="71" t="s">
        <v>101</v>
      </c>
      <c r="D17" s="70">
        <f>IF(SUM('Section 3'!R16:R25)&gt;0,1,0)</f>
        <v>0</v>
      </c>
      <c r="E17" s="70" t="s">
        <v>97</v>
      </c>
    </row>
    <row r="18" spans="2:5" x14ac:dyDescent="0.35">
      <c r="B18" s="70" t="s">
        <v>31</v>
      </c>
      <c r="C18" s="70" t="s">
        <v>36</v>
      </c>
      <c r="D18" s="70">
        <f ca="1">IF(SUM(Sec1Status,Sec2Error,Sec3Error)&gt;0,1,0)</f>
        <v>1</v>
      </c>
      <c r="E18" s="70" t="s">
        <v>36</v>
      </c>
    </row>
    <row r="25" spans="2:5" x14ac:dyDescent="0.35">
      <c r="B25" s="83" t="s">
        <v>55</v>
      </c>
      <c r="C25" s="82"/>
    </row>
    <row r="26" spans="2:5" x14ac:dyDescent="0.35">
      <c r="B26" s="72" t="s">
        <v>30</v>
      </c>
      <c r="C26" s="73" t="s">
        <v>7</v>
      </c>
      <c r="D26" s="81">
        <f>SUMIF('Section 2'!$O$14:$O$23,"Y",'Section 2'!$K$14:$K$23)-(SUM(OutputForCSV!E2:E11)-SUM(OutputForCSV!F2:J11))</f>
        <v>0</v>
      </c>
    </row>
    <row r="27" spans="2:5" x14ac:dyDescent="0.35">
      <c r="B27" s="72" t="s">
        <v>39</v>
      </c>
      <c r="C27" s="73" t="s">
        <v>52</v>
      </c>
      <c r="D27" s="81">
        <f>SUMIF('Section 3'!$L$16:$L$25,"Y",'Section 3'!$F$16:$F$25)-SUM(OutputForCSV!$F$12:$F$21)</f>
        <v>0</v>
      </c>
    </row>
    <row r="28" spans="2:5" x14ac:dyDescent="0.35">
      <c r="B28" s="72" t="s">
        <v>53</v>
      </c>
      <c r="C28" s="73" t="s">
        <v>54</v>
      </c>
      <c r="D28" s="81">
        <f>SUM(D26:D27)</f>
        <v>0</v>
      </c>
    </row>
  </sheetData>
  <sheetProtection algorithmName="SHA-512" hashValue="1JjmwAUwh0rBX7rbtEJirtJMPFcuz9tRMqG/ZXAAIUA5B+0+aFwVAAGHnBy9Q2k/eg2U60PFtjvv5YhgQ+W3XQ==" saltValue="8WCrj1nTXhuCkbgUzTcnSg==" spinCount="100000" sheet="1" objects="1" scenarios="1"/>
  <conditionalFormatting sqref="D26:D27">
    <cfRule type="cellIs" dxfId="3" priority="3" operator="notEqual">
      <formula>0</formula>
    </cfRule>
    <cfRule type="cellIs" dxfId="2" priority="4" operator="equal">
      <formula>0</formula>
    </cfRule>
  </conditionalFormatting>
  <conditionalFormatting sqref="D28">
    <cfRule type="cellIs" dxfId="1" priority="1" operator="notEqual">
      <formula>0</formula>
    </cfRule>
    <cfRule type="cellIs" dxfId="0"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M26"/>
  <sheetViews>
    <sheetView workbookViewId="0"/>
  </sheetViews>
  <sheetFormatPr defaultColWidth="9.1796875" defaultRowHeight="13" x14ac:dyDescent="0.3"/>
  <cols>
    <col min="1" max="1" width="4.7265625" style="3" customWidth="1"/>
    <col min="2" max="2" width="13.26953125" style="3" bestFit="1" customWidth="1"/>
    <col min="3" max="3" width="17.453125" style="3" bestFit="1" customWidth="1"/>
    <col min="4" max="4" width="12.7265625" style="3" bestFit="1" customWidth="1"/>
    <col min="5" max="5" width="12.7265625" style="3" customWidth="1"/>
    <col min="6" max="6" width="8.7265625" style="3" bestFit="1" customWidth="1"/>
    <col min="7" max="7" width="13.453125" style="3" bestFit="1" customWidth="1"/>
    <col min="8" max="8" width="9.1796875" style="3"/>
    <col min="9" max="9" width="15.7265625" style="3" customWidth="1"/>
    <col min="10" max="11" width="9.1796875" style="3"/>
    <col min="12" max="12" width="10.1796875" style="3" bestFit="1" customWidth="1"/>
    <col min="13" max="13" width="13.453125" style="3" bestFit="1" customWidth="1"/>
    <col min="14" max="16384" width="9.1796875" style="3"/>
  </cols>
  <sheetData>
    <row r="1" spans="2:13" x14ac:dyDescent="0.3">
      <c r="I1" s="123" t="s">
        <v>112</v>
      </c>
    </row>
    <row r="2" spans="2:13" ht="26.5" x14ac:dyDescent="0.35">
      <c r="B2" s="63" t="s">
        <v>5</v>
      </c>
      <c r="C2" s="64" t="s">
        <v>16</v>
      </c>
      <c r="D2" s="63" t="s">
        <v>18</v>
      </c>
      <c r="E2" s="64" t="s">
        <v>27</v>
      </c>
      <c r="F2" s="67" t="s">
        <v>19</v>
      </c>
      <c r="G2" s="63" t="s">
        <v>12</v>
      </c>
      <c r="I2" s="116"/>
      <c r="J2" s="115" t="s">
        <v>106</v>
      </c>
      <c r="L2" s="125" t="s">
        <v>117</v>
      </c>
      <c r="M2" s="125" t="s">
        <v>118</v>
      </c>
    </row>
    <row r="3" spans="2:13" x14ac:dyDescent="0.3">
      <c r="B3" s="93" t="s">
        <v>80</v>
      </c>
      <c r="C3" s="65" t="s">
        <v>22</v>
      </c>
      <c r="D3" s="48">
        <v>2018</v>
      </c>
      <c r="E3" s="65">
        <f ca="1">YEAR(TODAY())</f>
        <v>2019</v>
      </c>
      <c r="F3" s="48">
        <v>1</v>
      </c>
      <c r="G3" s="48" t="s">
        <v>58</v>
      </c>
      <c r="I3" s="114" t="s">
        <v>107</v>
      </c>
      <c r="J3" s="114">
        <f>IF(MAX(OutputForCSV!A2:A11)=0,1,MAX(OutputForCSV!A2:A11))</f>
        <v>1</v>
      </c>
      <c r="L3" s="126" t="str">
        <f ca="1">MONTH(SubDate)&amp;"-"&amp;DAY(SubDate)&amp;"-"&amp;YEAR(SubDate)</f>
        <v>12-16-2019</v>
      </c>
      <c r="M3" s="126" t="s">
        <v>119</v>
      </c>
    </row>
    <row r="4" spans="2:13" x14ac:dyDescent="0.3">
      <c r="B4" s="93" t="s">
        <v>81</v>
      </c>
      <c r="C4" s="65" t="s">
        <v>23</v>
      </c>
      <c r="D4" s="48">
        <v>2019</v>
      </c>
      <c r="F4" s="48">
        <v>2</v>
      </c>
      <c r="G4" s="48" t="s">
        <v>59</v>
      </c>
      <c r="I4" s="114" t="s">
        <v>108</v>
      </c>
      <c r="J4" s="114" t="str">
        <f>OutputForCSV!A12</f>
        <v/>
      </c>
    </row>
    <row r="5" spans="2:13" x14ac:dyDescent="0.3">
      <c r="B5" s="93" t="s">
        <v>61</v>
      </c>
      <c r="D5" s="48">
        <v>2020</v>
      </c>
      <c r="F5" s="48">
        <v>3</v>
      </c>
      <c r="G5" s="48" t="s">
        <v>15</v>
      </c>
      <c r="I5" s="114" t="s">
        <v>109</v>
      </c>
      <c r="J5" s="114">
        <f>MAX(OutputForCSV!A12:A21)</f>
        <v>0</v>
      </c>
    </row>
    <row r="6" spans="2:13" x14ac:dyDescent="0.3">
      <c r="B6" s="93" t="s">
        <v>62</v>
      </c>
      <c r="F6" s="48">
        <v>4</v>
      </c>
      <c r="G6" s="48" t="s">
        <v>24</v>
      </c>
      <c r="I6" s="114" t="s">
        <v>110</v>
      </c>
      <c r="J6" s="114">
        <f>IF(MAX(TempOutput!A2:A21)=0,1,MAX(TempOutput!A2:A21))</f>
        <v>1</v>
      </c>
    </row>
    <row r="7" spans="2:13" x14ac:dyDescent="0.3">
      <c r="B7" s="93" t="s">
        <v>63</v>
      </c>
      <c r="I7" s="114" t="s">
        <v>111</v>
      </c>
      <c r="J7" s="114">
        <f>IF(J3=0,2,J3+1)</f>
        <v>2</v>
      </c>
    </row>
    <row r="8" spans="2:13" x14ac:dyDescent="0.3">
      <c r="B8" s="93" t="s">
        <v>64</v>
      </c>
    </row>
    <row r="9" spans="2:13" x14ac:dyDescent="0.3">
      <c r="B9" s="93" t="s">
        <v>65</v>
      </c>
    </row>
    <row r="10" spans="2:13" x14ac:dyDescent="0.3">
      <c r="B10" s="93" t="s">
        <v>66</v>
      </c>
    </row>
    <row r="11" spans="2:13" x14ac:dyDescent="0.3">
      <c r="B11" s="93" t="s">
        <v>67</v>
      </c>
    </row>
    <row r="12" spans="2:13" x14ac:dyDescent="0.3">
      <c r="B12" s="93" t="s">
        <v>68</v>
      </c>
    </row>
    <row r="13" spans="2:13" x14ac:dyDescent="0.3">
      <c r="B13" s="93" t="s">
        <v>69</v>
      </c>
    </row>
    <row r="14" spans="2:13" x14ac:dyDescent="0.3">
      <c r="B14" s="93" t="s">
        <v>70</v>
      </c>
    </row>
    <row r="15" spans="2:13" x14ac:dyDescent="0.3">
      <c r="B15" s="93" t="s">
        <v>71</v>
      </c>
    </row>
    <row r="16" spans="2:13" x14ac:dyDescent="0.3">
      <c r="B16" s="93" t="s">
        <v>72</v>
      </c>
    </row>
    <row r="17" spans="2:2" x14ac:dyDescent="0.3">
      <c r="B17" s="93" t="s">
        <v>73</v>
      </c>
    </row>
    <row r="18" spans="2:2" x14ac:dyDescent="0.3">
      <c r="B18" s="93" t="s">
        <v>74</v>
      </c>
    </row>
    <row r="19" spans="2:2" x14ac:dyDescent="0.3">
      <c r="B19" s="93" t="s">
        <v>75</v>
      </c>
    </row>
    <row r="20" spans="2:2" x14ac:dyDescent="0.3">
      <c r="B20" s="93" t="s">
        <v>82</v>
      </c>
    </row>
    <row r="21" spans="2:2" x14ac:dyDescent="0.3">
      <c r="B21" s="93" t="s">
        <v>76</v>
      </c>
    </row>
    <row r="22" spans="2:2" x14ac:dyDescent="0.3">
      <c r="B22" s="93" t="s">
        <v>77</v>
      </c>
    </row>
    <row r="23" spans="2:2" x14ac:dyDescent="0.3">
      <c r="B23" s="93" t="s">
        <v>78</v>
      </c>
    </row>
    <row r="24" spans="2:2" x14ac:dyDescent="0.3">
      <c r="B24" s="93" t="s">
        <v>79</v>
      </c>
    </row>
    <row r="25" spans="2:2" x14ac:dyDescent="0.3">
      <c r="B25" s="94" t="s">
        <v>83</v>
      </c>
    </row>
    <row r="26" spans="2:2" x14ac:dyDescent="0.3">
      <c r="B26" s="90"/>
    </row>
  </sheetData>
  <sheetProtection algorithmName="SHA-512" hashValue="NlsAxPvitoxP6Oz3DVY/SvPaQoQC4+cYpYJ/MMkwRQ/jV/tLUmgvCI9VgORluqrJJStr+5+igQDbgsFPkjxOUA==" saltValue="M7KjZ2j9xw5nnyQMlKg/ig=="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BZ22"/>
  <sheetViews>
    <sheetView workbookViewId="0">
      <selection activeCell="F24" sqref="F24"/>
    </sheetView>
  </sheetViews>
  <sheetFormatPr defaultColWidth="8.7265625" defaultRowHeight="14.5" x14ac:dyDescent="0.35"/>
  <cols>
    <col min="1" max="1" width="6.453125" style="110" customWidth="1"/>
    <col min="2" max="2" width="6.1796875" customWidth="1"/>
    <col min="3" max="4" width="13.26953125" style="117" bestFit="1" customWidth="1"/>
    <col min="5" max="5" width="16.7265625" style="117" customWidth="1"/>
    <col min="6" max="6" width="19.7265625" style="117" customWidth="1"/>
    <col min="7" max="7" width="20.453125" style="117" customWidth="1"/>
    <col min="8" max="8" width="15.26953125" style="117" customWidth="1"/>
    <col min="9" max="9" width="15.7265625" style="117" customWidth="1"/>
    <col min="10" max="10" width="14.26953125" style="117" customWidth="1"/>
    <col min="11" max="11" width="12.453125" style="117" customWidth="1"/>
    <col min="12" max="12" width="11.7265625" style="117" customWidth="1"/>
    <col min="13" max="13" width="11.26953125" style="117" bestFit="1" customWidth="1"/>
    <col min="14" max="78" width="9.1796875" style="117"/>
  </cols>
  <sheetData>
    <row r="1" spans="1:12" x14ac:dyDescent="0.35">
      <c r="A1" s="112" t="s">
        <v>106</v>
      </c>
      <c r="B1" t="s">
        <v>29</v>
      </c>
      <c r="C1" s="106">
        <v>1</v>
      </c>
      <c r="D1" s="103" t="s">
        <v>116</v>
      </c>
      <c r="E1" s="104" t="s">
        <v>137</v>
      </c>
      <c r="F1" s="107">
        <f ca="1">[0]!SubDate</f>
        <v>43815</v>
      </c>
      <c r="G1" s="103">
        <f>'Section 1'!D9</f>
        <v>0</v>
      </c>
      <c r="H1" s="103">
        <f>[0]!SubTSelection</f>
        <v>0</v>
      </c>
      <c r="I1" s="103">
        <f>'Section 1'!D11</f>
        <v>0</v>
      </c>
      <c r="J1" s="103">
        <f>'Section 1'!D12</f>
        <v>0</v>
      </c>
      <c r="L1" s="117" t="s">
        <v>45</v>
      </c>
    </row>
    <row r="2" spans="1:12" x14ac:dyDescent="0.35">
      <c r="A2" s="113" t="str">
        <f>IF(D2="","",ROWS($A$1:A2))</f>
        <v/>
      </c>
      <c r="B2" s="47">
        <v>1</v>
      </c>
      <c r="C2" s="105" t="str">
        <f>IF(D2="","",2)</f>
        <v/>
      </c>
      <c r="D2" s="118" t="str">
        <f>IFERROR(VLOOKUP($B2,'Section 2'!$A$14:$K$23,COLUMNS('Section 2'!$A$14:D$14),0),"")</f>
        <v/>
      </c>
      <c r="E2" s="152" t="str">
        <f>IFERROR(VLOOKUP($B2,'Section 2'!$A$14:$K$23,COLUMNS('Section 2'!$A$14:E$14),0),"")</f>
        <v/>
      </c>
      <c r="F2" s="152" t="str">
        <f>IFERROR(VLOOKUP($B2,'Section 2'!$A$14:$K$23,COLUMNS('Section 2'!$A$14:F$14),0),"")</f>
        <v/>
      </c>
      <c r="G2" s="152" t="str">
        <f>IFERROR(VLOOKUP($B2,'Section 2'!$A$14:$K$23,COLUMNS('Section 2'!$A$14:G$14),0),"")</f>
        <v/>
      </c>
      <c r="H2" s="152" t="str">
        <f>IFERROR(VLOOKUP($B2,'Section 2'!$A$14:$K$23,COLUMNS('Section 2'!$A$14:H$14),0),"")</f>
        <v/>
      </c>
      <c r="I2" s="152" t="str">
        <f>IFERROR(VLOOKUP($B2,'Section 2'!$A$14:$K$23,COLUMNS('Section 2'!$A$14:I$14),0),"")</f>
        <v/>
      </c>
      <c r="J2" s="152" t="str">
        <f>IFERROR(VLOOKUP($B2,'Section 2'!$A$14:$K$23,COLUMNS('Section 2'!$A$14:J$14),0),"")</f>
        <v/>
      </c>
      <c r="K2" s="152" t="str">
        <f>IFERROR(VLOOKUP($B2,'Section 2'!$A$14:$K$23,COLUMNS('Section 2'!$A$14:K$14),0),"")</f>
        <v/>
      </c>
    </row>
    <row r="3" spans="1:12" x14ac:dyDescent="0.35">
      <c r="A3" s="113" t="str">
        <f>IF(D3="","",ROWS($A$1:A3))</f>
        <v/>
      </c>
      <c r="B3" s="47">
        <v>2</v>
      </c>
      <c r="C3" s="105" t="str">
        <f t="shared" ref="C3:C11" si="0">IF(D3="","",2)</f>
        <v/>
      </c>
      <c r="D3" s="118" t="str">
        <f>IFERROR(VLOOKUP($B3,'Section 2'!$A$14:$K$23,COLUMNS('Section 2'!$A$14:D$14),0),"")</f>
        <v/>
      </c>
      <c r="E3" s="152" t="str">
        <f>IFERROR(VLOOKUP($B3,'Section 2'!$A$14:$K$23,COLUMNS('Section 2'!$A$14:E$14),0),"")</f>
        <v/>
      </c>
      <c r="F3" s="152" t="str">
        <f>IFERROR(VLOOKUP($B3,'Section 2'!$A$14:$K$23,COLUMNS('Section 2'!$A$14:F$14),0),"")</f>
        <v/>
      </c>
      <c r="G3" s="152" t="str">
        <f>IFERROR(VLOOKUP($B3,'Section 2'!$A$14:$K$23,COLUMNS('Section 2'!$A$14:G$14),0),"")</f>
        <v/>
      </c>
      <c r="H3" s="152" t="str">
        <f>IFERROR(VLOOKUP($B3,'Section 2'!$A$14:$K$23,COLUMNS('Section 2'!$A$14:H$14),0),"")</f>
        <v/>
      </c>
      <c r="I3" s="152" t="str">
        <f>IFERROR(VLOOKUP($B3,'Section 2'!$A$14:$K$23,COLUMNS('Section 2'!$A$14:I$14),0),"")</f>
        <v/>
      </c>
      <c r="J3" s="152" t="str">
        <f>IFERROR(VLOOKUP($B3,'Section 2'!$A$14:$K$23,COLUMNS('Section 2'!$A$14:J$14),0),"")</f>
        <v/>
      </c>
      <c r="K3" s="152" t="str">
        <f>IFERROR(VLOOKUP($B3,'Section 2'!$A$14:$K$23,COLUMNS('Section 2'!$A$14:K$14),0),"")</f>
        <v/>
      </c>
    </row>
    <row r="4" spans="1:12" x14ac:dyDescent="0.35">
      <c r="A4" s="113" t="str">
        <f>IF(D4="","",ROWS($A$1:A4))</f>
        <v/>
      </c>
      <c r="B4" s="47">
        <v>3</v>
      </c>
      <c r="C4" s="105" t="str">
        <f t="shared" si="0"/>
        <v/>
      </c>
      <c r="D4" s="118" t="str">
        <f>IFERROR(VLOOKUP($B4,'Section 2'!$A$14:$K$23,COLUMNS('Section 2'!$A$14:D$14),0),"")</f>
        <v/>
      </c>
      <c r="E4" s="152" t="str">
        <f>IFERROR(VLOOKUP($B4,'Section 2'!$A$14:$K$23,COLUMNS('Section 2'!$A$14:E$14),0),"")</f>
        <v/>
      </c>
      <c r="F4" s="152" t="str">
        <f>IFERROR(VLOOKUP($B4,'Section 2'!$A$14:$K$23,COLUMNS('Section 2'!$A$14:F$14),0),"")</f>
        <v/>
      </c>
      <c r="G4" s="152" t="str">
        <f>IFERROR(VLOOKUP($B4,'Section 2'!$A$14:$K$23,COLUMNS('Section 2'!$A$14:G$14),0),"")</f>
        <v/>
      </c>
      <c r="H4" s="152" t="str">
        <f>IFERROR(VLOOKUP($B4,'Section 2'!$A$14:$K$23,COLUMNS('Section 2'!$A$14:H$14),0),"")</f>
        <v/>
      </c>
      <c r="I4" s="152" t="str">
        <f>IFERROR(VLOOKUP($B4,'Section 2'!$A$14:$K$23,COLUMNS('Section 2'!$A$14:I$14),0),"")</f>
        <v/>
      </c>
      <c r="J4" s="152" t="str">
        <f>IFERROR(VLOOKUP($B4,'Section 2'!$A$14:$K$23,COLUMNS('Section 2'!$A$14:J$14),0),"")</f>
        <v/>
      </c>
      <c r="K4" s="152" t="str">
        <f>IFERROR(VLOOKUP($B4,'Section 2'!$A$14:$K$23,COLUMNS('Section 2'!$A$14:K$14),0),"")</f>
        <v/>
      </c>
    </row>
    <row r="5" spans="1:12" x14ac:dyDescent="0.35">
      <c r="A5" s="113" t="str">
        <f>IF(D5="","",ROWS($A$1:A5))</f>
        <v/>
      </c>
      <c r="B5" s="47">
        <v>4</v>
      </c>
      <c r="C5" s="105" t="str">
        <f t="shared" si="0"/>
        <v/>
      </c>
      <c r="D5" s="118" t="str">
        <f>IFERROR(VLOOKUP($B5,'Section 2'!$A$14:$K$23,COLUMNS('Section 2'!$A$14:D$14),0),"")</f>
        <v/>
      </c>
      <c r="E5" s="152" t="str">
        <f>IFERROR(VLOOKUP($B5,'Section 2'!$A$14:$K$23,COLUMNS('Section 2'!$A$14:E$14),0),"")</f>
        <v/>
      </c>
      <c r="F5" s="152" t="str">
        <f>IFERROR(VLOOKUP($B5,'Section 2'!$A$14:$K$23,COLUMNS('Section 2'!$A$14:F$14),0),"")</f>
        <v/>
      </c>
      <c r="G5" s="152" t="str">
        <f>IFERROR(VLOOKUP($B5,'Section 2'!$A$14:$K$23,COLUMNS('Section 2'!$A$14:G$14),0),"")</f>
        <v/>
      </c>
      <c r="H5" s="152" t="str">
        <f>IFERROR(VLOOKUP($B5,'Section 2'!$A$14:$K$23,COLUMNS('Section 2'!$A$14:H$14),0),"")</f>
        <v/>
      </c>
      <c r="I5" s="152" t="str">
        <f>IFERROR(VLOOKUP($B5,'Section 2'!$A$14:$K$23,COLUMNS('Section 2'!$A$14:I$14),0),"")</f>
        <v/>
      </c>
      <c r="J5" s="152" t="str">
        <f>IFERROR(VLOOKUP($B5,'Section 2'!$A$14:$K$23,COLUMNS('Section 2'!$A$14:J$14),0),"")</f>
        <v/>
      </c>
      <c r="K5" s="152" t="str">
        <f>IFERROR(VLOOKUP($B5,'Section 2'!$A$14:$K$23,COLUMNS('Section 2'!$A$14:K$14),0),"")</f>
        <v/>
      </c>
    </row>
    <row r="6" spans="1:12" x14ac:dyDescent="0.35">
      <c r="A6" s="113" t="str">
        <f>IF(D6="","",ROWS($A$1:A6))</f>
        <v/>
      </c>
      <c r="B6" s="47">
        <v>5</v>
      </c>
      <c r="C6" s="105" t="str">
        <f t="shared" si="0"/>
        <v/>
      </c>
      <c r="D6" s="118" t="str">
        <f>IFERROR(VLOOKUP($B6,'Section 2'!$A$14:$K$23,COLUMNS('Section 2'!$A$14:D$14),0),"")</f>
        <v/>
      </c>
      <c r="E6" s="152" t="str">
        <f>IFERROR(VLOOKUP($B6,'Section 2'!$A$14:$K$23,COLUMNS('Section 2'!$A$14:E$14),0),"")</f>
        <v/>
      </c>
      <c r="F6" s="152" t="str">
        <f>IFERROR(VLOOKUP($B6,'Section 2'!$A$14:$K$23,COLUMNS('Section 2'!$A$14:F$14),0),"")</f>
        <v/>
      </c>
      <c r="G6" s="152" t="str">
        <f>IFERROR(VLOOKUP($B6,'Section 2'!$A$14:$K$23,COLUMNS('Section 2'!$A$14:G$14),0),"")</f>
        <v/>
      </c>
      <c r="H6" s="152" t="str">
        <f>IFERROR(VLOOKUP($B6,'Section 2'!$A$14:$K$23,COLUMNS('Section 2'!$A$14:H$14),0),"")</f>
        <v/>
      </c>
      <c r="I6" s="152" t="str">
        <f>IFERROR(VLOOKUP($B6,'Section 2'!$A$14:$K$23,COLUMNS('Section 2'!$A$14:I$14),0),"")</f>
        <v/>
      </c>
      <c r="J6" s="152" t="str">
        <f>IFERROR(VLOOKUP($B6,'Section 2'!$A$14:$K$23,COLUMNS('Section 2'!$A$14:J$14),0),"")</f>
        <v/>
      </c>
      <c r="K6" s="152" t="str">
        <f>IFERROR(VLOOKUP($B6,'Section 2'!$A$14:$K$23,COLUMNS('Section 2'!$A$14:K$14),0),"")</f>
        <v/>
      </c>
    </row>
    <row r="7" spans="1:12" x14ac:dyDescent="0.35">
      <c r="A7" s="113" t="str">
        <f>IF(D7="","",ROWS($A$1:A7))</f>
        <v/>
      </c>
      <c r="B7" s="47">
        <v>6</v>
      </c>
      <c r="C7" s="105" t="str">
        <f t="shared" si="0"/>
        <v/>
      </c>
      <c r="D7" s="118" t="str">
        <f>IFERROR(VLOOKUP($B7,'Section 2'!$A$14:$K$23,COLUMNS('Section 2'!$A$14:D$14),0),"")</f>
        <v/>
      </c>
      <c r="E7" s="152" t="str">
        <f>IFERROR(VLOOKUP($B7,'Section 2'!$A$14:$K$23,COLUMNS('Section 2'!$A$14:E$14),0),"")</f>
        <v/>
      </c>
      <c r="F7" s="152" t="str">
        <f>IFERROR(VLOOKUP($B7,'Section 2'!$A$14:$K$23,COLUMNS('Section 2'!$A$14:F$14),0),"")</f>
        <v/>
      </c>
      <c r="G7" s="152" t="str">
        <f>IFERROR(VLOOKUP($B7,'Section 2'!$A$14:$K$23,COLUMNS('Section 2'!$A$14:G$14),0),"")</f>
        <v/>
      </c>
      <c r="H7" s="152" t="str">
        <f>IFERROR(VLOOKUP($B7,'Section 2'!$A$14:$K$23,COLUMNS('Section 2'!$A$14:H$14),0),"")</f>
        <v/>
      </c>
      <c r="I7" s="152" t="str">
        <f>IFERROR(VLOOKUP($B7,'Section 2'!$A$14:$K$23,COLUMNS('Section 2'!$A$14:I$14),0),"")</f>
        <v/>
      </c>
      <c r="J7" s="152" t="str">
        <f>IFERROR(VLOOKUP($B7,'Section 2'!$A$14:$K$23,COLUMNS('Section 2'!$A$14:J$14),0),"")</f>
        <v/>
      </c>
      <c r="K7" s="152" t="str">
        <f>IFERROR(VLOOKUP($B7,'Section 2'!$A$14:$K$23,COLUMNS('Section 2'!$A$14:K$14),0),"")</f>
        <v/>
      </c>
    </row>
    <row r="8" spans="1:12" x14ac:dyDescent="0.35">
      <c r="A8" s="113" t="str">
        <f>IF(D8="","",ROWS($A$1:A8))</f>
        <v/>
      </c>
      <c r="B8" s="47">
        <v>7</v>
      </c>
      <c r="C8" s="105" t="str">
        <f t="shared" si="0"/>
        <v/>
      </c>
      <c r="D8" s="118" t="str">
        <f>IFERROR(VLOOKUP($B8,'Section 2'!$A$14:$K$23,COLUMNS('Section 2'!$A$14:D$14),0),"")</f>
        <v/>
      </c>
      <c r="E8" s="152" t="str">
        <f>IFERROR(VLOOKUP($B8,'Section 2'!$A$14:$K$23,COLUMNS('Section 2'!$A$14:E$14),0),"")</f>
        <v/>
      </c>
      <c r="F8" s="152" t="str">
        <f>IFERROR(VLOOKUP($B8,'Section 2'!$A$14:$K$23,COLUMNS('Section 2'!$A$14:F$14),0),"")</f>
        <v/>
      </c>
      <c r="G8" s="152" t="str">
        <f>IFERROR(VLOOKUP($B8,'Section 2'!$A$14:$K$23,COLUMNS('Section 2'!$A$14:G$14),0),"")</f>
        <v/>
      </c>
      <c r="H8" s="152" t="str">
        <f>IFERROR(VLOOKUP($B8,'Section 2'!$A$14:$K$23,COLUMNS('Section 2'!$A$14:H$14),0),"")</f>
        <v/>
      </c>
      <c r="I8" s="152" t="str">
        <f>IFERROR(VLOOKUP($B8,'Section 2'!$A$14:$K$23,COLUMNS('Section 2'!$A$14:I$14),0),"")</f>
        <v/>
      </c>
      <c r="J8" s="152" t="str">
        <f>IFERROR(VLOOKUP($B8,'Section 2'!$A$14:$K$23,COLUMNS('Section 2'!$A$14:J$14),0),"")</f>
        <v/>
      </c>
      <c r="K8" s="152" t="str">
        <f>IFERROR(VLOOKUP($B8,'Section 2'!$A$14:$K$23,COLUMNS('Section 2'!$A$14:K$14),0),"")</f>
        <v/>
      </c>
    </row>
    <row r="9" spans="1:12" x14ac:dyDescent="0.35">
      <c r="A9" s="113" t="str">
        <f>IF(D9="","",ROWS($A$1:A9))</f>
        <v/>
      </c>
      <c r="B9" s="47">
        <v>8</v>
      </c>
      <c r="C9" s="105" t="str">
        <f t="shared" si="0"/>
        <v/>
      </c>
      <c r="D9" s="118" t="str">
        <f>IFERROR(VLOOKUP($B9,'Section 2'!$A$14:$K$23,COLUMNS('Section 2'!$A$14:D$14),0),"")</f>
        <v/>
      </c>
      <c r="E9" s="152" t="str">
        <f>IFERROR(VLOOKUP($B9,'Section 2'!$A$14:$K$23,COLUMNS('Section 2'!$A$14:E$14),0),"")</f>
        <v/>
      </c>
      <c r="F9" s="152" t="str">
        <f>IFERROR(VLOOKUP($B9,'Section 2'!$A$14:$K$23,COLUMNS('Section 2'!$A$14:F$14),0),"")</f>
        <v/>
      </c>
      <c r="G9" s="152" t="str">
        <f>IFERROR(VLOOKUP($B9,'Section 2'!$A$14:$K$23,COLUMNS('Section 2'!$A$14:G$14),0),"")</f>
        <v/>
      </c>
      <c r="H9" s="152" t="str">
        <f>IFERROR(VLOOKUP($B9,'Section 2'!$A$14:$K$23,COLUMNS('Section 2'!$A$14:H$14),0),"")</f>
        <v/>
      </c>
      <c r="I9" s="152" t="str">
        <f>IFERROR(VLOOKUP($B9,'Section 2'!$A$14:$K$23,COLUMNS('Section 2'!$A$14:I$14),0),"")</f>
        <v/>
      </c>
      <c r="J9" s="152" t="str">
        <f>IFERROR(VLOOKUP($B9,'Section 2'!$A$14:$K$23,COLUMNS('Section 2'!$A$14:J$14),0),"")</f>
        <v/>
      </c>
      <c r="K9" s="152" t="str">
        <f>IFERROR(VLOOKUP($B9,'Section 2'!$A$14:$K$23,COLUMNS('Section 2'!$A$14:K$14),0),"")</f>
        <v/>
      </c>
    </row>
    <row r="10" spans="1:12" x14ac:dyDescent="0.35">
      <c r="A10" s="113" t="str">
        <f>IF(D10="","",ROWS($A$1:A10))</f>
        <v/>
      </c>
      <c r="B10" s="47">
        <v>9</v>
      </c>
      <c r="C10" s="105" t="str">
        <f t="shared" si="0"/>
        <v/>
      </c>
      <c r="D10" s="118" t="str">
        <f>IFERROR(VLOOKUP($B10,'Section 2'!$A$14:$K$23,COLUMNS('Section 2'!$A$14:D$14),0),"")</f>
        <v/>
      </c>
      <c r="E10" s="152" t="str">
        <f>IFERROR(VLOOKUP($B10,'Section 2'!$A$14:$K$23,COLUMNS('Section 2'!$A$14:E$14),0),"")</f>
        <v/>
      </c>
      <c r="F10" s="152" t="str">
        <f>IFERROR(VLOOKUP($B10,'Section 2'!$A$14:$K$23,COLUMNS('Section 2'!$A$14:F$14),0),"")</f>
        <v/>
      </c>
      <c r="G10" s="152" t="str">
        <f>IFERROR(VLOOKUP($B10,'Section 2'!$A$14:$K$23,COLUMNS('Section 2'!$A$14:G$14),0),"")</f>
        <v/>
      </c>
      <c r="H10" s="152" t="str">
        <f>IFERROR(VLOOKUP($B10,'Section 2'!$A$14:$K$23,COLUMNS('Section 2'!$A$14:H$14),0),"")</f>
        <v/>
      </c>
      <c r="I10" s="152" t="str">
        <f>IFERROR(VLOOKUP($B10,'Section 2'!$A$14:$K$23,COLUMNS('Section 2'!$A$14:I$14),0),"")</f>
        <v/>
      </c>
      <c r="J10" s="152" t="str">
        <f>IFERROR(VLOOKUP($B10,'Section 2'!$A$14:$K$23,COLUMNS('Section 2'!$A$14:J$14),0),"")</f>
        <v/>
      </c>
      <c r="K10" s="152" t="str">
        <f>IFERROR(VLOOKUP($B10,'Section 2'!$A$14:$K$23,COLUMNS('Section 2'!$A$14:K$14),0),"")</f>
        <v/>
      </c>
    </row>
    <row r="11" spans="1:12" x14ac:dyDescent="0.35">
      <c r="A11" s="113" t="str">
        <f>IF(D11="","",ROWS($A$1:A11))</f>
        <v/>
      </c>
      <c r="B11" s="47">
        <v>10</v>
      </c>
      <c r="C11" s="105" t="str">
        <f t="shared" si="0"/>
        <v/>
      </c>
      <c r="D11" s="118" t="str">
        <f>IFERROR(VLOOKUP($B11,'Section 2'!$A$14:$K$23,COLUMNS('Section 2'!$A$14:D$14),0),"")</f>
        <v/>
      </c>
      <c r="E11" s="152" t="str">
        <f>IFERROR(VLOOKUP($B11,'Section 2'!$A$14:$K$23,COLUMNS('Section 2'!$A$14:E$14),0),"")</f>
        <v/>
      </c>
      <c r="F11" s="152" t="str">
        <f>IFERROR(VLOOKUP($B11,'Section 2'!$A$14:$K$23,COLUMNS('Section 2'!$A$14:F$14),0),"")</f>
        <v/>
      </c>
      <c r="G11" s="152" t="str">
        <f>IFERROR(VLOOKUP($B11,'Section 2'!$A$14:$K$23,COLUMNS('Section 2'!$A$14:G$14),0),"")</f>
        <v/>
      </c>
      <c r="H11" s="152" t="str">
        <f>IFERROR(VLOOKUP($B11,'Section 2'!$A$14:$K$23,COLUMNS('Section 2'!$A$14:H$14),0),"")</f>
        <v/>
      </c>
      <c r="I11" s="152" t="str">
        <f>IFERROR(VLOOKUP($B11,'Section 2'!$A$14:$K$23,COLUMNS('Section 2'!$A$14:I$14),0),"")</f>
        <v/>
      </c>
      <c r="J11" s="152" t="str">
        <f>IFERROR(VLOOKUP($B11,'Section 2'!$A$14:$K$23,COLUMNS('Section 2'!$A$14:J$14),0),"")</f>
        <v/>
      </c>
      <c r="K11" s="152" t="str">
        <f>IFERROR(VLOOKUP($B11,'Section 2'!$A$14:$K$23,COLUMNS('Section 2'!$A$14:K$14),0),"")</f>
        <v/>
      </c>
    </row>
    <row r="12" spans="1:12" x14ac:dyDescent="0.35">
      <c r="A12" s="113" t="str">
        <f>IF(D12="","",ROWS($A$1:A12))</f>
        <v/>
      </c>
      <c r="B12" s="47">
        <v>1</v>
      </c>
      <c r="C12" s="120" t="str">
        <f>IF(D12="","",3)</f>
        <v/>
      </c>
      <c r="D12" s="121" t="str">
        <f>IFERROR(VLOOKUP($B12,'Section 3'!$A$16:$G$25,COLUMNS('Section 3'!$A$16:D$16),0),"")</f>
        <v/>
      </c>
      <c r="E12" s="120" t="str">
        <f>IFERROR(VLOOKUP($B12,'Section 3'!$A$16:$G$25,COLUMNS('Section 3'!$A$16:E$16),0),"")</f>
        <v/>
      </c>
      <c r="F12" s="153" t="str">
        <f>IFERROR(VLOOKUP($B12,'Section 3'!$A$16:$G$25,COLUMNS('Section 3'!$A$16:F$16),0),"")</f>
        <v/>
      </c>
      <c r="G12" s="120" t="str">
        <f>IFERROR(IF(VLOOKUP($B12,'Section 3'!$A$16:$G$25,COLUMNS('Section 3'!$A$16:G$16),0)="Other EU","Other EU",PROPER(VLOOKUP($B12,'Section 3'!$A$16:$G$25,COLUMNS('Section 3'!$A$16:G$16),0))),"")</f>
        <v/>
      </c>
    </row>
    <row r="13" spans="1:12" x14ac:dyDescent="0.35">
      <c r="A13" s="113" t="str">
        <f>IF(D13="","",ROWS($A$1:A13))</f>
        <v/>
      </c>
      <c r="B13" s="47">
        <v>2</v>
      </c>
      <c r="C13" s="120" t="str">
        <f t="shared" ref="C13:C21" si="1">IF(D13="","",3)</f>
        <v/>
      </c>
      <c r="D13" s="121" t="str">
        <f>IFERROR(VLOOKUP($B13,'Section 3'!$A$16:$G$25,COLUMNS('Section 3'!$A$16:D$16),0),"")</f>
        <v/>
      </c>
      <c r="E13" s="120" t="str">
        <f>IFERROR(VLOOKUP($B13,'Section 3'!$A$16:$G$25,COLUMNS('Section 3'!$A$16:E$16),0),"")</f>
        <v/>
      </c>
      <c r="F13" s="153" t="str">
        <f>IFERROR(VLOOKUP($B13,'Section 3'!$A$16:$G$25,COLUMNS('Section 3'!$A$16:F$16),0),"")</f>
        <v/>
      </c>
      <c r="G13" s="120" t="str">
        <f>IFERROR(IF(VLOOKUP($B13,'Section 3'!$A$16:$G$25,COLUMNS('Section 3'!$A$16:G$16),0)="Other EU","Other EU",PROPER(VLOOKUP($B13,'Section 3'!$A$16:$G$25,COLUMNS('Section 3'!$A$16:G$16),0))),"")</f>
        <v/>
      </c>
    </row>
    <row r="14" spans="1:12" x14ac:dyDescent="0.35">
      <c r="A14" s="113" t="str">
        <f>IF(D14="","",ROWS($A$1:A14))</f>
        <v/>
      </c>
      <c r="B14" s="47">
        <v>3</v>
      </c>
      <c r="C14" s="120" t="str">
        <f t="shared" si="1"/>
        <v/>
      </c>
      <c r="D14" s="121" t="str">
        <f>IFERROR(VLOOKUP($B14,'Section 3'!$A$16:$G$25,COLUMNS('Section 3'!$A$16:D$16),0),"")</f>
        <v/>
      </c>
      <c r="E14" s="120" t="str">
        <f>IFERROR(VLOOKUP($B14,'Section 3'!$A$16:$G$25,COLUMNS('Section 3'!$A$16:E$16),0),"")</f>
        <v/>
      </c>
      <c r="F14" s="153" t="str">
        <f>IFERROR(VLOOKUP($B14,'Section 3'!$A$16:$G$25,COLUMNS('Section 3'!$A$16:F$16),0),"")</f>
        <v/>
      </c>
      <c r="G14" s="120" t="str">
        <f>IFERROR(IF(VLOOKUP($B14,'Section 3'!$A$16:$G$25,COLUMNS('Section 3'!$A$16:G$16),0)="Other EU","Other EU",PROPER(VLOOKUP($B14,'Section 3'!$A$16:$G$25,COLUMNS('Section 3'!$A$16:G$16),0))),"")</f>
        <v/>
      </c>
    </row>
    <row r="15" spans="1:12" x14ac:dyDescent="0.35">
      <c r="A15" s="113" t="str">
        <f>IF(D15="","",ROWS($A$1:A15))</f>
        <v/>
      </c>
      <c r="B15" s="47">
        <v>4</v>
      </c>
      <c r="C15" s="120" t="str">
        <f t="shared" si="1"/>
        <v/>
      </c>
      <c r="D15" s="121" t="str">
        <f>IFERROR(VLOOKUP($B15,'Section 3'!$A$16:$G$25,COLUMNS('Section 3'!$A$16:D$16),0),"")</f>
        <v/>
      </c>
      <c r="E15" s="120" t="str">
        <f>IFERROR(VLOOKUP($B15,'Section 3'!$A$16:$G$25,COLUMNS('Section 3'!$A$16:E$16),0),"")</f>
        <v/>
      </c>
      <c r="F15" s="153" t="str">
        <f>IFERROR(VLOOKUP($B15,'Section 3'!$A$16:$G$25,COLUMNS('Section 3'!$A$16:F$16),0),"")</f>
        <v/>
      </c>
      <c r="G15" s="120" t="str">
        <f>IFERROR(IF(VLOOKUP($B15,'Section 3'!$A$16:$G$25,COLUMNS('Section 3'!$A$16:G$16),0)="Other EU","Other EU",PROPER(VLOOKUP($B15,'Section 3'!$A$16:$G$25,COLUMNS('Section 3'!$A$16:G$16),0))),"")</f>
        <v/>
      </c>
    </row>
    <row r="16" spans="1:12" x14ac:dyDescent="0.35">
      <c r="A16" s="113" t="str">
        <f>IF(D16="","",ROWS($A$1:A16))</f>
        <v/>
      </c>
      <c r="B16" s="47">
        <v>5</v>
      </c>
      <c r="C16" s="120" t="str">
        <f t="shared" si="1"/>
        <v/>
      </c>
      <c r="D16" s="121" t="str">
        <f>IFERROR(VLOOKUP($B16,'Section 3'!$A$16:$G$25,COLUMNS('Section 3'!$A$16:D$16),0),"")</f>
        <v/>
      </c>
      <c r="E16" s="120" t="str">
        <f>IFERROR(VLOOKUP($B16,'Section 3'!$A$16:$G$25,COLUMNS('Section 3'!$A$16:E$16),0),"")</f>
        <v/>
      </c>
      <c r="F16" s="153" t="str">
        <f>IFERROR(VLOOKUP($B16,'Section 3'!$A$16:$G$25,COLUMNS('Section 3'!$A$16:F$16),0),"")</f>
        <v/>
      </c>
      <c r="G16" s="120" t="str">
        <f>IFERROR(IF(VLOOKUP($B16,'Section 3'!$A$16:$G$25,COLUMNS('Section 3'!$A$16:G$16),0)="Other EU","Other EU",PROPER(VLOOKUP($B16,'Section 3'!$A$16:$G$25,COLUMNS('Section 3'!$A$16:G$16),0))),"")</f>
        <v/>
      </c>
    </row>
    <row r="17" spans="1:7" x14ac:dyDescent="0.35">
      <c r="A17" s="113" t="str">
        <f>IF(D17="","",ROWS($A$1:A17))</f>
        <v/>
      </c>
      <c r="B17" s="47">
        <v>6</v>
      </c>
      <c r="C17" s="120" t="str">
        <f t="shared" si="1"/>
        <v/>
      </c>
      <c r="D17" s="121" t="str">
        <f>IFERROR(VLOOKUP($B17,'Section 3'!$A$16:$G$25,COLUMNS('Section 3'!$A$16:D$16),0),"")</f>
        <v/>
      </c>
      <c r="E17" s="120" t="str">
        <f>IFERROR(VLOOKUP($B17,'Section 3'!$A$16:$G$25,COLUMNS('Section 3'!$A$16:E$16),0),"")</f>
        <v/>
      </c>
      <c r="F17" s="153" t="str">
        <f>IFERROR(VLOOKUP($B17,'Section 3'!$A$16:$G$25,COLUMNS('Section 3'!$A$16:F$16),0),"")</f>
        <v/>
      </c>
      <c r="G17" s="120" t="str">
        <f>IFERROR(IF(VLOOKUP($B17,'Section 3'!$A$16:$G$25,COLUMNS('Section 3'!$A$16:G$16),0)="Other EU","Other EU",PROPER(VLOOKUP($B17,'Section 3'!$A$16:$G$25,COLUMNS('Section 3'!$A$16:G$16),0))),"")</f>
        <v/>
      </c>
    </row>
    <row r="18" spans="1:7" x14ac:dyDescent="0.35">
      <c r="A18" s="113" t="str">
        <f>IF(D18="","",ROWS($A$1:A18))</f>
        <v/>
      </c>
      <c r="B18" s="47">
        <v>7</v>
      </c>
      <c r="C18" s="120" t="str">
        <f t="shared" si="1"/>
        <v/>
      </c>
      <c r="D18" s="121" t="str">
        <f>IFERROR(VLOOKUP($B18,'Section 3'!$A$16:$G$25,COLUMNS('Section 3'!$A$16:D$16),0),"")</f>
        <v/>
      </c>
      <c r="E18" s="120" t="str">
        <f>IFERROR(VLOOKUP($B18,'Section 3'!$A$16:$G$25,COLUMNS('Section 3'!$A$16:E$16),0),"")</f>
        <v/>
      </c>
      <c r="F18" s="153" t="str">
        <f>IFERROR(VLOOKUP($B18,'Section 3'!$A$16:$G$25,COLUMNS('Section 3'!$A$16:F$16),0),"")</f>
        <v/>
      </c>
      <c r="G18" s="120" t="str">
        <f>IFERROR(IF(VLOOKUP($B18,'Section 3'!$A$16:$G$25,COLUMNS('Section 3'!$A$16:G$16),0)="Other EU","Other EU",PROPER(VLOOKUP($B18,'Section 3'!$A$16:$G$25,COLUMNS('Section 3'!$A$16:G$16),0))),"")</f>
        <v/>
      </c>
    </row>
    <row r="19" spans="1:7" x14ac:dyDescent="0.35">
      <c r="A19" s="113" t="str">
        <f>IF(D19="","",ROWS($A$1:A19))</f>
        <v/>
      </c>
      <c r="B19" s="47">
        <v>8</v>
      </c>
      <c r="C19" s="120" t="str">
        <f t="shared" si="1"/>
        <v/>
      </c>
      <c r="D19" s="121" t="str">
        <f>IFERROR(VLOOKUP($B19,'Section 3'!$A$16:$G$25,COLUMNS('Section 3'!$A$16:D$16),0),"")</f>
        <v/>
      </c>
      <c r="E19" s="120" t="str">
        <f>IFERROR(VLOOKUP($B19,'Section 3'!$A$16:$G$25,COLUMNS('Section 3'!$A$16:E$16),0),"")</f>
        <v/>
      </c>
      <c r="F19" s="153" t="str">
        <f>IFERROR(VLOOKUP($B19,'Section 3'!$A$16:$G$25,COLUMNS('Section 3'!$A$16:F$16),0),"")</f>
        <v/>
      </c>
      <c r="G19" s="120" t="str">
        <f>IFERROR(IF(VLOOKUP($B19,'Section 3'!$A$16:$G$25,COLUMNS('Section 3'!$A$16:G$16),0)="Other EU","Other EU",PROPER(VLOOKUP($B19,'Section 3'!$A$16:$G$25,COLUMNS('Section 3'!$A$16:G$16),0))),"")</f>
        <v/>
      </c>
    </row>
    <row r="20" spans="1:7" x14ac:dyDescent="0.35">
      <c r="A20" s="113" t="str">
        <f>IF(D20="","",ROWS($A$1:A20))</f>
        <v/>
      </c>
      <c r="B20" s="47">
        <v>9</v>
      </c>
      <c r="C20" s="120" t="str">
        <f t="shared" si="1"/>
        <v/>
      </c>
      <c r="D20" s="121" t="str">
        <f>IFERROR(VLOOKUP($B20,'Section 3'!$A$16:$G$25,COLUMNS('Section 3'!$A$16:D$16),0),"")</f>
        <v/>
      </c>
      <c r="E20" s="120" t="str">
        <f>IFERROR(VLOOKUP($B20,'Section 3'!$A$16:$G$25,COLUMNS('Section 3'!$A$16:E$16),0),"")</f>
        <v/>
      </c>
      <c r="F20" s="153" t="str">
        <f>IFERROR(VLOOKUP($B20,'Section 3'!$A$16:$G$25,COLUMNS('Section 3'!$A$16:F$16),0),"")</f>
        <v/>
      </c>
      <c r="G20" s="120" t="str">
        <f>IFERROR(IF(VLOOKUP($B20,'Section 3'!$A$16:$G$25,COLUMNS('Section 3'!$A$16:G$16),0)="Other EU","Other EU",PROPER(VLOOKUP($B20,'Section 3'!$A$16:$G$25,COLUMNS('Section 3'!$A$16:G$16),0))),"")</f>
        <v/>
      </c>
    </row>
    <row r="21" spans="1:7" x14ac:dyDescent="0.35">
      <c r="A21" s="113" t="str">
        <f>IF(D21="","",ROWS($A$1:A21))</f>
        <v/>
      </c>
      <c r="B21" s="47">
        <v>10</v>
      </c>
      <c r="C21" s="120" t="str">
        <f t="shared" si="1"/>
        <v/>
      </c>
      <c r="D21" s="121" t="str">
        <f>IFERROR(VLOOKUP($B21,'Section 3'!$A$16:$G$25,COLUMNS('Section 3'!$A$16:D$16),0),"")</f>
        <v/>
      </c>
      <c r="E21" s="120" t="str">
        <f>IFERROR(VLOOKUP($B21,'Section 3'!$A$16:$G$25,COLUMNS('Section 3'!$A$16:E$16),0),"")</f>
        <v/>
      </c>
      <c r="F21" s="153" t="str">
        <f>IFERROR(VLOOKUP($B21,'Section 3'!$A$16:$G$25,COLUMNS('Section 3'!$A$16:F$16),0),"")</f>
        <v/>
      </c>
      <c r="G21" s="120" t="str">
        <f>IFERROR(IF(VLOOKUP($B21,'Section 3'!$A$16:$G$25,COLUMNS('Section 3'!$A$16:G$16),0)="Other EU","Other EU",PROPER(VLOOKUP($B21,'Section 3'!$A$16:$G$25,COLUMNS('Section 3'!$A$16:G$16),0))),"")</f>
        <v/>
      </c>
    </row>
    <row r="22" spans="1:7" x14ac:dyDescent="0.35">
      <c r="B22" t="s">
        <v>44</v>
      </c>
    </row>
  </sheetData>
  <sheetProtection algorithmName="SHA-512" hashValue="wY9456W/1tF4bSerRP7bpTFlNW6+NQNGd+HEl6hZAENShGiI/0HIMKvSkmA7IEnc8NolqCcnDgu964BDKaoWGQ==" saltValue="TSuXiiUhp6vAXFLE2nv0+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12:G21 C2:K11" xr:uid="{00000000-0002-0000-0700-000000000000}"/>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BZ510"/>
  <sheetViews>
    <sheetView workbookViewId="0">
      <selection activeCell="B1" sqref="B1:J1"/>
    </sheetView>
  </sheetViews>
  <sheetFormatPr defaultColWidth="8.7265625" defaultRowHeight="14.5" x14ac:dyDescent="0.35"/>
  <cols>
    <col min="2" max="78" width="9.1796875" style="117"/>
  </cols>
  <sheetData>
    <row r="1" spans="1:10" ht="39" x14ac:dyDescent="0.35">
      <c r="A1" s="109" t="s">
        <v>105</v>
      </c>
      <c r="B1" s="106">
        <v>1</v>
      </c>
      <c r="C1" s="103" t="s">
        <v>116</v>
      </c>
      <c r="D1" s="104" t="s">
        <v>137</v>
      </c>
      <c r="E1" s="107">
        <v>43545</v>
      </c>
      <c r="F1" s="103" t="s">
        <v>140</v>
      </c>
      <c r="G1" s="103" t="s">
        <v>22</v>
      </c>
      <c r="H1" s="103">
        <v>2018</v>
      </c>
      <c r="I1" s="103">
        <v>1</v>
      </c>
    </row>
    <row r="2" spans="1:10" x14ac:dyDescent="0.35">
      <c r="A2" s="109" t="str">
        <f>IF(OR(B2="",B2=0),"",ROWS($A$1:A2))</f>
        <v/>
      </c>
      <c r="B2" s="105"/>
      <c r="C2" s="118"/>
      <c r="D2" s="152"/>
      <c r="E2" s="152"/>
      <c r="F2" s="152"/>
      <c r="G2" s="152"/>
      <c r="H2" s="152"/>
      <c r="I2" s="152"/>
      <c r="J2" s="152"/>
    </row>
    <row r="3" spans="1:10" x14ac:dyDescent="0.35">
      <c r="A3" s="109" t="str">
        <f>IF(OR(B3="",B3=0),"",ROWS($A$1:A3))</f>
        <v/>
      </c>
      <c r="B3" s="120"/>
      <c r="C3" s="121"/>
      <c r="D3" s="120"/>
      <c r="E3" s="153"/>
      <c r="F3" s="120"/>
    </row>
    <row r="4" spans="1:10" x14ac:dyDescent="0.35">
      <c r="A4" s="109" t="str">
        <f>IF(OR(B4="",B4=0),"",ROWS($A$1:A4))</f>
        <v/>
      </c>
      <c r="B4" s="120"/>
      <c r="C4" s="121"/>
      <c r="D4" s="120"/>
      <c r="E4" s="153"/>
      <c r="F4" s="120"/>
    </row>
    <row r="5" spans="1:10" x14ac:dyDescent="0.35">
      <c r="A5" s="109" t="str">
        <f>IF(OR(B5="",B5=0),"",ROWS($A$1:A5))</f>
        <v/>
      </c>
      <c r="B5" s="105"/>
      <c r="C5" s="118"/>
      <c r="D5" s="119"/>
      <c r="E5" s="119"/>
      <c r="F5" s="119"/>
      <c r="G5" s="119"/>
      <c r="H5" s="119"/>
      <c r="I5" s="119"/>
      <c r="J5" s="119"/>
    </row>
    <row r="6" spans="1:10" x14ac:dyDescent="0.35">
      <c r="A6" s="109" t="str">
        <f>IF(OR(B6="",B6=0),"",ROWS($A$1:A6))</f>
        <v/>
      </c>
      <c r="B6" s="105"/>
      <c r="C6" s="118"/>
      <c r="D6" s="119"/>
      <c r="E6" s="119"/>
      <c r="F6" s="119"/>
      <c r="G6" s="119"/>
      <c r="H6" s="119"/>
      <c r="I6" s="119"/>
      <c r="J6" s="119"/>
    </row>
    <row r="7" spans="1:10" x14ac:dyDescent="0.35">
      <c r="A7" s="109" t="str">
        <f>IF(OR(B7="",B7=0),"",ROWS($A$1:A7))</f>
        <v/>
      </c>
      <c r="B7" s="105"/>
      <c r="C7" s="118"/>
      <c r="D7" s="119"/>
      <c r="E7" s="119"/>
      <c r="F7" s="119"/>
      <c r="G7" s="119"/>
      <c r="H7" s="119"/>
      <c r="I7" s="119"/>
      <c r="J7" s="119"/>
    </row>
    <row r="8" spans="1:10" x14ac:dyDescent="0.35">
      <c r="A8" s="109" t="str">
        <f>IF(OR(B8="",B8=0),"",ROWS($A$1:A8))</f>
        <v/>
      </c>
      <c r="B8" s="105"/>
      <c r="C8" s="118"/>
      <c r="D8" s="119"/>
      <c r="E8" s="119"/>
      <c r="F8" s="119"/>
      <c r="G8" s="119"/>
      <c r="H8" s="119"/>
      <c r="I8" s="119"/>
      <c r="J8" s="119"/>
    </row>
    <row r="9" spans="1:10" x14ac:dyDescent="0.35">
      <c r="A9" s="109" t="str">
        <f>IF(OR(B9="",B9=0),"",ROWS($A$1:A9))</f>
        <v/>
      </c>
      <c r="B9" s="105"/>
      <c r="C9" s="118"/>
      <c r="D9" s="119"/>
      <c r="E9" s="119"/>
      <c r="F9" s="119"/>
      <c r="G9" s="119"/>
      <c r="H9" s="119"/>
      <c r="I9" s="119"/>
      <c r="J9" s="119"/>
    </row>
    <row r="10" spans="1:10" x14ac:dyDescent="0.35">
      <c r="A10" s="109" t="str">
        <f>IF(OR(B10="",B10=0),"",ROWS($A$1:A10))</f>
        <v/>
      </c>
      <c r="B10" s="105"/>
      <c r="C10" s="118"/>
      <c r="D10" s="119"/>
      <c r="E10" s="119"/>
      <c r="F10" s="119"/>
      <c r="G10" s="119"/>
      <c r="H10" s="119"/>
      <c r="I10" s="119"/>
      <c r="J10" s="119"/>
    </row>
    <row r="11" spans="1:10" x14ac:dyDescent="0.35">
      <c r="A11" s="109" t="str">
        <f>IF(OR(B11="",B11=0),"",ROWS($A$1:A11))</f>
        <v/>
      </c>
      <c r="B11" s="120"/>
      <c r="C11" s="121"/>
      <c r="D11" s="120"/>
      <c r="E11" s="122"/>
      <c r="F11" s="120"/>
    </row>
    <row r="12" spans="1:10" x14ac:dyDescent="0.35">
      <c r="A12" s="109" t="str">
        <f>IF(OR(B12="",B12=0),"",ROWS($A$1:A12))</f>
        <v/>
      </c>
    </row>
    <row r="13" spans="1:10" x14ac:dyDescent="0.35">
      <c r="A13" s="109" t="str">
        <f>IF(OR(B13="",B13=0),"",ROWS($A$1:A13))</f>
        <v/>
      </c>
    </row>
    <row r="14" spans="1:10" x14ac:dyDescent="0.35">
      <c r="A14" s="109" t="str">
        <f>IF(OR(B14="",B14=0),"",ROWS($A$1:A14))</f>
        <v/>
      </c>
    </row>
    <row r="15" spans="1:10" x14ac:dyDescent="0.35">
      <c r="A15" s="109" t="str">
        <f>IF(OR(B15="",B15=0),"",ROWS($A$1:A15))</f>
        <v/>
      </c>
    </row>
    <row r="16" spans="1:10" x14ac:dyDescent="0.35">
      <c r="A16" s="109" t="str">
        <f>IF(OR(B16="",B16=0),"",ROWS($A$1:A16))</f>
        <v/>
      </c>
    </row>
    <row r="17" spans="1:1" x14ac:dyDescent="0.35">
      <c r="A17" s="109" t="str">
        <f>IF(OR(B17="",B17=0),"",ROWS($A$1:A17))</f>
        <v/>
      </c>
    </row>
    <row r="18" spans="1:1" x14ac:dyDescent="0.35">
      <c r="A18" s="109" t="str">
        <f>IF(OR(B18="",B18=0),"",ROWS($A$1:A18))</f>
        <v/>
      </c>
    </row>
    <row r="19" spans="1:1" x14ac:dyDescent="0.35">
      <c r="A19" s="109" t="str">
        <f>IF(OR(B19="",B19=0),"",ROWS($A$1:A19))</f>
        <v/>
      </c>
    </row>
    <row r="20" spans="1:1" x14ac:dyDescent="0.35">
      <c r="A20" s="109" t="str">
        <f>IF(OR(B20="",B20=0),"",ROWS($A$1:A20))</f>
        <v/>
      </c>
    </row>
    <row r="21" spans="1:1" x14ac:dyDescent="0.35">
      <c r="A21" s="109" t="str">
        <f>IF(OR(B21="",B21=0),"",ROWS($A$1:A21))</f>
        <v/>
      </c>
    </row>
    <row r="22" spans="1:1" x14ac:dyDescent="0.35">
      <c r="A22" s="108"/>
    </row>
    <row r="23" spans="1:1" x14ac:dyDescent="0.35">
      <c r="A23" s="108"/>
    </row>
    <row r="24" spans="1:1" x14ac:dyDescent="0.35">
      <c r="A24" s="108"/>
    </row>
    <row r="25" spans="1:1" x14ac:dyDescent="0.35">
      <c r="A25" s="108"/>
    </row>
    <row r="26" spans="1:1" x14ac:dyDescent="0.35">
      <c r="A26" s="108"/>
    </row>
    <row r="27" spans="1:1" x14ac:dyDescent="0.35">
      <c r="A27" s="108"/>
    </row>
    <row r="28" spans="1:1" x14ac:dyDescent="0.35">
      <c r="A28" s="108"/>
    </row>
    <row r="29" spans="1:1" x14ac:dyDescent="0.35">
      <c r="A29" s="108"/>
    </row>
    <row r="30" spans="1:1" x14ac:dyDescent="0.35">
      <c r="A30" s="108"/>
    </row>
    <row r="31" spans="1:1" x14ac:dyDescent="0.35">
      <c r="A31" s="108"/>
    </row>
    <row r="32" spans="1:1" x14ac:dyDescent="0.35">
      <c r="A32" s="108"/>
    </row>
    <row r="33" spans="1:1" x14ac:dyDescent="0.35">
      <c r="A33" s="108"/>
    </row>
    <row r="34" spans="1:1" x14ac:dyDescent="0.35">
      <c r="A34" s="108"/>
    </row>
    <row r="35" spans="1:1" x14ac:dyDescent="0.35">
      <c r="A35" s="108"/>
    </row>
    <row r="36" spans="1:1" x14ac:dyDescent="0.35">
      <c r="A36" s="108"/>
    </row>
    <row r="37" spans="1:1" x14ac:dyDescent="0.35">
      <c r="A37" s="108"/>
    </row>
    <row r="38" spans="1:1" x14ac:dyDescent="0.35">
      <c r="A38" s="108"/>
    </row>
    <row r="39" spans="1:1" x14ac:dyDescent="0.35">
      <c r="A39" s="108"/>
    </row>
    <row r="40" spans="1:1" x14ac:dyDescent="0.35">
      <c r="A40" s="108"/>
    </row>
    <row r="41" spans="1:1" x14ac:dyDescent="0.35">
      <c r="A41" s="108"/>
    </row>
    <row r="42" spans="1:1" x14ac:dyDescent="0.35">
      <c r="A42" s="108"/>
    </row>
    <row r="43" spans="1:1" x14ac:dyDescent="0.35">
      <c r="A43" s="108"/>
    </row>
    <row r="44" spans="1:1" x14ac:dyDescent="0.35">
      <c r="A44" s="108"/>
    </row>
    <row r="45" spans="1:1" x14ac:dyDescent="0.35">
      <c r="A45" s="108"/>
    </row>
    <row r="46" spans="1:1" x14ac:dyDescent="0.35">
      <c r="A46" s="108"/>
    </row>
    <row r="47" spans="1:1" x14ac:dyDescent="0.35">
      <c r="A47" s="108"/>
    </row>
    <row r="48" spans="1:1" x14ac:dyDescent="0.35">
      <c r="A48" s="108"/>
    </row>
    <row r="49" spans="1:1" x14ac:dyDescent="0.35">
      <c r="A49" s="108"/>
    </row>
    <row r="50" spans="1:1" x14ac:dyDescent="0.35">
      <c r="A50" s="108"/>
    </row>
    <row r="51" spans="1:1" x14ac:dyDescent="0.35">
      <c r="A51" s="108"/>
    </row>
    <row r="52" spans="1:1" x14ac:dyDescent="0.35">
      <c r="A52" s="108"/>
    </row>
    <row r="53" spans="1:1" x14ac:dyDescent="0.35">
      <c r="A53" s="108"/>
    </row>
    <row r="54" spans="1:1" x14ac:dyDescent="0.35">
      <c r="A54" s="108"/>
    </row>
    <row r="55" spans="1:1" x14ac:dyDescent="0.35">
      <c r="A55" s="108"/>
    </row>
    <row r="56" spans="1:1" x14ac:dyDescent="0.35">
      <c r="A56" s="108"/>
    </row>
    <row r="57" spans="1:1" x14ac:dyDescent="0.35">
      <c r="A57" s="108"/>
    </row>
    <row r="58" spans="1:1" x14ac:dyDescent="0.35">
      <c r="A58" s="108"/>
    </row>
    <row r="59" spans="1:1" x14ac:dyDescent="0.35">
      <c r="A59" s="108"/>
    </row>
    <row r="60" spans="1:1" x14ac:dyDescent="0.35">
      <c r="A60" s="108"/>
    </row>
    <row r="61" spans="1:1" x14ac:dyDescent="0.35">
      <c r="A61" s="108"/>
    </row>
    <row r="62" spans="1:1" x14ac:dyDescent="0.35">
      <c r="A62" s="108"/>
    </row>
    <row r="63" spans="1:1" x14ac:dyDescent="0.35">
      <c r="A63" s="108"/>
    </row>
    <row r="64" spans="1:1" x14ac:dyDescent="0.35">
      <c r="A64" s="108"/>
    </row>
    <row r="65" spans="1:1" x14ac:dyDescent="0.35">
      <c r="A65" s="108"/>
    </row>
    <row r="66" spans="1:1" x14ac:dyDescent="0.35">
      <c r="A66" s="108"/>
    </row>
    <row r="67" spans="1:1" x14ac:dyDescent="0.35">
      <c r="A67" s="108"/>
    </row>
    <row r="68" spans="1:1" x14ac:dyDescent="0.35">
      <c r="A68" s="108"/>
    </row>
    <row r="69" spans="1:1" x14ac:dyDescent="0.35">
      <c r="A69" s="108"/>
    </row>
    <row r="70" spans="1:1" x14ac:dyDescent="0.35">
      <c r="A70" s="108"/>
    </row>
    <row r="71" spans="1:1" x14ac:dyDescent="0.35">
      <c r="A71" s="108"/>
    </row>
    <row r="72" spans="1:1" x14ac:dyDescent="0.35">
      <c r="A72" s="108"/>
    </row>
    <row r="73" spans="1:1" x14ac:dyDescent="0.35">
      <c r="A73" s="108"/>
    </row>
    <row r="74" spans="1:1" x14ac:dyDescent="0.35">
      <c r="A74" s="108"/>
    </row>
    <row r="75" spans="1:1" x14ac:dyDescent="0.35">
      <c r="A75" s="108"/>
    </row>
    <row r="76" spans="1:1" x14ac:dyDescent="0.35">
      <c r="A76" s="108"/>
    </row>
    <row r="77" spans="1:1" x14ac:dyDescent="0.35">
      <c r="A77" s="108"/>
    </row>
    <row r="78" spans="1:1" x14ac:dyDescent="0.35">
      <c r="A78" s="108"/>
    </row>
    <row r="79" spans="1:1" x14ac:dyDescent="0.35">
      <c r="A79" s="108"/>
    </row>
    <row r="80" spans="1:1" x14ac:dyDescent="0.35">
      <c r="A80" s="108"/>
    </row>
    <row r="81" spans="1:1" x14ac:dyDescent="0.35">
      <c r="A81" s="108"/>
    </row>
    <row r="82" spans="1:1" x14ac:dyDescent="0.35">
      <c r="A82" s="108"/>
    </row>
    <row r="83" spans="1:1" x14ac:dyDescent="0.35">
      <c r="A83" s="108"/>
    </row>
    <row r="84" spans="1:1" x14ac:dyDescent="0.35">
      <c r="A84" s="108"/>
    </row>
    <row r="85" spans="1:1" x14ac:dyDescent="0.35">
      <c r="A85" s="108"/>
    </row>
    <row r="86" spans="1:1" x14ac:dyDescent="0.35">
      <c r="A86" s="108"/>
    </row>
    <row r="87" spans="1:1" x14ac:dyDescent="0.35">
      <c r="A87" s="108"/>
    </row>
    <row r="88" spans="1:1" x14ac:dyDescent="0.35">
      <c r="A88" s="108"/>
    </row>
    <row r="89" spans="1:1" x14ac:dyDescent="0.35">
      <c r="A89" s="108"/>
    </row>
    <row r="90" spans="1:1" x14ac:dyDescent="0.35">
      <c r="A90" s="108"/>
    </row>
    <row r="91" spans="1:1" x14ac:dyDescent="0.35">
      <c r="A91" s="108"/>
    </row>
    <row r="92" spans="1:1" x14ac:dyDescent="0.35">
      <c r="A92" s="108"/>
    </row>
    <row r="93" spans="1:1" x14ac:dyDescent="0.35">
      <c r="A93" s="108"/>
    </row>
    <row r="94" spans="1:1" x14ac:dyDescent="0.35">
      <c r="A94" s="108"/>
    </row>
    <row r="95" spans="1:1" x14ac:dyDescent="0.35">
      <c r="A95" s="108"/>
    </row>
    <row r="96" spans="1:1" x14ac:dyDescent="0.35">
      <c r="A96" s="108"/>
    </row>
    <row r="97" spans="1:1" x14ac:dyDescent="0.35">
      <c r="A97" s="108"/>
    </row>
    <row r="98" spans="1:1" x14ac:dyDescent="0.35">
      <c r="A98" s="108"/>
    </row>
    <row r="99" spans="1:1" x14ac:dyDescent="0.35">
      <c r="A99" s="108"/>
    </row>
    <row r="100" spans="1:1" x14ac:dyDescent="0.35">
      <c r="A100" s="108"/>
    </row>
    <row r="101" spans="1:1" x14ac:dyDescent="0.35">
      <c r="A101" s="108"/>
    </row>
    <row r="102" spans="1:1" x14ac:dyDescent="0.35">
      <c r="A102" s="108"/>
    </row>
    <row r="103" spans="1:1" x14ac:dyDescent="0.35">
      <c r="A103" s="108"/>
    </row>
    <row r="104" spans="1:1" x14ac:dyDescent="0.35">
      <c r="A104" s="108"/>
    </row>
    <row r="105" spans="1:1" x14ac:dyDescent="0.35">
      <c r="A105" s="108"/>
    </row>
    <row r="106" spans="1:1" x14ac:dyDescent="0.35">
      <c r="A106" s="108"/>
    </row>
    <row r="107" spans="1:1" x14ac:dyDescent="0.35">
      <c r="A107" s="108"/>
    </row>
    <row r="108" spans="1:1" x14ac:dyDescent="0.35">
      <c r="A108" s="108"/>
    </row>
    <row r="109" spans="1:1" x14ac:dyDescent="0.35">
      <c r="A109" s="108"/>
    </row>
    <row r="110" spans="1:1" x14ac:dyDescent="0.35">
      <c r="A110" s="108"/>
    </row>
    <row r="111" spans="1:1" x14ac:dyDescent="0.35">
      <c r="A111" s="108"/>
    </row>
    <row r="112" spans="1:1" x14ac:dyDescent="0.35">
      <c r="A112" s="108"/>
    </row>
    <row r="113" spans="1:1" x14ac:dyDescent="0.35">
      <c r="A113" s="108"/>
    </row>
    <row r="114" spans="1:1" x14ac:dyDescent="0.35">
      <c r="A114" s="108"/>
    </row>
    <row r="115" spans="1:1" x14ac:dyDescent="0.35">
      <c r="A115" s="108"/>
    </row>
    <row r="116" spans="1:1" x14ac:dyDescent="0.35">
      <c r="A116" s="108"/>
    </row>
    <row r="117" spans="1:1" x14ac:dyDescent="0.35">
      <c r="A117" s="108"/>
    </row>
    <row r="118" spans="1:1" x14ac:dyDescent="0.35">
      <c r="A118" s="108"/>
    </row>
    <row r="119" spans="1:1" x14ac:dyDescent="0.35">
      <c r="A119" s="108"/>
    </row>
    <row r="120" spans="1:1" x14ac:dyDescent="0.35">
      <c r="A120" s="108"/>
    </row>
    <row r="121" spans="1:1" x14ac:dyDescent="0.35">
      <c r="A121" s="108"/>
    </row>
    <row r="122" spans="1:1" x14ac:dyDescent="0.35">
      <c r="A122" s="108"/>
    </row>
    <row r="123" spans="1:1" x14ac:dyDescent="0.35">
      <c r="A123" s="108"/>
    </row>
    <row r="124" spans="1:1" x14ac:dyDescent="0.35">
      <c r="A124" s="108"/>
    </row>
    <row r="125" spans="1:1" x14ac:dyDescent="0.35">
      <c r="A125" s="108"/>
    </row>
    <row r="126" spans="1:1" x14ac:dyDescent="0.35">
      <c r="A126" s="108"/>
    </row>
    <row r="127" spans="1:1" x14ac:dyDescent="0.35">
      <c r="A127" s="108"/>
    </row>
    <row r="128" spans="1:1" x14ac:dyDescent="0.35">
      <c r="A128" s="108"/>
    </row>
    <row r="129" spans="1:1" x14ac:dyDescent="0.35">
      <c r="A129" s="108"/>
    </row>
    <row r="130" spans="1:1" x14ac:dyDescent="0.35">
      <c r="A130" s="108"/>
    </row>
    <row r="131" spans="1:1" x14ac:dyDescent="0.35">
      <c r="A131" s="108"/>
    </row>
    <row r="132" spans="1:1" x14ac:dyDescent="0.35">
      <c r="A132" s="108"/>
    </row>
    <row r="133" spans="1:1" x14ac:dyDescent="0.35">
      <c r="A133" s="108"/>
    </row>
    <row r="134" spans="1:1" x14ac:dyDescent="0.35">
      <c r="A134" s="108"/>
    </row>
    <row r="135" spans="1:1" x14ac:dyDescent="0.35">
      <c r="A135" s="108"/>
    </row>
    <row r="136" spans="1:1" x14ac:dyDescent="0.35">
      <c r="A136" s="108"/>
    </row>
    <row r="137" spans="1:1" x14ac:dyDescent="0.35">
      <c r="A137" s="108"/>
    </row>
    <row r="138" spans="1:1" x14ac:dyDescent="0.35">
      <c r="A138" s="108"/>
    </row>
    <row r="139" spans="1:1" x14ac:dyDescent="0.35">
      <c r="A139" s="108"/>
    </row>
    <row r="140" spans="1:1" x14ac:dyDescent="0.35">
      <c r="A140" s="108"/>
    </row>
    <row r="141" spans="1:1" x14ac:dyDescent="0.35">
      <c r="A141" s="108"/>
    </row>
    <row r="142" spans="1:1" x14ac:dyDescent="0.35">
      <c r="A142" s="108"/>
    </row>
    <row r="143" spans="1:1" x14ac:dyDescent="0.35">
      <c r="A143" s="108"/>
    </row>
    <row r="144" spans="1:1" x14ac:dyDescent="0.35">
      <c r="A144" s="108"/>
    </row>
    <row r="145" spans="1:1" x14ac:dyDescent="0.35">
      <c r="A145" s="108"/>
    </row>
    <row r="146" spans="1:1" x14ac:dyDescent="0.35">
      <c r="A146" s="108"/>
    </row>
    <row r="147" spans="1:1" x14ac:dyDescent="0.35">
      <c r="A147" s="108"/>
    </row>
    <row r="148" spans="1:1" x14ac:dyDescent="0.35">
      <c r="A148" s="108"/>
    </row>
    <row r="149" spans="1:1" x14ac:dyDescent="0.35">
      <c r="A149" s="108"/>
    </row>
    <row r="150" spans="1:1" x14ac:dyDescent="0.35">
      <c r="A150" s="108"/>
    </row>
    <row r="151" spans="1:1" x14ac:dyDescent="0.35">
      <c r="A151" s="108"/>
    </row>
    <row r="152" spans="1:1" x14ac:dyDescent="0.35">
      <c r="A152" s="108"/>
    </row>
    <row r="153" spans="1:1" x14ac:dyDescent="0.35">
      <c r="A153" s="108"/>
    </row>
    <row r="154" spans="1:1" x14ac:dyDescent="0.35">
      <c r="A154" s="108"/>
    </row>
    <row r="155" spans="1:1" x14ac:dyDescent="0.35">
      <c r="A155" s="108"/>
    </row>
    <row r="156" spans="1:1" x14ac:dyDescent="0.35">
      <c r="A156" s="108"/>
    </row>
    <row r="157" spans="1:1" x14ac:dyDescent="0.35">
      <c r="A157" s="108"/>
    </row>
    <row r="158" spans="1:1" x14ac:dyDescent="0.35">
      <c r="A158" s="108"/>
    </row>
    <row r="159" spans="1:1" x14ac:dyDescent="0.35">
      <c r="A159" s="108"/>
    </row>
    <row r="160" spans="1:1" x14ac:dyDescent="0.35">
      <c r="A160" s="108"/>
    </row>
    <row r="161" spans="1:1" x14ac:dyDescent="0.35">
      <c r="A161" s="108"/>
    </row>
    <row r="162" spans="1:1" x14ac:dyDescent="0.35">
      <c r="A162" s="108"/>
    </row>
    <row r="163" spans="1:1" x14ac:dyDescent="0.35">
      <c r="A163" s="108"/>
    </row>
    <row r="164" spans="1:1" x14ac:dyDescent="0.35">
      <c r="A164" s="108"/>
    </row>
    <row r="165" spans="1:1" x14ac:dyDescent="0.35">
      <c r="A165" s="108"/>
    </row>
    <row r="166" spans="1:1" x14ac:dyDescent="0.35">
      <c r="A166" s="108"/>
    </row>
    <row r="167" spans="1:1" x14ac:dyDescent="0.35">
      <c r="A167" s="108"/>
    </row>
    <row r="168" spans="1:1" x14ac:dyDescent="0.35">
      <c r="A168" s="108"/>
    </row>
    <row r="169" spans="1:1" x14ac:dyDescent="0.35">
      <c r="A169" s="108"/>
    </row>
    <row r="170" spans="1:1" x14ac:dyDescent="0.35">
      <c r="A170" s="108"/>
    </row>
    <row r="171" spans="1:1" x14ac:dyDescent="0.35">
      <c r="A171" s="108"/>
    </row>
    <row r="172" spans="1:1" x14ac:dyDescent="0.35">
      <c r="A172" s="108"/>
    </row>
    <row r="173" spans="1:1" x14ac:dyDescent="0.35">
      <c r="A173" s="108"/>
    </row>
    <row r="174" spans="1:1" x14ac:dyDescent="0.35">
      <c r="A174" s="108"/>
    </row>
    <row r="175" spans="1:1" x14ac:dyDescent="0.35">
      <c r="A175" s="108"/>
    </row>
    <row r="176" spans="1:1" x14ac:dyDescent="0.35">
      <c r="A176" s="108"/>
    </row>
    <row r="177" spans="1:1" x14ac:dyDescent="0.35">
      <c r="A177" s="108"/>
    </row>
    <row r="178" spans="1:1" x14ac:dyDescent="0.35">
      <c r="A178" s="108"/>
    </row>
    <row r="179" spans="1:1" x14ac:dyDescent="0.35">
      <c r="A179" s="108"/>
    </row>
    <row r="180" spans="1:1" x14ac:dyDescent="0.35">
      <c r="A180" s="108"/>
    </row>
    <row r="181" spans="1:1" x14ac:dyDescent="0.35">
      <c r="A181" s="108"/>
    </row>
    <row r="182" spans="1:1" x14ac:dyDescent="0.35">
      <c r="A182" s="108"/>
    </row>
    <row r="183" spans="1:1" x14ac:dyDescent="0.35">
      <c r="A183" s="108"/>
    </row>
    <row r="184" spans="1:1" x14ac:dyDescent="0.35">
      <c r="A184" s="108"/>
    </row>
    <row r="185" spans="1:1" x14ac:dyDescent="0.35">
      <c r="A185" s="108"/>
    </row>
    <row r="186" spans="1:1" x14ac:dyDescent="0.35">
      <c r="A186" s="108"/>
    </row>
    <row r="187" spans="1:1" x14ac:dyDescent="0.35">
      <c r="A187" s="108"/>
    </row>
    <row r="188" spans="1:1" x14ac:dyDescent="0.35">
      <c r="A188" s="108"/>
    </row>
    <row r="189" spans="1:1" x14ac:dyDescent="0.35">
      <c r="A189" s="108"/>
    </row>
    <row r="190" spans="1:1" x14ac:dyDescent="0.35">
      <c r="A190" s="108"/>
    </row>
    <row r="191" spans="1:1" x14ac:dyDescent="0.35">
      <c r="A191" s="108"/>
    </row>
    <row r="192" spans="1:1" x14ac:dyDescent="0.35">
      <c r="A192" s="108"/>
    </row>
    <row r="193" spans="1:1" x14ac:dyDescent="0.35">
      <c r="A193" s="108"/>
    </row>
    <row r="194" spans="1:1" x14ac:dyDescent="0.35">
      <c r="A194" s="108"/>
    </row>
    <row r="195" spans="1:1" x14ac:dyDescent="0.35">
      <c r="A195" s="108"/>
    </row>
    <row r="196" spans="1:1" x14ac:dyDescent="0.35">
      <c r="A196" s="108"/>
    </row>
    <row r="197" spans="1:1" x14ac:dyDescent="0.35">
      <c r="A197" s="108"/>
    </row>
    <row r="198" spans="1:1" x14ac:dyDescent="0.35">
      <c r="A198" s="108"/>
    </row>
    <row r="199" spans="1:1" x14ac:dyDescent="0.35">
      <c r="A199" s="108"/>
    </row>
    <row r="200" spans="1:1" x14ac:dyDescent="0.35">
      <c r="A200" s="108"/>
    </row>
    <row r="201" spans="1:1" x14ac:dyDescent="0.35">
      <c r="A201" s="108"/>
    </row>
    <row r="202" spans="1:1" x14ac:dyDescent="0.35">
      <c r="A202" s="108"/>
    </row>
    <row r="203" spans="1:1" x14ac:dyDescent="0.35">
      <c r="A203" s="108"/>
    </row>
    <row r="204" spans="1:1" x14ac:dyDescent="0.35">
      <c r="A204" s="108"/>
    </row>
    <row r="205" spans="1:1" x14ac:dyDescent="0.35">
      <c r="A205" s="108"/>
    </row>
    <row r="206" spans="1:1" x14ac:dyDescent="0.35">
      <c r="A206" s="108"/>
    </row>
    <row r="207" spans="1:1" x14ac:dyDescent="0.35">
      <c r="A207" s="108"/>
    </row>
    <row r="208" spans="1:1" x14ac:dyDescent="0.35">
      <c r="A208" s="108"/>
    </row>
    <row r="209" spans="1:1" x14ac:dyDescent="0.35">
      <c r="A209" s="108"/>
    </row>
    <row r="210" spans="1:1" x14ac:dyDescent="0.35">
      <c r="A210" s="108"/>
    </row>
    <row r="211" spans="1:1" x14ac:dyDescent="0.35">
      <c r="A211" s="108"/>
    </row>
    <row r="212" spans="1:1" x14ac:dyDescent="0.35">
      <c r="A212" s="108"/>
    </row>
    <row r="213" spans="1:1" x14ac:dyDescent="0.35">
      <c r="A213" s="108"/>
    </row>
    <row r="214" spans="1:1" x14ac:dyDescent="0.35">
      <c r="A214" s="108"/>
    </row>
    <row r="215" spans="1:1" x14ac:dyDescent="0.35">
      <c r="A215" s="108"/>
    </row>
    <row r="216" spans="1:1" x14ac:dyDescent="0.35">
      <c r="A216" s="108"/>
    </row>
    <row r="217" spans="1:1" x14ac:dyDescent="0.35">
      <c r="A217" s="108"/>
    </row>
    <row r="218" spans="1:1" x14ac:dyDescent="0.35">
      <c r="A218" s="108"/>
    </row>
    <row r="219" spans="1:1" x14ac:dyDescent="0.35">
      <c r="A219" s="108"/>
    </row>
    <row r="220" spans="1:1" x14ac:dyDescent="0.35">
      <c r="A220" s="108"/>
    </row>
    <row r="221" spans="1:1" x14ac:dyDescent="0.35">
      <c r="A221" s="108"/>
    </row>
    <row r="222" spans="1:1" x14ac:dyDescent="0.35">
      <c r="A222" s="108"/>
    </row>
    <row r="223" spans="1:1" x14ac:dyDescent="0.35">
      <c r="A223" s="108"/>
    </row>
    <row r="224" spans="1:1" x14ac:dyDescent="0.35">
      <c r="A224" s="108"/>
    </row>
    <row r="225" spans="1:1" x14ac:dyDescent="0.35">
      <c r="A225" s="108"/>
    </row>
    <row r="226" spans="1:1" x14ac:dyDescent="0.35">
      <c r="A226" s="108"/>
    </row>
    <row r="227" spans="1:1" x14ac:dyDescent="0.35">
      <c r="A227" s="108"/>
    </row>
    <row r="228" spans="1:1" x14ac:dyDescent="0.35">
      <c r="A228" s="108"/>
    </row>
    <row r="229" spans="1:1" x14ac:dyDescent="0.35">
      <c r="A229" s="108"/>
    </row>
    <row r="230" spans="1:1" x14ac:dyDescent="0.35">
      <c r="A230" s="108"/>
    </row>
    <row r="231" spans="1:1" x14ac:dyDescent="0.35">
      <c r="A231" s="108"/>
    </row>
    <row r="232" spans="1:1" x14ac:dyDescent="0.35">
      <c r="A232" s="108"/>
    </row>
    <row r="233" spans="1:1" x14ac:dyDescent="0.35">
      <c r="A233" s="108"/>
    </row>
    <row r="234" spans="1:1" x14ac:dyDescent="0.35">
      <c r="A234" s="108"/>
    </row>
    <row r="235" spans="1:1" x14ac:dyDescent="0.35">
      <c r="A235" s="108"/>
    </row>
    <row r="236" spans="1:1" x14ac:dyDescent="0.35">
      <c r="A236" s="108"/>
    </row>
    <row r="237" spans="1:1" x14ac:dyDescent="0.35">
      <c r="A237" s="108"/>
    </row>
    <row r="238" spans="1:1" x14ac:dyDescent="0.35">
      <c r="A238" s="108"/>
    </row>
    <row r="239" spans="1:1" x14ac:dyDescent="0.35">
      <c r="A239" s="108"/>
    </row>
    <row r="240" spans="1:1" x14ac:dyDescent="0.35">
      <c r="A240" s="108"/>
    </row>
    <row r="241" spans="1:1" x14ac:dyDescent="0.35">
      <c r="A241" s="108"/>
    </row>
    <row r="242" spans="1:1" x14ac:dyDescent="0.35">
      <c r="A242" s="108"/>
    </row>
    <row r="243" spans="1:1" x14ac:dyDescent="0.35">
      <c r="A243" s="108"/>
    </row>
    <row r="244" spans="1:1" x14ac:dyDescent="0.35">
      <c r="A244" s="108"/>
    </row>
    <row r="245" spans="1:1" x14ac:dyDescent="0.35">
      <c r="A245" s="108"/>
    </row>
    <row r="246" spans="1:1" x14ac:dyDescent="0.35">
      <c r="A246" s="108"/>
    </row>
    <row r="247" spans="1:1" x14ac:dyDescent="0.35">
      <c r="A247" s="108"/>
    </row>
    <row r="248" spans="1:1" x14ac:dyDescent="0.35">
      <c r="A248" s="108"/>
    </row>
    <row r="249" spans="1:1" x14ac:dyDescent="0.35">
      <c r="A249" s="108"/>
    </row>
    <row r="250" spans="1:1" x14ac:dyDescent="0.35">
      <c r="A250" s="108"/>
    </row>
    <row r="251" spans="1:1" x14ac:dyDescent="0.35">
      <c r="A251" s="108"/>
    </row>
    <row r="252" spans="1:1" x14ac:dyDescent="0.35">
      <c r="A252" s="108"/>
    </row>
    <row r="253" spans="1:1" x14ac:dyDescent="0.35">
      <c r="A253" s="108"/>
    </row>
    <row r="254" spans="1:1" x14ac:dyDescent="0.35">
      <c r="A254" s="108"/>
    </row>
    <row r="255" spans="1:1" x14ac:dyDescent="0.35">
      <c r="A255" s="108"/>
    </row>
    <row r="256" spans="1:1" x14ac:dyDescent="0.35">
      <c r="A256" s="108"/>
    </row>
    <row r="257" spans="1:1" x14ac:dyDescent="0.35">
      <c r="A257" s="108"/>
    </row>
    <row r="258" spans="1:1" x14ac:dyDescent="0.35">
      <c r="A258" s="108"/>
    </row>
    <row r="259" spans="1:1" x14ac:dyDescent="0.35">
      <c r="A259" s="108"/>
    </row>
    <row r="260" spans="1:1" x14ac:dyDescent="0.35">
      <c r="A260" s="108"/>
    </row>
    <row r="261" spans="1:1" x14ac:dyDescent="0.35">
      <c r="A261" s="108"/>
    </row>
    <row r="262" spans="1:1" x14ac:dyDescent="0.35">
      <c r="A262" s="108"/>
    </row>
    <row r="263" spans="1:1" x14ac:dyDescent="0.35">
      <c r="A263" s="108"/>
    </row>
    <row r="264" spans="1:1" x14ac:dyDescent="0.35">
      <c r="A264" s="108"/>
    </row>
    <row r="265" spans="1:1" x14ac:dyDescent="0.35">
      <c r="A265" s="108"/>
    </row>
    <row r="266" spans="1:1" x14ac:dyDescent="0.35">
      <c r="A266" s="108"/>
    </row>
    <row r="267" spans="1:1" x14ac:dyDescent="0.35">
      <c r="A267" s="108"/>
    </row>
    <row r="268" spans="1:1" x14ac:dyDescent="0.35">
      <c r="A268" s="108"/>
    </row>
    <row r="269" spans="1:1" x14ac:dyDescent="0.35">
      <c r="A269" s="108"/>
    </row>
    <row r="270" spans="1:1" x14ac:dyDescent="0.35">
      <c r="A270" s="108"/>
    </row>
    <row r="271" spans="1:1" x14ac:dyDescent="0.35">
      <c r="A271" s="108"/>
    </row>
    <row r="272" spans="1:1" x14ac:dyDescent="0.35">
      <c r="A272" s="108"/>
    </row>
    <row r="273" spans="1:1" x14ac:dyDescent="0.35">
      <c r="A273" s="108"/>
    </row>
    <row r="274" spans="1:1" x14ac:dyDescent="0.35">
      <c r="A274" s="108"/>
    </row>
    <row r="275" spans="1:1" x14ac:dyDescent="0.35">
      <c r="A275" s="108"/>
    </row>
    <row r="276" spans="1:1" x14ac:dyDescent="0.35">
      <c r="A276" s="108"/>
    </row>
    <row r="277" spans="1:1" x14ac:dyDescent="0.35">
      <c r="A277" s="108"/>
    </row>
    <row r="278" spans="1:1" x14ac:dyDescent="0.35">
      <c r="A278" s="108"/>
    </row>
    <row r="279" spans="1:1" x14ac:dyDescent="0.35">
      <c r="A279" s="108"/>
    </row>
    <row r="280" spans="1:1" x14ac:dyDescent="0.35">
      <c r="A280" s="108"/>
    </row>
    <row r="281" spans="1:1" x14ac:dyDescent="0.35">
      <c r="A281" s="108"/>
    </row>
    <row r="282" spans="1:1" x14ac:dyDescent="0.35">
      <c r="A282" s="108"/>
    </row>
    <row r="283" spans="1:1" x14ac:dyDescent="0.35">
      <c r="A283" s="108"/>
    </row>
    <row r="284" spans="1:1" x14ac:dyDescent="0.35">
      <c r="A284" s="108"/>
    </row>
    <row r="285" spans="1:1" x14ac:dyDescent="0.35">
      <c r="A285" s="108"/>
    </row>
    <row r="286" spans="1:1" x14ac:dyDescent="0.35">
      <c r="A286" s="108"/>
    </row>
    <row r="287" spans="1:1" x14ac:dyDescent="0.35">
      <c r="A287" s="108"/>
    </row>
    <row r="288" spans="1:1" x14ac:dyDescent="0.35">
      <c r="A288" s="108"/>
    </row>
    <row r="289" spans="1:1" x14ac:dyDescent="0.35">
      <c r="A289" s="108"/>
    </row>
    <row r="290" spans="1:1" x14ac:dyDescent="0.35">
      <c r="A290" s="108"/>
    </row>
    <row r="291" spans="1:1" x14ac:dyDescent="0.35">
      <c r="A291" s="108"/>
    </row>
    <row r="292" spans="1:1" x14ac:dyDescent="0.35">
      <c r="A292" s="108"/>
    </row>
    <row r="293" spans="1:1" x14ac:dyDescent="0.35">
      <c r="A293" s="108"/>
    </row>
    <row r="294" spans="1:1" x14ac:dyDescent="0.35">
      <c r="A294" s="108"/>
    </row>
    <row r="295" spans="1:1" x14ac:dyDescent="0.35">
      <c r="A295" s="108"/>
    </row>
    <row r="296" spans="1:1" x14ac:dyDescent="0.35">
      <c r="A296" s="108"/>
    </row>
    <row r="297" spans="1:1" x14ac:dyDescent="0.35">
      <c r="A297" s="108"/>
    </row>
    <row r="298" spans="1:1" x14ac:dyDescent="0.35">
      <c r="A298" s="108"/>
    </row>
    <row r="299" spans="1:1" x14ac:dyDescent="0.35">
      <c r="A299" s="108"/>
    </row>
    <row r="300" spans="1:1" x14ac:dyDescent="0.35">
      <c r="A300" s="108"/>
    </row>
    <row r="301" spans="1:1" x14ac:dyDescent="0.35">
      <c r="A301" s="108"/>
    </row>
    <row r="302" spans="1:1" x14ac:dyDescent="0.35">
      <c r="A302" s="108"/>
    </row>
    <row r="303" spans="1:1" x14ac:dyDescent="0.35">
      <c r="A303" s="108"/>
    </row>
    <row r="304" spans="1:1" x14ac:dyDescent="0.35">
      <c r="A304" s="108"/>
    </row>
    <row r="305" spans="1:1" x14ac:dyDescent="0.35">
      <c r="A305" s="108"/>
    </row>
    <row r="306" spans="1:1" x14ac:dyDescent="0.35">
      <c r="A306" s="108"/>
    </row>
    <row r="307" spans="1:1" x14ac:dyDescent="0.35">
      <c r="A307" s="108"/>
    </row>
    <row r="308" spans="1:1" x14ac:dyDescent="0.35">
      <c r="A308" s="108"/>
    </row>
    <row r="309" spans="1:1" x14ac:dyDescent="0.35">
      <c r="A309" s="108"/>
    </row>
    <row r="310" spans="1:1" x14ac:dyDescent="0.35">
      <c r="A310" s="108"/>
    </row>
    <row r="311" spans="1:1" x14ac:dyDescent="0.35">
      <c r="A311" s="108"/>
    </row>
    <row r="312" spans="1:1" x14ac:dyDescent="0.35">
      <c r="A312" s="108"/>
    </row>
    <row r="313" spans="1:1" x14ac:dyDescent="0.35">
      <c r="A313" s="108"/>
    </row>
    <row r="314" spans="1:1" x14ac:dyDescent="0.35">
      <c r="A314" s="108"/>
    </row>
    <row r="315" spans="1:1" x14ac:dyDescent="0.35">
      <c r="A315" s="108"/>
    </row>
    <row r="316" spans="1:1" x14ac:dyDescent="0.35">
      <c r="A316" s="108"/>
    </row>
    <row r="317" spans="1:1" x14ac:dyDescent="0.35">
      <c r="A317" s="108"/>
    </row>
    <row r="318" spans="1:1" x14ac:dyDescent="0.35">
      <c r="A318" s="108"/>
    </row>
    <row r="319" spans="1:1" x14ac:dyDescent="0.35">
      <c r="A319" s="108"/>
    </row>
    <row r="320" spans="1:1" x14ac:dyDescent="0.35">
      <c r="A320" s="108"/>
    </row>
    <row r="321" spans="1:1" x14ac:dyDescent="0.35">
      <c r="A321" s="108"/>
    </row>
    <row r="322" spans="1:1" x14ac:dyDescent="0.35">
      <c r="A322" s="108"/>
    </row>
    <row r="323" spans="1:1" x14ac:dyDescent="0.35">
      <c r="A323" s="108"/>
    </row>
    <row r="324" spans="1:1" x14ac:dyDescent="0.35">
      <c r="A324" s="108"/>
    </row>
    <row r="325" spans="1:1" x14ac:dyDescent="0.35">
      <c r="A325" s="108"/>
    </row>
    <row r="326" spans="1:1" x14ac:dyDescent="0.35">
      <c r="A326" s="108"/>
    </row>
    <row r="327" spans="1:1" x14ac:dyDescent="0.35">
      <c r="A327" s="108"/>
    </row>
    <row r="328" spans="1:1" x14ac:dyDescent="0.35">
      <c r="A328" s="108"/>
    </row>
    <row r="329" spans="1:1" x14ac:dyDescent="0.35">
      <c r="A329" s="108"/>
    </row>
    <row r="330" spans="1:1" x14ac:dyDescent="0.35">
      <c r="A330" s="108"/>
    </row>
    <row r="331" spans="1:1" x14ac:dyDescent="0.35">
      <c r="A331" s="108"/>
    </row>
    <row r="332" spans="1:1" x14ac:dyDescent="0.35">
      <c r="A332" s="108"/>
    </row>
    <row r="333" spans="1:1" x14ac:dyDescent="0.35">
      <c r="A333" s="108"/>
    </row>
    <row r="334" spans="1:1" x14ac:dyDescent="0.35">
      <c r="A334" s="108"/>
    </row>
    <row r="335" spans="1:1" x14ac:dyDescent="0.35">
      <c r="A335" s="108"/>
    </row>
    <row r="336" spans="1:1" x14ac:dyDescent="0.35">
      <c r="A336" s="108"/>
    </row>
    <row r="337" spans="1:1" x14ac:dyDescent="0.35">
      <c r="A337" s="108"/>
    </row>
    <row r="338" spans="1:1" x14ac:dyDescent="0.35">
      <c r="A338" s="108"/>
    </row>
    <row r="339" spans="1:1" x14ac:dyDescent="0.35">
      <c r="A339" s="108"/>
    </row>
    <row r="340" spans="1:1" x14ac:dyDescent="0.35">
      <c r="A340" s="108"/>
    </row>
    <row r="341" spans="1:1" x14ac:dyDescent="0.35">
      <c r="A341" s="108"/>
    </row>
    <row r="342" spans="1:1" x14ac:dyDescent="0.35">
      <c r="A342" s="108"/>
    </row>
    <row r="343" spans="1:1" x14ac:dyDescent="0.35">
      <c r="A343" s="108"/>
    </row>
    <row r="344" spans="1:1" x14ac:dyDescent="0.35">
      <c r="A344" s="108"/>
    </row>
    <row r="345" spans="1:1" x14ac:dyDescent="0.35">
      <c r="A345" s="108"/>
    </row>
    <row r="346" spans="1:1" x14ac:dyDescent="0.35">
      <c r="A346" s="108"/>
    </row>
    <row r="347" spans="1:1" x14ac:dyDescent="0.35">
      <c r="A347" s="108"/>
    </row>
    <row r="348" spans="1:1" x14ac:dyDescent="0.35">
      <c r="A348" s="108"/>
    </row>
    <row r="349" spans="1:1" x14ac:dyDescent="0.35">
      <c r="A349" s="108"/>
    </row>
    <row r="350" spans="1:1" x14ac:dyDescent="0.35">
      <c r="A350" s="108"/>
    </row>
    <row r="351" spans="1:1" x14ac:dyDescent="0.35">
      <c r="A351" s="108"/>
    </row>
    <row r="352" spans="1:1" x14ac:dyDescent="0.35">
      <c r="A352" s="108"/>
    </row>
    <row r="353" spans="1:1" x14ac:dyDescent="0.35">
      <c r="A353" s="108"/>
    </row>
    <row r="354" spans="1:1" x14ac:dyDescent="0.35">
      <c r="A354" s="108"/>
    </row>
    <row r="355" spans="1:1" x14ac:dyDescent="0.35">
      <c r="A355" s="108"/>
    </row>
    <row r="356" spans="1:1" x14ac:dyDescent="0.35">
      <c r="A356" s="108"/>
    </row>
    <row r="357" spans="1:1" x14ac:dyDescent="0.35">
      <c r="A357" s="108"/>
    </row>
    <row r="358" spans="1:1" x14ac:dyDescent="0.35">
      <c r="A358" s="108"/>
    </row>
    <row r="359" spans="1:1" x14ac:dyDescent="0.35">
      <c r="A359" s="108"/>
    </row>
    <row r="360" spans="1:1" x14ac:dyDescent="0.35">
      <c r="A360" s="108"/>
    </row>
    <row r="361" spans="1:1" x14ac:dyDescent="0.35">
      <c r="A361" s="108"/>
    </row>
    <row r="362" spans="1:1" x14ac:dyDescent="0.35">
      <c r="A362" s="108"/>
    </row>
    <row r="363" spans="1:1" x14ac:dyDescent="0.35">
      <c r="A363" s="108"/>
    </row>
    <row r="364" spans="1:1" x14ac:dyDescent="0.35">
      <c r="A364" s="108"/>
    </row>
    <row r="365" spans="1:1" x14ac:dyDescent="0.35">
      <c r="A365" s="108"/>
    </row>
    <row r="366" spans="1:1" x14ac:dyDescent="0.35">
      <c r="A366" s="108"/>
    </row>
    <row r="367" spans="1:1" x14ac:dyDescent="0.35">
      <c r="A367" s="108"/>
    </row>
    <row r="368" spans="1:1" x14ac:dyDescent="0.35">
      <c r="A368" s="108"/>
    </row>
    <row r="369" spans="1:1" x14ac:dyDescent="0.35">
      <c r="A369" s="108"/>
    </row>
    <row r="370" spans="1:1" x14ac:dyDescent="0.35">
      <c r="A370" s="108"/>
    </row>
    <row r="371" spans="1:1" x14ac:dyDescent="0.35">
      <c r="A371" s="108"/>
    </row>
    <row r="372" spans="1:1" x14ac:dyDescent="0.35">
      <c r="A372" s="108"/>
    </row>
    <row r="373" spans="1:1" x14ac:dyDescent="0.35">
      <c r="A373" s="108"/>
    </row>
    <row r="374" spans="1:1" x14ac:dyDescent="0.35">
      <c r="A374" s="108"/>
    </row>
    <row r="375" spans="1:1" x14ac:dyDescent="0.35">
      <c r="A375" s="108"/>
    </row>
    <row r="376" spans="1:1" x14ac:dyDescent="0.35">
      <c r="A376" s="108"/>
    </row>
    <row r="377" spans="1:1" x14ac:dyDescent="0.35">
      <c r="A377" s="108"/>
    </row>
    <row r="378" spans="1:1" x14ac:dyDescent="0.35">
      <c r="A378" s="108"/>
    </row>
    <row r="379" spans="1:1" x14ac:dyDescent="0.35">
      <c r="A379" s="108"/>
    </row>
    <row r="380" spans="1:1" x14ac:dyDescent="0.35">
      <c r="A380" s="108"/>
    </row>
    <row r="381" spans="1:1" x14ac:dyDescent="0.35">
      <c r="A381" s="108"/>
    </row>
    <row r="382" spans="1:1" x14ac:dyDescent="0.35">
      <c r="A382" s="108"/>
    </row>
    <row r="383" spans="1:1" x14ac:dyDescent="0.35">
      <c r="A383" s="108"/>
    </row>
    <row r="384" spans="1:1" x14ac:dyDescent="0.35">
      <c r="A384" s="108"/>
    </row>
    <row r="385" spans="1:1" x14ac:dyDescent="0.35">
      <c r="A385" s="108"/>
    </row>
    <row r="386" spans="1:1" x14ac:dyDescent="0.35">
      <c r="A386" s="108"/>
    </row>
    <row r="387" spans="1:1" x14ac:dyDescent="0.35">
      <c r="A387" s="108"/>
    </row>
    <row r="388" spans="1:1" x14ac:dyDescent="0.35">
      <c r="A388" s="108"/>
    </row>
    <row r="389" spans="1:1" x14ac:dyDescent="0.35">
      <c r="A389" s="108"/>
    </row>
    <row r="390" spans="1:1" x14ac:dyDescent="0.35">
      <c r="A390" s="108"/>
    </row>
    <row r="391" spans="1:1" x14ac:dyDescent="0.35">
      <c r="A391" s="108"/>
    </row>
    <row r="392" spans="1:1" x14ac:dyDescent="0.35">
      <c r="A392" s="108"/>
    </row>
    <row r="393" spans="1:1" x14ac:dyDescent="0.35">
      <c r="A393" s="108"/>
    </row>
    <row r="394" spans="1:1" x14ac:dyDescent="0.35">
      <c r="A394" s="108"/>
    </row>
    <row r="395" spans="1:1" x14ac:dyDescent="0.35">
      <c r="A395" s="108"/>
    </row>
    <row r="396" spans="1:1" x14ac:dyDescent="0.35">
      <c r="A396" s="108"/>
    </row>
    <row r="397" spans="1:1" x14ac:dyDescent="0.35">
      <c r="A397" s="108"/>
    </row>
    <row r="398" spans="1:1" x14ac:dyDescent="0.35">
      <c r="A398" s="108"/>
    </row>
    <row r="399" spans="1:1" x14ac:dyDescent="0.35">
      <c r="A399" s="108"/>
    </row>
    <row r="400" spans="1:1" x14ac:dyDescent="0.35">
      <c r="A400" s="108"/>
    </row>
    <row r="401" spans="1:1" x14ac:dyDescent="0.35">
      <c r="A401" s="108"/>
    </row>
    <row r="402" spans="1:1" x14ac:dyDescent="0.35">
      <c r="A402" s="108"/>
    </row>
    <row r="403" spans="1:1" x14ac:dyDescent="0.35">
      <c r="A403" s="108"/>
    </row>
    <row r="404" spans="1:1" x14ac:dyDescent="0.35">
      <c r="A404" s="108"/>
    </row>
    <row r="405" spans="1:1" x14ac:dyDescent="0.35">
      <c r="A405" s="108"/>
    </row>
    <row r="406" spans="1:1" x14ac:dyDescent="0.35">
      <c r="A406" s="108"/>
    </row>
    <row r="407" spans="1:1" x14ac:dyDescent="0.35">
      <c r="A407" s="108"/>
    </row>
    <row r="408" spans="1:1" x14ac:dyDescent="0.35">
      <c r="A408" s="108"/>
    </row>
    <row r="409" spans="1:1" x14ac:dyDescent="0.35">
      <c r="A409" s="108"/>
    </row>
    <row r="410" spans="1:1" x14ac:dyDescent="0.35">
      <c r="A410" s="108"/>
    </row>
    <row r="411" spans="1:1" x14ac:dyDescent="0.35">
      <c r="A411" s="108"/>
    </row>
    <row r="412" spans="1:1" x14ac:dyDescent="0.35">
      <c r="A412" s="108"/>
    </row>
    <row r="413" spans="1:1" x14ac:dyDescent="0.35">
      <c r="A413" s="108"/>
    </row>
    <row r="414" spans="1:1" x14ac:dyDescent="0.35">
      <c r="A414" s="108"/>
    </row>
    <row r="415" spans="1:1" x14ac:dyDescent="0.35">
      <c r="A415" s="108"/>
    </row>
    <row r="416" spans="1:1" x14ac:dyDescent="0.35">
      <c r="A416" s="108"/>
    </row>
    <row r="417" spans="1:1" x14ac:dyDescent="0.35">
      <c r="A417" s="108"/>
    </row>
    <row r="418" spans="1:1" x14ac:dyDescent="0.35">
      <c r="A418" s="108"/>
    </row>
    <row r="419" spans="1:1" x14ac:dyDescent="0.35">
      <c r="A419" s="108"/>
    </row>
    <row r="420" spans="1:1" x14ac:dyDescent="0.35">
      <c r="A420" s="108"/>
    </row>
    <row r="421" spans="1:1" x14ac:dyDescent="0.35">
      <c r="A421" s="108"/>
    </row>
    <row r="422" spans="1:1" x14ac:dyDescent="0.35">
      <c r="A422" s="108"/>
    </row>
    <row r="423" spans="1:1" x14ac:dyDescent="0.35">
      <c r="A423" s="108"/>
    </row>
    <row r="424" spans="1:1" x14ac:dyDescent="0.35">
      <c r="A424" s="108"/>
    </row>
    <row r="425" spans="1:1" x14ac:dyDescent="0.35">
      <c r="A425" s="108"/>
    </row>
    <row r="426" spans="1:1" x14ac:dyDescent="0.35">
      <c r="A426" s="108"/>
    </row>
    <row r="427" spans="1:1" x14ac:dyDescent="0.35">
      <c r="A427" s="108"/>
    </row>
    <row r="428" spans="1:1" x14ac:dyDescent="0.35">
      <c r="A428" s="108"/>
    </row>
    <row r="429" spans="1:1" x14ac:dyDescent="0.35">
      <c r="A429" s="108"/>
    </row>
    <row r="430" spans="1:1" x14ac:dyDescent="0.35">
      <c r="A430" s="108"/>
    </row>
    <row r="431" spans="1:1" x14ac:dyDescent="0.35">
      <c r="A431" s="108"/>
    </row>
    <row r="432" spans="1:1" x14ac:dyDescent="0.35">
      <c r="A432" s="108"/>
    </row>
    <row r="433" spans="1:1" x14ac:dyDescent="0.35">
      <c r="A433" s="108"/>
    </row>
    <row r="434" spans="1:1" x14ac:dyDescent="0.35">
      <c r="A434" s="108"/>
    </row>
    <row r="435" spans="1:1" x14ac:dyDescent="0.35">
      <c r="A435" s="108"/>
    </row>
    <row r="436" spans="1:1" x14ac:dyDescent="0.35">
      <c r="A436" s="108"/>
    </row>
    <row r="437" spans="1:1" x14ac:dyDescent="0.35">
      <c r="A437" s="108"/>
    </row>
    <row r="438" spans="1:1" x14ac:dyDescent="0.35">
      <c r="A438" s="108"/>
    </row>
    <row r="439" spans="1:1" x14ac:dyDescent="0.35">
      <c r="A439" s="108"/>
    </row>
    <row r="440" spans="1:1" x14ac:dyDescent="0.35">
      <c r="A440" s="108"/>
    </row>
    <row r="441" spans="1:1" x14ac:dyDescent="0.35">
      <c r="A441" s="108"/>
    </row>
    <row r="442" spans="1:1" x14ac:dyDescent="0.35">
      <c r="A442" s="108"/>
    </row>
    <row r="443" spans="1:1" x14ac:dyDescent="0.35">
      <c r="A443" s="108"/>
    </row>
    <row r="444" spans="1:1" x14ac:dyDescent="0.35">
      <c r="A444" s="108"/>
    </row>
    <row r="445" spans="1:1" x14ac:dyDescent="0.35">
      <c r="A445" s="108"/>
    </row>
    <row r="446" spans="1:1" x14ac:dyDescent="0.35">
      <c r="A446" s="108"/>
    </row>
    <row r="447" spans="1:1" x14ac:dyDescent="0.35">
      <c r="A447" s="108"/>
    </row>
    <row r="448" spans="1:1" x14ac:dyDescent="0.35">
      <c r="A448" s="108"/>
    </row>
    <row r="449" spans="1:1" x14ac:dyDescent="0.35">
      <c r="A449" s="108"/>
    </row>
    <row r="450" spans="1:1" x14ac:dyDescent="0.35">
      <c r="A450" s="108"/>
    </row>
    <row r="451" spans="1:1" x14ac:dyDescent="0.35">
      <c r="A451" s="108"/>
    </row>
    <row r="452" spans="1:1" x14ac:dyDescent="0.35">
      <c r="A452" s="108"/>
    </row>
    <row r="453" spans="1:1" x14ac:dyDescent="0.35">
      <c r="A453" s="108"/>
    </row>
    <row r="454" spans="1:1" x14ac:dyDescent="0.35">
      <c r="A454" s="108"/>
    </row>
    <row r="455" spans="1:1" x14ac:dyDescent="0.35">
      <c r="A455" s="108"/>
    </row>
    <row r="456" spans="1:1" x14ac:dyDescent="0.35">
      <c r="A456" s="108"/>
    </row>
    <row r="457" spans="1:1" x14ac:dyDescent="0.35">
      <c r="A457" s="108"/>
    </row>
    <row r="458" spans="1:1" x14ac:dyDescent="0.35">
      <c r="A458" s="108"/>
    </row>
    <row r="459" spans="1:1" x14ac:dyDescent="0.35">
      <c r="A459" s="108"/>
    </row>
    <row r="460" spans="1:1" x14ac:dyDescent="0.35">
      <c r="A460" s="108"/>
    </row>
    <row r="461" spans="1:1" x14ac:dyDescent="0.35">
      <c r="A461" s="108"/>
    </row>
    <row r="462" spans="1:1" x14ac:dyDescent="0.35">
      <c r="A462" s="108"/>
    </row>
    <row r="463" spans="1:1" x14ac:dyDescent="0.35">
      <c r="A463" s="108"/>
    </row>
    <row r="464" spans="1:1" x14ac:dyDescent="0.35">
      <c r="A464" s="108"/>
    </row>
    <row r="465" spans="1:1" x14ac:dyDescent="0.35">
      <c r="A465" s="108"/>
    </row>
    <row r="466" spans="1:1" x14ac:dyDescent="0.35">
      <c r="A466" s="108"/>
    </row>
    <row r="467" spans="1:1" x14ac:dyDescent="0.35">
      <c r="A467" s="108"/>
    </row>
    <row r="468" spans="1:1" x14ac:dyDescent="0.35">
      <c r="A468" s="108"/>
    </row>
    <row r="469" spans="1:1" x14ac:dyDescent="0.35">
      <c r="A469" s="108"/>
    </row>
    <row r="470" spans="1:1" x14ac:dyDescent="0.35">
      <c r="A470" s="108"/>
    </row>
    <row r="471" spans="1:1" x14ac:dyDescent="0.35">
      <c r="A471" s="108"/>
    </row>
    <row r="472" spans="1:1" x14ac:dyDescent="0.35">
      <c r="A472" s="108"/>
    </row>
    <row r="473" spans="1:1" x14ac:dyDescent="0.35">
      <c r="A473" s="108"/>
    </row>
    <row r="474" spans="1:1" x14ac:dyDescent="0.35">
      <c r="A474" s="108"/>
    </row>
    <row r="475" spans="1:1" x14ac:dyDescent="0.35">
      <c r="A475" s="108"/>
    </row>
    <row r="476" spans="1:1" x14ac:dyDescent="0.35">
      <c r="A476" s="108"/>
    </row>
    <row r="477" spans="1:1" x14ac:dyDescent="0.35">
      <c r="A477" s="108"/>
    </row>
    <row r="478" spans="1:1" x14ac:dyDescent="0.35">
      <c r="A478" s="108"/>
    </row>
    <row r="479" spans="1:1" x14ac:dyDescent="0.35">
      <c r="A479" s="108"/>
    </row>
    <row r="480" spans="1:1" x14ac:dyDescent="0.35">
      <c r="A480" s="108"/>
    </row>
    <row r="481" spans="1:1" x14ac:dyDescent="0.35">
      <c r="A481" s="108"/>
    </row>
    <row r="482" spans="1:1" x14ac:dyDescent="0.35">
      <c r="A482" s="108"/>
    </row>
    <row r="483" spans="1:1" x14ac:dyDescent="0.35">
      <c r="A483" s="108"/>
    </row>
    <row r="484" spans="1:1" x14ac:dyDescent="0.35">
      <c r="A484" s="108"/>
    </row>
    <row r="485" spans="1:1" x14ac:dyDescent="0.35">
      <c r="A485" s="108"/>
    </row>
    <row r="486" spans="1:1" x14ac:dyDescent="0.35">
      <c r="A486" s="108"/>
    </row>
    <row r="487" spans="1:1" x14ac:dyDescent="0.35">
      <c r="A487" s="108"/>
    </row>
    <row r="488" spans="1:1" x14ac:dyDescent="0.35">
      <c r="A488" s="108"/>
    </row>
    <row r="489" spans="1:1" x14ac:dyDescent="0.35">
      <c r="A489" s="108"/>
    </row>
    <row r="490" spans="1:1" x14ac:dyDescent="0.35">
      <c r="A490" s="108"/>
    </row>
    <row r="491" spans="1:1" x14ac:dyDescent="0.35">
      <c r="A491" s="108"/>
    </row>
    <row r="492" spans="1:1" x14ac:dyDescent="0.35">
      <c r="A492" s="108"/>
    </row>
    <row r="493" spans="1:1" x14ac:dyDescent="0.35">
      <c r="A493" s="108"/>
    </row>
    <row r="494" spans="1:1" x14ac:dyDescent="0.35">
      <c r="A494" s="108"/>
    </row>
    <row r="495" spans="1:1" x14ac:dyDescent="0.35">
      <c r="A495" s="108"/>
    </row>
    <row r="496" spans="1:1" x14ac:dyDescent="0.35">
      <c r="A496" s="108"/>
    </row>
    <row r="497" spans="1:1" x14ac:dyDescent="0.35">
      <c r="A497" s="108"/>
    </row>
    <row r="498" spans="1:1" x14ac:dyDescent="0.35">
      <c r="A498" s="108"/>
    </row>
    <row r="499" spans="1:1" x14ac:dyDescent="0.35">
      <c r="A499" s="108"/>
    </row>
    <row r="500" spans="1:1" x14ac:dyDescent="0.35">
      <c r="A500" s="108"/>
    </row>
    <row r="501" spans="1:1" x14ac:dyDescent="0.35">
      <c r="A501" s="108"/>
    </row>
    <row r="502" spans="1:1" x14ac:dyDescent="0.35">
      <c r="A502" s="108"/>
    </row>
    <row r="503" spans="1:1" x14ac:dyDescent="0.35">
      <c r="A503" s="108"/>
    </row>
    <row r="504" spans="1:1" x14ac:dyDescent="0.35">
      <c r="A504" s="108"/>
    </row>
    <row r="505" spans="1:1" x14ac:dyDescent="0.35">
      <c r="A505" s="108"/>
    </row>
    <row r="506" spans="1:1" x14ac:dyDescent="0.35">
      <c r="A506" s="108"/>
    </row>
    <row r="507" spans="1:1" x14ac:dyDescent="0.35">
      <c r="A507" s="108"/>
    </row>
    <row r="508" spans="1:1" x14ac:dyDescent="0.35">
      <c r="A508" s="108"/>
    </row>
    <row r="509" spans="1:1" x14ac:dyDescent="0.35">
      <c r="A509" s="108"/>
    </row>
    <row r="510" spans="1:1" x14ac:dyDescent="0.35">
      <c r="A510" s="10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00B339-2C9F-4F18-8E38-EB853B64DD82}">
  <ds:schemaRefs>
    <ds:schemaRef ds:uri="http://schemas.microsoft.com/sharepoint/v3/contenttype/forms"/>
  </ds:schemaRefs>
</ds:datastoreItem>
</file>

<file path=customXml/itemProps2.xml><?xml version="1.0" encoding="utf-8"?>
<ds:datastoreItem xmlns:ds="http://schemas.openxmlformats.org/officeDocument/2006/customXml" ds:itemID="{D65D7BDF-B420-4E5C-9A00-07DB9ACF1607}">
  <ds:schemaRefs>
    <ds:schemaRef ds:uri="http://schemas.microsoft.com/office/infopath/2007/PartnerControls"/>
    <ds:schemaRef ds:uri="506e8920-8709-453c-ac34-7beb15a2da9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74284751-D738-4143-80F4-483D5D8CE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41</vt:i4>
      </vt:variant>
    </vt:vector>
  </HeadingPairs>
  <TitlesOfParts>
    <vt:vector size="50" baseType="lpstr">
      <vt:lpstr>Instructions</vt:lpstr>
      <vt:lpstr>Section 1</vt:lpstr>
      <vt:lpstr>Section 2</vt:lpstr>
      <vt:lpstr>Section 3</vt:lpstr>
      <vt:lpstr>Reference List</vt:lpstr>
      <vt:lpstr>Checks</vt:lpstr>
      <vt:lpstr>Lists</vt:lpstr>
      <vt:lpstr>OutputForCSV</vt:lpstr>
      <vt:lpstr>TempOutput</vt:lpstr>
      <vt:lpstr>AllError</vt:lpstr>
      <vt:lpstr>ClassIChemicals</vt:lpstr>
      <vt:lpstr>CompName</vt:lpstr>
      <vt:lpstr>CSVDate</vt:lpstr>
      <vt:lpstr>CSVS2End</vt:lpstr>
      <vt:lpstr>CSVS3End</vt:lpstr>
      <vt:lpstr>CSVS3Start</vt:lpstr>
      <vt:lpstr>FormVersion</vt:lpstr>
      <vt:lpstr>LastCol</vt:lpstr>
      <vt:lpstr>LastRow</vt:lpstr>
      <vt:lpstr>LockStatus</vt:lpstr>
      <vt:lpstr>MaxOutput</vt:lpstr>
      <vt:lpstr>Instructions!Print_Area</vt:lpstr>
      <vt:lpstr>'Section 1'!Print_Area</vt:lpstr>
      <vt:lpstr>'Section 2'!Print_Area</vt:lpstr>
      <vt:lpstr>'Section 3'!Print_Area</vt:lpstr>
      <vt:lpstr>Purpose</vt:lpstr>
      <vt:lpstr>ReportingQuarter</vt:lpstr>
      <vt:lpstr>ReportingYear</vt:lpstr>
      <vt:lpstr>ReportQtr</vt:lpstr>
      <vt:lpstr>ReportType</vt:lpstr>
      <vt:lpstr>ReportYr</vt:lpstr>
      <vt:lpstr>Sec1Status</vt:lpstr>
      <vt:lpstr>Sec2Duplicates</vt:lpstr>
      <vt:lpstr>Sec2Error</vt:lpstr>
      <vt:lpstr>Sec2Filled</vt:lpstr>
      <vt:lpstr>Sec2GrProd</vt:lpstr>
      <vt:lpstr>Sec2inSec3</vt:lpstr>
      <vt:lpstr>Sec2inSec3LabEU</vt:lpstr>
      <vt:lpstr>Sec2Negatives</vt:lpstr>
      <vt:lpstr>Sec2ValidChem</vt:lpstr>
      <vt:lpstr>Sec3Complete</vt:lpstr>
      <vt:lpstr>Sec3Error</vt:lpstr>
      <vt:lpstr>Sec3inSec2</vt:lpstr>
      <vt:lpstr>Sec3inSec2TD</vt:lpstr>
      <vt:lpstr>Sec3PasteRow</vt:lpstr>
      <vt:lpstr>Sec3ValidChem</vt:lpstr>
      <vt:lpstr>Sec3ValidPurpose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2019-12-16T18:44:39Z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2048">
    <vt:lpwstr>24</vt:lpwstr>
  </property>
</Properties>
</file>