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codeName="{74837BA0-65D6-932C-5D65-3B800EBDC722}"/>
  <workbookPr codeName="ThisWorkbook" defaultThemeVersion="124226"/>
  <mc:AlternateContent xmlns:mc="http://schemas.openxmlformats.org/markup-compatibility/2006">
    <mc:Choice Requires="x15">
      <x15ac:absPath xmlns:x15ac="http://schemas.microsoft.com/office/spreadsheetml/2010/11/ac" url="G:\SPD\SPIB - Regulatory\Phaseout\2020 ODS Rule\final rule\ICR\"/>
    </mc:Choice>
  </mc:AlternateContent>
  <xr:revisionPtr revIDLastSave="0" documentId="8_{A63665AB-E67C-4D5D-B07B-A24CAC0258C7}" xr6:coauthVersionLast="41" xr6:coauthVersionMax="41" xr10:uidLastSave="{00000000-0000-0000-0000-000000000000}"/>
  <bookViews>
    <workbookView xWindow="-110" yWindow="-110" windowWidth="19420" windowHeight="10420" tabRatio="792" xr2:uid="{00000000-000D-0000-FFFF-FFFF00000000}"/>
  </bookViews>
  <sheets>
    <sheet name="Instructions" sheetId="2" r:id="rId1"/>
    <sheet name="Section 1" sheetId="12" r:id="rId2"/>
    <sheet name="Section 2" sheetId="3" r:id="rId3"/>
    <sheet name="Section 3" sheetId="4" r:id="rId4"/>
    <sheet name="Reference List" sheetId="11" r:id="rId5"/>
    <sheet name="Checks" sheetId="9" state="hidden" r:id="rId6"/>
    <sheet name="Lists" sheetId="7" state="hidden" r:id="rId7"/>
    <sheet name="OutputForCSV" sheetId="10" state="hidden" r:id="rId8"/>
    <sheet name="TempOutput" sheetId="13" state="hidden" r:id="rId9"/>
  </sheets>
  <definedNames>
    <definedName name="AllError">Checks!$D$18</definedName>
    <definedName name="ClassIChemicals">Lists!$B$3:$B$25</definedName>
    <definedName name="CompName">OutputForCSV!$G$1</definedName>
    <definedName name="CSVDate">Lists!$L$3</definedName>
    <definedName name="CSVS2End">Lists!$J$3</definedName>
    <definedName name="CSVS3End">Lists!$J$5</definedName>
    <definedName name="CSVS3Start">Lists!$J$4</definedName>
    <definedName name="FormVersion">OutputForCSV!$E$1</definedName>
    <definedName name="LastCol">OutputForCSV!$L$1</definedName>
    <definedName name="LastRow">OutputForCSV!$B$22</definedName>
    <definedName name="LockStatus">Instructions!$H$13</definedName>
    <definedName name="MaxOutput">Lists!$J$6</definedName>
    <definedName name="_xlnm.Print_Area" localSheetId="0">Instructions!$B$2:$D$22</definedName>
    <definedName name="_xlnm.Print_Area" localSheetId="1">'Section 1'!$B$2:$G$13</definedName>
    <definedName name="_xlnm.Print_Area" localSheetId="2">'Section 2'!$C$2:$L$24</definedName>
    <definedName name="_xlnm.Print_Area" localSheetId="3">'Section 3'!$C$2:$H$26</definedName>
    <definedName name="Purpose">Lists!$G$3:$G$6</definedName>
    <definedName name="ReportingQuarter">Lists!$F$3:$F$6</definedName>
    <definedName name="ReportingYear">Lists!$D$3:$D$5</definedName>
    <definedName name="ReportQtr">'Section 1'!$D$12</definedName>
    <definedName name="ReportType">Lists!$M$3</definedName>
    <definedName name="ReportYr">'Section 1'!$D$11</definedName>
    <definedName name="Sec1Status">Checks!$D$3</definedName>
    <definedName name="Sec2Duplicates">Checks!$D$4</definedName>
    <definedName name="Sec2Error">Checks!$D$8</definedName>
    <definedName name="Sec2Filled">Checks!$D$9</definedName>
    <definedName name="Sec2GrProd">Checks!$D$6</definedName>
    <definedName name="Sec2inSec3">Checks!$D$16</definedName>
    <definedName name="Sec2inSec3LabEU">Checks!$D$13</definedName>
    <definedName name="Sec2Negatives">Checks!$D$5</definedName>
    <definedName name="Sec2ValidChem">Checks!$D$7</definedName>
    <definedName name="Sec3Complete">Checks!$D$12</definedName>
    <definedName name="Sec3Error">Checks!$D$15</definedName>
    <definedName name="Sec3inSec2">Checks!$D$14</definedName>
    <definedName name="Sec3inSec2TD">Checks!$D$17</definedName>
    <definedName name="Sec3PasteRow">Lists!$J$7</definedName>
    <definedName name="Sec3ValidChem">Checks!$D$10</definedName>
    <definedName name="Sec3ValidPurpose">Checks!$D$11</definedName>
    <definedName name="SubDate">'Section 1'!$D$5</definedName>
    <definedName name="SubmissionType">Lists!$C$3:$C$4</definedName>
    <definedName name="SubTSelection">'Section 1'!$D$10</definedName>
    <definedName name="VersionNumber">Lists!#REF!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3" i="3" l="1"/>
  <c r="G28" i="4" l="1"/>
  <c r="G29" i="4"/>
  <c r="G30" i="4"/>
  <c r="G27" i="4"/>
  <c r="D28" i="4"/>
  <c r="D29" i="4"/>
  <c r="D30" i="4"/>
  <c r="D31" i="4"/>
  <c r="D32" i="4"/>
  <c r="D33" i="4"/>
  <c r="D34" i="4"/>
  <c r="D35" i="4"/>
  <c r="D36" i="4"/>
  <c r="D37" i="4"/>
  <c r="D38" i="4"/>
  <c r="D39" i="4"/>
  <c r="D40" i="4"/>
  <c r="D41" i="4"/>
  <c r="D42" i="4"/>
  <c r="D43" i="4"/>
  <c r="D44" i="4"/>
  <c r="D45" i="4"/>
  <c r="D46" i="4"/>
  <c r="D47" i="4"/>
  <c r="D48" i="4"/>
  <c r="D49" i="4"/>
  <c r="D27" i="4"/>
  <c r="D26" i="3"/>
  <c r="D27" i="3"/>
  <c r="D28" i="3"/>
  <c r="D29" i="3"/>
  <c r="D30" i="3"/>
  <c r="D31" i="3"/>
  <c r="D32" i="3"/>
  <c r="D33" i="3"/>
  <c r="D34" i="3"/>
  <c r="D35" i="3"/>
  <c r="D36" i="3"/>
  <c r="D37" i="3"/>
  <c r="D38" i="3"/>
  <c r="D39" i="3"/>
  <c r="D40" i="3"/>
  <c r="D41" i="3"/>
  <c r="D42" i="3"/>
  <c r="D43" i="3"/>
  <c r="D44" i="3"/>
  <c r="D45" i="3"/>
  <c r="D46" i="3"/>
  <c r="D47" i="3"/>
  <c r="D25" i="3"/>
  <c r="D14" i="12"/>
  <c r="D15" i="12" l="1"/>
  <c r="K14" i="3" l="1"/>
  <c r="Q17" i="4" l="1"/>
  <c r="Q18" i="4"/>
  <c r="Q19" i="4"/>
  <c r="Q20" i="4"/>
  <c r="Q21" i="4"/>
  <c r="Q22" i="4"/>
  <c r="Q23" i="4"/>
  <c r="Q24" i="4"/>
  <c r="Q25" i="4"/>
  <c r="Q16" i="4"/>
  <c r="I10" i="12"/>
  <c r="D11" i="9" l="1"/>
  <c r="F10" i="12" l="1"/>
  <c r="F12" i="12" l="1"/>
  <c r="I12" i="12"/>
  <c r="A3" i="13" l="1"/>
  <c r="A4" i="13"/>
  <c r="A5" i="13"/>
  <c r="A6" i="13"/>
  <c r="A7" i="13"/>
  <c r="A8" i="13"/>
  <c r="A9" i="13"/>
  <c r="A10" i="13"/>
  <c r="A11" i="13"/>
  <c r="A12" i="13"/>
  <c r="A13" i="13"/>
  <c r="A14" i="13"/>
  <c r="A15" i="13"/>
  <c r="A16" i="13"/>
  <c r="A17" i="13"/>
  <c r="A18" i="13"/>
  <c r="A19" i="13"/>
  <c r="A20" i="13"/>
  <c r="A21" i="13"/>
  <c r="A2" i="13"/>
  <c r="J6" i="7" l="1"/>
  <c r="R25" i="4"/>
  <c r="R24" i="4"/>
  <c r="R23" i="4"/>
  <c r="R22" i="4"/>
  <c r="R21" i="4"/>
  <c r="R20" i="4"/>
  <c r="R19" i="4"/>
  <c r="R18" i="4"/>
  <c r="R17" i="4"/>
  <c r="R16" i="4"/>
  <c r="T23" i="3"/>
  <c r="T22" i="3"/>
  <c r="T21" i="3"/>
  <c r="T20" i="3"/>
  <c r="T19" i="3"/>
  <c r="T18" i="3"/>
  <c r="T17" i="3"/>
  <c r="T16" i="3"/>
  <c r="T15" i="3"/>
  <c r="T14" i="3"/>
  <c r="S23" i="3"/>
  <c r="S22" i="3"/>
  <c r="S21" i="3"/>
  <c r="S20" i="3"/>
  <c r="S19" i="3"/>
  <c r="S18" i="3"/>
  <c r="S17" i="3"/>
  <c r="S16" i="3"/>
  <c r="S15" i="3"/>
  <c r="S14" i="3"/>
  <c r="N25" i="4"/>
  <c r="N24" i="4"/>
  <c r="N23" i="4"/>
  <c r="N22" i="4"/>
  <c r="N21" i="4"/>
  <c r="N20" i="4"/>
  <c r="N19" i="4"/>
  <c r="N18" i="4"/>
  <c r="N17" i="4"/>
  <c r="N16" i="4"/>
  <c r="D17" i="9" l="1"/>
  <c r="D14" i="9"/>
  <c r="D13" i="9"/>
  <c r="P25" i="4"/>
  <c r="P24" i="4"/>
  <c r="P23" i="4"/>
  <c r="P22" i="4"/>
  <c r="P21" i="4"/>
  <c r="P20" i="4"/>
  <c r="P19" i="4"/>
  <c r="P18" i="4"/>
  <c r="P17" i="4"/>
  <c r="P16" i="4"/>
  <c r="R23" i="3"/>
  <c r="R22" i="3"/>
  <c r="R21" i="3"/>
  <c r="R20" i="3"/>
  <c r="R19" i="3"/>
  <c r="R18" i="3"/>
  <c r="R17" i="3"/>
  <c r="R16" i="3"/>
  <c r="R15" i="3"/>
  <c r="R14" i="3"/>
  <c r="K23" i="3" l="1"/>
  <c r="Q23" i="3" s="1"/>
  <c r="K22" i="3"/>
  <c r="Q22" i="3" s="1"/>
  <c r="K21" i="3"/>
  <c r="Q21" i="3" s="1"/>
  <c r="K20" i="3"/>
  <c r="Q20" i="3" s="1"/>
  <c r="K19" i="3"/>
  <c r="Q19" i="3" s="1"/>
  <c r="K18" i="3"/>
  <c r="Q18" i="3" s="1"/>
  <c r="K17" i="3"/>
  <c r="Q17" i="3" s="1"/>
  <c r="K16" i="3"/>
  <c r="Q16" i="3" s="1"/>
  <c r="K15" i="3"/>
  <c r="Q15" i="3" s="1"/>
  <c r="J1" i="10"/>
  <c r="I1" i="10"/>
  <c r="G1" i="10"/>
  <c r="H1" i="10"/>
  <c r="Q14" i="3" l="1"/>
  <c r="D9" i="9"/>
  <c r="E5" i="4"/>
  <c r="E5" i="3"/>
  <c r="E6" i="4"/>
  <c r="E6" i="3"/>
  <c r="F9" i="12"/>
  <c r="D5" i="12"/>
  <c r="F1" i="10" l="1"/>
  <c r="L3" i="7"/>
  <c r="D7" i="9" l="1"/>
  <c r="D10" i="9"/>
  <c r="O17" i="4"/>
  <c r="O18" i="4"/>
  <c r="O19" i="4"/>
  <c r="O20" i="4"/>
  <c r="O21" i="4"/>
  <c r="O22" i="4"/>
  <c r="O23" i="4"/>
  <c r="O24" i="4"/>
  <c r="O25" i="4"/>
  <c r="O16" i="4"/>
  <c r="D12" i="9" l="1"/>
  <c r="D15" i="9" s="1"/>
  <c r="D16" i="9" l="1"/>
  <c r="M25" i="4"/>
  <c r="M24" i="4"/>
  <c r="M23" i="4"/>
  <c r="M22" i="4"/>
  <c r="M21" i="4"/>
  <c r="M20" i="4"/>
  <c r="M19" i="4"/>
  <c r="M18" i="4"/>
  <c r="M17" i="4"/>
  <c r="M16" i="4"/>
  <c r="P15" i="3" l="1"/>
  <c r="P16" i="3"/>
  <c r="P17" i="3"/>
  <c r="P18" i="3"/>
  <c r="P19" i="3"/>
  <c r="P20" i="3"/>
  <c r="P21" i="3"/>
  <c r="P22" i="3"/>
  <c r="P23" i="3"/>
  <c r="P14" i="3"/>
  <c r="A16" i="4"/>
  <c r="A25" i="4"/>
  <c r="L25" i="4" s="1"/>
  <c r="A24" i="4"/>
  <c r="L24" i="4" s="1"/>
  <c r="A23" i="4"/>
  <c r="L23" i="4" s="1"/>
  <c r="A22" i="4"/>
  <c r="L22" i="4" s="1"/>
  <c r="A21" i="4"/>
  <c r="L21" i="4" s="1"/>
  <c r="A20" i="4"/>
  <c r="L20" i="4" s="1"/>
  <c r="A19" i="4"/>
  <c r="L19" i="4" s="1"/>
  <c r="A23" i="3"/>
  <c r="O23" i="3" s="1"/>
  <c r="A22" i="3"/>
  <c r="O22" i="3" s="1"/>
  <c r="A21" i="3"/>
  <c r="O21" i="3" s="1"/>
  <c r="A20" i="3"/>
  <c r="O20" i="3" s="1"/>
  <c r="A19" i="3"/>
  <c r="O19" i="3" s="1"/>
  <c r="A14" i="3"/>
  <c r="L16" i="4" l="1"/>
  <c r="A15" i="3"/>
  <c r="O15" i="3" s="1"/>
  <c r="A17" i="4"/>
  <c r="O14" i="3"/>
  <c r="A16" i="3"/>
  <c r="O16" i="3" s="1"/>
  <c r="D6" i="9"/>
  <c r="D4" i="9"/>
  <c r="L17" i="4" l="1"/>
  <c r="A18" i="4"/>
  <c r="G12" i="10" s="1"/>
  <c r="A17" i="3"/>
  <c r="D5" i="9"/>
  <c r="D8" i="9" s="1"/>
  <c r="E3" i="7"/>
  <c r="G21" i="10" l="1"/>
  <c r="G14" i="10"/>
  <c r="G16" i="10"/>
  <c r="G15" i="10"/>
  <c r="G18" i="10"/>
  <c r="G19" i="10"/>
  <c r="G17" i="10"/>
  <c r="G20" i="10"/>
  <c r="G13" i="10"/>
  <c r="D12" i="10"/>
  <c r="C12" i="10" s="1"/>
  <c r="F12" i="10"/>
  <c r="F11" i="12"/>
  <c r="D3" i="9" s="1"/>
  <c r="D18" i="9" s="1"/>
  <c r="I11" i="12"/>
  <c r="F19" i="10"/>
  <c r="D15" i="10"/>
  <c r="E12" i="10"/>
  <c r="F14" i="10"/>
  <c r="E13" i="10"/>
  <c r="D18" i="10"/>
  <c r="E18" i="10"/>
  <c r="F21" i="10"/>
  <c r="F16" i="10"/>
  <c r="E17" i="10"/>
  <c r="D13" i="10"/>
  <c r="E16" i="10"/>
  <c r="F20" i="10"/>
  <c r="L18" i="4"/>
  <c r="D16" i="10"/>
  <c r="E19" i="10"/>
  <c r="D20" i="10"/>
  <c r="E14" i="10"/>
  <c r="F15" i="10"/>
  <c r="D14" i="10"/>
  <c r="E15" i="10"/>
  <c r="D21" i="10"/>
  <c r="F17" i="10"/>
  <c r="D19" i="10"/>
  <c r="E20" i="10"/>
  <c r="F18" i="10"/>
  <c r="D17" i="10"/>
  <c r="E21" i="10"/>
  <c r="F13" i="10"/>
  <c r="A18" i="3"/>
  <c r="J6" i="10" s="1"/>
  <c r="O17" i="3"/>
  <c r="J11" i="10" l="1"/>
  <c r="J9" i="10"/>
  <c r="J10" i="10"/>
  <c r="J8" i="10"/>
  <c r="J4" i="10"/>
  <c r="J2" i="10"/>
  <c r="J5" i="10"/>
  <c r="J7" i="10"/>
  <c r="J3" i="10"/>
  <c r="A12" i="10"/>
  <c r="J4" i="7" s="1"/>
  <c r="K2" i="10"/>
  <c r="A20" i="10"/>
  <c r="C20" i="10"/>
  <c r="A18" i="10"/>
  <c r="C18" i="10"/>
  <c r="A15" i="10"/>
  <c r="C15" i="10"/>
  <c r="C17" i="10"/>
  <c r="A17" i="10"/>
  <c r="C21" i="10"/>
  <c r="A21" i="10"/>
  <c r="C13" i="10"/>
  <c r="A13" i="10"/>
  <c r="A14" i="10"/>
  <c r="C14" i="10"/>
  <c r="A16" i="10"/>
  <c r="C16" i="10"/>
  <c r="A19" i="10"/>
  <c r="C19" i="10"/>
  <c r="D27" i="9"/>
  <c r="E4" i="10"/>
  <c r="K10" i="10"/>
  <c r="K8" i="10"/>
  <c r="K5" i="10"/>
  <c r="K3" i="10"/>
  <c r="K9" i="10"/>
  <c r="K7" i="10"/>
  <c r="K4" i="10"/>
  <c r="K6" i="10"/>
  <c r="K11" i="10"/>
  <c r="D4" i="10"/>
  <c r="D3" i="10"/>
  <c r="H2" i="10"/>
  <c r="G2" i="10"/>
  <c r="I2" i="10"/>
  <c r="E2" i="10"/>
  <c r="F2" i="10"/>
  <c r="H3" i="10"/>
  <c r="I3" i="10"/>
  <c r="D2" i="10"/>
  <c r="G3" i="10"/>
  <c r="F3" i="10"/>
  <c r="E3" i="10"/>
  <c r="G4" i="10"/>
  <c r="F4" i="10"/>
  <c r="H4" i="10"/>
  <c r="I4" i="10"/>
  <c r="O18" i="3"/>
  <c r="G9" i="10"/>
  <c r="D9" i="10"/>
  <c r="H10" i="10"/>
  <c r="I8" i="10"/>
  <c r="F10" i="10"/>
  <c r="G5" i="10"/>
  <c r="H9" i="10"/>
  <c r="H11" i="10"/>
  <c r="G7" i="10"/>
  <c r="E11" i="10"/>
  <c r="G8" i="10"/>
  <c r="D6" i="10"/>
  <c r="I5" i="10"/>
  <c r="E8" i="10"/>
  <c r="D7" i="10"/>
  <c r="F6" i="10"/>
  <c r="D11" i="10"/>
  <c r="E10" i="10"/>
  <c r="E9" i="10"/>
  <c r="I9" i="10"/>
  <c r="H7" i="10"/>
  <c r="I10" i="10"/>
  <c r="F8" i="10"/>
  <c r="G6" i="10"/>
  <c r="D8" i="10"/>
  <c r="H5" i="10"/>
  <c r="G10" i="10"/>
  <c r="D5" i="10"/>
  <c r="F11" i="10"/>
  <c r="F9" i="10"/>
  <c r="E5" i="10"/>
  <c r="F5" i="10"/>
  <c r="H8" i="10"/>
  <c r="D10" i="10"/>
  <c r="I11" i="10"/>
  <c r="I6" i="10"/>
  <c r="F7" i="10"/>
  <c r="H6" i="10"/>
  <c r="E6" i="10"/>
  <c r="G11" i="10"/>
  <c r="I7" i="10"/>
  <c r="E7" i="10"/>
  <c r="C6" i="10" l="1"/>
  <c r="A6" i="10"/>
  <c r="A3" i="10"/>
  <c r="C3" i="10"/>
  <c r="C10" i="10"/>
  <c r="A10" i="10"/>
  <c r="A4" i="10"/>
  <c r="C4" i="10"/>
  <c r="J5" i="7"/>
  <c r="A5" i="10"/>
  <c r="C5" i="10"/>
  <c r="A7" i="10"/>
  <c r="C7" i="10"/>
  <c r="A11" i="10"/>
  <c r="C11" i="10"/>
  <c r="A8" i="10"/>
  <c r="C8" i="10"/>
  <c r="A9" i="10"/>
  <c r="C9" i="10"/>
  <c r="C2" i="10"/>
  <c r="A2" i="10"/>
  <c r="D26" i="9"/>
  <c r="D28" i="9" s="1"/>
  <c r="J3" i="7" l="1"/>
  <c r="J7"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Emily Golla</author>
  </authors>
  <commentList>
    <comment ref="C9" authorId="0" shapeId="0" xr:uid="{00000000-0006-0000-0100-000001000000}">
      <text>
        <r>
          <rPr>
            <sz val="8"/>
            <color indexed="81"/>
            <rFont val="Tahoma"/>
            <family val="2"/>
          </rPr>
          <t>The company name must match the organization name under which this report is submitted to EPA through CDX.</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 Lieberman</author>
    <author>Lauren Flinn</author>
    <author>ICF</author>
    <author>Cory Jemison</author>
    <author>CJ</author>
  </authors>
  <commentList>
    <comment ref="D11" authorId="0" shapeId="0" xr:uid="{00000000-0006-0000-0200-000001000000}">
      <text>
        <r>
          <rPr>
            <sz val="8"/>
            <color indexed="81"/>
            <rFont val="Tahoma"/>
            <family val="2"/>
          </rPr>
          <t xml:space="preserve">Select the name of the chemical produced. Each chemical should only appear once in the table.
If </t>
        </r>
        <r>
          <rPr>
            <b/>
            <sz val="8"/>
            <color indexed="81"/>
            <rFont val="Tahoma"/>
            <family val="2"/>
          </rPr>
          <t xml:space="preserve">copying and pasting data </t>
        </r>
        <r>
          <rPr>
            <sz val="8"/>
            <color indexed="81"/>
            <rFont val="Tahoma"/>
            <family val="2"/>
          </rPr>
          <t>into the table, please refer to the Reference List for the valid list of chemical names.</t>
        </r>
      </text>
    </comment>
    <comment ref="E11" authorId="1" shapeId="0" xr:uid="{00000000-0006-0000-0200-000002000000}">
      <text>
        <r>
          <rPr>
            <sz val="8"/>
            <color indexed="81"/>
            <rFont val="Tahoma"/>
            <family val="2"/>
          </rPr>
          <t>Enter the quantity (kg) of the chemical produced for global lab use during the reporting period.</t>
        </r>
      </text>
    </comment>
    <comment ref="F11" authorId="0" shapeId="0" xr:uid="{00000000-0006-0000-0200-000003000000}">
      <text>
        <r>
          <rPr>
            <sz val="8"/>
            <color rgb="FF000000"/>
            <rFont val="Tahoma"/>
            <family val="2"/>
          </rPr>
          <t xml:space="preserve">Enter the quantity (kg) of the chemical produced for other essential uses (EU) during the reporting period. </t>
        </r>
      </text>
    </comment>
    <comment ref="G11" authorId="0" shapeId="0" xr:uid="{00000000-0006-0000-0200-000004000000}">
      <text>
        <r>
          <rPr>
            <sz val="8"/>
            <color indexed="81"/>
            <rFont val="Tahoma"/>
            <family val="2"/>
          </rPr>
          <t xml:space="preserve">Enter the quantity (kg) of the chemical produced for in-house transformation during the reporting period.  </t>
        </r>
      </text>
    </comment>
    <comment ref="H11" authorId="0" shapeId="0" xr:uid="{00000000-0006-0000-0200-000005000000}">
      <text>
        <r>
          <rPr>
            <sz val="8"/>
            <color indexed="81"/>
            <rFont val="Tahoma"/>
            <family val="2"/>
          </rPr>
          <t>Enter the quantity (kg) of the chemical produced for second party transformation during the reporting period.</t>
        </r>
      </text>
    </comment>
    <comment ref="I11" authorId="0" shapeId="0" xr:uid="{00000000-0006-0000-0200-000006000000}">
      <text>
        <r>
          <rPr>
            <sz val="8"/>
            <color indexed="81"/>
            <rFont val="Tahoma"/>
            <family val="2"/>
          </rPr>
          <t>Enter the quantity (kg) of the chemical produced for in-house destruction during the reporting period.</t>
        </r>
      </text>
    </comment>
    <comment ref="J11" authorId="0" shapeId="0" xr:uid="{00000000-0006-0000-0200-000007000000}">
      <text>
        <r>
          <rPr>
            <sz val="8"/>
            <color indexed="81"/>
            <rFont val="Tahoma"/>
            <family val="2"/>
          </rPr>
          <t xml:space="preserve">Enter the quantity (kg) of the chemical produced for second party destruction during the reporting period.   </t>
        </r>
      </text>
    </comment>
    <comment ref="K11" authorId="2" shapeId="0" xr:uid="{00000000-0006-0000-0200-000008000000}">
      <text>
        <r>
          <rPr>
            <sz val="8"/>
            <color indexed="81"/>
            <rFont val="Tahoma"/>
            <family val="2"/>
          </rPr>
          <t>The gross quantity (kg) of the chemical produced during the reporting period equals global lab + other EU + in-house transformation + 2nd party transformation + in-house destruction + 2nd party destruction. This field is autopopulated.</t>
        </r>
      </text>
    </comment>
    <comment ref="P13" authorId="3" shapeId="0" xr:uid="{00000000-0006-0000-0200-000009000000}">
      <text>
        <r>
          <rPr>
            <b/>
            <sz val="9"/>
            <color indexed="81"/>
            <rFont val="Tahoma"/>
            <family val="2"/>
          </rPr>
          <t>Cory Jemison:</t>
        </r>
        <r>
          <rPr>
            <sz val="9"/>
            <color indexed="81"/>
            <rFont val="Tahoma"/>
            <family val="2"/>
          </rPr>
          <t xml:space="preserve">
These columns will be hidden</t>
        </r>
      </text>
    </comment>
    <comment ref="S13" authorId="4" shapeId="0" xr:uid="{00000000-0006-0000-0200-00000A000000}">
      <text>
        <r>
          <rPr>
            <b/>
            <sz val="9"/>
            <color indexed="81"/>
            <rFont val="Tahoma"/>
            <family val="2"/>
          </rPr>
          <t>CJ:</t>
        </r>
        <r>
          <rPr>
            <sz val="9"/>
            <color indexed="81"/>
            <rFont val="Tahoma"/>
            <family val="2"/>
          </rPr>
          <t xml:space="preserve">
If production of a chemical for global lab or other EU is identified in Section 2, the chemical must also be selected in Section 3 with the corresponding purpose selected.</t>
        </r>
      </text>
    </comment>
    <comment ref="T13" authorId="4" shapeId="0" xr:uid="{00000000-0006-0000-0200-00000B000000}">
      <text>
        <r>
          <rPr>
            <b/>
            <sz val="9"/>
            <color indexed="81"/>
            <rFont val="Tahoma"/>
            <family val="2"/>
          </rPr>
          <t>CJ:</t>
        </r>
        <r>
          <rPr>
            <sz val="9"/>
            <color indexed="81"/>
            <rFont val="Tahoma"/>
            <family val="2"/>
          </rPr>
          <t xml:space="preserve">
If production of a chemical for second party transformation or second party destruction is identified in Section 2, but the chemical isn't selected in Section 3 with the corresponding purpose, the user is notified with a warning message</t>
        </r>
      </text>
    </comment>
    <comment ref="A14" authorId="3" shapeId="0" xr:uid="{00000000-0006-0000-0200-00000C000000}">
      <text>
        <r>
          <rPr>
            <b/>
            <sz val="9"/>
            <color indexed="81"/>
            <rFont val="Tahoma"/>
            <family val="2"/>
          </rPr>
          <t>Cory Jemison:</t>
        </r>
        <r>
          <rPr>
            <sz val="9"/>
            <color indexed="81"/>
            <rFont val="Tahoma"/>
            <family val="2"/>
          </rPr>
          <t xml:space="preserve">
This column will be hidden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Daniel Lieberman</author>
    <author>Emily Golla</author>
    <author>CJ</author>
    <author>Cory Jemison</author>
  </authors>
  <commentList>
    <comment ref="D13" authorId="0" shapeId="0" xr:uid="{00000000-0006-0000-0300-000001000000}">
      <text>
        <r>
          <rPr>
            <sz val="8"/>
            <color indexed="81"/>
            <rFont val="Tahoma"/>
            <family val="2"/>
          </rPr>
          <t xml:space="preserve">Select the chemical name from the dropdown list if the controlled substance was produced during the reporting period and subsequently shipped to a second party for transformation or destruction, or purchased by a company for lab use or other EU.  If the material was shipped to or purchased by more than one company, enter the chemical name in more than one row.
If </t>
        </r>
        <r>
          <rPr>
            <b/>
            <sz val="8"/>
            <color indexed="81"/>
            <rFont val="Tahoma"/>
            <family val="2"/>
          </rPr>
          <t>copying and pasting data</t>
        </r>
        <r>
          <rPr>
            <sz val="8"/>
            <color indexed="81"/>
            <rFont val="Tahoma"/>
            <family val="2"/>
          </rPr>
          <t xml:space="preserve"> into the table, please refer to the Reference List for the valid list of chemical names.</t>
        </r>
      </text>
    </comment>
    <comment ref="E13" authorId="1" shapeId="0" xr:uid="{00000000-0006-0000-0300-000002000000}">
      <text>
        <r>
          <rPr>
            <sz val="8"/>
            <color indexed="81"/>
            <rFont val="Tahoma"/>
            <family val="2"/>
          </rPr>
          <t>Enter the name of the company that received or purchased material during the quarter for transformation, destruction, global lab, or other EU.</t>
        </r>
      </text>
    </comment>
    <comment ref="F13" authorId="1" shapeId="0" xr:uid="{00000000-0006-0000-0300-000003000000}">
      <text>
        <r>
          <rPr>
            <sz val="8"/>
            <color indexed="81"/>
            <rFont val="Tahoma"/>
            <family val="2"/>
          </rPr>
          <t xml:space="preserve">Enter the quantity (kg) of the chemical shipped to or purchased by the recipient company during the reporting period.  </t>
        </r>
      </text>
    </comment>
    <comment ref="G13" authorId="1" shapeId="0" xr:uid="{00000000-0006-0000-0300-000004000000}">
      <text>
        <r>
          <rPr>
            <sz val="8"/>
            <color indexed="81"/>
            <rFont val="Tahoma"/>
            <family val="2"/>
          </rPr>
          <t>Identify whether the material will be (1) transformed (2) destroyed, (3) distributed for global lab, or (4) used for other essential uses.</t>
        </r>
      </text>
    </comment>
    <comment ref="M15" authorId="2" shapeId="0" xr:uid="{00000000-0006-0000-0300-000005000000}">
      <text>
        <r>
          <rPr>
            <b/>
            <sz val="9"/>
            <color indexed="81"/>
            <rFont val="Tahoma"/>
            <family val="2"/>
          </rPr>
          <t>CJ:</t>
        </r>
        <r>
          <rPr>
            <sz val="9"/>
            <color indexed="81"/>
            <rFont val="Tahoma"/>
            <family val="2"/>
          </rPr>
          <t xml:space="preserve">
Not an active check, character limit incorporated into cell validation</t>
        </r>
      </text>
    </comment>
    <comment ref="N15" authorId="3" shapeId="0" xr:uid="{00000000-0006-0000-0300-000006000000}">
      <text>
        <r>
          <rPr>
            <b/>
            <sz val="9"/>
            <color indexed="81"/>
            <rFont val="Tahoma"/>
            <family val="2"/>
          </rPr>
          <t>Cory Jemison:</t>
        </r>
        <r>
          <rPr>
            <sz val="9"/>
            <color indexed="81"/>
            <rFont val="Tahoma"/>
            <family val="2"/>
          </rPr>
          <t xml:space="preserve">
If a chemical is selected in Section 3 with a purpose = global lab or other EU,  production of that chemical for global lab or other EU, accordingly, must also appear in Section 2.</t>
        </r>
      </text>
    </comment>
    <comment ref="R15" authorId="3" shapeId="0" xr:uid="{00000000-0006-0000-0300-000007000000}">
      <text>
        <r>
          <rPr>
            <b/>
            <sz val="9"/>
            <color indexed="81"/>
            <rFont val="Tahoma"/>
            <family val="2"/>
          </rPr>
          <t>Cory Jemison:</t>
        </r>
        <r>
          <rPr>
            <sz val="9"/>
            <color indexed="81"/>
            <rFont val="Tahoma"/>
            <family val="2"/>
          </rPr>
          <t xml:space="preserve">
If a chemical is selected in Section 3 with transformation or destruction selected as the purpose, but production of that chemical for second party transformation or second party destruction, accordingly isn't identified in Section 2 , the user is notified with a warning message: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Cory Jemison</author>
  </authors>
  <commentList>
    <comment ref="B1" authorId="0" shapeId="0" xr:uid="{00000000-0006-0000-0700-000001000000}">
      <text>
        <r>
          <rPr>
            <b/>
            <sz val="9"/>
            <color indexed="81"/>
            <rFont val="Tahoma"/>
            <family val="2"/>
          </rPr>
          <t>Cory Jemison:</t>
        </r>
        <r>
          <rPr>
            <sz val="9"/>
            <color indexed="81"/>
            <rFont val="Tahoma"/>
            <family val="2"/>
          </rPr>
          <t xml:space="preserve">
This column is for formula purposes only and will not be brought into the actual CSV file.</t>
        </r>
      </text>
    </comment>
    <comment ref="L1" authorId="0" shapeId="0" xr:uid="{00000000-0006-0000-0700-000002000000}">
      <text>
        <r>
          <rPr>
            <b/>
            <sz val="9"/>
            <color indexed="81"/>
            <rFont val="Tahoma"/>
            <family val="2"/>
          </rPr>
          <t>Cory Jemison:</t>
        </r>
        <r>
          <rPr>
            <sz val="9"/>
            <color indexed="81"/>
            <rFont val="Tahoma"/>
            <family val="2"/>
          </rPr>
          <t xml:space="preserve">
Used for export to CSV</t>
        </r>
      </text>
    </comment>
    <comment ref="B22" authorId="0" shapeId="0" xr:uid="{00000000-0006-0000-0700-000003000000}">
      <text>
        <r>
          <rPr>
            <b/>
            <sz val="9"/>
            <color indexed="81"/>
            <rFont val="Tahoma"/>
            <family val="2"/>
          </rPr>
          <t>Cory Jemison:</t>
        </r>
        <r>
          <rPr>
            <sz val="9"/>
            <color indexed="81"/>
            <rFont val="Tahoma"/>
            <family val="2"/>
          </rPr>
          <t xml:space="preserve">
Used for Export to CSV</t>
        </r>
      </text>
    </comment>
  </commentList>
</comments>
</file>

<file path=xl/sharedStrings.xml><?xml version="1.0" encoding="utf-8"?>
<sst xmlns="http://schemas.openxmlformats.org/spreadsheetml/2006/main" count="230" uniqueCount="141">
  <si>
    <t>Stratospheric Ozone Protection Program</t>
  </si>
  <si>
    <t>U.S. Environmental Protection Agency</t>
  </si>
  <si>
    <t xml:space="preserve">Section 1: Report Identification Information </t>
  </si>
  <si>
    <t>Instructions</t>
  </si>
  <si>
    <t>Section 2: Production Data</t>
  </si>
  <si>
    <t>Chemical Name</t>
  </si>
  <si>
    <t>Gross Production</t>
  </si>
  <si>
    <t>Net Production</t>
  </si>
  <si>
    <t>Selection</t>
  </si>
  <si>
    <t>kg</t>
  </si>
  <si>
    <t>Recipient Company Name</t>
  </si>
  <si>
    <t>Quantity</t>
  </si>
  <si>
    <t>Purpose</t>
  </si>
  <si>
    <t>Text</t>
  </si>
  <si>
    <t>Company A</t>
  </si>
  <si>
    <t>Transformation</t>
  </si>
  <si>
    <t>Submission Type</t>
  </si>
  <si>
    <t>Reporting Year:</t>
  </si>
  <si>
    <t>Reporting Year</t>
  </si>
  <si>
    <t>Reporting Quarter</t>
  </si>
  <si>
    <t>Submission Type:</t>
  </si>
  <si>
    <t>Reporting Quarter:</t>
  </si>
  <si>
    <t>Original Submission</t>
  </si>
  <si>
    <t>Re-Submittal</t>
  </si>
  <si>
    <t>Destruction</t>
  </si>
  <si>
    <t xml:space="preserve">Company Name: </t>
  </si>
  <si>
    <t>Complete all fields below.  No fields may be left blank.</t>
  </si>
  <si>
    <t>Current Year</t>
  </si>
  <si>
    <t>Section 1</t>
  </si>
  <si>
    <t>Entry</t>
  </si>
  <si>
    <t>Section 2</t>
  </si>
  <si>
    <t>All</t>
  </si>
  <si>
    <t>Duplicates</t>
  </si>
  <si>
    <t>Negative Net Production</t>
  </si>
  <si>
    <r>
      <rPr>
        <b/>
        <sz val="11"/>
        <color theme="1"/>
        <rFont val="Calibri"/>
        <family val="2"/>
        <scheme val="minor"/>
      </rPr>
      <t>Status</t>
    </r>
    <r>
      <rPr>
        <sz val="11"/>
        <color theme="1"/>
        <rFont val="Calibri"/>
        <family val="2"/>
        <scheme val="minor"/>
      </rPr>
      <t xml:space="preserve"> (1 = Incomplete, 0 = Complete)</t>
    </r>
  </si>
  <si>
    <t>Gross Production Check</t>
  </si>
  <si>
    <t>Error Check</t>
  </si>
  <si>
    <t>Filled Out?</t>
  </si>
  <si>
    <t>Character Check</t>
  </si>
  <si>
    <t>Section 3</t>
  </si>
  <si>
    <t>Company Name:</t>
  </si>
  <si>
    <t>Reporting Period:</t>
  </si>
  <si>
    <t>Section</t>
  </si>
  <si>
    <t>Check Description</t>
  </si>
  <si>
    <t>LastRow</t>
  </si>
  <si>
    <t>LastColumn</t>
  </si>
  <si>
    <t>Completeness check</t>
  </si>
  <si>
    <t>Complete?</t>
  </si>
  <si>
    <t>Autopopulated</t>
  </si>
  <si>
    <t>Valid Chem Name</t>
  </si>
  <si>
    <t>Active Row?</t>
  </si>
  <si>
    <t>ActiveRow?</t>
  </si>
  <si>
    <t>Section 3 Quantity</t>
  </si>
  <si>
    <t>ALL</t>
  </si>
  <si>
    <t>TOTAL</t>
  </si>
  <si>
    <t>Numerical Checks against Output for CSV</t>
  </si>
  <si>
    <t xml:space="preserve">All information submitted to EPA will be treated as confidential in accordance with 40 CFR Part 2, Subpart B, and will only be disclosed by the means set forth in the subpart. </t>
  </si>
  <si>
    <t>Reference List</t>
  </si>
  <si>
    <t>Global Lab</t>
  </si>
  <si>
    <t>Other EU</t>
  </si>
  <si>
    <t>Class I Producer Quarterly Report</t>
  </si>
  <si>
    <t>CFC-11</t>
  </si>
  <si>
    <t>CFC-12</t>
  </si>
  <si>
    <t>CFC-13</t>
  </si>
  <si>
    <t>CFC-111</t>
  </si>
  <si>
    <t>CFC-112</t>
  </si>
  <si>
    <t>CFC-113</t>
  </si>
  <si>
    <t>CFC-114</t>
  </si>
  <si>
    <t>CFC-115</t>
  </si>
  <si>
    <t>CFC-211</t>
  </si>
  <si>
    <t>CFC-212</t>
  </si>
  <si>
    <t>CFC-213</t>
  </si>
  <si>
    <t>CFC-214</t>
  </si>
  <si>
    <t>CFC-215</t>
  </si>
  <si>
    <t>CFC-216</t>
  </si>
  <si>
    <t>CFC-217</t>
  </si>
  <si>
    <t>Halon 1202</t>
  </si>
  <si>
    <t>Halon 1211</t>
  </si>
  <si>
    <t>Halon 1301</t>
  </si>
  <si>
    <t>Halon 2402</t>
  </si>
  <si>
    <t>CBM</t>
  </si>
  <si>
    <t>CCL4</t>
  </si>
  <si>
    <t>CH3CCL3</t>
  </si>
  <si>
    <t>HBFCs</t>
  </si>
  <si>
    <r>
      <t xml:space="preserve">Identify the recipient company(s) of the material produced for second party transformation, second party destruction, global lab, and/or other essential uses (EU), and the amount shipped to or purchased by each company during the quarter. 
</t>
    </r>
    <r>
      <rPr>
        <b/>
        <i/>
        <sz val="10"/>
        <color theme="1"/>
        <rFont val="Calibri"/>
        <family val="2"/>
        <scheme val="minor"/>
      </rPr>
      <t/>
    </r>
  </si>
  <si>
    <r>
      <rPr>
        <b/>
        <i/>
        <sz val="10"/>
        <color theme="1"/>
        <rFont val="Calibri"/>
        <family val="2"/>
        <scheme val="minor"/>
      </rPr>
      <t>Note:</t>
    </r>
    <r>
      <rPr>
        <i/>
        <sz val="10"/>
        <color theme="1"/>
        <rFont val="Calibri"/>
        <family val="2"/>
        <scheme val="minor"/>
      </rPr>
      <t xml:space="preserve"> Due to a potential time lag between the date of production and the date of shipment, it is recognized that for a given quarter the information in Section 3 may not match the information reported in Section 2 for second party transformation and second party destruction; however, it is expected that all material produced for second party transformation and second party destruction will eventually be shipped to a second party and must be reported as such in the applicable quarterly report. </t>
    </r>
  </si>
  <si>
    <t xml:space="preserve">In-House Transformation </t>
  </si>
  <si>
    <t xml:space="preserve">In-House Destruction </t>
  </si>
  <si>
    <t>Section 3: Shipment/Sales Data</t>
  </si>
  <si>
    <t>Sec 3 Inclusion - 2nd Party</t>
  </si>
  <si>
    <t>Sec 3 Inclusion - Lab/EU</t>
  </si>
  <si>
    <t>Duplicates?</t>
  </si>
  <si>
    <t>Production?</t>
  </si>
  <si>
    <t>In Sec 2: also in Sec 3? - Lab/EU</t>
  </si>
  <si>
    <t>In Sec 2: 2nd party trans/destruction reflected in Sec 3?</t>
  </si>
  <si>
    <t>Error or Warning?</t>
  </si>
  <si>
    <t>Error</t>
  </si>
  <si>
    <t>Warning</t>
  </si>
  <si>
    <t>Sec 2 Inclusion - Lab/EU</t>
  </si>
  <si>
    <t>Sec 2 Inclusion - 2nd Party</t>
  </si>
  <si>
    <t>Sec 3 reflected in Sec 2? - Lab/EU</t>
  </si>
  <si>
    <t>Sec 3 reflected in Sec 2? - 2nd Party</t>
  </si>
  <si>
    <t>Class I Producer Quarterly Report (Sec 82.13)</t>
  </si>
  <si>
    <r>
      <t xml:space="preserve">In the table below, enter the quantity of each class I controlled substance that was produced during the reporting period.  If no controlled substances were produced, the table may be left blank.  As a reminder, </t>
    </r>
    <r>
      <rPr>
        <b/>
        <i/>
        <sz val="10"/>
        <color theme="1"/>
        <rFont val="Calibri"/>
        <family val="2"/>
        <scheme val="minor"/>
      </rPr>
      <t>if material was produced for global lab, other essential uses (EU), second party transformation, or second party destruction</t>
    </r>
    <r>
      <rPr>
        <i/>
        <sz val="10"/>
        <color theme="1"/>
        <rFont val="Calibri"/>
        <family val="2"/>
        <scheme val="minor"/>
      </rPr>
      <t>, a copy of the transformation verification, destruction verification, and/or essential use certification from each company for whom material was produced must be provided to EPA along with the submission of this report.</t>
    </r>
  </si>
  <si>
    <t>Only in Data Submission code, not in navigate to section 3 code.</t>
  </si>
  <si>
    <t>MaxRow</t>
  </si>
  <si>
    <t>Row #</t>
  </si>
  <si>
    <t>Sec2End</t>
  </si>
  <si>
    <t>Sec3Start</t>
  </si>
  <si>
    <t>Sec3End</t>
  </si>
  <si>
    <t>MaxTempRow</t>
  </si>
  <si>
    <t>Sec3PasteRow</t>
  </si>
  <si>
    <t>Variables for Data Submission</t>
  </si>
  <si>
    <r>
      <rPr>
        <b/>
        <sz val="10"/>
        <color theme="1"/>
        <rFont val="Calibri"/>
        <family val="2"/>
        <scheme val="minor"/>
      </rPr>
      <t>Copying and Pasting Data:</t>
    </r>
    <r>
      <rPr>
        <sz val="10"/>
        <color theme="1"/>
        <rFont val="Calibri"/>
        <family val="2"/>
        <scheme val="minor"/>
      </rPr>
      <t xml:space="preserve"> If data are pasted into this reporting form from another spreadsheet, the formatting of specific cells must be consistent with the requirements of the form in order to be </t>
    </r>
  </si>
  <si>
    <r>
      <rPr>
        <sz val="10"/>
        <rFont val="Calibri"/>
        <family val="2"/>
        <scheme val="minor"/>
      </rPr>
      <t>accepted into EPA’s ODS Tracking System. Refer to the</t>
    </r>
    <r>
      <rPr>
        <sz val="10"/>
        <color theme="10"/>
        <rFont val="Calibri"/>
        <family val="2"/>
        <scheme val="minor"/>
      </rPr>
      <t xml:space="preserve"> </t>
    </r>
    <r>
      <rPr>
        <i/>
        <sz val="10"/>
        <color theme="10"/>
        <rFont val="Calibri"/>
        <family val="2"/>
        <scheme val="minor"/>
      </rPr>
      <t>Reference List</t>
    </r>
    <r>
      <rPr>
        <sz val="10"/>
        <color theme="10"/>
        <rFont val="Calibri"/>
        <family val="2"/>
        <scheme val="minor"/>
      </rPr>
      <t xml:space="preserve"> </t>
    </r>
    <r>
      <rPr>
        <sz val="10"/>
        <rFont val="Calibri"/>
        <family val="2"/>
        <scheme val="minor"/>
      </rPr>
      <t>to identify the valid naming scheme for specific data fields. Additionally, select "Paste As Values" when pasting data into the form.</t>
    </r>
  </si>
  <si>
    <r>
      <rPr>
        <i/>
        <sz val="10"/>
        <rFont val="Calibri"/>
        <family val="2"/>
        <scheme val="minor"/>
      </rPr>
      <t xml:space="preserve">If </t>
    </r>
    <r>
      <rPr>
        <b/>
        <i/>
        <sz val="10"/>
        <rFont val="Calibri"/>
        <family val="2"/>
        <scheme val="minor"/>
      </rPr>
      <t>copying and pasting data</t>
    </r>
    <r>
      <rPr>
        <i/>
        <sz val="10"/>
        <rFont val="Calibri"/>
        <family val="2"/>
        <scheme val="minor"/>
      </rPr>
      <t xml:space="preserve"> into the table, please refer to the</t>
    </r>
    <r>
      <rPr>
        <i/>
        <sz val="10"/>
        <color theme="10"/>
        <rFont val="Calibri"/>
        <family val="2"/>
        <scheme val="minor"/>
      </rPr>
      <t xml:space="preserve"> Reference List </t>
    </r>
    <r>
      <rPr>
        <i/>
        <sz val="10"/>
        <rFont val="Calibri"/>
        <family val="2"/>
        <scheme val="minor"/>
      </rPr>
      <t>and the accompanying instructions.</t>
    </r>
  </si>
  <si>
    <t>PROD1</t>
  </si>
  <si>
    <t>Date for CSV Title</t>
  </si>
  <si>
    <t>Form Name for CSV Title</t>
  </si>
  <si>
    <t>Class I Producer</t>
  </si>
  <si>
    <t xml:space="preserve">Second Party Transformation </t>
  </si>
  <si>
    <t xml:space="preserve">Second Party Destruction </t>
  </si>
  <si>
    <t xml:space="preserve">Valid Purpose </t>
  </si>
  <si>
    <t>Valid Purpose</t>
  </si>
  <si>
    <t>As a reminder, a copy of the transformation verification, destruction verification, or essential use certification from each company for whom material was produced must be provided to EPA along with the submission of this report.</t>
  </si>
  <si>
    <t>https://www.epa.gov/ods-phaseout/ods-recordkeeping-and-reporting</t>
  </si>
  <si>
    <r>
      <t xml:space="preserve">Complete this form by filling in the data fields that are highlighted in </t>
    </r>
    <r>
      <rPr>
        <sz val="10"/>
        <color theme="4"/>
        <rFont val="Calibri"/>
        <family val="2"/>
        <scheme val="minor"/>
      </rPr>
      <t>blue</t>
    </r>
    <r>
      <rPr>
        <sz val="10"/>
        <color theme="1"/>
        <rFont val="Calibri"/>
        <family val="2"/>
        <scheme val="minor"/>
      </rPr>
      <t xml:space="preserve">.  Guidance on how to complete individual data fields are provided in comment bubbles. Use the arrows to navigate between the tabs. Once completed, use the 'prepare submission' button in Section 3 to generate your CSV file.  </t>
    </r>
  </si>
  <si>
    <t>Name of the Class I Chemical Produced</t>
  </si>
  <si>
    <t>EPA Form #5900-151</t>
  </si>
  <si>
    <r>
      <rPr>
        <b/>
        <i/>
        <sz val="10"/>
        <color theme="1"/>
        <rFont val="Calibri"/>
        <family val="2"/>
        <scheme val="minor"/>
      </rPr>
      <t xml:space="preserve">Chemical Name List: </t>
    </r>
    <r>
      <rPr>
        <i/>
        <sz val="10"/>
        <color theme="1"/>
        <rFont val="Calibri"/>
        <family val="2"/>
        <scheme val="minor"/>
      </rPr>
      <t xml:space="preserve">The table below lists the valid chemical names that may be used when entering data into Section 2 and Section 3 of this form. </t>
    </r>
  </si>
  <si>
    <r>
      <rPr>
        <b/>
        <i/>
        <sz val="10"/>
        <color theme="1"/>
        <rFont val="Calibri"/>
        <family val="2"/>
        <scheme val="minor"/>
      </rPr>
      <t xml:space="preserve">Copying and Pasting Data: </t>
    </r>
    <r>
      <rPr>
        <i/>
        <sz val="10"/>
        <color theme="1"/>
        <rFont val="Calibri"/>
        <family val="2"/>
        <scheme val="minor"/>
      </rPr>
      <t>If data are pasted into this reporting form from another spreadsheet, the formatting of specific cells must be consistent with the requirements of the form in order to be accepted into EPA’s ODS tracking system.  When copying and pasting data into the form, please ensure consistency with the formatting of the list below.</t>
    </r>
  </si>
  <si>
    <t>The public reporting and recordkeeping burden for this collection of information is estimated to average 2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Avenue NW, Washington, D.C. 20460.  Include the OMB control number in any correspondence.  Do not send the completed form to this address.</t>
  </si>
  <si>
    <r>
      <rPr>
        <b/>
        <sz val="10"/>
        <color theme="1"/>
        <rFont val="Calibri"/>
        <family val="2"/>
        <scheme val="minor"/>
      </rPr>
      <t>Report Submission:</t>
    </r>
    <r>
      <rPr>
        <sz val="10"/>
        <color theme="1"/>
        <rFont val="Calibri"/>
        <family val="2"/>
        <scheme val="minor"/>
      </rPr>
      <t xml:space="preserve"> This Excel file, the generated CSV file, and all supporting attachments should be submitted to EPA through the Central Data Exchange (CDX). Refer to EPA's website for additional information on form submission:</t>
    </r>
  </si>
  <si>
    <t>x</t>
  </si>
  <si>
    <t xml:space="preserve">   Date Prepared:</t>
  </si>
  <si>
    <t>OMB Control Number: 2010-0170</t>
  </si>
  <si>
    <t>Expiration Date: 8/31/2021</t>
  </si>
  <si>
    <t>3</t>
  </si>
  <si>
    <t>Version 3.0</t>
  </si>
  <si>
    <t>Last Updated: March 2019</t>
  </si>
  <si>
    <t>icf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</si>
</sst>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42" x14ac:knownFonts="1">
    <font>
      <sz val="11"/>
      <color theme="1"/>
      <name val="Calibri"/>
      <family val="2"/>
      <scheme val="minor"/>
    </font>
    <font>
      <sz val="11"/>
      <color theme="1"/>
      <name val="Calibri"/>
      <family val="2"/>
      <scheme val="minor"/>
    </font>
    <font>
      <b/>
      <sz val="11"/>
      <color theme="1"/>
      <name val="Calibri"/>
      <family val="2"/>
      <scheme val="minor"/>
    </font>
    <font>
      <b/>
      <sz val="10"/>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i/>
      <sz val="14"/>
      <color theme="1"/>
      <name val="Calibri"/>
      <family val="2"/>
      <scheme val="minor"/>
    </font>
    <font>
      <sz val="10"/>
      <color theme="1"/>
      <name val="Calibri"/>
      <family val="2"/>
      <scheme val="minor"/>
    </font>
    <font>
      <sz val="13"/>
      <color theme="1"/>
      <name val="Calibri"/>
      <family val="2"/>
      <scheme val="minor"/>
    </font>
    <font>
      <i/>
      <sz val="10"/>
      <color theme="1"/>
      <name val="Calibri"/>
      <family val="2"/>
      <scheme val="minor"/>
    </font>
    <font>
      <i/>
      <sz val="9"/>
      <color theme="1"/>
      <name val="Calibri"/>
      <family val="2"/>
      <scheme val="minor"/>
    </font>
    <font>
      <b/>
      <sz val="10"/>
      <color theme="1"/>
      <name val="Calibri"/>
      <family val="2"/>
      <scheme val="minor"/>
    </font>
    <font>
      <sz val="8"/>
      <color indexed="81"/>
      <name val="Tahoma"/>
      <family val="2"/>
    </font>
    <font>
      <i/>
      <sz val="10"/>
      <name val="Arial"/>
      <family val="2"/>
    </font>
    <font>
      <b/>
      <sz val="8"/>
      <name val="Arial"/>
      <family val="2"/>
    </font>
    <font>
      <sz val="10"/>
      <color theme="1"/>
      <name val="Arial"/>
      <family val="2"/>
    </font>
    <font>
      <sz val="10"/>
      <name val="Calibri"/>
      <family val="2"/>
      <scheme val="minor"/>
    </font>
    <font>
      <sz val="10"/>
      <color indexed="8"/>
      <name val="Calibri"/>
      <family val="2"/>
      <scheme val="minor"/>
    </font>
    <font>
      <u/>
      <sz val="11"/>
      <color theme="10"/>
      <name val="Calibri"/>
      <family val="2"/>
      <scheme val="minor"/>
    </font>
    <font>
      <i/>
      <sz val="9"/>
      <name val="Calibri"/>
      <family val="2"/>
      <scheme val="minor"/>
    </font>
    <font>
      <b/>
      <i/>
      <sz val="12"/>
      <color theme="1"/>
      <name val="Calibri"/>
      <family val="2"/>
      <scheme val="minor"/>
    </font>
    <font>
      <sz val="10"/>
      <color rgb="FFC00000"/>
      <name val="Calibri"/>
      <family val="2"/>
      <scheme val="minor"/>
    </font>
    <font>
      <sz val="9"/>
      <color indexed="81"/>
      <name val="Tahoma"/>
      <family val="2"/>
    </font>
    <font>
      <sz val="11"/>
      <color rgb="FFFF0000"/>
      <name val="Calibri"/>
      <family val="2"/>
      <scheme val="minor"/>
    </font>
    <font>
      <b/>
      <sz val="9"/>
      <color indexed="81"/>
      <name val="Tahoma"/>
      <family val="2"/>
    </font>
    <font>
      <sz val="11"/>
      <color theme="0" tint="-4.9989318521683403E-2"/>
      <name val="Calibri"/>
      <family val="2"/>
      <scheme val="minor"/>
    </font>
    <font>
      <sz val="11"/>
      <color theme="0"/>
      <name val="Calibri"/>
      <family val="2"/>
      <scheme val="minor"/>
    </font>
    <font>
      <i/>
      <sz val="11"/>
      <color theme="1"/>
      <name val="Calibri"/>
      <family val="2"/>
      <scheme val="minor"/>
    </font>
    <font>
      <b/>
      <i/>
      <sz val="10"/>
      <color theme="1"/>
      <name val="Calibri"/>
      <family val="2"/>
      <scheme val="minor"/>
    </font>
    <font>
      <sz val="10"/>
      <color theme="4"/>
      <name val="Calibri"/>
      <family val="2"/>
      <scheme val="minor"/>
    </font>
    <font>
      <b/>
      <sz val="8"/>
      <color indexed="81"/>
      <name val="Tahoma"/>
      <family val="2"/>
    </font>
    <font>
      <sz val="10"/>
      <name val="Arial"/>
      <family val="2"/>
    </font>
    <font>
      <sz val="10"/>
      <color theme="10"/>
      <name val="Calibri"/>
      <family val="2"/>
      <scheme val="minor"/>
    </font>
    <font>
      <i/>
      <sz val="10"/>
      <color theme="10"/>
      <name val="Calibri"/>
      <family val="2"/>
      <scheme val="minor"/>
    </font>
    <font>
      <i/>
      <sz val="10"/>
      <name val="Calibri"/>
      <family val="2"/>
      <scheme val="minor"/>
    </font>
    <font>
      <b/>
      <i/>
      <sz val="10"/>
      <name val="Calibri"/>
      <family val="2"/>
      <scheme val="minor"/>
    </font>
    <font>
      <b/>
      <sz val="10"/>
      <color rgb="FF000000"/>
      <name val="Calibri"/>
      <family val="2"/>
    </font>
    <font>
      <sz val="10"/>
      <color rgb="FF000000"/>
      <name val="Calibri"/>
      <family val="2"/>
    </font>
    <font>
      <u/>
      <sz val="10"/>
      <color theme="10"/>
      <name val="Calibri"/>
      <family val="2"/>
      <scheme val="minor"/>
    </font>
    <font>
      <sz val="10"/>
      <color theme="0"/>
      <name val="Calibri"/>
      <family val="2"/>
      <scheme val="minor"/>
    </font>
    <font>
      <sz val="8"/>
      <color rgb="FF000000"/>
      <name val="Tahoma"/>
      <family val="2"/>
    </font>
  </fonts>
  <fills count="8">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D9D9D9"/>
        <bgColor rgb="FF000000"/>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0" fontId="19" fillId="0" borderId="0" applyNumberFormat="0" applyFill="0" applyBorder="0" applyAlignment="0" applyProtection="0"/>
    <xf numFmtId="0" fontId="32" fillId="0" borderId="0"/>
    <xf numFmtId="0" fontId="32" fillId="0" borderId="0"/>
  </cellStyleXfs>
  <cellXfs count="196">
    <xf numFmtId="0" fontId="0" fillId="0" borderId="0" xfId="0"/>
    <xf numFmtId="0" fontId="0" fillId="0" borderId="0" xfId="0" applyBorder="1"/>
    <xf numFmtId="0" fontId="2" fillId="0" borderId="0" xfId="0" applyFont="1" applyBorder="1" applyAlignment="1">
      <alignment horizontal="left"/>
    </xf>
    <xf numFmtId="0" fontId="8" fillId="0" borderId="0" xfId="0" applyFont="1"/>
    <xf numFmtId="0" fontId="9" fillId="0" borderId="0" xfId="0" applyFont="1" applyBorder="1" applyAlignment="1">
      <alignment horizontal="center"/>
    </xf>
    <xf numFmtId="0" fontId="8" fillId="0" borderId="0" xfId="0" applyFont="1" applyBorder="1"/>
    <xf numFmtId="0" fontId="4" fillId="0" borderId="0" xfId="0" applyFont="1" applyBorder="1" applyAlignment="1">
      <alignment vertical="center"/>
    </xf>
    <xf numFmtId="0" fontId="11" fillId="0" borderId="0" xfId="0" applyFont="1" applyBorder="1" applyAlignment="1">
      <alignment wrapText="1"/>
    </xf>
    <xf numFmtId="0" fontId="0" fillId="0" borderId="3" xfId="0" applyBorder="1"/>
    <xf numFmtId="0" fontId="5" fillId="0" borderId="4" xfId="0" applyFont="1" applyBorder="1" applyAlignment="1">
      <alignment horizontal="center"/>
    </xf>
    <xf numFmtId="0" fontId="0" fillId="0" borderId="5" xfId="0" applyBorder="1" applyAlignment="1"/>
    <xf numFmtId="0" fontId="0" fillId="0" borderId="6" xfId="0" applyBorder="1"/>
    <xf numFmtId="0" fontId="0" fillId="0" borderId="2" xfId="0" applyBorder="1"/>
    <xf numFmtId="0" fontId="0" fillId="0" borderId="2" xfId="0" applyFont="1" applyBorder="1" applyAlignment="1">
      <alignment horizontal="left"/>
    </xf>
    <xf numFmtId="0" fontId="0" fillId="0" borderId="6" xfId="0" applyFont="1" applyBorder="1"/>
    <xf numFmtId="0" fontId="0" fillId="0" borderId="2" xfId="0" applyFont="1" applyBorder="1"/>
    <xf numFmtId="164" fontId="0" fillId="0" borderId="2" xfId="0" applyNumberFormat="1" applyFont="1" applyBorder="1" applyAlignment="1">
      <alignment horizontal="left"/>
    </xf>
    <xf numFmtId="0" fontId="0" fillId="0" borderId="7" xfId="0" applyBorder="1"/>
    <xf numFmtId="0" fontId="0" fillId="0" borderId="8" xfId="0" applyBorder="1"/>
    <xf numFmtId="0" fontId="0" fillId="0" borderId="9" xfId="0" applyBorder="1"/>
    <xf numFmtId="0" fontId="11" fillId="0" borderId="0" xfId="0" applyFont="1"/>
    <xf numFmtId="0" fontId="0" fillId="2" borderId="0" xfId="0" applyFill="1"/>
    <xf numFmtId="0" fontId="6" fillId="2" borderId="0" xfId="0" applyFont="1" applyFill="1"/>
    <xf numFmtId="0" fontId="0" fillId="2" borderId="0" xfId="0" applyFill="1" applyBorder="1"/>
    <xf numFmtId="0" fontId="0" fillId="2" borderId="0" xfId="0" applyFont="1" applyFill="1"/>
    <xf numFmtId="0" fontId="6" fillId="0" borderId="3" xfId="0" applyFont="1" applyFill="1" applyBorder="1"/>
    <xf numFmtId="0" fontId="5" fillId="0" borderId="4" xfId="0" applyFont="1" applyFill="1" applyBorder="1"/>
    <xf numFmtId="0" fontId="6" fillId="0" borderId="4" xfId="0" applyFont="1" applyFill="1" applyBorder="1"/>
    <xf numFmtId="0" fontId="6" fillId="0" borderId="5" xfId="0" applyFont="1" applyFill="1" applyBorder="1"/>
    <xf numFmtId="0" fontId="6" fillId="0" borderId="6" xfId="0" applyFont="1" applyFill="1" applyBorder="1"/>
    <xf numFmtId="0" fontId="7" fillId="0" borderId="0" xfId="0" applyFont="1" applyFill="1" applyBorder="1"/>
    <xf numFmtId="0" fontId="6" fillId="0" borderId="0" xfId="0" applyFont="1" applyFill="1" applyBorder="1"/>
    <xf numFmtId="0" fontId="6" fillId="0" borderId="2" xfId="0" applyFont="1" applyFill="1" applyBorder="1"/>
    <xf numFmtId="0" fontId="0" fillId="0" borderId="6" xfId="0" applyFill="1" applyBorder="1"/>
    <xf numFmtId="0" fontId="0" fillId="0" borderId="0" xfId="0" applyFill="1" applyBorder="1"/>
    <xf numFmtId="0" fontId="0" fillId="0" borderId="2" xfId="0" applyFill="1" applyBorder="1"/>
    <xf numFmtId="0" fontId="4" fillId="0" borderId="0" xfId="0" applyFont="1" applyFill="1" applyBorder="1" applyAlignment="1">
      <alignment vertical="center"/>
    </xf>
    <xf numFmtId="0" fontId="0" fillId="0" borderId="7" xfId="0" applyFill="1" applyBorder="1"/>
    <xf numFmtId="0" fontId="14" fillId="2" borderId="0" xfId="0" applyFont="1" applyFill="1" applyBorder="1" applyProtection="1">
      <protection locked="0"/>
    </xf>
    <xf numFmtId="0" fontId="0" fillId="2" borderId="0" xfId="0" applyFill="1" applyProtection="1">
      <protection locked="0"/>
    </xf>
    <xf numFmtId="0" fontId="16" fillId="2" borderId="0" xfId="0" applyFont="1" applyFill="1" applyBorder="1" applyProtection="1">
      <protection locked="0"/>
    </xf>
    <xf numFmtId="39" fontId="17" fillId="4" borderId="1" xfId="1" applyNumberFormat="1" applyFont="1" applyFill="1" applyBorder="1" applyProtection="1">
      <protection locked="0"/>
    </xf>
    <xf numFmtId="0" fontId="8" fillId="0" borderId="0" xfId="0" applyFont="1" applyFill="1" applyBorder="1" applyAlignment="1">
      <alignment vertical="center" wrapText="1"/>
    </xf>
    <xf numFmtId="0" fontId="20" fillId="0" borderId="0" xfId="0" applyFont="1" applyBorder="1" applyAlignment="1">
      <alignment wrapText="1"/>
    </xf>
    <xf numFmtId="0" fontId="12" fillId="0" borderId="0" xfId="0" applyFont="1" applyFill="1" applyBorder="1" applyAlignment="1">
      <alignment horizontal="left"/>
    </xf>
    <xf numFmtId="164" fontId="8" fillId="0" borderId="0" xfId="0" applyNumberFormat="1" applyFont="1" applyFill="1" applyBorder="1" applyAlignment="1">
      <alignment horizontal="left"/>
    </xf>
    <xf numFmtId="0" fontId="8" fillId="0" borderId="0" xfId="0" applyFont="1" applyFill="1" applyBorder="1" applyAlignment="1">
      <alignment horizontal="left"/>
    </xf>
    <xf numFmtId="0" fontId="0" fillId="0" borderId="0" xfId="0" applyAlignment="1">
      <alignment horizontal="center"/>
    </xf>
    <xf numFmtId="0" fontId="8" fillId="0" borderId="1" xfId="0" applyFont="1" applyBorder="1"/>
    <xf numFmtId="0" fontId="20" fillId="0" borderId="0" xfId="0" applyFont="1"/>
    <xf numFmtId="0" fontId="6" fillId="2" borderId="0" xfId="0" applyFont="1" applyFill="1" applyProtection="1">
      <protection locked="0"/>
    </xf>
    <xf numFmtId="0" fontId="0" fillId="0" borderId="6" xfId="0" applyFill="1" applyBorder="1" applyProtection="1"/>
    <xf numFmtId="0" fontId="14" fillId="0" borderId="6" xfId="0" applyFont="1" applyFill="1" applyBorder="1" applyProtection="1"/>
    <xf numFmtId="0" fontId="16" fillId="0" borderId="6" xfId="0" applyFont="1" applyFill="1" applyBorder="1" applyProtection="1"/>
    <xf numFmtId="0" fontId="0" fillId="0" borderId="7" xfId="0" applyFill="1" applyBorder="1" applyProtection="1"/>
    <xf numFmtId="0" fontId="6" fillId="0" borderId="5" xfId="0" applyFont="1" applyFill="1" applyBorder="1" applyProtection="1"/>
    <xf numFmtId="0" fontId="6" fillId="0" borderId="2" xfId="0" applyFont="1" applyFill="1" applyBorder="1" applyProtection="1"/>
    <xf numFmtId="0" fontId="0" fillId="0" borderId="2" xfId="0" applyFill="1" applyBorder="1" applyProtection="1"/>
    <xf numFmtId="0" fontId="14" fillId="0" borderId="2" xfId="0" applyFont="1" applyFill="1" applyBorder="1" applyProtection="1"/>
    <xf numFmtId="0" fontId="16" fillId="0" borderId="2" xfId="0" applyFont="1" applyFill="1" applyBorder="1" applyProtection="1"/>
    <xf numFmtId="0" fontId="0" fillId="2" borderId="0" xfId="0" applyFill="1" applyProtection="1"/>
    <xf numFmtId="0" fontId="6" fillId="2" borderId="0" xfId="0" applyFont="1" applyFill="1" applyProtection="1"/>
    <xf numFmtId="0" fontId="14" fillId="2" borderId="0" xfId="0" applyFont="1" applyFill="1" applyBorder="1" applyProtection="1"/>
    <xf numFmtId="0" fontId="3" fillId="0" borderId="1" xfId="0" applyFont="1" applyBorder="1" applyAlignment="1">
      <alignment horizontal="left"/>
    </xf>
    <xf numFmtId="0" fontId="3" fillId="0" borderId="13" xfId="0" applyFont="1" applyBorder="1" applyAlignment="1">
      <alignment horizontal="left"/>
    </xf>
    <xf numFmtId="0" fontId="8" fillId="0" borderId="13" xfId="0" applyFont="1" applyBorder="1"/>
    <xf numFmtId="0" fontId="2" fillId="2" borderId="0" xfId="0" applyFont="1" applyFill="1" applyProtection="1">
      <protection locked="0"/>
    </xf>
    <xf numFmtId="0" fontId="3" fillId="0" borderId="1" xfId="0" applyFont="1" applyBorder="1" applyAlignment="1">
      <alignment horizontal="center" wrapText="1"/>
    </xf>
    <xf numFmtId="0" fontId="2" fillId="0" borderId="1" xfId="0" applyFont="1" applyBorder="1"/>
    <xf numFmtId="0" fontId="0" fillId="0" borderId="1" xfId="0" applyBorder="1" applyAlignment="1">
      <alignment horizontal="center" wrapText="1"/>
    </xf>
    <xf numFmtId="0" fontId="0" fillId="0" borderId="1" xfId="0" applyBorder="1"/>
    <xf numFmtId="0" fontId="0" fillId="0" borderId="1" xfId="0" applyBorder="1" applyAlignment="1">
      <alignment wrapText="1"/>
    </xf>
    <xf numFmtId="0" fontId="0" fillId="0" borderId="1" xfId="0" applyFont="1" applyBorder="1"/>
    <xf numFmtId="0" fontId="28" fillId="0" borderId="1" xfId="0" applyFont="1" applyBorder="1" applyAlignment="1">
      <alignment horizontal="right" wrapText="1"/>
    </xf>
    <xf numFmtId="0" fontId="8" fillId="2" borderId="0" xfId="0" applyFont="1" applyFill="1" applyProtection="1"/>
    <xf numFmtId="0" fontId="8" fillId="2" borderId="0" xfId="0" applyFont="1" applyFill="1" applyBorder="1" applyProtection="1"/>
    <xf numFmtId="0" fontId="8" fillId="2" borderId="0" xfId="0" applyFont="1" applyFill="1" applyBorder="1" applyProtection="1">
      <protection locked="0"/>
    </xf>
    <xf numFmtId="0" fontId="0" fillId="2" borderId="10" xfId="0" applyFill="1" applyBorder="1" applyProtection="1"/>
    <xf numFmtId="0" fontId="0" fillId="2" borderId="12" xfId="0" applyFill="1" applyBorder="1" applyProtection="1"/>
    <xf numFmtId="0" fontId="0" fillId="2" borderId="11" xfId="0" applyFill="1" applyBorder="1" applyProtection="1"/>
    <xf numFmtId="0" fontId="8" fillId="2" borderId="0" xfId="0" applyFont="1" applyFill="1" applyAlignment="1" applyProtection="1">
      <alignment horizontal="right"/>
    </xf>
    <xf numFmtId="4" fontId="0" fillId="0" borderId="1" xfId="0" applyNumberFormat="1" applyBorder="1"/>
    <xf numFmtId="0" fontId="2" fillId="0" borderId="0" xfId="0" applyFont="1" applyAlignment="1">
      <alignment horizontal="right"/>
    </xf>
    <xf numFmtId="0" fontId="2" fillId="0" borderId="0" xfId="0" applyFont="1" applyAlignment="1"/>
    <xf numFmtId="0" fontId="10" fillId="0" borderId="2" xfId="0" applyFont="1" applyFill="1" applyBorder="1" applyAlignment="1">
      <alignment horizontal="left" vertical="top" wrapText="1"/>
    </xf>
    <xf numFmtId="0" fontId="10" fillId="0" borderId="2" xfId="0" applyFont="1" applyFill="1" applyBorder="1" applyAlignment="1">
      <alignment vertical="top" wrapText="1"/>
    </xf>
    <xf numFmtId="0" fontId="8" fillId="0" borderId="6" xfId="0" applyFont="1" applyBorder="1"/>
    <xf numFmtId="164" fontId="8" fillId="0" borderId="2" xfId="0" applyNumberFormat="1" applyFont="1" applyBorder="1" applyAlignment="1">
      <alignment horizontal="left"/>
    </xf>
    <xf numFmtId="0" fontId="8" fillId="2" borderId="0" xfId="0" applyFont="1" applyFill="1"/>
    <xf numFmtId="0" fontId="8" fillId="0" borderId="0" xfId="0" applyFont="1" applyFill="1" applyBorder="1" applyAlignment="1">
      <alignment wrapText="1"/>
    </xf>
    <xf numFmtId="0" fontId="18" fillId="0" borderId="0" xfId="0" applyFont="1" applyBorder="1" applyAlignment="1">
      <alignment vertical="top"/>
    </xf>
    <xf numFmtId="0" fontId="10" fillId="0" borderId="0" xfId="0" applyFont="1" applyBorder="1" applyAlignment="1">
      <alignment vertical="center" wrapText="1"/>
    </xf>
    <xf numFmtId="0" fontId="2" fillId="0" borderId="0" xfId="0" applyFont="1" applyFill="1" applyBorder="1" applyAlignment="1"/>
    <xf numFmtId="0" fontId="17" fillId="0" borderId="1" xfId="0" applyFont="1" applyFill="1" applyBorder="1"/>
    <xf numFmtId="0" fontId="17" fillId="0" borderId="1" xfId="0" applyFont="1" applyBorder="1"/>
    <xf numFmtId="0" fontId="17" fillId="4" borderId="1" xfId="0" applyFont="1" applyFill="1" applyBorder="1"/>
    <xf numFmtId="0" fontId="17" fillId="2" borderId="0" xfId="0" applyFont="1" applyFill="1" applyBorder="1"/>
    <xf numFmtId="0" fontId="8" fillId="6" borderId="0" xfId="0" applyFont="1" applyFill="1" applyBorder="1" applyProtection="1"/>
    <xf numFmtId="0" fontId="8" fillId="6" borderId="0" xfId="0" applyFont="1" applyFill="1" applyProtection="1"/>
    <xf numFmtId="0" fontId="21" fillId="0" borderId="0" xfId="0" applyFont="1" applyBorder="1" applyAlignment="1">
      <alignment horizontal="left" wrapText="1"/>
    </xf>
    <xf numFmtId="0" fontId="16" fillId="2" borderId="0" xfId="0" applyFont="1" applyFill="1" applyBorder="1" applyProtection="1"/>
    <xf numFmtId="0" fontId="0" fillId="0" borderId="9" xfId="0" applyFill="1" applyBorder="1" applyProtection="1"/>
    <xf numFmtId="0" fontId="0" fillId="2" borderId="0" xfId="0" applyFill="1" applyBorder="1" applyProtection="1"/>
    <xf numFmtId="0" fontId="8" fillId="3" borderId="1" xfId="0" applyFont="1" applyFill="1" applyBorder="1" applyAlignment="1" applyProtection="1">
      <alignment horizontal="left" vertical="center" wrapText="1"/>
      <protection locked="0"/>
    </xf>
    <xf numFmtId="49" fontId="8" fillId="3" borderId="1" xfId="0" applyNumberFormat="1" applyFont="1" applyFill="1" applyBorder="1" applyAlignment="1" applyProtection="1">
      <alignment horizontal="left" vertical="center" wrapText="1"/>
      <protection locked="0"/>
    </xf>
    <xf numFmtId="0" fontId="17" fillId="2" borderId="1" xfId="0" applyFont="1" applyFill="1" applyBorder="1" applyAlignment="1" applyProtection="1">
      <alignment horizontal="center" vertical="center" wrapText="1"/>
      <protection locked="0"/>
    </xf>
    <xf numFmtId="0" fontId="8" fillId="3" borderId="1" xfId="0" applyFont="1" applyFill="1" applyBorder="1" applyAlignment="1" applyProtection="1">
      <alignment horizontal="center" vertical="center" wrapText="1"/>
      <protection locked="0"/>
    </xf>
    <xf numFmtId="14" fontId="8" fillId="3" borderId="1" xfId="0" applyNumberFormat="1" applyFont="1" applyFill="1" applyBorder="1" applyAlignment="1" applyProtection="1">
      <alignment horizontal="left" vertical="center" wrapText="1"/>
      <protection locked="0"/>
    </xf>
    <xf numFmtId="0" fontId="0" fillId="0" borderId="0" xfId="0"/>
    <xf numFmtId="0" fontId="0" fillId="0" borderId="1" xfId="0" applyBorder="1"/>
    <xf numFmtId="0" fontId="0" fillId="0" borderId="0" xfId="0"/>
    <xf numFmtId="0" fontId="0" fillId="0" borderId="0" xfId="0"/>
    <xf numFmtId="0" fontId="8" fillId="0" borderId="0" xfId="0" applyFont="1"/>
    <xf numFmtId="0" fontId="0" fillId="0" borderId="0" xfId="0" applyFont="1" applyFill="1"/>
    <xf numFmtId="0" fontId="8" fillId="0" borderId="1" xfId="0" applyFont="1" applyBorder="1"/>
    <xf numFmtId="0" fontId="8" fillId="0" borderId="1" xfId="0" applyFont="1" applyBorder="1" applyAlignment="1">
      <alignment horizontal="center"/>
    </xf>
    <xf numFmtId="0" fontId="0" fillId="0" borderId="1" xfId="0" applyBorder="1"/>
    <xf numFmtId="0" fontId="0" fillId="0" borderId="0" xfId="0" applyProtection="1">
      <protection locked="0"/>
    </xf>
    <xf numFmtId="0" fontId="17" fillId="2" borderId="1" xfId="0" applyFont="1" applyFill="1" applyBorder="1" applyAlignment="1" applyProtection="1">
      <alignment horizontal="left" vertical="center" wrapText="1"/>
      <protection locked="0"/>
    </xf>
    <xf numFmtId="4" fontId="17" fillId="2" borderId="1" xfId="0" applyNumberFormat="1" applyFont="1" applyFill="1" applyBorder="1" applyAlignment="1" applyProtection="1">
      <alignment horizontal="left" vertical="center" wrapText="1"/>
      <protection locked="0"/>
    </xf>
    <xf numFmtId="0" fontId="17" fillId="3" borderId="1" xfId="0" applyFont="1" applyFill="1" applyBorder="1" applyAlignment="1" applyProtection="1">
      <alignment horizontal="center" vertical="center" wrapText="1"/>
      <protection locked="0"/>
    </xf>
    <xf numFmtId="0" fontId="17" fillId="3" borderId="1" xfId="0" applyFont="1" applyFill="1" applyBorder="1" applyAlignment="1" applyProtection="1">
      <alignment horizontal="left" vertical="center" wrapText="1"/>
      <protection locked="0"/>
    </xf>
    <xf numFmtId="2" fontId="17" fillId="3" borderId="1" xfId="0" applyNumberFormat="1" applyFont="1" applyFill="1" applyBorder="1" applyAlignment="1" applyProtection="1">
      <alignment horizontal="center" vertical="center" wrapText="1"/>
      <protection locked="0"/>
    </xf>
    <xf numFmtId="0" fontId="12" fillId="0" borderId="0" xfId="0" applyFont="1"/>
    <xf numFmtId="0" fontId="33" fillId="0" borderId="0" xfId="2" applyFont="1" applyFill="1" applyBorder="1" applyAlignment="1">
      <alignment vertical="top" wrapText="1"/>
    </xf>
    <xf numFmtId="0" fontId="37" fillId="7" borderId="1" xfId="0" applyFont="1" applyFill="1" applyBorder="1" applyAlignment="1">
      <alignment horizontal="center" vertical="center" wrapText="1"/>
    </xf>
    <xf numFmtId="0" fontId="38" fillId="0" borderId="1" xfId="0" applyFont="1" applyFill="1" applyBorder="1"/>
    <xf numFmtId="0" fontId="0" fillId="0" borderId="7" xfId="0" applyBorder="1" applyProtection="1"/>
    <xf numFmtId="0" fontId="0" fillId="0" borderId="8" xfId="0" applyBorder="1" applyProtection="1"/>
    <xf numFmtId="0" fontId="0" fillId="0" borderId="9" xfId="0" applyBorder="1" applyProtection="1"/>
    <xf numFmtId="0" fontId="6" fillId="0" borderId="4" xfId="0" applyFont="1" applyBorder="1" applyProtection="1"/>
    <xf numFmtId="0" fontId="6" fillId="0" borderId="5" xfId="0" applyFont="1" applyBorder="1" applyProtection="1"/>
    <xf numFmtId="0" fontId="6" fillId="0" borderId="0" xfId="0" applyFont="1" applyBorder="1" applyProtection="1"/>
    <xf numFmtId="0" fontId="6" fillId="0" borderId="2" xfId="0" applyFont="1" applyBorder="1" applyProtection="1"/>
    <xf numFmtId="14" fontId="8" fillId="0" borderId="0" xfId="0" applyNumberFormat="1" applyFont="1" applyBorder="1" applyAlignment="1" applyProtection="1">
      <alignment horizontal="left" vertical="center"/>
    </xf>
    <xf numFmtId="0" fontId="0" fillId="0" borderId="2" xfId="0" applyBorder="1" applyProtection="1"/>
    <xf numFmtId="164" fontId="8" fillId="0" borderId="0" xfId="0" applyNumberFormat="1" applyFont="1" applyFill="1" applyBorder="1" applyAlignment="1" applyProtection="1">
      <alignment horizontal="left"/>
    </xf>
    <xf numFmtId="0" fontId="0" fillId="0" borderId="0" xfId="0" applyBorder="1" applyProtection="1"/>
    <xf numFmtId="0" fontId="10" fillId="0" borderId="0" xfId="0" applyFont="1" applyFill="1" applyBorder="1" applyAlignment="1" applyProtection="1">
      <alignment horizontal="left" vertical="top" wrapText="1"/>
    </xf>
    <xf numFmtId="0" fontId="27" fillId="0" borderId="0" xfId="0" applyFont="1" applyFill="1" applyAlignment="1" applyProtection="1">
      <alignment horizontal="left"/>
    </xf>
    <xf numFmtId="0" fontId="26" fillId="2" borderId="0" xfId="0" applyFont="1" applyFill="1" applyAlignment="1" applyProtection="1">
      <alignment horizontal="left"/>
    </xf>
    <xf numFmtId="0" fontId="24" fillId="2" borderId="0" xfId="0" applyFont="1" applyFill="1" applyProtection="1"/>
    <xf numFmtId="0" fontId="6" fillId="0" borderId="3" xfId="0" applyFont="1" applyBorder="1" applyProtection="1"/>
    <xf numFmtId="0" fontId="5" fillId="0" borderId="4" xfId="0" applyFont="1" applyBorder="1" applyProtection="1"/>
    <xf numFmtId="0" fontId="6" fillId="0" borderId="6" xfId="0" applyFont="1" applyBorder="1" applyProtection="1"/>
    <xf numFmtId="0" fontId="7" fillId="0" borderId="0" xfId="0" applyFont="1" applyBorder="1" applyProtection="1"/>
    <xf numFmtId="0" fontId="0" fillId="0" borderId="6" xfId="0" applyBorder="1" applyProtection="1"/>
    <xf numFmtId="0" fontId="12" fillId="0" borderId="0" xfId="0" applyNumberFormat="1" applyFont="1" applyFill="1" applyBorder="1" applyAlignment="1" applyProtection="1">
      <alignment horizontal="left" vertical="center"/>
    </xf>
    <xf numFmtId="0" fontId="12" fillId="0" borderId="0" xfId="0" applyFont="1" applyFill="1" applyBorder="1" applyAlignment="1" applyProtection="1">
      <alignment horizontal="left"/>
    </xf>
    <xf numFmtId="0" fontId="4" fillId="0" borderId="0" xfId="0" applyFont="1" applyBorder="1" applyAlignment="1" applyProtection="1">
      <alignment vertical="center"/>
    </xf>
    <xf numFmtId="0" fontId="6" fillId="0" borderId="3" xfId="0" applyFont="1" applyFill="1" applyBorder="1" applyProtection="1"/>
    <xf numFmtId="0" fontId="6" fillId="0" borderId="6" xfId="0" applyFont="1" applyFill="1" applyBorder="1" applyProtection="1"/>
    <xf numFmtId="0" fontId="17" fillId="2" borderId="1" xfId="0" applyNumberFormat="1" applyFont="1" applyFill="1" applyBorder="1" applyAlignment="1" applyProtection="1">
      <alignment horizontal="left" vertical="center" wrapText="1"/>
      <protection locked="0"/>
    </xf>
    <xf numFmtId="0" fontId="17" fillId="3" borderId="1" xfId="0" applyNumberFormat="1" applyFont="1" applyFill="1" applyBorder="1" applyAlignment="1" applyProtection="1">
      <alignment horizontal="center" vertical="center" wrapText="1"/>
      <protection locked="0"/>
    </xf>
    <xf numFmtId="0" fontId="39" fillId="0" borderId="0" xfId="2" applyFont="1" applyFill="1" applyProtection="1"/>
    <xf numFmtId="0" fontId="0" fillId="2" borderId="0" xfId="0" applyFill="1" applyAlignment="1">
      <alignment vertical="top"/>
    </xf>
    <xf numFmtId="0" fontId="0" fillId="0" borderId="6" xfId="0" applyFill="1" applyBorder="1" applyAlignment="1" applyProtection="1">
      <alignment vertical="top"/>
    </xf>
    <xf numFmtId="0" fontId="0" fillId="0" borderId="2" xfId="0" applyFill="1" applyBorder="1" applyAlignment="1" applyProtection="1">
      <alignment vertical="top"/>
    </xf>
    <xf numFmtId="0" fontId="0" fillId="2" borderId="0" xfId="0" applyFill="1" applyAlignment="1" applyProtection="1">
      <alignment vertical="top"/>
      <protection locked="0"/>
    </xf>
    <xf numFmtId="0" fontId="8" fillId="0" borderId="0" xfId="0" applyFont="1" applyBorder="1" applyAlignment="1"/>
    <xf numFmtId="0" fontId="17" fillId="0" borderId="0" xfId="0" applyFont="1" applyBorder="1" applyAlignment="1"/>
    <xf numFmtId="0" fontId="0" fillId="2" borderId="0" xfId="0" applyFill="1" applyBorder="1" applyAlignment="1">
      <alignment horizontal="left"/>
    </xf>
    <xf numFmtId="0" fontId="26" fillId="2" borderId="0" xfId="0" applyFont="1" applyFill="1" applyProtection="1"/>
    <xf numFmtId="0" fontId="0" fillId="2" borderId="0" xfId="0" applyFill="1" applyBorder="1" applyAlignment="1"/>
    <xf numFmtId="0" fontId="26" fillId="2" borderId="0" xfId="0" applyFont="1" applyFill="1" applyBorder="1" applyAlignment="1"/>
    <xf numFmtId="0" fontId="26" fillId="2" borderId="0" xfId="0" applyFont="1" applyFill="1" applyBorder="1" applyAlignment="1" applyProtection="1"/>
    <xf numFmtId="0" fontId="26" fillId="2" borderId="0" xfId="0" applyFont="1" applyFill="1" applyBorder="1" applyProtection="1"/>
    <xf numFmtId="0" fontId="26" fillId="2" borderId="0" xfId="0" applyFont="1" applyFill="1" applyBorder="1" applyAlignment="1" applyProtection="1">
      <alignment horizontal="left"/>
    </xf>
    <xf numFmtId="0" fontId="27" fillId="0" borderId="8" xfId="0" quotePrefix="1" applyFont="1" applyBorder="1" applyProtection="1"/>
    <xf numFmtId="0" fontId="12" fillId="5" borderId="1" xfId="0" applyFont="1" applyFill="1" applyBorder="1" applyAlignment="1" applyProtection="1">
      <alignment horizontal="left"/>
    </xf>
    <xf numFmtId="0" fontId="8" fillId="4" borderId="1" xfId="0" applyFont="1" applyFill="1" applyBorder="1" applyAlignment="1" applyProtection="1">
      <alignment horizontal="left" wrapText="1"/>
      <protection locked="0"/>
    </xf>
    <xf numFmtId="0" fontId="8" fillId="4" borderId="1" xfId="0" applyFont="1" applyFill="1" applyBorder="1" applyAlignment="1" applyProtection="1">
      <alignment horizontal="left"/>
      <protection locked="0"/>
    </xf>
    <xf numFmtId="0" fontId="27" fillId="0" borderId="8" xfId="0" applyFont="1" applyFill="1" applyBorder="1" applyAlignment="1"/>
    <xf numFmtId="0" fontId="0" fillId="0" borderId="8" xfId="0" applyFill="1" applyBorder="1" applyAlignment="1"/>
    <xf numFmtId="164" fontId="0" fillId="0" borderId="8" xfId="0" applyNumberFormat="1" applyFill="1" applyBorder="1" applyAlignment="1">
      <alignment horizontal="left"/>
    </xf>
    <xf numFmtId="0" fontId="0" fillId="0" borderId="8" xfId="0" applyFill="1" applyBorder="1"/>
    <xf numFmtId="0" fontId="3" fillId="3" borderId="1" xfId="0" applyFont="1" applyFill="1" applyBorder="1" applyAlignment="1" applyProtection="1">
      <alignment horizontal="center" vertical="center" wrapText="1"/>
    </xf>
    <xf numFmtId="4" fontId="3" fillId="3" borderId="1" xfId="0" applyNumberFormat="1"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wrapText="1"/>
    </xf>
    <xf numFmtId="0" fontId="22" fillId="3" borderId="1" xfId="0" applyFont="1" applyFill="1" applyBorder="1" applyProtection="1"/>
    <xf numFmtId="39" fontId="22" fillId="3" borderId="1" xfId="1" applyNumberFormat="1" applyFont="1" applyFill="1" applyBorder="1" applyProtection="1"/>
    <xf numFmtId="4" fontId="17" fillId="5" borderId="1" xfId="1" applyNumberFormat="1" applyFont="1" applyFill="1" applyBorder="1" applyProtection="1"/>
    <xf numFmtId="0" fontId="40" fillId="0" borderId="8" xfId="0" applyFont="1" applyFill="1" applyBorder="1" applyAlignment="1" applyProtection="1">
      <alignment wrapText="1"/>
    </xf>
    <xf numFmtId="0" fontId="18" fillId="4" borderId="1" xfId="0" applyFont="1" applyFill="1" applyBorder="1" applyAlignment="1">
      <alignment vertical="top"/>
    </xf>
    <xf numFmtId="49" fontId="17" fillId="4" borderId="1" xfId="1" applyNumberFormat="1" applyFont="1" applyFill="1" applyBorder="1" applyProtection="1">
      <protection locked="0"/>
    </xf>
    <xf numFmtId="49" fontId="18" fillId="4" borderId="1" xfId="0" applyNumberFormat="1" applyFont="1" applyFill="1" applyBorder="1" applyAlignment="1" applyProtection="1">
      <alignment vertical="top"/>
      <protection locked="0"/>
    </xf>
    <xf numFmtId="0" fontId="10" fillId="0" borderId="0" xfId="0" applyFont="1" applyFill="1" applyBorder="1" applyAlignment="1" applyProtection="1">
      <alignment horizontal="left" vertical="top" wrapText="1"/>
    </xf>
    <xf numFmtId="0" fontId="10" fillId="0" borderId="0" xfId="0" applyFont="1" applyFill="1" applyBorder="1" applyAlignment="1">
      <alignment horizontal="left" vertical="center" wrapText="1"/>
    </xf>
    <xf numFmtId="0" fontId="34" fillId="0" borderId="0" xfId="2" applyFont="1" applyFill="1" applyBorder="1" applyAlignment="1">
      <alignment horizontal="left" vertical="top"/>
    </xf>
    <xf numFmtId="0" fontId="19" fillId="0" borderId="0" xfId="2" applyFill="1" applyBorder="1" applyAlignment="1">
      <alignment horizontal="left" vertical="top"/>
    </xf>
    <xf numFmtId="0" fontId="10" fillId="0" borderId="0" xfId="0" applyFont="1" applyFill="1" applyBorder="1" applyAlignment="1">
      <alignment horizontal="left" vertical="top" wrapText="1"/>
    </xf>
    <xf numFmtId="0" fontId="29" fillId="0" borderId="0" xfId="0" applyFont="1" applyFill="1" applyBorder="1" applyAlignment="1">
      <alignment vertical="top" wrapText="1"/>
    </xf>
    <xf numFmtId="0" fontId="34" fillId="0" borderId="0" xfId="2" applyFont="1" applyFill="1" applyBorder="1" applyAlignment="1">
      <alignment horizontal="left" vertical="top" wrapText="1"/>
    </xf>
    <xf numFmtId="0" fontId="10" fillId="0" borderId="0" xfId="0" applyFont="1" applyBorder="1" applyAlignment="1">
      <alignment vertical="center" wrapText="1"/>
    </xf>
    <xf numFmtId="0" fontId="10" fillId="0" borderId="0" xfId="0" applyFont="1" applyBorder="1" applyAlignment="1">
      <alignment horizontal="left" vertical="top" wrapText="1"/>
    </xf>
    <xf numFmtId="0" fontId="3" fillId="5" borderId="1" xfId="0" applyFont="1" applyFill="1" applyBorder="1" applyAlignment="1">
      <alignment horizontal="center" vertical="center"/>
    </xf>
  </cellXfs>
  <cellStyles count="5">
    <cellStyle name="Comma" xfId="1" builtinId="3"/>
    <cellStyle name="Hyperlink" xfId="2" builtinId="8"/>
    <cellStyle name="Normal" xfId="0" builtinId="0"/>
    <cellStyle name="Normal 2" xfId="3" xr:uid="{00000000-0005-0000-0000-000003000000}"/>
    <cellStyle name="Normal 3" xfId="4" xr:uid="{00000000-0005-0000-0000-000004000000}"/>
  </cellStyles>
  <dxfs count="5">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microsoft.com/office/2006/relationships/vbaProject" Target="vbaProject.bin"/><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hyperlink" Target="#'Section 1'!A1"/></Relationships>
</file>

<file path=xl/drawings/_rels/drawing2.xml.rels><?xml version="1.0" encoding="UTF-8" standalone="yes"?>
<Relationships xmlns="http://schemas.openxmlformats.org/package/2006/relationships"><Relationship Id="rId1" Type="http://schemas.openxmlformats.org/officeDocument/2006/relationships/hyperlink" Target="#Instructions!A1"/></Relationships>
</file>

<file path=xl/drawings/_rels/drawing3.xml.rels><?xml version="1.0" encoding="UTF-8" standalone="yes"?>
<Relationships xmlns="http://schemas.openxmlformats.org/package/2006/relationships"><Relationship Id="rId1" Type="http://schemas.openxmlformats.org/officeDocument/2006/relationships/hyperlink" Target="#'Section 1'!A1"/></Relationships>
</file>

<file path=xl/drawings/_rels/drawing4.xml.rels><?xml version="1.0" encoding="UTF-8" standalone="yes"?>
<Relationships xmlns="http://schemas.openxmlformats.org/package/2006/relationships"><Relationship Id="rId1" Type="http://schemas.openxmlformats.org/officeDocument/2006/relationships/hyperlink" Target="#'Section 2'!A1"/></Relationships>
</file>

<file path=xl/drawings/_rels/drawing5.xml.rels><?xml version="1.0" encoding="UTF-8" standalone="yes"?>
<Relationships xmlns="http://schemas.openxmlformats.org/package/2006/relationships"><Relationship Id="rId2" Type="http://schemas.openxmlformats.org/officeDocument/2006/relationships/hyperlink" Target="#'Section 3'!A1"/><Relationship Id="rId1" Type="http://schemas.openxmlformats.org/officeDocument/2006/relationships/hyperlink" Target="#'Section 2'!A1"/></Relationships>
</file>

<file path=xl/drawings/drawing1.xml><?xml version="1.0" encoding="utf-8"?>
<xdr:wsDr xmlns:xdr="http://schemas.openxmlformats.org/drawingml/2006/spreadsheetDrawing" xmlns:a="http://schemas.openxmlformats.org/drawingml/2006/main">
  <xdr:twoCellAnchor>
    <xdr:from>
      <xdr:col>2</xdr:col>
      <xdr:colOff>3724275</xdr:colOff>
      <xdr:row>4</xdr:row>
      <xdr:rowOff>85724</xdr:rowOff>
    </xdr:from>
    <xdr:to>
      <xdr:col>2</xdr:col>
      <xdr:colOff>5278755</xdr:colOff>
      <xdr:row>7</xdr:row>
      <xdr:rowOff>144779</xdr:rowOff>
    </xdr:to>
    <xdr:sp macro="" textlink="">
      <xdr:nvSpPr>
        <xdr:cNvPr id="2" name="Right Arrow 1">
          <a:hlinkClick xmlns:r="http://schemas.openxmlformats.org/officeDocument/2006/relationships" r:id="rId1"/>
          <a:extLst>
            <a:ext uri="{FF2B5EF4-FFF2-40B4-BE49-F238E27FC236}">
              <a16:creationId xmlns:a16="http://schemas.microsoft.com/office/drawing/2014/main" id="{00000000-0008-0000-0000-000002000000}"/>
            </a:ext>
          </a:extLst>
        </xdr:cNvPr>
        <xdr:cNvSpPr/>
      </xdr:nvSpPr>
      <xdr:spPr>
        <a:xfrm>
          <a:off x="4210050" y="981074"/>
          <a:ext cx="1554480" cy="640080"/>
        </a:xfrm>
        <a:prstGeom prst="righ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lang="en-US" sz="1100" b="1"/>
            <a:t>Proceed to Section 1</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2676525</xdr:colOff>
      <xdr:row>3</xdr:row>
      <xdr:rowOff>95250</xdr:rowOff>
    </xdr:from>
    <xdr:to>
      <xdr:col>5</xdr:col>
      <xdr:colOff>131445</xdr:colOff>
      <xdr:row>6</xdr:row>
      <xdr:rowOff>180975</xdr:rowOff>
    </xdr:to>
    <xdr:sp macro="[0]!GoToSection2" textlink="">
      <xdr:nvSpPr>
        <xdr:cNvPr id="2" name="Right Arrow 1">
          <a:extLst>
            <a:ext uri="{FF2B5EF4-FFF2-40B4-BE49-F238E27FC236}">
              <a16:creationId xmlns:a16="http://schemas.microsoft.com/office/drawing/2014/main" id="{00000000-0008-0000-0100-000002000000}"/>
            </a:ext>
          </a:extLst>
        </xdr:cNvPr>
        <xdr:cNvSpPr/>
      </xdr:nvSpPr>
      <xdr:spPr>
        <a:xfrm>
          <a:off x="4314825" y="876300"/>
          <a:ext cx="1588770" cy="704850"/>
        </a:xfrm>
        <a:prstGeom prst="righ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lang="en-US" sz="1100" b="1"/>
            <a:t>Proceed to Section 2</a:t>
          </a:r>
        </a:p>
      </xdr:txBody>
    </xdr:sp>
    <xdr:clientData/>
  </xdr:twoCellAnchor>
  <xdr:twoCellAnchor>
    <xdr:from>
      <xdr:col>3</xdr:col>
      <xdr:colOff>2228851</xdr:colOff>
      <xdr:row>1</xdr:row>
      <xdr:rowOff>142875</xdr:rowOff>
    </xdr:from>
    <xdr:to>
      <xdr:col>3</xdr:col>
      <xdr:colOff>3819525</xdr:colOff>
      <xdr:row>3</xdr:row>
      <xdr:rowOff>190500</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3867151" y="333375"/>
          <a:ext cx="1590674" cy="638175"/>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Instructions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38100</xdr:colOff>
      <xdr:row>3</xdr:row>
      <xdr:rowOff>127636</xdr:rowOff>
    </xdr:from>
    <xdr:to>
      <xdr:col>10</xdr:col>
      <xdr:colOff>742950</xdr:colOff>
      <xdr:row>7</xdr:row>
      <xdr:rowOff>20956</xdr:rowOff>
    </xdr:to>
    <xdr:sp macro="[0]!GoToSection3" textlink="">
      <xdr:nvSpPr>
        <xdr:cNvPr id="2" name="Right Arrow 1">
          <a:extLst>
            <a:ext uri="{FF2B5EF4-FFF2-40B4-BE49-F238E27FC236}">
              <a16:creationId xmlns:a16="http://schemas.microsoft.com/office/drawing/2014/main" id="{00000000-0008-0000-0200-000002000000}"/>
            </a:ext>
          </a:extLst>
        </xdr:cNvPr>
        <xdr:cNvSpPr/>
      </xdr:nvSpPr>
      <xdr:spPr>
        <a:xfrm>
          <a:off x="6225540" y="889636"/>
          <a:ext cx="1642110" cy="640080"/>
        </a:xfrm>
        <a:prstGeom prst="righ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Proceed to Section 3</a:t>
          </a:r>
        </a:p>
      </xdr:txBody>
    </xdr:sp>
    <xdr:clientData/>
  </xdr:twoCellAnchor>
  <xdr:twoCellAnchor>
    <xdr:from>
      <xdr:col>8</xdr:col>
      <xdr:colOff>390523</xdr:colOff>
      <xdr:row>1</xdr:row>
      <xdr:rowOff>175260</xdr:rowOff>
    </xdr:from>
    <xdr:to>
      <xdr:col>10</xdr:col>
      <xdr:colOff>116203</xdr:colOff>
      <xdr:row>4</xdr:row>
      <xdr:rowOff>45720</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0200-000003000000}"/>
            </a:ext>
          </a:extLst>
        </xdr:cNvPr>
        <xdr:cNvSpPr/>
      </xdr:nvSpPr>
      <xdr:spPr>
        <a:xfrm>
          <a:off x="5640703" y="358140"/>
          <a:ext cx="1600200" cy="640080"/>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Return to Section 1</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9525</xdr:colOff>
      <xdr:row>1</xdr:row>
      <xdr:rowOff>247649</xdr:rowOff>
    </xdr:from>
    <xdr:to>
      <xdr:col>6</xdr:col>
      <xdr:colOff>525780</xdr:colOff>
      <xdr:row>4</xdr:row>
      <xdr:rowOff>106679</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0300-000003000000}"/>
            </a:ext>
          </a:extLst>
        </xdr:cNvPr>
        <xdr:cNvSpPr/>
      </xdr:nvSpPr>
      <xdr:spPr>
        <a:xfrm>
          <a:off x="4686300" y="438149"/>
          <a:ext cx="1554480" cy="640080"/>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Return to Section 2</a:t>
          </a:r>
        </a:p>
      </xdr:txBody>
    </xdr:sp>
    <xdr:clientData/>
  </xdr:twoCellAnchor>
  <xdr:twoCellAnchor>
    <xdr:from>
      <xdr:col>5</xdr:col>
      <xdr:colOff>533400</xdr:colOff>
      <xdr:row>4</xdr:row>
      <xdr:rowOff>161925</xdr:rowOff>
    </xdr:from>
    <xdr:to>
      <xdr:col>6</xdr:col>
      <xdr:colOff>1021080</xdr:colOff>
      <xdr:row>6</xdr:row>
      <xdr:rowOff>161925</xdr:rowOff>
    </xdr:to>
    <xdr:sp macro="[0]!PrepareSubmission" textlink="">
      <xdr:nvSpPr>
        <xdr:cNvPr id="6" name="Rectangle 5">
          <a:extLst>
            <a:ext uri="{FF2B5EF4-FFF2-40B4-BE49-F238E27FC236}">
              <a16:creationId xmlns:a16="http://schemas.microsoft.com/office/drawing/2014/main" id="{00000000-0008-0000-0300-000006000000}"/>
            </a:ext>
          </a:extLst>
        </xdr:cNvPr>
        <xdr:cNvSpPr/>
      </xdr:nvSpPr>
      <xdr:spPr>
        <a:xfrm>
          <a:off x="5341620" y="1106805"/>
          <a:ext cx="1554480" cy="381000"/>
        </a:xfrm>
        <a:prstGeom prst="rect">
          <a:avLst/>
        </a:prstGeom>
        <a:solidFill>
          <a:schemeClr val="accent2">
            <a:lumMod val="75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Prepare Submission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592455</xdr:colOff>
      <xdr:row>14</xdr:row>
      <xdr:rowOff>175260</xdr:rowOff>
    </xdr:from>
    <xdr:to>
      <xdr:col>4</xdr:col>
      <xdr:colOff>192023</xdr:colOff>
      <xdr:row>14</xdr:row>
      <xdr:rowOff>811530</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1110615" y="3947160"/>
          <a:ext cx="1580768" cy="636270"/>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Return to Section 2</a:t>
          </a:r>
        </a:p>
      </xdr:txBody>
    </xdr:sp>
    <xdr:clientData/>
  </xdr:twoCellAnchor>
  <xdr:twoCellAnchor>
    <xdr:from>
      <xdr:col>4</xdr:col>
      <xdr:colOff>664845</xdr:colOff>
      <xdr:row>14</xdr:row>
      <xdr:rowOff>196216</xdr:rowOff>
    </xdr:from>
    <xdr:to>
      <xdr:col>6</xdr:col>
      <xdr:colOff>235838</xdr:colOff>
      <xdr:row>14</xdr:row>
      <xdr:rowOff>805815</xdr:rowOff>
    </xdr:to>
    <xdr:sp macro="" textlink="">
      <xdr:nvSpPr>
        <xdr:cNvPr id="3" name="Left Arrow 2">
          <a:hlinkClick xmlns:r="http://schemas.openxmlformats.org/officeDocument/2006/relationships" r:id="rId2"/>
          <a:extLst>
            <a:ext uri="{FF2B5EF4-FFF2-40B4-BE49-F238E27FC236}">
              <a16:creationId xmlns:a16="http://schemas.microsoft.com/office/drawing/2014/main" id="{00000000-0008-0000-0400-000003000000}"/>
            </a:ext>
          </a:extLst>
        </xdr:cNvPr>
        <xdr:cNvSpPr/>
      </xdr:nvSpPr>
      <xdr:spPr>
        <a:xfrm>
          <a:off x="3164205" y="3968116"/>
          <a:ext cx="1552193" cy="609599"/>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Return to Section 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epa.gov/ods-phaseout/ods-recordkeeping-and-report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tint="-0.34998626667073579"/>
  </sheetPr>
  <dimension ref="B2:H22"/>
  <sheetViews>
    <sheetView showGridLines="0" tabSelected="1" zoomScaleNormal="100" zoomScaleSheetLayoutView="100" workbookViewId="0"/>
  </sheetViews>
  <sheetFormatPr defaultColWidth="9.1796875" defaultRowHeight="14.5" x14ac:dyDescent="0.35"/>
  <cols>
    <col min="1" max="1" width="3.453125" style="21" customWidth="1"/>
    <col min="2" max="2" width="2.26953125" style="21" customWidth="1"/>
    <col min="3" max="3" width="81.26953125" style="21" customWidth="1"/>
    <col min="4" max="4" width="2.453125" style="21" customWidth="1"/>
    <col min="5" max="16384" width="9.1796875" style="21"/>
  </cols>
  <sheetData>
    <row r="2" spans="2:8" ht="23.25" customHeight="1" x14ac:dyDescent="0.45">
      <c r="B2" s="8"/>
      <c r="C2" s="9" t="s">
        <v>1</v>
      </c>
      <c r="D2" s="10"/>
    </row>
    <row r="3" spans="2:8" ht="17" x14ac:dyDescent="0.4">
      <c r="B3" s="11"/>
      <c r="C3" s="4" t="s">
        <v>0</v>
      </c>
      <c r="D3" s="12"/>
    </row>
    <row r="4" spans="2:8" x14ac:dyDescent="0.35">
      <c r="B4" s="11"/>
      <c r="C4" s="2"/>
      <c r="D4" s="13"/>
    </row>
    <row r="5" spans="2:8" s="24" customFormat="1" ht="15.5" x14ac:dyDescent="0.35">
      <c r="B5" s="14"/>
      <c r="C5" s="99" t="s">
        <v>102</v>
      </c>
      <c r="D5" s="15"/>
    </row>
    <row r="6" spans="2:8" s="24" customFormat="1" x14ac:dyDescent="0.35">
      <c r="B6" s="14"/>
      <c r="C6" s="159" t="s">
        <v>138</v>
      </c>
      <c r="D6" s="16"/>
    </row>
    <row r="7" spans="2:8" s="24" customFormat="1" x14ac:dyDescent="0.35">
      <c r="B7" s="14"/>
      <c r="C7" s="160" t="s">
        <v>139</v>
      </c>
      <c r="D7" s="16"/>
    </row>
    <row r="8" spans="2:8" s="24" customFormat="1" x14ac:dyDescent="0.35">
      <c r="B8" s="14"/>
      <c r="C8" s="5"/>
      <c r="D8" s="16"/>
    </row>
    <row r="9" spans="2:8" s="24" customFormat="1" ht="15.5" x14ac:dyDescent="0.35">
      <c r="B9" s="14"/>
      <c r="C9" s="6" t="s">
        <v>3</v>
      </c>
      <c r="D9" s="16"/>
    </row>
    <row r="10" spans="2:8" s="24" customFormat="1" ht="48" customHeight="1" x14ac:dyDescent="0.35">
      <c r="B10" s="14"/>
      <c r="C10" s="42" t="s">
        <v>126</v>
      </c>
      <c r="D10" s="16"/>
    </row>
    <row r="11" spans="2:8" s="24" customFormat="1" ht="30" customHeight="1" x14ac:dyDescent="0.35">
      <c r="B11" s="14"/>
      <c r="C11" s="89" t="s">
        <v>113</v>
      </c>
      <c r="D11" s="16"/>
    </row>
    <row r="12" spans="2:8" s="24" customFormat="1" ht="31.5" customHeight="1" x14ac:dyDescent="0.35">
      <c r="B12" s="14"/>
      <c r="C12" s="124" t="s">
        <v>114</v>
      </c>
      <c r="D12" s="16"/>
    </row>
    <row r="13" spans="2:8" s="24" customFormat="1" ht="46.9" customHeight="1" x14ac:dyDescent="0.35">
      <c r="B13" s="14"/>
      <c r="C13" s="89" t="s">
        <v>132</v>
      </c>
      <c r="D13" s="16"/>
      <c r="H13" s="66"/>
    </row>
    <row r="14" spans="2:8" s="88" customFormat="1" ht="13.9" customHeight="1" x14ac:dyDescent="0.3">
      <c r="B14" s="86"/>
      <c r="C14" s="154" t="s">
        <v>125</v>
      </c>
      <c r="D14" s="87"/>
    </row>
    <row r="15" spans="2:8" x14ac:dyDescent="0.35">
      <c r="B15" s="11"/>
      <c r="C15" s="1"/>
      <c r="D15" s="12"/>
    </row>
    <row r="16" spans="2:8" ht="24.5" x14ac:dyDescent="0.35">
      <c r="B16" s="11"/>
      <c r="C16" s="7" t="s">
        <v>56</v>
      </c>
      <c r="D16" s="12"/>
    </row>
    <row r="17" spans="2:4" ht="74.25" customHeight="1" x14ac:dyDescent="0.35">
      <c r="B17" s="11"/>
      <c r="C17" s="43" t="s">
        <v>131</v>
      </c>
      <c r="D17" s="12"/>
    </row>
    <row r="18" spans="2:4" ht="12" customHeight="1" x14ac:dyDescent="0.35">
      <c r="B18" s="11"/>
      <c r="C18" s="7"/>
      <c r="D18" s="12"/>
    </row>
    <row r="19" spans="2:4" ht="12" customHeight="1" x14ac:dyDescent="0.35">
      <c r="B19" s="11"/>
      <c r="C19" s="20" t="s">
        <v>128</v>
      </c>
      <c r="D19" s="12"/>
    </row>
    <row r="20" spans="2:4" ht="12" customHeight="1" x14ac:dyDescent="0.35">
      <c r="B20" s="11"/>
      <c r="C20" s="20" t="s">
        <v>135</v>
      </c>
      <c r="D20" s="12"/>
    </row>
    <row r="21" spans="2:4" ht="12" customHeight="1" x14ac:dyDescent="0.35">
      <c r="B21" s="11"/>
      <c r="C21" s="49" t="s">
        <v>136</v>
      </c>
      <c r="D21" s="12"/>
    </row>
    <row r="22" spans="2:4" ht="9" customHeight="1" x14ac:dyDescent="0.35">
      <c r="B22" s="17"/>
      <c r="C22" s="18"/>
      <c r="D22" s="19"/>
    </row>
  </sheetData>
  <sheetProtection algorithmName="SHA-512" hashValue="n+MtlCW9vG1lrvCcpe95fnDWwkWclz874LEWf/MYRPR53Px6JLJcLgrKy0QL4tF7Oxf0TkHYT2u4PNHkHyfvxA==" saltValue="nYOKUu/szFwHB/OaHbhREQ==" spinCount="100000" sheet="1" objects="1" scenarios="1"/>
  <hyperlinks>
    <hyperlink ref="C12" location="'Reference List'!A1" display="accepted into EPA’s ODS Tracking System. Refer to the Reference List to identify the valid naming scheme for specific data fields. Additionally, select &quot;Paste As Values&quot; when pasting data into the form." xr:uid="{00000000-0004-0000-0000-000000000000}"/>
    <hyperlink ref="C14" r:id="rId1" xr:uid="{00000000-0004-0000-0000-000001000000}"/>
  </hyperlinks>
  <pageMargins left="0.7" right="0.7" top="0.75" bottom="0.75" header="0.3" footer="0.3"/>
  <pageSetup orientation="portrait" r:id="rId2"/>
  <colBreaks count="1" manualBreakCount="1">
    <brk id="1" max="1048575" man="1"/>
  </colBreaks>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theme="4" tint="0.39997558519241921"/>
  </sheetPr>
  <dimension ref="B2:I16"/>
  <sheetViews>
    <sheetView showGridLines="0" workbookViewId="0"/>
  </sheetViews>
  <sheetFormatPr defaultColWidth="9.1796875" defaultRowHeight="14.5" x14ac:dyDescent="0.35"/>
  <cols>
    <col min="1" max="1" width="3.453125" style="60" customWidth="1"/>
    <col min="2" max="2" width="2.7265625" style="60" customWidth="1"/>
    <col min="3" max="3" width="18.26953125" style="60" customWidth="1"/>
    <col min="4" max="4" width="58.26953125" style="60" customWidth="1"/>
    <col min="5" max="6" width="3.7265625" style="60" customWidth="1"/>
    <col min="7" max="7" width="2.7265625" style="60" customWidth="1"/>
    <col min="8" max="8" width="1.7265625" style="60" customWidth="1"/>
    <col min="9" max="16384" width="9.1796875" style="60"/>
  </cols>
  <sheetData>
    <row r="2" spans="2:9" s="61" customFormat="1" ht="27.75" customHeight="1" x14ac:dyDescent="0.45">
      <c r="B2" s="142"/>
      <c r="C2" s="143" t="s">
        <v>1</v>
      </c>
      <c r="D2" s="130"/>
      <c r="E2" s="130"/>
      <c r="F2" s="130"/>
      <c r="G2" s="131"/>
    </row>
    <row r="3" spans="2:9" s="61" customFormat="1" ht="18.5" x14ac:dyDescent="0.45">
      <c r="B3" s="144"/>
      <c r="C3" s="145" t="s">
        <v>60</v>
      </c>
      <c r="D3" s="132"/>
      <c r="E3" s="132"/>
      <c r="F3" s="132"/>
      <c r="G3" s="133"/>
    </row>
    <row r="4" spans="2:9" s="61" customFormat="1" ht="18.5" x14ac:dyDescent="0.45">
      <c r="B4" s="144"/>
      <c r="C4" s="145"/>
      <c r="D4" s="132"/>
      <c r="E4" s="132"/>
      <c r="F4" s="132"/>
      <c r="G4" s="133"/>
    </row>
    <row r="5" spans="2:9" x14ac:dyDescent="0.35">
      <c r="B5" s="146"/>
      <c r="C5" s="147" t="s">
        <v>134</v>
      </c>
      <c r="D5" s="134">
        <f ca="1">TODAY()</f>
        <v>43815</v>
      </c>
      <c r="E5" s="134"/>
      <c r="F5" s="134"/>
      <c r="G5" s="135"/>
    </row>
    <row r="6" spans="2:9" x14ac:dyDescent="0.35">
      <c r="B6" s="146"/>
      <c r="C6" s="148"/>
      <c r="D6" s="136"/>
      <c r="E6" s="136"/>
      <c r="F6" s="136"/>
      <c r="G6" s="135"/>
    </row>
    <row r="7" spans="2:9" ht="15.5" x14ac:dyDescent="0.35">
      <c r="B7" s="146"/>
      <c r="C7" s="149" t="s">
        <v>2</v>
      </c>
      <c r="D7" s="137"/>
      <c r="E7" s="137"/>
      <c r="F7" s="137"/>
      <c r="G7" s="135"/>
    </row>
    <row r="8" spans="2:9" ht="18" customHeight="1" x14ac:dyDescent="0.35">
      <c r="B8" s="51"/>
      <c r="C8" s="186" t="s">
        <v>26</v>
      </c>
      <c r="D8" s="186"/>
      <c r="E8" s="138"/>
      <c r="F8" s="138"/>
      <c r="G8" s="135"/>
    </row>
    <row r="9" spans="2:9" x14ac:dyDescent="0.35">
      <c r="B9" s="146"/>
      <c r="C9" s="169" t="s">
        <v>25</v>
      </c>
      <c r="D9" s="170"/>
      <c r="E9" s="137"/>
      <c r="F9" s="139">
        <f>IF($D$9=0,1,0)</f>
        <v>1</v>
      </c>
      <c r="G9" s="135"/>
      <c r="H9" s="140"/>
      <c r="I9" s="141"/>
    </row>
    <row r="10" spans="2:9" x14ac:dyDescent="0.35">
      <c r="B10" s="146"/>
      <c r="C10" s="169" t="s">
        <v>20</v>
      </c>
      <c r="D10" s="171"/>
      <c r="E10" s="137"/>
      <c r="F10" s="139">
        <f>IF(OR(SubTSelection=Lists!C3,SubTSelection=Lists!C4),0,1)</f>
        <v>1</v>
      </c>
      <c r="G10" s="135"/>
      <c r="H10" s="140"/>
      <c r="I10" s="141" t="str">
        <f>IF(SubTSelection="","",IF(OR(SubTSelection=Lists!C3,SubTSelection=Lists!C4),"","PLEASE SELECT A VALID SUBMISSION TYPE FROM THE DROPDOWN LIST"))</f>
        <v/>
      </c>
    </row>
    <row r="11" spans="2:9" x14ac:dyDescent="0.35">
      <c r="B11" s="146"/>
      <c r="C11" s="169" t="s">
        <v>17</v>
      </c>
      <c r="D11" s="171"/>
      <c r="E11" s="137"/>
      <c r="F11" s="139">
        <f ca="1">IF(OR($D$11=0,$D$11&gt;Lists!$E$3),1,0)</f>
        <v>1</v>
      </c>
      <c r="G11" s="135"/>
      <c r="H11" s="140"/>
      <c r="I11" s="141" t="str">
        <f ca="1">IF(D11&gt;Lists!E3,"PLEASE CHOOSE A CURRENT OR PAST YEAR","")</f>
        <v/>
      </c>
    </row>
    <row r="12" spans="2:9" x14ac:dyDescent="0.35">
      <c r="B12" s="146"/>
      <c r="C12" s="169" t="s">
        <v>21</v>
      </c>
      <c r="D12" s="171"/>
      <c r="E12" s="137"/>
      <c r="F12" s="139">
        <f>IF(OR(ReportQtr=0,ReportQtr&gt;Lists!F6),1,0)</f>
        <v>1</v>
      </c>
      <c r="G12" s="135"/>
      <c r="H12" s="140"/>
      <c r="I12" s="141" t="str">
        <f>IF(ReportQtr&gt;Lists!F6,"PLEASE SELECT A VALID QUARTER FROM THE DROPDOWN LIST","")</f>
        <v/>
      </c>
    </row>
    <row r="13" spans="2:9" ht="14.25" customHeight="1" x14ac:dyDescent="0.35">
      <c r="B13" s="127"/>
      <c r="C13" s="128"/>
      <c r="D13" s="168" t="s">
        <v>133</v>
      </c>
      <c r="E13" s="128"/>
      <c r="F13" s="128"/>
      <c r="G13" s="129"/>
    </row>
    <row r="14" spans="2:9" x14ac:dyDescent="0.35">
      <c r="D14" s="162" t="str">
        <f>Lists!C3</f>
        <v>Original Submission</v>
      </c>
    </row>
    <row r="15" spans="2:9" x14ac:dyDescent="0.35">
      <c r="D15" s="162" t="str">
        <f>Lists!C4</f>
        <v>Re-Submittal</v>
      </c>
    </row>
    <row r="16" spans="2:9" x14ac:dyDescent="0.35">
      <c r="D16" s="162"/>
    </row>
  </sheetData>
  <sheetProtection algorithmName="SHA-512" hashValue="xRhowiJqIJNm0uNjrEidYyHO5mp7obfaj63ow72y7z992QwAdllB/ITdV32a69XwukvPagtDRR88N+RVKe7rxQ==" saltValue="iIrEumkbR4ZMg6rhKa3NQQ==" spinCount="100000" sheet="1" objects="1" scenarios="1"/>
  <mergeCells count="1">
    <mergeCell ref="C8:D8"/>
  </mergeCells>
  <dataValidations count="4">
    <dataValidation type="list" allowBlank="1" showInputMessage="1" showErrorMessage="1" error="Please select a reporting quarter from the drop down menu" prompt="Select the quarter for which the data in this report applies. _x000a__x000a_Quarter 1: Jan-Mar_x000a_Quarter 2: Apr-Jun_x000a_Quarter 3: Jul-Sept_x000a_Quarter 4: Oct-Dec" sqref="D12" xr:uid="{00000000-0002-0000-0100-000000000000}">
      <formula1>ReportingQuarter</formula1>
    </dataValidation>
    <dataValidation type="list" allowBlank="1" showInputMessage="1" showErrorMessage="1" prompt="Identify whether this report is an original submission or re-submittal.  Select original submission if you are submitting your report to EPA for the first time.  All subsequent submissions must be identified as a re-submittal." sqref="D10" xr:uid="{00000000-0002-0000-0100-000001000000}">
      <formula1>SubmissionType</formula1>
    </dataValidation>
    <dataValidation type="list" allowBlank="1" showInputMessage="1" showErrorMessage="1" prompt="Select the reporting year for which data in this report applies." sqref="D11" xr:uid="{00000000-0002-0000-0100-000002000000}">
      <formula1>ReportingYear</formula1>
    </dataValidation>
    <dataValidation type="textLength" operator="lessThanOrEqual" allowBlank="1" showInputMessage="1" showErrorMessage="1" error="The Company Name may not exceed 200 characters." prompt="Enter the name of the company for which the data in this report applies. The company name must match the organization name under which this report is submitted to EPA through CDX." sqref="D9" xr:uid="{00000000-0002-0000-0100-000003000000}">
      <formula1>200</formula1>
    </dataValidation>
  </dataValidations>
  <pageMargins left="0.7" right="0.7" top="0.75" bottom="0.75" header="0.3" footer="0.3"/>
  <pageSetup orientation="landscape" r:id="rId1"/>
  <drawing r:id="rId2"/>
  <legacyDrawing r:id="rId3"/>
  <extLst>
    <ext xmlns:x14="http://schemas.microsoft.com/office/spreadsheetml/2009/9/main" uri="{78C0D931-6437-407d-A8EE-F0AAD7539E65}">
      <x14:conditionalFormattings>
        <x14:conditionalFormatting xmlns:xm="http://schemas.microsoft.com/office/excel/2006/main">
          <x14:cfRule type="iconSet" priority="12" id="{21AE6862-6D76-443D-8468-B381EF29AF18}">
            <x14:iconSet iconSet="3Symbols" custom="1">
              <x14:cfvo type="percent">
                <xm:f>0</xm:f>
              </x14:cfvo>
              <x14:cfvo type="num">
                <xm:f>0.5</xm:f>
              </x14:cfvo>
              <x14:cfvo type="num">
                <xm:f>1</xm:f>
              </x14:cfvo>
              <x14:cfIcon iconSet="3Symbols" iconId="2"/>
              <x14:cfIcon iconSet="3Symbols" iconId="1"/>
              <x14:cfIcon iconSet="3Symbols" iconId="0"/>
            </x14:iconSet>
          </x14:cfRule>
          <xm:sqref>H9</xm:sqref>
        </x14:conditionalFormatting>
        <x14:conditionalFormatting xmlns:xm="http://schemas.microsoft.com/office/excel/2006/main">
          <x14:cfRule type="iconSet" priority="10" id="{162B5E45-27F4-48E3-A375-3A6F27931050}">
            <x14:iconSet iconSet="3Symbols" custom="1">
              <x14:cfvo type="percent">
                <xm:f>0</xm:f>
              </x14:cfvo>
              <x14:cfvo type="num">
                <xm:f>0.5</xm:f>
              </x14:cfvo>
              <x14:cfvo type="num">
                <xm:f>1</xm:f>
              </x14:cfvo>
              <x14:cfIcon iconSet="3Symbols" iconId="2"/>
              <x14:cfIcon iconSet="3Symbols" iconId="1"/>
              <x14:cfIcon iconSet="3Symbols" iconId="0"/>
            </x14:iconSet>
          </x14:cfRule>
          <xm:sqref>H10</xm:sqref>
        </x14:conditionalFormatting>
        <x14:conditionalFormatting xmlns:xm="http://schemas.microsoft.com/office/excel/2006/main">
          <x14:cfRule type="iconSet" priority="8" id="{84F8258C-9CF8-4B37-9423-74E7CA117DC3}">
            <x14:iconSet iconSet="3Symbols" custom="1">
              <x14:cfvo type="percent">
                <xm:f>0</xm:f>
              </x14:cfvo>
              <x14:cfvo type="num">
                <xm:f>0.5</xm:f>
              </x14:cfvo>
              <x14:cfvo type="num">
                <xm:f>1</xm:f>
              </x14:cfvo>
              <x14:cfIcon iconSet="3Symbols" iconId="2"/>
              <x14:cfIcon iconSet="3Symbols" iconId="1"/>
              <x14:cfIcon iconSet="3Symbols" iconId="0"/>
            </x14:iconSet>
          </x14:cfRule>
          <xm:sqref>H11</xm:sqref>
        </x14:conditionalFormatting>
        <x14:conditionalFormatting xmlns:xm="http://schemas.microsoft.com/office/excel/2006/main">
          <x14:cfRule type="iconSet" priority="7" id="{F3146B59-2A74-48F0-9D6A-CB31F1F54B4A}">
            <x14:iconSet iconSet="3Symbols" custom="1">
              <x14:cfvo type="percent">
                <xm:f>0</xm:f>
              </x14:cfvo>
              <x14:cfvo type="num">
                <xm:f>0.5</xm:f>
              </x14:cfvo>
              <x14:cfvo type="num">
                <xm:f>1</xm:f>
              </x14:cfvo>
              <x14:cfIcon iconSet="3Symbols" iconId="2"/>
              <x14:cfIcon iconSet="3Symbols" iconId="1"/>
              <x14:cfIcon iconSet="3Symbols" iconId="0"/>
            </x14:iconSet>
          </x14:cfRule>
          <xm:sqref>H12</xm:sqref>
        </x14:conditionalFormatting>
        <x14:conditionalFormatting xmlns:xm="http://schemas.microsoft.com/office/excel/2006/main">
          <x14:cfRule type="iconSet" priority="6" id="{AAE32F45-985A-4545-84AE-7B7EA0D97651}">
            <x14:iconSet iconSet="3Symbols" custom="1">
              <x14:cfvo type="percent">
                <xm:f>0</xm:f>
              </x14:cfvo>
              <x14:cfvo type="num">
                <xm:f>0.5</xm:f>
              </x14:cfvo>
              <x14:cfvo type="num">
                <xm:f>1</xm:f>
              </x14:cfvo>
              <x14:cfIcon iconSet="3Symbols" iconId="2"/>
              <x14:cfIcon iconSet="3Symbols" iconId="1"/>
              <x14:cfIcon iconSet="3Symbols" iconId="0"/>
            </x14:iconSet>
          </x14:cfRule>
          <xm:sqref>F9</xm:sqref>
        </x14:conditionalFormatting>
        <x14:conditionalFormatting xmlns:xm="http://schemas.microsoft.com/office/excel/2006/main">
          <x14:cfRule type="iconSet" priority="4" id="{79E55E03-6770-40A3-871A-F13BBDD44ECD}">
            <x14:iconSet iconSet="3Symbols" custom="1">
              <x14:cfvo type="percent">
                <xm:f>0</xm:f>
              </x14:cfvo>
              <x14:cfvo type="num">
                <xm:f>0.5</xm:f>
              </x14:cfvo>
              <x14:cfvo type="num">
                <xm:f>1</xm:f>
              </x14:cfvo>
              <x14:cfIcon iconSet="3Symbols" iconId="2"/>
              <x14:cfIcon iconSet="3Symbols" iconId="1"/>
              <x14:cfIcon iconSet="3Symbols" iconId="0"/>
            </x14:iconSet>
          </x14:cfRule>
          <xm:sqref>F10</xm:sqref>
        </x14:conditionalFormatting>
        <x14:conditionalFormatting xmlns:xm="http://schemas.microsoft.com/office/excel/2006/main">
          <x14:cfRule type="iconSet" priority="2" id="{597D6FA5-3E23-4736-8AD0-BC596975F922}">
            <x14:iconSet iconSet="3Symbols" custom="1">
              <x14:cfvo type="percent">
                <xm:f>0</xm:f>
              </x14:cfvo>
              <x14:cfvo type="num">
                <xm:f>0.5</xm:f>
              </x14:cfvo>
              <x14:cfvo type="num">
                <xm:f>1</xm:f>
              </x14:cfvo>
              <x14:cfIcon iconSet="3Symbols" iconId="2"/>
              <x14:cfIcon iconSet="3Symbols" iconId="1"/>
              <x14:cfIcon iconSet="3Symbols" iconId="0"/>
            </x14:iconSet>
          </x14:cfRule>
          <xm:sqref>F11</xm:sqref>
        </x14:conditionalFormatting>
        <x14:conditionalFormatting xmlns:xm="http://schemas.microsoft.com/office/excel/2006/main">
          <x14:cfRule type="iconSet" priority="1" id="{B2FBD673-B834-4A2C-9F2F-2D426F1785A7}">
            <x14:iconSet iconSet="3Symbols" custom="1">
              <x14:cfvo type="percent">
                <xm:f>0</xm:f>
              </x14:cfvo>
              <x14:cfvo type="num">
                <xm:f>0.5</xm:f>
              </x14:cfvo>
              <x14:cfvo type="num">
                <xm:f>1</xm:f>
              </x14:cfvo>
              <x14:cfIcon iconSet="3Symbols" iconId="2"/>
              <x14:cfIcon iconSet="3Symbols" iconId="1"/>
              <x14:cfIcon iconSet="3Symbols" iconId="0"/>
            </x14:iconSet>
          </x14:cfRule>
          <xm:sqref>F12</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4" tint="0.39997558519241921"/>
  </sheetPr>
  <dimension ref="A2:Y50"/>
  <sheetViews>
    <sheetView showGridLines="0" topLeftCell="B1" zoomScaleNormal="100" zoomScaleSheetLayoutView="100" workbookViewId="0">
      <selection activeCell="B1" sqref="B1"/>
    </sheetView>
  </sheetViews>
  <sheetFormatPr defaultColWidth="9.1796875" defaultRowHeight="14.5" x14ac:dyDescent="0.35"/>
  <cols>
    <col min="1" max="1" width="2.7265625" style="21" hidden="1" customWidth="1"/>
    <col min="2" max="3" width="2.7265625" style="21" customWidth="1"/>
    <col min="4" max="4" width="16.7265625" style="21" customWidth="1"/>
    <col min="5" max="10" width="13.7265625" style="21" customWidth="1"/>
    <col min="11" max="11" width="15.26953125" style="21" customWidth="1"/>
    <col min="12" max="12" width="2.7265625" style="60" customWidth="1"/>
    <col min="13" max="14" width="9.1796875" style="60"/>
    <col min="15" max="16" width="10.26953125" style="60" hidden="1" customWidth="1"/>
    <col min="17" max="17" width="10.453125" style="60" hidden="1" customWidth="1"/>
    <col min="18" max="20" width="9.1796875" style="60" hidden="1" customWidth="1"/>
    <col min="21" max="16384" width="9.1796875" style="60"/>
  </cols>
  <sheetData>
    <row r="2" spans="1:25" s="61" customFormat="1" ht="27.75" customHeight="1" x14ac:dyDescent="0.45">
      <c r="A2" s="22"/>
      <c r="B2" s="22"/>
      <c r="C2" s="25"/>
      <c r="D2" s="26" t="s">
        <v>1</v>
      </c>
      <c r="E2" s="27"/>
      <c r="F2" s="27"/>
      <c r="G2" s="27"/>
      <c r="H2" s="27"/>
      <c r="I2" s="27"/>
      <c r="J2" s="27"/>
      <c r="K2" s="27"/>
      <c r="L2" s="55"/>
    </row>
    <row r="3" spans="1:25" s="61" customFormat="1" ht="18.5" x14ac:dyDescent="0.45">
      <c r="A3" s="22"/>
      <c r="B3" s="22"/>
      <c r="C3" s="29"/>
      <c r="D3" s="30" t="s">
        <v>60</v>
      </c>
      <c r="E3" s="31"/>
      <c r="F3" s="31"/>
      <c r="G3" s="31"/>
      <c r="H3" s="31"/>
      <c r="I3" s="31"/>
      <c r="J3" s="31"/>
      <c r="K3" s="31"/>
      <c r="L3" s="56"/>
    </row>
    <row r="4" spans="1:25" ht="15" customHeight="1" x14ac:dyDescent="0.35">
      <c r="C4" s="11"/>
      <c r="D4" s="1"/>
      <c r="E4" s="1"/>
      <c r="F4" s="34"/>
      <c r="G4" s="34"/>
      <c r="H4" s="34"/>
      <c r="I4" s="34"/>
      <c r="J4" s="34"/>
      <c r="K4" s="34"/>
      <c r="L4" s="57"/>
    </row>
    <row r="5" spans="1:25" x14ac:dyDescent="0.35">
      <c r="C5" s="11"/>
      <c r="D5" s="44" t="s">
        <v>40</v>
      </c>
      <c r="E5" s="45" t="str">
        <f>IF('Section 1'!D9=0,"",'Section 1'!D9)</f>
        <v/>
      </c>
      <c r="F5" s="34"/>
      <c r="G5" s="34"/>
      <c r="H5" s="34"/>
      <c r="I5" s="34"/>
      <c r="J5" s="34"/>
      <c r="K5" s="34"/>
      <c r="L5" s="57"/>
    </row>
    <row r="6" spans="1:25" x14ac:dyDescent="0.35">
      <c r="C6" s="11"/>
      <c r="D6" s="44" t="s">
        <v>41</v>
      </c>
      <c r="E6" s="45" t="str">
        <f>IF(OR([0]!ReportYr=0,[0]!ReportQtr=0),"","Quarter "&amp;[0]!ReportQtr&amp;", "&amp;[0]!ReportYr)</f>
        <v/>
      </c>
      <c r="F6" s="34"/>
      <c r="G6" s="46"/>
      <c r="H6" s="34"/>
      <c r="I6" s="34"/>
      <c r="J6" s="34"/>
      <c r="K6" s="34"/>
      <c r="L6" s="57"/>
    </row>
    <row r="7" spans="1:25" ht="15" customHeight="1" x14ac:dyDescent="0.35">
      <c r="C7" s="33"/>
      <c r="D7" s="34"/>
      <c r="E7" s="34"/>
      <c r="F7" s="34"/>
      <c r="G7" s="34"/>
      <c r="H7" s="34"/>
      <c r="I7" s="34"/>
      <c r="J7" s="34"/>
      <c r="K7" s="34"/>
      <c r="L7" s="57"/>
    </row>
    <row r="8" spans="1:25" ht="18.75" customHeight="1" x14ac:dyDescent="0.35">
      <c r="C8" s="33"/>
      <c r="D8" s="36" t="s">
        <v>4</v>
      </c>
      <c r="E8" s="34"/>
      <c r="F8" s="34"/>
      <c r="G8" s="34"/>
      <c r="H8" s="34"/>
      <c r="I8" s="34"/>
      <c r="J8" s="34"/>
      <c r="K8" s="34"/>
      <c r="L8" s="57"/>
    </row>
    <row r="9" spans="1:25" ht="60.75" customHeight="1" x14ac:dyDescent="0.35">
      <c r="C9" s="33"/>
      <c r="D9" s="187" t="s">
        <v>103</v>
      </c>
      <c r="E9" s="187"/>
      <c r="F9" s="187"/>
      <c r="G9" s="187"/>
      <c r="H9" s="187"/>
      <c r="I9" s="187"/>
      <c r="J9" s="187"/>
      <c r="K9" s="187"/>
      <c r="L9" s="57"/>
    </row>
    <row r="10" spans="1:25" s="155" customFormat="1" ht="21" customHeight="1" x14ac:dyDescent="0.35">
      <c r="C10" s="156"/>
      <c r="D10" s="188" t="s">
        <v>115</v>
      </c>
      <c r="E10" s="189"/>
      <c r="F10" s="189"/>
      <c r="G10" s="189"/>
      <c r="H10" s="189"/>
      <c r="I10" s="189"/>
      <c r="J10" s="189"/>
      <c r="K10" s="189"/>
      <c r="L10" s="157"/>
      <c r="T10" s="158"/>
      <c r="U10" s="158"/>
      <c r="V10" s="158"/>
      <c r="W10" s="158"/>
      <c r="X10" s="158"/>
      <c r="Y10" s="158"/>
    </row>
    <row r="11" spans="1:25" ht="46.9" customHeight="1" x14ac:dyDescent="0.35">
      <c r="C11" s="51"/>
      <c r="D11" s="176" t="s">
        <v>127</v>
      </c>
      <c r="E11" s="177" t="s">
        <v>58</v>
      </c>
      <c r="F11" s="177" t="s">
        <v>59</v>
      </c>
      <c r="G11" s="177" t="s">
        <v>86</v>
      </c>
      <c r="H11" s="177" t="s">
        <v>120</v>
      </c>
      <c r="I11" s="177" t="s">
        <v>87</v>
      </c>
      <c r="J11" s="177" t="s">
        <v>121</v>
      </c>
      <c r="K11" s="177" t="s">
        <v>6</v>
      </c>
      <c r="L11" s="57"/>
    </row>
    <row r="12" spans="1:25" s="62" customFormat="1" ht="13" x14ac:dyDescent="0.3">
      <c r="A12" s="38"/>
      <c r="B12" s="38"/>
      <c r="C12" s="52"/>
      <c r="D12" s="178" t="s">
        <v>8</v>
      </c>
      <c r="E12" s="178" t="s">
        <v>9</v>
      </c>
      <c r="F12" s="178" t="s">
        <v>9</v>
      </c>
      <c r="G12" s="178" t="s">
        <v>9</v>
      </c>
      <c r="H12" s="178" t="s">
        <v>9</v>
      </c>
      <c r="I12" s="178" t="s">
        <v>9</v>
      </c>
      <c r="J12" s="178" t="s">
        <v>9</v>
      </c>
      <c r="K12" s="178" t="s">
        <v>48</v>
      </c>
      <c r="L12" s="58"/>
    </row>
    <row r="13" spans="1:25" s="100" customFormat="1" ht="13" x14ac:dyDescent="0.3">
      <c r="A13" s="40"/>
      <c r="B13" s="40"/>
      <c r="C13" s="53"/>
      <c r="D13" s="179" t="s">
        <v>66</v>
      </c>
      <c r="E13" s="180">
        <v>1500</v>
      </c>
      <c r="F13" s="180">
        <v>0</v>
      </c>
      <c r="G13" s="180">
        <v>200</v>
      </c>
      <c r="H13" s="180">
        <v>100</v>
      </c>
      <c r="I13" s="180">
        <v>0</v>
      </c>
      <c r="J13" s="180">
        <v>0</v>
      </c>
      <c r="K13" s="180">
        <f t="shared" ref="K13:K23" si="0">IF(D13=0,"",E13+F13+G13+H13+I13+J13)</f>
        <v>1800</v>
      </c>
      <c r="L13" s="59"/>
      <c r="O13" s="74" t="s">
        <v>50</v>
      </c>
      <c r="P13" s="75" t="s">
        <v>91</v>
      </c>
      <c r="Q13" s="75" t="s">
        <v>92</v>
      </c>
      <c r="R13" s="75" t="s">
        <v>49</v>
      </c>
      <c r="S13" s="75" t="s">
        <v>90</v>
      </c>
      <c r="T13" s="75" t="s">
        <v>89</v>
      </c>
    </row>
    <row r="14" spans="1:25" x14ac:dyDescent="0.35">
      <c r="A14" s="77" t="str">
        <f>IF(D14=0,"",1)</f>
        <v/>
      </c>
      <c r="B14" s="39"/>
      <c r="C14" s="51"/>
      <c r="D14" s="184"/>
      <c r="E14" s="41"/>
      <c r="F14" s="41"/>
      <c r="G14" s="41"/>
      <c r="H14" s="41"/>
      <c r="I14" s="41"/>
      <c r="J14" s="41"/>
      <c r="K14" s="181" t="str">
        <f t="shared" si="0"/>
        <v/>
      </c>
      <c r="L14" s="57"/>
      <c r="O14" s="74" t="str">
        <f>IF(A14="","N","Y")</f>
        <v>N</v>
      </c>
      <c r="P14" s="74">
        <f>IF(D14=0,0,IF(COUNTIF($D$14:$D$23,D14)&gt;1,1,0))</f>
        <v>0</v>
      </c>
      <c r="Q14" s="74">
        <f>IF(AND(D14&lt;&gt;0,K14=0),1,0)</f>
        <v>0</v>
      </c>
      <c r="R14" s="74">
        <f>IF(D14=0,0,IF(COUNTIF(Lists!$B$3:$B$25,D14)&gt;0,0,1))</f>
        <v>0</v>
      </c>
      <c r="S14" s="60">
        <f>IF(E14&gt;0,IF(COUNTIFS('Section 3'!$D$16:$D$25,D14,'Section 3'!$G$16:$G$25,Lists!$G$3)&gt;0,0,1),IF(F14&gt;0,IF(COUNTIFS('Section 3'!$D$16:$D$25,D14,'Section 3'!$G$16:$G$25,Lists!$G$4)&gt;0,0,1),0))</f>
        <v>0</v>
      </c>
      <c r="T14" s="74">
        <f>IF(H14&gt;0,IF(COUNTIFS('Section 3'!$D$16:$D$25,D14,'Section 3'!$G$16:$G$25,Lists!$G$5)&gt;0,0,1),IF(J14&gt;0,IF(COUNTIFS('Section 3'!$D$16:$D$25,D14,'Section 3'!$G$16:$G$25,Lists!$G$6)&gt;0,0,1),0))</f>
        <v>0</v>
      </c>
    </row>
    <row r="15" spans="1:25" x14ac:dyDescent="0.35">
      <c r="A15" s="78" t="str">
        <f>IF(D15=0,"",MAX($A$14:A14)+1)</f>
        <v/>
      </c>
      <c r="B15" s="39"/>
      <c r="C15" s="51"/>
      <c r="D15" s="184"/>
      <c r="E15" s="41"/>
      <c r="F15" s="41"/>
      <c r="G15" s="41"/>
      <c r="H15" s="41"/>
      <c r="I15" s="41"/>
      <c r="J15" s="41"/>
      <c r="K15" s="181" t="str">
        <f t="shared" si="0"/>
        <v/>
      </c>
      <c r="L15" s="57"/>
      <c r="O15" s="74" t="str">
        <f t="shared" ref="O15:O23" si="1">IF(A15="","N","Y")</f>
        <v>N</v>
      </c>
      <c r="P15" s="74">
        <f t="shared" ref="P15:P23" si="2">IF(D15=0,0,IF(COUNTIF($D$14:$D$23,D15)&gt;1,1,0))</f>
        <v>0</v>
      </c>
      <c r="Q15" s="74">
        <f t="shared" ref="Q15:Q23" si="3">IF(AND(D15&lt;&gt;0,K15=0),1,0)</f>
        <v>0</v>
      </c>
      <c r="R15" s="74">
        <f>IF(D15=0,0,IF(COUNTIF(Lists!$B$3:$B$25,D15)&gt;0,0,1))</f>
        <v>0</v>
      </c>
      <c r="S15" s="60">
        <f>IF(E15&gt;0,IF(COUNTIFS('Section 3'!$D$16:$D$25,D15,'Section 3'!$G$16:$G$25,Lists!$G$3)&gt;0,0,1),IF(F15&gt;0,IF(COUNTIFS('Section 3'!$D$16:$D$25,D15,'Section 3'!$G$16:$G$25,Lists!$G$4)&gt;0,0,1),0))</f>
        <v>0</v>
      </c>
      <c r="T15" s="74">
        <f>IF(H15&gt;0,IF(COUNTIFS('Section 3'!$D$16:$D$25,D15,'Section 3'!$G$16:$G$25,Lists!$G$5)&gt;0,0,1),IF(J15&gt;0,IF(COUNTIFS('Section 3'!$D$16:$D$25,D15,'Section 3'!$G$16:$G$25,Lists!$G$6)&gt;0,0,1),0))</f>
        <v>0</v>
      </c>
    </row>
    <row r="16" spans="1:25" x14ac:dyDescent="0.35">
      <c r="A16" s="78" t="str">
        <f>IF(D16=0,"",MAX($A$14:A15)+1)</f>
        <v/>
      </c>
      <c r="B16" s="39"/>
      <c r="C16" s="51"/>
      <c r="D16" s="184"/>
      <c r="E16" s="41"/>
      <c r="F16" s="41"/>
      <c r="G16" s="41"/>
      <c r="H16" s="41"/>
      <c r="I16" s="41"/>
      <c r="J16" s="41"/>
      <c r="K16" s="181" t="str">
        <f t="shared" si="0"/>
        <v/>
      </c>
      <c r="L16" s="57"/>
      <c r="O16" s="74" t="str">
        <f t="shared" si="1"/>
        <v>N</v>
      </c>
      <c r="P16" s="74">
        <f t="shared" si="2"/>
        <v>0</v>
      </c>
      <c r="Q16" s="74">
        <f t="shared" si="3"/>
        <v>0</v>
      </c>
      <c r="R16" s="74">
        <f>IF(D16=0,0,IF(COUNTIF(Lists!$B$3:$B$25,D16)&gt;0,0,1))</f>
        <v>0</v>
      </c>
      <c r="S16" s="60">
        <f>IF(E16&gt;0,IF(COUNTIFS('Section 3'!$D$16:$D$25,D16,'Section 3'!$G$16:$G$25,Lists!$G$3)&gt;0,0,1),IF(F16&gt;0,IF(COUNTIFS('Section 3'!$D$16:$D$25,D16,'Section 3'!$G$16:$G$25,Lists!$G$4)&gt;0,0,1),0))</f>
        <v>0</v>
      </c>
      <c r="T16" s="74">
        <f>IF(H16&gt;0,IF(COUNTIFS('Section 3'!$D$16:$D$25,D16,'Section 3'!$G$16:$G$25,Lists!$G$5)&gt;0,0,1),IF(J16&gt;0,IF(COUNTIFS('Section 3'!$D$16:$D$25,D16,'Section 3'!$G$16:$G$25,Lists!$G$6)&gt;0,0,1),0))</f>
        <v>0</v>
      </c>
    </row>
    <row r="17" spans="1:20" x14ac:dyDescent="0.35">
      <c r="A17" s="78" t="str">
        <f>IF(D17=0,"",MAX($A$14:A16)+1)</f>
        <v/>
      </c>
      <c r="B17" s="39"/>
      <c r="C17" s="51"/>
      <c r="D17" s="185"/>
      <c r="E17" s="41"/>
      <c r="F17" s="41"/>
      <c r="G17" s="41"/>
      <c r="H17" s="41"/>
      <c r="I17" s="41"/>
      <c r="J17" s="41"/>
      <c r="K17" s="181" t="str">
        <f t="shared" si="0"/>
        <v/>
      </c>
      <c r="L17" s="57"/>
      <c r="O17" s="74" t="str">
        <f t="shared" si="1"/>
        <v>N</v>
      </c>
      <c r="P17" s="74">
        <f t="shared" si="2"/>
        <v>0</v>
      </c>
      <c r="Q17" s="74">
        <f t="shared" si="3"/>
        <v>0</v>
      </c>
      <c r="R17" s="74">
        <f>IF(D17=0,0,IF(COUNTIF(Lists!$B$3:$B$25,D17)&gt;0,0,1))</f>
        <v>0</v>
      </c>
      <c r="S17" s="60">
        <f>IF(E17&gt;0,IF(COUNTIFS('Section 3'!$D$16:$D$25,D17,'Section 3'!$G$16:$G$25,Lists!$G$3)&gt;0,0,1),IF(F17&gt;0,IF(COUNTIFS('Section 3'!$D$16:$D$25,D17,'Section 3'!$G$16:$G$25,Lists!$G$4)&gt;0,0,1),0))</f>
        <v>0</v>
      </c>
      <c r="T17" s="74">
        <f>IF(H17&gt;0,IF(COUNTIFS('Section 3'!$D$16:$D$25,D17,'Section 3'!$G$16:$G$25,Lists!$G$5)&gt;0,0,1),IF(J17&gt;0,IF(COUNTIFS('Section 3'!$D$16:$D$25,D17,'Section 3'!$G$16:$G$25,Lists!$G$6)&gt;0,0,1),0))</f>
        <v>0</v>
      </c>
    </row>
    <row r="18" spans="1:20" x14ac:dyDescent="0.35">
      <c r="A18" s="78" t="str">
        <f>IF(D18=0,"",MAX($A$14:A17)+1)</f>
        <v/>
      </c>
      <c r="B18" s="39"/>
      <c r="C18" s="51"/>
      <c r="D18" s="185"/>
      <c r="E18" s="41"/>
      <c r="F18" s="41"/>
      <c r="G18" s="41"/>
      <c r="H18" s="41"/>
      <c r="I18" s="41"/>
      <c r="J18" s="41"/>
      <c r="K18" s="181" t="str">
        <f t="shared" si="0"/>
        <v/>
      </c>
      <c r="L18" s="57"/>
      <c r="O18" s="74" t="str">
        <f t="shared" si="1"/>
        <v>N</v>
      </c>
      <c r="P18" s="74">
        <f t="shared" si="2"/>
        <v>0</v>
      </c>
      <c r="Q18" s="74">
        <f t="shared" si="3"/>
        <v>0</v>
      </c>
      <c r="R18" s="74">
        <f>IF(D18=0,0,IF(COUNTIF(Lists!$B$3:$B$25,D18)&gt;0,0,1))</f>
        <v>0</v>
      </c>
      <c r="S18" s="60">
        <f>IF(E18&gt;0,IF(COUNTIFS('Section 3'!$D$16:$D$25,D18,'Section 3'!$G$16:$G$25,Lists!$G$3)&gt;0,0,1),IF(F18&gt;0,IF(COUNTIFS('Section 3'!$D$16:$D$25,D18,'Section 3'!$G$16:$G$25,Lists!$G$4)&gt;0,0,1),0))</f>
        <v>0</v>
      </c>
      <c r="T18" s="74">
        <f>IF(H18&gt;0,IF(COUNTIFS('Section 3'!$D$16:$D$25,D18,'Section 3'!$G$16:$G$25,Lists!$G$5)&gt;0,0,1),IF(J18&gt;0,IF(COUNTIFS('Section 3'!$D$16:$D$25,D18,'Section 3'!$G$16:$G$25,Lists!$G$6)&gt;0,0,1),0))</f>
        <v>0</v>
      </c>
    </row>
    <row r="19" spans="1:20" x14ac:dyDescent="0.35">
      <c r="A19" s="78" t="str">
        <f>IF(D19=0,"",MAX($A$14:A18)+1)</f>
        <v/>
      </c>
      <c r="B19" s="39"/>
      <c r="C19" s="51"/>
      <c r="D19" s="185"/>
      <c r="E19" s="41"/>
      <c r="F19" s="41"/>
      <c r="G19" s="41"/>
      <c r="H19" s="41"/>
      <c r="I19" s="41"/>
      <c r="J19" s="41"/>
      <c r="K19" s="181" t="str">
        <f t="shared" si="0"/>
        <v/>
      </c>
      <c r="L19" s="57"/>
      <c r="O19" s="74" t="str">
        <f t="shared" si="1"/>
        <v>N</v>
      </c>
      <c r="P19" s="74">
        <f t="shared" si="2"/>
        <v>0</v>
      </c>
      <c r="Q19" s="74">
        <f t="shared" si="3"/>
        <v>0</v>
      </c>
      <c r="R19" s="74">
        <f>IF(D19=0,0,IF(COUNTIF(Lists!$B$3:$B$25,D19)&gt;0,0,1))</f>
        <v>0</v>
      </c>
      <c r="S19" s="60">
        <f>IF(E19&gt;0,IF(COUNTIFS('Section 3'!$D$16:$D$25,D19,'Section 3'!$G$16:$G$25,Lists!$G$3)&gt;0,0,1),IF(F19&gt;0,IF(COUNTIFS('Section 3'!$D$16:$D$25,D19,'Section 3'!$G$16:$G$25,Lists!$G$4)&gt;0,0,1),0))</f>
        <v>0</v>
      </c>
      <c r="T19" s="74">
        <f>IF(H19&gt;0,IF(COUNTIFS('Section 3'!$D$16:$D$25,D19,'Section 3'!$G$16:$G$25,Lists!$G$5)&gt;0,0,1),IF(J19&gt;0,IF(COUNTIFS('Section 3'!$D$16:$D$25,D19,'Section 3'!$G$16:$G$25,Lists!$G$6)&gt;0,0,1),0))</f>
        <v>0</v>
      </c>
    </row>
    <row r="20" spans="1:20" x14ac:dyDescent="0.35">
      <c r="A20" s="78" t="str">
        <f>IF(D20=0,"",MAX($A$14:A19)+1)</f>
        <v/>
      </c>
      <c r="B20" s="39"/>
      <c r="C20" s="51"/>
      <c r="D20" s="185"/>
      <c r="E20" s="41"/>
      <c r="F20" s="41"/>
      <c r="G20" s="41"/>
      <c r="H20" s="41"/>
      <c r="I20" s="41"/>
      <c r="J20" s="41"/>
      <c r="K20" s="181" t="str">
        <f t="shared" si="0"/>
        <v/>
      </c>
      <c r="L20" s="57"/>
      <c r="O20" s="74" t="str">
        <f t="shared" si="1"/>
        <v>N</v>
      </c>
      <c r="P20" s="74">
        <f t="shared" si="2"/>
        <v>0</v>
      </c>
      <c r="Q20" s="74">
        <f t="shared" si="3"/>
        <v>0</v>
      </c>
      <c r="R20" s="74">
        <f>IF(D20=0,0,IF(COUNTIF(Lists!$B$3:$B$25,D20)&gt;0,0,1))</f>
        <v>0</v>
      </c>
      <c r="S20" s="60">
        <f>IF(E20&gt;0,IF(COUNTIFS('Section 3'!$D$16:$D$25,D20,'Section 3'!$G$16:$G$25,Lists!$G$3)&gt;0,0,1),IF(F20&gt;0,IF(COUNTIFS('Section 3'!$D$16:$D$25,D20,'Section 3'!$G$16:$G$25,Lists!$G$4)&gt;0,0,1),0))</f>
        <v>0</v>
      </c>
      <c r="T20" s="74">
        <f>IF(H20&gt;0,IF(COUNTIFS('Section 3'!$D$16:$D$25,D20,'Section 3'!$G$16:$G$25,Lists!$G$5)&gt;0,0,1),IF(J20&gt;0,IF(COUNTIFS('Section 3'!$D$16:$D$25,D20,'Section 3'!$G$16:$G$25,Lists!$G$6)&gt;0,0,1),0))</f>
        <v>0</v>
      </c>
    </row>
    <row r="21" spans="1:20" x14ac:dyDescent="0.35">
      <c r="A21" s="78" t="str">
        <f>IF(D21=0,"",MAX($A$14:A20)+1)</f>
        <v/>
      </c>
      <c r="B21" s="39"/>
      <c r="C21" s="51"/>
      <c r="D21" s="185"/>
      <c r="E21" s="41"/>
      <c r="F21" s="41"/>
      <c r="G21" s="41"/>
      <c r="H21" s="41"/>
      <c r="I21" s="41"/>
      <c r="J21" s="41"/>
      <c r="K21" s="181" t="str">
        <f t="shared" si="0"/>
        <v/>
      </c>
      <c r="L21" s="57"/>
      <c r="O21" s="74" t="str">
        <f t="shared" si="1"/>
        <v>N</v>
      </c>
      <c r="P21" s="74">
        <f t="shared" si="2"/>
        <v>0</v>
      </c>
      <c r="Q21" s="74">
        <f t="shared" si="3"/>
        <v>0</v>
      </c>
      <c r="R21" s="74">
        <f>IF(D21=0,0,IF(COUNTIF(Lists!$B$3:$B$25,D21)&gt;0,0,1))</f>
        <v>0</v>
      </c>
      <c r="S21" s="60">
        <f>IF(E21&gt;0,IF(COUNTIFS('Section 3'!$D$16:$D$25,D21,'Section 3'!$G$16:$G$25,Lists!$G$3)&gt;0,0,1),IF(F21&gt;0,IF(COUNTIFS('Section 3'!$D$16:$D$25,D21,'Section 3'!$G$16:$G$25,Lists!$G$4)&gt;0,0,1),0))</f>
        <v>0</v>
      </c>
      <c r="T21" s="74">
        <f>IF(H21&gt;0,IF(COUNTIFS('Section 3'!$D$16:$D$25,D21,'Section 3'!$G$16:$G$25,Lists!$G$5)&gt;0,0,1),IF(J21&gt;0,IF(COUNTIFS('Section 3'!$D$16:$D$25,D21,'Section 3'!$G$16:$G$25,Lists!$G$6)&gt;0,0,1),0))</f>
        <v>0</v>
      </c>
    </row>
    <row r="22" spans="1:20" x14ac:dyDescent="0.35">
      <c r="A22" s="78" t="str">
        <f>IF(D22=0,"",MAX($A$14:A21)+1)</f>
        <v/>
      </c>
      <c r="B22" s="39"/>
      <c r="C22" s="51"/>
      <c r="D22" s="185"/>
      <c r="E22" s="41"/>
      <c r="F22" s="41"/>
      <c r="G22" s="41"/>
      <c r="H22" s="41"/>
      <c r="I22" s="41"/>
      <c r="J22" s="41"/>
      <c r="K22" s="181" t="str">
        <f t="shared" si="0"/>
        <v/>
      </c>
      <c r="L22" s="57"/>
      <c r="O22" s="74" t="str">
        <f t="shared" si="1"/>
        <v>N</v>
      </c>
      <c r="P22" s="74">
        <f t="shared" si="2"/>
        <v>0</v>
      </c>
      <c r="Q22" s="74">
        <f t="shared" si="3"/>
        <v>0</v>
      </c>
      <c r="R22" s="74">
        <f>IF(D22=0,0,IF(COUNTIF(Lists!$B$3:$B$25,D22)&gt;0,0,1))</f>
        <v>0</v>
      </c>
      <c r="S22" s="60">
        <f>IF(E22&gt;0,IF(COUNTIFS('Section 3'!$D$16:$D$25,D22,'Section 3'!$G$16:$G$25,Lists!$G$3)&gt;0,0,1),IF(F22&gt;0,IF(COUNTIFS('Section 3'!$D$16:$D$25,D22,'Section 3'!$G$16:$G$25,Lists!$G$4)&gt;0,0,1),0))</f>
        <v>0</v>
      </c>
      <c r="T22" s="74">
        <f>IF(H22&gt;0,IF(COUNTIFS('Section 3'!$D$16:$D$25,D22,'Section 3'!$G$16:$G$25,Lists!$G$5)&gt;0,0,1),IF(J22&gt;0,IF(COUNTIFS('Section 3'!$D$16:$D$25,D22,'Section 3'!$G$16:$G$25,Lists!$G$6)&gt;0,0,1),0))</f>
        <v>0</v>
      </c>
    </row>
    <row r="23" spans="1:20" x14ac:dyDescent="0.35">
      <c r="A23" s="79" t="str">
        <f>IF(D23=0,"",MAX($A$14:A22)+1)</f>
        <v/>
      </c>
      <c r="B23" s="39"/>
      <c r="C23" s="51"/>
      <c r="D23" s="185"/>
      <c r="E23" s="41"/>
      <c r="F23" s="41"/>
      <c r="G23" s="41"/>
      <c r="H23" s="41"/>
      <c r="I23" s="41"/>
      <c r="J23" s="41"/>
      <c r="K23" s="181" t="str">
        <f t="shared" si="0"/>
        <v/>
      </c>
      <c r="L23" s="57"/>
      <c r="O23" s="74" t="str">
        <f t="shared" si="1"/>
        <v>N</v>
      </c>
      <c r="P23" s="74">
        <f t="shared" si="2"/>
        <v>0</v>
      </c>
      <c r="Q23" s="74">
        <f t="shared" si="3"/>
        <v>0</v>
      </c>
      <c r="R23" s="74">
        <f>IF(D23=0,0,IF(COUNTIF(Lists!$B$3:$B$25,D23)&gt;0,0,1))</f>
        <v>0</v>
      </c>
      <c r="S23" s="60">
        <f>IF(E23&gt;0,IF(COUNTIFS('Section 3'!$D$16:$D$25,D23,'Section 3'!$G$16:$G$25,Lists!$G$3)&gt;0,0,1),IF(F23&gt;0,IF(COUNTIFS('Section 3'!$D$16:$D$25,D23,'Section 3'!$G$16:$G$25,Lists!$G$4)&gt;0,0,1),0))</f>
        <v>0</v>
      </c>
      <c r="T23" s="74">
        <f>IF(H23&gt;0,IF(COUNTIFS('Section 3'!$D$16:$D$25,D23,'Section 3'!$G$16:$G$25,Lists!$G$5)&gt;0,0,1),IF(J23&gt;0,IF(COUNTIFS('Section 3'!$D$16:$D$25,D23,'Section 3'!$G$16:$G$25,Lists!$G$6)&gt;0,0,1),0))</f>
        <v>0</v>
      </c>
    </row>
    <row r="24" spans="1:20" ht="14.25" customHeight="1" x14ac:dyDescent="0.35">
      <c r="C24" s="54"/>
      <c r="D24" s="172" t="s">
        <v>133</v>
      </c>
      <c r="E24" s="173"/>
      <c r="F24" s="174"/>
      <c r="G24" s="175"/>
      <c r="H24" s="175"/>
      <c r="I24" s="175"/>
      <c r="J24" s="175"/>
      <c r="K24" s="175"/>
      <c r="L24" s="101"/>
    </row>
    <row r="25" spans="1:20" x14ac:dyDescent="0.35">
      <c r="C25" s="23"/>
      <c r="D25" s="164" t="str">
        <f>Lists!B3</f>
        <v>CBM</v>
      </c>
      <c r="E25" s="163"/>
      <c r="F25" s="23"/>
      <c r="G25" s="23"/>
      <c r="L25" s="102"/>
    </row>
    <row r="26" spans="1:20" x14ac:dyDescent="0.35">
      <c r="C26" s="23"/>
      <c r="D26" s="164" t="str">
        <f>Lists!B4</f>
        <v>CCL4</v>
      </c>
      <c r="E26" s="163"/>
      <c r="F26" s="23"/>
      <c r="G26" s="23"/>
      <c r="L26" s="102"/>
    </row>
    <row r="27" spans="1:20" x14ac:dyDescent="0.35">
      <c r="C27" s="23"/>
      <c r="D27" s="164" t="str">
        <f>Lists!B5</f>
        <v>CFC-11</v>
      </c>
      <c r="E27" s="163"/>
      <c r="F27" s="23"/>
      <c r="G27" s="23"/>
      <c r="I27" s="23"/>
      <c r="L27" s="102"/>
    </row>
    <row r="28" spans="1:20" x14ac:dyDescent="0.35">
      <c r="C28" s="23"/>
      <c r="D28" s="164" t="str">
        <f>Lists!B6</f>
        <v>CFC-12</v>
      </c>
      <c r="E28" s="163"/>
      <c r="F28" s="23"/>
      <c r="G28" s="23"/>
      <c r="L28" s="102"/>
    </row>
    <row r="29" spans="1:20" x14ac:dyDescent="0.35">
      <c r="C29" s="23"/>
      <c r="D29" s="164" t="str">
        <f>Lists!B7</f>
        <v>CFC-13</v>
      </c>
      <c r="E29" s="163"/>
      <c r="F29" s="23"/>
      <c r="G29" s="23"/>
      <c r="L29" s="102"/>
    </row>
    <row r="30" spans="1:20" x14ac:dyDescent="0.35">
      <c r="C30" s="23"/>
      <c r="D30" s="164" t="str">
        <f>Lists!B8</f>
        <v>CFC-111</v>
      </c>
      <c r="E30" s="161"/>
      <c r="F30" s="23"/>
      <c r="G30" s="23"/>
      <c r="L30" s="102"/>
    </row>
    <row r="31" spans="1:20" x14ac:dyDescent="0.35">
      <c r="C31" s="23"/>
      <c r="D31" s="164" t="str">
        <f>Lists!B9</f>
        <v>CFC-112</v>
      </c>
      <c r="E31" s="161"/>
      <c r="F31" s="23"/>
      <c r="G31" s="23"/>
      <c r="L31" s="102"/>
    </row>
    <row r="32" spans="1:20" ht="14.25" customHeight="1" x14ac:dyDescent="0.35">
      <c r="C32" s="23"/>
      <c r="D32" s="164" t="str">
        <f>Lists!B10</f>
        <v>CFC-113</v>
      </c>
      <c r="E32" s="23"/>
      <c r="F32" s="23"/>
      <c r="G32" s="23"/>
      <c r="L32" s="102"/>
    </row>
    <row r="33" spans="4:4" x14ac:dyDescent="0.35">
      <c r="D33" s="164" t="str">
        <f>Lists!B11</f>
        <v>CFC-114</v>
      </c>
    </row>
    <row r="34" spans="4:4" x14ac:dyDescent="0.35">
      <c r="D34" s="164" t="str">
        <f>Lists!B12</f>
        <v>CFC-115</v>
      </c>
    </row>
    <row r="35" spans="4:4" x14ac:dyDescent="0.35">
      <c r="D35" s="164" t="str">
        <f>Lists!B13</f>
        <v>CFC-211</v>
      </c>
    </row>
    <row r="36" spans="4:4" x14ac:dyDescent="0.35">
      <c r="D36" s="164" t="str">
        <f>Lists!B14</f>
        <v>CFC-212</v>
      </c>
    </row>
    <row r="37" spans="4:4" x14ac:dyDescent="0.35">
      <c r="D37" s="164" t="str">
        <f>Lists!B15</f>
        <v>CFC-213</v>
      </c>
    </row>
    <row r="38" spans="4:4" x14ac:dyDescent="0.35">
      <c r="D38" s="164" t="str">
        <f>Lists!B16</f>
        <v>CFC-214</v>
      </c>
    </row>
    <row r="39" spans="4:4" x14ac:dyDescent="0.35">
      <c r="D39" s="164" t="str">
        <f>Lists!B17</f>
        <v>CFC-215</v>
      </c>
    </row>
    <row r="40" spans="4:4" x14ac:dyDescent="0.35">
      <c r="D40" s="164" t="str">
        <f>Lists!B18</f>
        <v>CFC-216</v>
      </c>
    </row>
    <row r="41" spans="4:4" x14ac:dyDescent="0.35">
      <c r="D41" s="164" t="str">
        <f>Lists!B19</f>
        <v>CFC-217</v>
      </c>
    </row>
    <row r="42" spans="4:4" x14ac:dyDescent="0.35">
      <c r="D42" s="164" t="str">
        <f>Lists!B20</f>
        <v>CH3CCL3</v>
      </c>
    </row>
    <row r="43" spans="4:4" x14ac:dyDescent="0.35">
      <c r="D43" s="164" t="str">
        <f>Lists!B21</f>
        <v>Halon 1202</v>
      </c>
    </row>
    <row r="44" spans="4:4" x14ac:dyDescent="0.35">
      <c r="D44" s="164" t="str">
        <f>Lists!B22</f>
        <v>Halon 1211</v>
      </c>
    </row>
    <row r="45" spans="4:4" x14ac:dyDescent="0.35">
      <c r="D45" s="164" t="str">
        <f>Lists!B23</f>
        <v>Halon 1301</v>
      </c>
    </row>
    <row r="46" spans="4:4" x14ac:dyDescent="0.35">
      <c r="D46" s="164" t="str">
        <f>Lists!B24</f>
        <v>Halon 2402</v>
      </c>
    </row>
    <row r="47" spans="4:4" x14ac:dyDescent="0.35">
      <c r="D47" s="164" t="str">
        <f>Lists!B25</f>
        <v>HBFCs</v>
      </c>
    </row>
    <row r="48" spans="4:4" x14ac:dyDescent="0.35">
      <c r="D48" s="163"/>
    </row>
    <row r="49" spans="4:4" x14ac:dyDescent="0.35">
      <c r="D49" s="163"/>
    </row>
    <row r="50" spans="4:4" x14ac:dyDescent="0.35">
      <c r="D50" s="163"/>
    </row>
  </sheetData>
  <sheetProtection algorithmName="SHA-512" hashValue="teKXhAWHT1x/W1qnncpcf8t/bXLJ65nkJnIsMsA6HRiSpNFFe/gKXKRA2wEKtcwPRC7GdwUMGdks1bKAxD6BlQ==" saltValue="kZ0PaRSswd9XGaVvCeBOtg==" spinCount="100000" sheet="1" objects="1" scenarios="1"/>
  <mergeCells count="2">
    <mergeCell ref="D9:K9"/>
    <mergeCell ref="D10:K10"/>
  </mergeCells>
  <conditionalFormatting sqref="K14:K23">
    <cfRule type="cellIs" dxfId="4" priority="1" operator="lessThan">
      <formula>0</formula>
    </cfRule>
  </conditionalFormatting>
  <dataValidations xWindow="109" yWindow="617" count="16">
    <dataValidation errorStyle="warning" allowBlank="1" errorTitle="U.S. EPA" error="Warning!  The form has auto calculated this value for you.  If you change the value in this cell, you may be misreporting data.  Press cancel to exit this cell without changing the data." sqref="IX13:JF13 ST13:TB13 ACP13:ACX13 AML13:AMT13 AWH13:AWP13 BGD13:BGL13 BPZ13:BQH13 BZV13:CAD13 CJR13:CJZ13 CTN13:CTV13 DDJ13:DDR13 DNF13:DNN13 DXB13:DXJ13 EGX13:EHF13 EQT13:ERB13 FAP13:FAX13 FKL13:FKT13 FUH13:FUP13 GED13:GEL13 GNZ13:GOH13 GXV13:GYD13 HHR13:HHZ13 HRN13:HRV13 IBJ13:IBR13 ILF13:ILN13 IVB13:IVJ13 JEX13:JFF13 JOT13:JPB13 JYP13:JYX13 KIL13:KIT13 KSH13:KSP13 LCD13:LCL13 LLZ13:LMH13 LVV13:LWD13 MFR13:MFZ13 MPN13:MPV13 MZJ13:MZR13 NJF13:NJN13 NTB13:NTJ13 OCX13:ODF13 OMT13:ONB13 OWP13:OWX13 PGL13:PGT13 PQH13:PQP13 QAD13:QAL13 QJZ13:QKH13 QTV13:QUD13 RDR13:RDZ13 RNN13:RNV13 RXJ13:RXR13 SHF13:SHN13 SRB13:SRJ13 TAX13:TBF13 TKT13:TLB13 TUP13:TUX13 UEL13:UET13 UOH13:UOP13 UYD13:UYL13 VHZ13:VIH13 VRV13:VSD13 WBR13:WBZ13 WLN13:WLV13 WVJ13:WVR13 IX14:IX23 ST14:ST23 ACP14:ACP23 AML14:AML23 AWH14:AWH23 BGD14:BGD23 BPZ14:BPZ23 BZV14:BZV23 CJR14:CJR23 CTN14:CTN23 DDJ14:DDJ23 DNF14:DNF23 DXB14:DXB23 EGX14:EGX23 EQT14:EQT23 FAP14:FAP23 FKL14:FKL23 FUH14:FUH23 GED14:GED23 GNZ14:GNZ23 GXV14:GXV23 HHR14:HHR23 HRN14:HRN23 IBJ14:IBJ23 ILF14:ILF23 IVB14:IVB23 JEX14:JEX23 JOT14:JOT23 JYP14:JYP23 KIL14:KIL23 KSH14:KSH23 LCD14:LCD23 LLZ14:LLZ23 LVV14:LVV23 MFR14:MFR23 MPN14:MPN23 MZJ14:MZJ23 NJF14:NJF23 NTB14:NTB23 OCX14:OCX23 OMT14:OMT23 OWP14:OWP23 PGL14:PGL23 PQH14:PQH23 QAD14:QAD23 QJZ14:QJZ23 QTV14:QTV23 RDR14:RDR23 RNN14:RNN23 RXJ14:RXJ23 SHF14:SHF23 SRB14:SRB23 TAX14:TAX23 TKT14:TKT23 TUP14:TUP23 UEL14:UEL23 UOH14:UOH23 UYD14:UYD23 VHZ14:VHZ23 VRV14:VRV23 WBR14:WBR23 WLN14:WLN23 WVJ14:WVJ23 D13:J13 D11:J11" xr:uid="{00000000-0002-0000-0200-000000000000}"/>
    <dataValidation errorStyle="warning" allowBlank="1" showInputMessage="1" showErrorMessage="1" errorTitle="U.S. EPA" error="Warning!  The form has auto calculated this value for you.  If you change the value in this cell, you may be misreporting data.  Press cancel to exit this cell without changing the data." sqref="K11" xr:uid="{00000000-0002-0000-0200-000001000000}"/>
    <dataValidation type="custom" errorStyle="warning" allowBlank="1" showInputMessage="1" showErrorMessage="1" errorTitle="U.S. EPA" error="Warning!  The form has auto calculated this value for you.  If you change the value in this cell, you may be misreporting data.  Press cancel to exit this cell without changing the data." sqref="JG14:JG23 TC14:TC23 ACY14:ACY23 AMU14:AMU23 AWQ14:AWQ23 BGM14:BGM23 BQI14:BQI23 CAE14:CAE23 CKA14:CKA23 CTW14:CTW23 DDS14:DDS23 DNO14:DNO23 DXK14:DXK23 EHG14:EHG23 ERC14:ERC23 FAY14:FAY23 FKU14:FKU23 FUQ14:FUQ23 GEM14:GEM23 GOI14:GOI23 GYE14:GYE23 HIA14:HIA23 HRW14:HRW23 IBS14:IBS23 ILO14:ILO23 IVK14:IVK23 JFG14:JFG23 JPC14:JPC23 JYY14:JYY23 KIU14:KIU23 KSQ14:KSQ23 LCM14:LCM23 LMI14:LMI23 LWE14:LWE23 MGA14:MGA23 MPW14:MPW23 MZS14:MZS23 NJO14:NJO23 NTK14:NTK23 ODG14:ODG23 ONC14:ONC23 OWY14:OWY23 PGU14:PGU23 PQQ14:PQQ23 QAM14:QAM23 QKI14:QKI23 QUE14:QUE23 REA14:REA23 RNW14:RNW23 RXS14:RXS23 SHO14:SHO23 SRK14:SRK23 TBG14:TBG23 TLC14:TLC23 TUY14:TUY23 UEU14:UEU23 UOQ14:UOQ23 UYM14:UYM23 VII14:VII23 VSE14:VSE23 WCA14:WCA23 WLW14:WLW23 WVS14:WVS23" xr:uid="{00000000-0002-0000-0200-000002000000}">
      <formula1>"sdasdfsd"</formula1>
    </dataValidation>
    <dataValidation type="decimal" operator="greaterThanOrEqual" allowBlank="1" showInputMessage="1" showErrorMessage="1" prompt="Quantity of gross chemical produced (kg)" sqref="WVL14:WVL15 IZ14:IZ15 SV14:SV15 ACR14:ACR15 AMN14:AMN15 AWJ14:AWJ15 BGF14:BGF15 BQB14:BQB15 BZX14:BZX15 CJT14:CJT15 CTP14:CTP15 DDL14:DDL15 DNH14:DNH15 DXD14:DXD15 EGZ14:EGZ15 EQV14:EQV15 FAR14:FAR15 FKN14:FKN15 FUJ14:FUJ15 GEF14:GEF15 GOB14:GOB15 GXX14:GXX15 HHT14:HHT15 HRP14:HRP15 IBL14:IBL15 ILH14:ILH15 IVD14:IVD15 JEZ14:JEZ15 JOV14:JOV15 JYR14:JYR15 KIN14:KIN15 KSJ14:KSJ15 LCF14:LCF15 LMB14:LMB15 LVX14:LVX15 MFT14:MFT15 MPP14:MPP15 MZL14:MZL15 NJH14:NJH15 NTD14:NTD15 OCZ14:OCZ15 OMV14:OMV15 OWR14:OWR15 PGN14:PGN15 PQJ14:PQJ15 QAF14:QAF15 QKB14:QKB15 QTX14:QTX15 RDT14:RDT15 RNP14:RNP15 RXL14:RXL15 SHH14:SHH15 SRD14:SRD15 TAZ14:TAZ15 TKV14:TKV15 TUR14:TUR15 UEN14:UEN15 UOJ14:UOJ15 UYF14:UYF15 VIB14:VIB15 VRX14:VRX15 WBT14:WBT15 WLP14:WLP15" xr:uid="{00000000-0002-0000-0200-000003000000}">
      <formula1>0</formula1>
    </dataValidation>
    <dataValidation type="decimal" operator="greaterThanOrEqual" allowBlank="1" showInputMessage="1" showErrorMessage="1" sqref="IZ16:IZ23 SV16:SV23 ACR16:ACR23 AMN16:AMN23 AWJ16:AWJ23 BGF16:BGF23 BQB16:BQB23 BZX16:BZX23 CJT16:CJT23 CTP16:CTP23 DDL16:DDL23 DNH16:DNH23 DXD16:DXD23 EGZ16:EGZ23 EQV16:EQV23 FAR16:FAR23 FKN16:FKN23 FUJ16:FUJ23 GEF16:GEF23 GOB16:GOB23 GXX16:GXX23 HHT16:HHT23 HRP16:HRP23 IBL16:IBL23 ILH16:ILH23 IVD16:IVD23 JEZ16:JEZ23 JOV16:JOV23 JYR16:JYR23 KIN16:KIN23 KSJ16:KSJ23 LCF16:LCF23 LMB16:LMB23 LVX16:LVX23 MFT16:MFT23 MPP16:MPP23 MZL16:MZL23 NJH16:NJH23 NTD16:NTD23 OCZ16:OCZ23 OMV16:OMV23 OWR16:OWR23 PGN16:PGN23 PQJ16:PQJ23 QAF16:QAF23 QKB16:QKB23 QTX16:QTX23 RDT16:RDT23 RNP16:RNP23 RXL16:RXL23 SHH16:SHH23 SRD16:SRD23 TAZ16:TAZ23 TKV16:TKV23 TUR16:TUR23 UEN16:UEN23 UOJ16:UOJ23 UYF16:UYF23 VIB16:VIB23 VRX16:VRX23 WBT16:WBT23 WLP16:WLP23 WVL16:WVL23 JA14:JF23 SW14:TB23 ACS14:ACX23 AMO14:AMT23 AWK14:AWP23 BGG14:BGL23 BQC14:BQH23 BZY14:CAD23 CJU14:CJZ23 CTQ14:CTV23 DDM14:DDR23 DNI14:DNN23 DXE14:DXJ23 EHA14:EHF23 EQW14:ERB23 FAS14:FAX23 FKO14:FKT23 FUK14:FUP23 GEG14:GEL23 GOC14:GOH23 GXY14:GYD23 HHU14:HHZ23 HRQ14:HRV23 IBM14:IBR23 ILI14:ILN23 IVE14:IVJ23 JFA14:JFF23 JOW14:JPB23 JYS14:JYX23 KIO14:KIT23 KSK14:KSP23 LCG14:LCL23 LMC14:LMH23 LVY14:LWD23 MFU14:MFZ23 MPQ14:MPV23 MZM14:MZR23 NJI14:NJN23 NTE14:NTJ23 ODA14:ODF23 OMW14:ONB23 OWS14:OWX23 PGO14:PGT23 PQK14:PQP23 QAG14:QAL23 QKC14:QKH23 QTY14:QUD23 RDU14:RDZ23 RNQ14:RNV23 RXM14:RXR23 SHI14:SHN23 SRE14:SRJ23 TBA14:TBF23 TKW14:TLB23 TUS14:TUX23 UEO14:UET23 UOK14:UOP23 UYG14:UYL23 VIC14:VIH23 VRY14:VSD23 WBU14:WBZ23 WLQ14:WLV23 WVM14:WVR23" xr:uid="{00000000-0002-0000-0200-000004000000}">
      <formula1>0</formula1>
    </dataValidation>
    <dataValidation errorStyle="warning" allowBlank="1" showInputMessage="1" showErrorMessage="1" errorTitle="U.S. EPA" error="Warning!  The form has auto calculated this value for you.  If you change the value in this cell, you may be misreporting data.  Press cancel to exit this cell without changing the data." prompt="Cell is automatically calculated to be the difference: B-C-D-E-F-G-H" sqref="WVS13 JG13 TC13 ACY13 AMU13 AWQ13 BGM13 BQI13 CAE13 CKA13 CTW13 DDS13 DNO13 DXK13 EHG13 ERC13 FAY13 FKU13 FUQ13 GEM13 GOI13 GYE13 HIA13 HRW13 IBS13 ILO13 IVK13 JFG13 JPC13 JYY13 KIU13 KSQ13 LCM13 LMI13 LWE13 MGA13 MPW13 MZS13 NJO13 NTK13 ODG13 ONC13 OWY13 PGU13 PQQ13 QAM13 QKI13 QUE13 REA13 RNW13 RXS13 SHO13 SRK13 TBG13 TLC13 TUY13 UEU13 UOQ13 UYM13 VII13 VSE13 WCA13 WLW13" xr:uid="{00000000-0002-0000-0200-000005000000}"/>
    <dataValidation type="list" allowBlank="1" showInputMessage="1" showErrorMessage="1" sqref="IY14:IY23 SU14:SU23 ACQ14:ACQ23 AMM14:AMM23 AWI14:AWI23 BGE14:BGE23 BQA14:BQA23 BZW14:BZW23 CJS14:CJS23 CTO14:CTO23 DDK14:DDK23 DNG14:DNG23 DXC14:DXC23 EGY14:EGY23 EQU14:EQU23 FAQ14:FAQ23 FKM14:FKM23 FUI14:FUI23 GEE14:GEE23 GOA14:GOA23 GXW14:GXW23 HHS14:HHS23 HRO14:HRO23 IBK14:IBK23 ILG14:ILG23 IVC14:IVC23 JEY14:JEY23 JOU14:JOU23 JYQ14:JYQ23 KIM14:KIM23 KSI14:KSI23 LCE14:LCE23 LMA14:LMA23 LVW14:LVW23 MFS14:MFS23 MPO14:MPO23 MZK14:MZK23 NJG14:NJG23 NTC14:NTC23 OCY14:OCY23 OMU14:OMU23 OWQ14:OWQ23 PGM14:PGM23 PQI14:PQI23 QAE14:QAE23 QKA14:QKA23 QTW14:QTW23 RDS14:RDS23 RNO14:RNO23 RXK14:RXK23 SHG14:SHG23 SRC14:SRC23 TAY14:TAY23 TKU14:TKU23 TUQ14:TUQ23 UEM14:UEM23 UOI14:UOI23 UYE14:UYE23 VIA14:VIA23 VRW14:VRW23 WBS14:WBS23 WLO14:WLO23 WVK14:WVK23" xr:uid="{00000000-0002-0000-0200-000006000000}">
      <formula1>ClassIIChemicals</formula1>
    </dataValidation>
    <dataValidation type="decimal" operator="greaterThanOrEqual" allowBlank="1" showInputMessage="1" showErrorMessage="1" error="Please enter a positive number." prompt="Total quantity (kg) of the chemical produced for in-house transformation. " sqref="G14:G23" xr:uid="{00000000-0002-0000-0200-000007000000}">
      <formula1>0</formula1>
    </dataValidation>
    <dataValidation type="decimal" operator="greaterThanOrEqual" allowBlank="1" showInputMessage="1" showErrorMessage="1" error="Please enter a positive number." prompt="Total quantity (kg) of the chemical produced for second party transformation." sqref="H14:H23" xr:uid="{00000000-0002-0000-0200-000008000000}">
      <formula1>0</formula1>
    </dataValidation>
    <dataValidation type="decimal" operator="greaterThanOrEqual" allowBlank="1" showInputMessage="1" showErrorMessage="1" error="Please enter a positive number." prompt="Total quantity (kg) of the chemical produced for second party destruction." sqref="J14:J23" xr:uid="{00000000-0002-0000-0200-000009000000}">
      <formula1>0</formula1>
    </dataValidation>
    <dataValidation type="list" allowBlank="1" showInputMessage="1" showErrorMessage="1" prompt="Select the chemical name of the controlled substance that was produced during the reporting period. View the Reference List for a valid list of chemical names." sqref="D14:D23" xr:uid="{00000000-0002-0000-0200-00000A000000}">
      <formula1>ClassIChemicals</formula1>
    </dataValidation>
    <dataValidation allowBlank="1" showInputMessage="1" showErrorMessage="1" prompt="This field is auto-populated." sqref="K13:K23" xr:uid="{00000000-0002-0000-0200-00000B000000}"/>
    <dataValidation type="decimal" operator="greaterThanOrEqual" allowBlank="1" showInputMessage="1" showErrorMessage="1" error="Please enter a positive number." prompt="Total quantity (kg) of chemical produced for global lab. " sqref="E14:E23" xr:uid="{00000000-0002-0000-0200-00000C000000}">
      <formula1>0</formula1>
    </dataValidation>
    <dataValidation allowBlank="1" showInputMessage="1" sqref="L7" xr:uid="{00000000-0002-0000-0200-00000D000000}"/>
    <dataValidation type="decimal" operator="greaterThanOrEqual" allowBlank="1" showInputMessage="1" showErrorMessage="1" error="Please enter a positive number." prompt="Total quantity (kg) of the chemical produced for in-house destruction." sqref="I14:I23" xr:uid="{00000000-0002-0000-0200-00000E000000}">
      <formula1>0</formula1>
    </dataValidation>
    <dataValidation type="decimal" operator="greaterThanOrEqual" allowBlank="1" showInputMessage="1" showErrorMessage="1" error="Please enter a positive number." prompt="Total quantity (kg) of the chemical produced for other essential uses. " sqref="F14:F23" xr:uid="{00000000-0002-0000-0200-00000F000000}">
      <formula1>0</formula1>
    </dataValidation>
  </dataValidations>
  <hyperlinks>
    <hyperlink ref="D10:K10" location="'Reference List'!A1" display="If copying and pasting data into the table, please refer to the Reference List and the accompanying instructions." xr:uid="{00000000-0004-0000-0200-000000000000}"/>
  </hyperlinks>
  <pageMargins left="0.7" right="0.7" top="0.75" bottom="0.75" header="0.3" footer="0.3"/>
  <pageSetup scale="97"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4" tint="0.39997558519241921"/>
  </sheetPr>
  <dimension ref="A1:R50"/>
  <sheetViews>
    <sheetView showGridLines="0" topLeftCell="B1" zoomScaleNormal="100" zoomScaleSheetLayoutView="90" workbookViewId="0">
      <selection activeCell="B1" sqref="B1"/>
    </sheetView>
  </sheetViews>
  <sheetFormatPr defaultColWidth="9.1796875" defaultRowHeight="14.5" x14ac:dyDescent="0.35"/>
  <cols>
    <col min="1" max="1" width="4.453125" style="60" hidden="1" customWidth="1"/>
    <col min="2" max="2" width="3.7265625" style="60" customWidth="1"/>
    <col min="3" max="3" width="2.7265625" style="60" customWidth="1"/>
    <col min="4" max="4" width="16" style="60" customWidth="1"/>
    <col min="5" max="5" width="47.453125" style="60" customWidth="1"/>
    <col min="6" max="6" width="15.453125" style="60" customWidth="1"/>
    <col min="7" max="7" width="18.1796875" style="60" customWidth="1"/>
    <col min="8" max="8" width="3.453125" style="60" customWidth="1"/>
    <col min="9" max="11" width="9.1796875" style="60"/>
    <col min="12" max="12" width="9.1796875" style="60" hidden="1" customWidth="1"/>
    <col min="13" max="13" width="15" style="60" hidden="1" customWidth="1"/>
    <col min="14" max="18" width="9.1796875" style="60" hidden="1" customWidth="1"/>
    <col min="19" max="19" width="9.1796875" style="60" customWidth="1"/>
    <col min="20" max="16384" width="9.1796875" style="60"/>
  </cols>
  <sheetData>
    <row r="1" spans="1:18" s="21" customFormat="1" x14ac:dyDescent="0.35">
      <c r="B1" s="60"/>
      <c r="C1" s="60"/>
      <c r="M1" s="60"/>
      <c r="N1" s="60"/>
      <c r="O1" s="60"/>
    </row>
    <row r="2" spans="1:18" s="22" customFormat="1" ht="27.75" customHeight="1" x14ac:dyDescent="0.45">
      <c r="B2" s="61"/>
      <c r="C2" s="150"/>
      <c r="D2" s="26" t="s">
        <v>1</v>
      </c>
      <c r="E2" s="27"/>
      <c r="F2" s="27"/>
      <c r="G2" s="27"/>
      <c r="H2" s="28"/>
      <c r="I2" s="50"/>
      <c r="J2" s="50"/>
      <c r="K2" s="50"/>
      <c r="L2" s="50"/>
      <c r="M2" s="61"/>
      <c r="N2" s="61"/>
      <c r="O2" s="61"/>
    </row>
    <row r="3" spans="1:18" s="22" customFormat="1" ht="18.5" x14ac:dyDescent="0.45">
      <c r="B3" s="61"/>
      <c r="C3" s="151"/>
      <c r="D3" s="30" t="s">
        <v>60</v>
      </c>
      <c r="E3" s="31"/>
      <c r="F3" s="31"/>
      <c r="G3" s="31"/>
      <c r="H3" s="32"/>
      <c r="I3" s="50"/>
      <c r="J3" s="50"/>
      <c r="K3" s="50"/>
      <c r="L3" s="50"/>
      <c r="M3" s="61"/>
      <c r="N3" s="61"/>
      <c r="O3" s="61"/>
    </row>
    <row r="4" spans="1:18" s="21" customFormat="1" x14ac:dyDescent="0.35">
      <c r="B4" s="60"/>
      <c r="C4" s="51"/>
      <c r="D4" s="34"/>
      <c r="E4" s="34"/>
      <c r="F4" s="34"/>
      <c r="G4" s="34"/>
      <c r="H4" s="35"/>
      <c r="I4" s="39"/>
      <c r="J4" s="39"/>
      <c r="K4" s="39"/>
      <c r="L4" s="39"/>
      <c r="M4" s="60"/>
      <c r="N4" s="60"/>
      <c r="O4" s="60"/>
    </row>
    <row r="5" spans="1:18" s="21" customFormat="1" ht="15.75" customHeight="1" x14ac:dyDescent="0.45">
      <c r="B5" s="60"/>
      <c r="C5" s="146"/>
      <c r="D5" s="44" t="s">
        <v>40</v>
      </c>
      <c r="E5" s="45" t="str">
        <f>IF('Section 1'!D9=0,"",'Section 1'!D9)</f>
        <v/>
      </c>
      <c r="F5" s="34"/>
      <c r="G5" s="34"/>
      <c r="H5" s="35"/>
      <c r="I5" s="50"/>
      <c r="J5" s="50"/>
      <c r="K5" s="50"/>
      <c r="L5" s="50"/>
      <c r="M5" s="61"/>
      <c r="N5" s="61"/>
      <c r="O5" s="60"/>
    </row>
    <row r="6" spans="1:18" s="21" customFormat="1" x14ac:dyDescent="0.35">
      <c r="B6" s="60"/>
      <c r="C6" s="146"/>
      <c r="D6" s="44" t="s">
        <v>41</v>
      </c>
      <c r="E6" s="45" t="str">
        <f>IF(OR([0]!ReportYr=0,[0]!ReportQtr=0),"","Quarter "&amp;[0]!ReportQtr&amp;", "&amp;[0]!ReportYr)</f>
        <v/>
      </c>
      <c r="F6" s="34"/>
      <c r="G6" s="34"/>
      <c r="H6" s="35"/>
      <c r="I6" s="39"/>
      <c r="J6" s="39"/>
      <c r="K6" s="39"/>
      <c r="L6" s="39"/>
      <c r="M6" s="60"/>
      <c r="N6" s="60"/>
      <c r="O6" s="60"/>
    </row>
    <row r="7" spans="1:18" s="21" customFormat="1" ht="19.5" customHeight="1" x14ac:dyDescent="0.45">
      <c r="B7" s="60"/>
      <c r="C7" s="51"/>
      <c r="D7" s="34"/>
      <c r="E7" s="34"/>
      <c r="F7" s="34"/>
      <c r="G7" s="34"/>
      <c r="H7" s="35"/>
      <c r="I7" s="50"/>
      <c r="J7" s="50"/>
      <c r="K7" s="50"/>
      <c r="L7" s="50"/>
      <c r="M7" s="61"/>
      <c r="N7" s="61"/>
      <c r="O7" s="60"/>
    </row>
    <row r="8" spans="1:18" s="21" customFormat="1" ht="18" customHeight="1" x14ac:dyDescent="0.35">
      <c r="B8" s="60"/>
      <c r="C8" s="51"/>
      <c r="D8" s="36" t="s">
        <v>88</v>
      </c>
      <c r="E8" s="34"/>
      <c r="F8" s="34"/>
      <c r="G8" s="34"/>
      <c r="H8" s="35"/>
      <c r="I8" s="39"/>
      <c r="J8" s="39"/>
      <c r="K8" s="39"/>
      <c r="L8" s="39"/>
      <c r="M8" s="60"/>
      <c r="N8" s="60"/>
      <c r="O8" s="60"/>
    </row>
    <row r="9" spans="1:18" s="21" customFormat="1" ht="33" customHeight="1" x14ac:dyDescent="0.35">
      <c r="B9" s="60"/>
      <c r="C9" s="51"/>
      <c r="D9" s="190" t="s">
        <v>84</v>
      </c>
      <c r="E9" s="190"/>
      <c r="F9" s="190"/>
      <c r="G9" s="190"/>
      <c r="H9" s="35"/>
      <c r="I9" s="39"/>
      <c r="J9" s="39"/>
      <c r="K9" s="39"/>
      <c r="L9" s="39"/>
      <c r="M9" s="60"/>
      <c r="N9" s="60"/>
      <c r="O9" s="60"/>
    </row>
    <row r="10" spans="1:18" s="21" customFormat="1" ht="72" customHeight="1" x14ac:dyDescent="0.35">
      <c r="B10" s="60"/>
      <c r="C10" s="51"/>
      <c r="D10" s="190" t="s">
        <v>85</v>
      </c>
      <c r="E10" s="190"/>
      <c r="F10" s="190"/>
      <c r="G10" s="190"/>
      <c r="H10" s="85"/>
      <c r="I10" s="39"/>
      <c r="J10" s="39"/>
      <c r="K10" s="39"/>
      <c r="L10" s="39"/>
      <c r="M10" s="60"/>
      <c r="N10" s="60"/>
      <c r="O10" s="60"/>
    </row>
    <row r="11" spans="1:18" s="21" customFormat="1" ht="17.25" customHeight="1" x14ac:dyDescent="0.35">
      <c r="B11" s="60"/>
      <c r="C11" s="51"/>
      <c r="D11" s="192" t="s">
        <v>115</v>
      </c>
      <c r="E11" s="192"/>
      <c r="F11" s="192"/>
      <c r="G11" s="192"/>
      <c r="H11" s="35"/>
      <c r="L11" s="38"/>
    </row>
    <row r="12" spans="1:18" s="21" customFormat="1" ht="33.75" customHeight="1" x14ac:dyDescent="0.35">
      <c r="B12" s="60"/>
      <c r="C12" s="51"/>
      <c r="D12" s="191" t="s">
        <v>124</v>
      </c>
      <c r="E12" s="191"/>
      <c r="F12" s="191"/>
      <c r="G12" s="191"/>
      <c r="H12" s="84"/>
      <c r="I12" s="39"/>
      <c r="J12" s="39"/>
      <c r="K12" s="39"/>
      <c r="L12" s="39"/>
      <c r="M12" s="60"/>
      <c r="N12" s="60"/>
      <c r="O12" s="60"/>
    </row>
    <row r="13" spans="1:18" s="21" customFormat="1" x14ac:dyDescent="0.35">
      <c r="B13" s="60"/>
      <c r="C13" s="51"/>
      <c r="D13" s="176" t="s">
        <v>5</v>
      </c>
      <c r="E13" s="177" t="s">
        <v>10</v>
      </c>
      <c r="F13" s="177" t="s">
        <v>11</v>
      </c>
      <c r="G13" s="177" t="s">
        <v>12</v>
      </c>
      <c r="H13" s="35"/>
      <c r="I13" s="39"/>
      <c r="J13" s="39"/>
      <c r="K13" s="39"/>
      <c r="L13" s="39"/>
      <c r="M13" s="60"/>
      <c r="N13" s="60"/>
      <c r="O13" s="60"/>
    </row>
    <row r="14" spans="1:18" s="38" customFormat="1" x14ac:dyDescent="0.35">
      <c r="B14" s="62"/>
      <c r="C14" s="52"/>
      <c r="D14" s="178" t="s">
        <v>8</v>
      </c>
      <c r="E14" s="178" t="s">
        <v>13</v>
      </c>
      <c r="F14" s="178" t="s">
        <v>9</v>
      </c>
      <c r="G14" s="178" t="s">
        <v>8</v>
      </c>
      <c r="H14" s="35"/>
      <c r="M14" s="62"/>
      <c r="N14" s="62"/>
      <c r="O14" s="62"/>
    </row>
    <row r="15" spans="1:18" s="40" customFormat="1" x14ac:dyDescent="0.35">
      <c r="B15" s="100"/>
      <c r="C15" s="53"/>
      <c r="D15" s="179" t="s">
        <v>66</v>
      </c>
      <c r="E15" s="180" t="s">
        <v>14</v>
      </c>
      <c r="F15" s="180">
        <v>100</v>
      </c>
      <c r="G15" s="180" t="s">
        <v>15</v>
      </c>
      <c r="H15" s="35"/>
      <c r="L15" s="74" t="s">
        <v>51</v>
      </c>
      <c r="M15" s="97" t="s">
        <v>38</v>
      </c>
      <c r="N15" s="75" t="s">
        <v>98</v>
      </c>
      <c r="O15" s="75" t="s">
        <v>46</v>
      </c>
      <c r="P15" s="76" t="s">
        <v>49</v>
      </c>
      <c r="Q15" s="76" t="s">
        <v>122</v>
      </c>
      <c r="R15" s="76" t="s">
        <v>99</v>
      </c>
    </row>
    <row r="16" spans="1:18" s="39" customFormat="1" x14ac:dyDescent="0.35">
      <c r="A16" s="77" t="str">
        <f>IF(D16=0,"",1)</f>
        <v/>
      </c>
      <c r="B16" s="60"/>
      <c r="C16" s="51"/>
      <c r="D16" s="185"/>
      <c r="E16" s="184"/>
      <c r="F16" s="41"/>
      <c r="G16" s="184"/>
      <c r="H16" s="35"/>
      <c r="L16" s="80" t="str">
        <f>IF(A16="","N","Y")</f>
        <v>N</v>
      </c>
      <c r="M16" s="98">
        <f>IF(LEN(E16)&gt;200,1,0)</f>
        <v>0</v>
      </c>
      <c r="N16" s="74">
        <f>IF(D16=0,0,IF(G16=Lists!$G$3,IF(SUMIF('Section 2'!$D$14:$D$23,D16,'Section 2'!$E$14:$E$23)&gt;0,0,1),IF(G16=Lists!$G$4,IF(SUMIF('Section 2'!$D$14:$D$23,D16,'Section 2'!$F$14:$F$23)&gt;0,0,1),0)))</f>
        <v>0</v>
      </c>
      <c r="O16" s="74">
        <f>IF(D16=0,0,IF(OR(E16=0,F16=0,G16=0),1,0))</f>
        <v>0</v>
      </c>
      <c r="P16" s="74">
        <f>IF(D16=0,0,IF(COUNTIF(Lists!$B$3:$B$25,D16)&gt;0,0,1))</f>
        <v>0</v>
      </c>
      <c r="Q16" s="60">
        <f t="shared" ref="Q16:Q25" si="0">IF(G16=0,0,IF(COUNTIF(Purpose,G16)&gt;0,0,1))</f>
        <v>0</v>
      </c>
      <c r="R16" s="60">
        <f>IF(D16=0,0,IF(G16=Lists!$G$5,IF(SUMIF('Section 2'!$D$14:$D$23,D16,'Section 2'!$H$14:$H$23)&gt;0,0,1),IF(G16=Lists!$G$6,IF(SUMIF('Section 2'!$D$14:$D$23,D16,'Section 2'!$J$14:$J$23)&gt;0,0,1),0)))</f>
        <v>0</v>
      </c>
    </row>
    <row r="17" spans="1:18" s="39" customFormat="1" x14ac:dyDescent="0.35">
      <c r="A17" s="78" t="str">
        <f>IF(D17=0,"",MAX($A$16:A16)+1)</f>
        <v/>
      </c>
      <c r="B17" s="60"/>
      <c r="C17" s="51"/>
      <c r="D17" s="185"/>
      <c r="E17" s="184"/>
      <c r="F17" s="41"/>
      <c r="G17" s="184"/>
      <c r="H17" s="35"/>
      <c r="L17" s="80" t="str">
        <f t="shared" ref="L17:L25" si="1">IF(A17="","N","Y")</f>
        <v>N</v>
      </c>
      <c r="M17" s="98">
        <f t="shared" ref="M17:M25" si="2">IF(LEN(E17)&gt;200,1,0)</f>
        <v>0</v>
      </c>
      <c r="N17" s="74">
        <f>IF(D17=0,0,IF(G17=Lists!$G$3,IF(SUMIF('Section 2'!$D$14:$D$23,D17,'Section 2'!$E$14:$E$23)&gt;0,0,1),IF(G17=Lists!$G$4,IF(SUMIF('Section 2'!$D$14:$D$23,D17,'Section 2'!$F$14:$F$23)&gt;0,0,1),0)))</f>
        <v>0</v>
      </c>
      <c r="O17" s="74">
        <f t="shared" ref="O17:O25" si="3">IF(D17=0,0,IF(OR(E17=0,F17=0,G17=0),1,0))</f>
        <v>0</v>
      </c>
      <c r="P17" s="74">
        <f>IF(D17=0,0,IF(COUNTIF(Lists!$B$3:$B$25,D17)&gt;0,0,1))</f>
        <v>0</v>
      </c>
      <c r="Q17" s="60">
        <f t="shared" si="0"/>
        <v>0</v>
      </c>
      <c r="R17" s="60">
        <f>IF(D17=0,0,IF(G17=Lists!$G$5,IF(SUMIF('Section 2'!$D$14:$D$23,D17,'Section 2'!$H$14:$H$23)&gt;0,0,1),IF(G17=Lists!$G$6,IF(SUMIF('Section 2'!$D$14:$D$23,D17,'Section 2'!$J$14:$J$23)&gt;0,0,1),0)))</f>
        <v>0</v>
      </c>
    </row>
    <row r="18" spans="1:18" s="39" customFormat="1" x14ac:dyDescent="0.35">
      <c r="A18" s="78" t="str">
        <f>IF(D18=0,"",MAX($A$16:A17)+1)</f>
        <v/>
      </c>
      <c r="B18" s="60"/>
      <c r="C18" s="51"/>
      <c r="D18" s="184"/>
      <c r="E18" s="184"/>
      <c r="F18" s="41"/>
      <c r="G18" s="184"/>
      <c r="H18" s="35"/>
      <c r="L18" s="80" t="str">
        <f t="shared" si="1"/>
        <v>N</v>
      </c>
      <c r="M18" s="98">
        <f t="shared" si="2"/>
        <v>0</v>
      </c>
      <c r="N18" s="74">
        <f>IF(D18=0,0,IF(G18=Lists!$G$3,IF(SUMIF('Section 2'!$D$14:$D$23,D18,'Section 2'!$E$14:$E$23)&gt;0,0,1),IF(G18=Lists!$G$4,IF(SUMIF('Section 2'!$D$14:$D$23,D18,'Section 2'!$F$14:$F$23)&gt;0,0,1),0)))</f>
        <v>0</v>
      </c>
      <c r="O18" s="74">
        <f t="shared" si="3"/>
        <v>0</v>
      </c>
      <c r="P18" s="74">
        <f>IF(D18=0,0,IF(COUNTIF(Lists!$B$3:$B$25,D18)&gt;0,0,1))</f>
        <v>0</v>
      </c>
      <c r="Q18" s="60">
        <f t="shared" si="0"/>
        <v>0</v>
      </c>
      <c r="R18" s="60">
        <f>IF(D18=0,0,IF(G18=Lists!$G$5,IF(SUMIF('Section 2'!$D$14:$D$23,D18,'Section 2'!$H$14:$H$23)&gt;0,0,1),IF(G18=Lists!$G$6,IF(SUMIF('Section 2'!$D$14:$D$23,D18,'Section 2'!$J$14:$J$23)&gt;0,0,1),0)))</f>
        <v>0</v>
      </c>
    </row>
    <row r="19" spans="1:18" s="39" customFormat="1" x14ac:dyDescent="0.35">
      <c r="A19" s="78" t="str">
        <f>IF(D19=0,"",MAX($A$16:A18)+1)</f>
        <v/>
      </c>
      <c r="B19" s="60"/>
      <c r="C19" s="51"/>
      <c r="D19" s="185"/>
      <c r="E19" s="184"/>
      <c r="F19" s="41"/>
      <c r="G19" s="184"/>
      <c r="H19" s="35"/>
      <c r="L19" s="80" t="str">
        <f t="shared" si="1"/>
        <v>N</v>
      </c>
      <c r="M19" s="98">
        <f t="shared" si="2"/>
        <v>0</v>
      </c>
      <c r="N19" s="74">
        <f>IF(D19=0,0,IF(G19=Lists!$G$3,IF(SUMIF('Section 2'!$D$14:$D$23,D19,'Section 2'!$E$14:$E$23)&gt;0,0,1),IF(G19=Lists!$G$4,IF(SUMIF('Section 2'!$D$14:$D$23,D19,'Section 2'!$F$14:$F$23)&gt;0,0,1),0)))</f>
        <v>0</v>
      </c>
      <c r="O19" s="74">
        <f t="shared" si="3"/>
        <v>0</v>
      </c>
      <c r="P19" s="74">
        <f>IF(D19=0,0,IF(COUNTIF(Lists!$B$3:$B$25,D19)&gt;0,0,1))</f>
        <v>0</v>
      </c>
      <c r="Q19" s="60">
        <f t="shared" si="0"/>
        <v>0</v>
      </c>
      <c r="R19" s="60">
        <f>IF(D19=0,0,IF(G19=Lists!$G$5,IF(SUMIF('Section 2'!$D$14:$D$23,D19,'Section 2'!$H$14:$H$23)&gt;0,0,1),IF(G19=Lists!$G$6,IF(SUMIF('Section 2'!$D$14:$D$23,D19,'Section 2'!$J$14:$J$23)&gt;0,0,1),0)))</f>
        <v>0</v>
      </c>
    </row>
    <row r="20" spans="1:18" s="39" customFormat="1" x14ac:dyDescent="0.35">
      <c r="A20" s="78" t="str">
        <f>IF(D20=0,"",MAX($A$16:A19)+1)</f>
        <v/>
      </c>
      <c r="B20" s="60"/>
      <c r="C20" s="51"/>
      <c r="D20" s="185"/>
      <c r="E20" s="184"/>
      <c r="F20" s="41"/>
      <c r="G20" s="184"/>
      <c r="H20" s="35"/>
      <c r="L20" s="80" t="str">
        <f t="shared" si="1"/>
        <v>N</v>
      </c>
      <c r="M20" s="98">
        <f t="shared" si="2"/>
        <v>0</v>
      </c>
      <c r="N20" s="74">
        <f>IF(D20=0,0,IF(G20=Lists!$G$3,IF(SUMIF('Section 2'!$D$14:$D$23,D20,'Section 2'!$E$14:$E$23)&gt;0,0,1),IF(G20=Lists!$G$4,IF(SUMIF('Section 2'!$D$14:$D$23,D20,'Section 2'!$F$14:$F$23)&gt;0,0,1),0)))</f>
        <v>0</v>
      </c>
      <c r="O20" s="74">
        <f t="shared" si="3"/>
        <v>0</v>
      </c>
      <c r="P20" s="74">
        <f>IF(D20=0,0,IF(COUNTIF(Lists!$B$3:$B$25,D20)&gt;0,0,1))</f>
        <v>0</v>
      </c>
      <c r="Q20" s="60">
        <f t="shared" si="0"/>
        <v>0</v>
      </c>
      <c r="R20" s="60">
        <f>IF(D20=0,0,IF(G20=Lists!$G$5,IF(SUMIF('Section 2'!$D$14:$D$23,D20,'Section 2'!$H$14:$H$23)&gt;0,0,1),IF(G20=Lists!$G$6,IF(SUMIF('Section 2'!$D$14:$D$23,D20,'Section 2'!$J$14:$J$23)&gt;0,0,1),0)))</f>
        <v>0</v>
      </c>
    </row>
    <row r="21" spans="1:18" s="39" customFormat="1" x14ac:dyDescent="0.35">
      <c r="A21" s="78" t="str">
        <f>IF(D21=0,"",MAX($A$16:A20)+1)</f>
        <v/>
      </c>
      <c r="B21" s="60"/>
      <c r="C21" s="51"/>
      <c r="D21" s="185"/>
      <c r="E21" s="184"/>
      <c r="F21" s="41"/>
      <c r="G21" s="184"/>
      <c r="H21" s="35"/>
      <c r="L21" s="80" t="str">
        <f t="shared" si="1"/>
        <v>N</v>
      </c>
      <c r="M21" s="98">
        <f t="shared" si="2"/>
        <v>0</v>
      </c>
      <c r="N21" s="74">
        <f>IF(D21=0,0,IF(G21=Lists!$G$3,IF(SUMIF('Section 2'!$D$14:$D$23,D21,'Section 2'!$E$14:$E$23)&gt;0,0,1),IF(G21=Lists!$G$4,IF(SUMIF('Section 2'!$D$14:$D$23,D21,'Section 2'!$F$14:$F$23)&gt;0,0,1),0)))</f>
        <v>0</v>
      </c>
      <c r="O21" s="74">
        <f t="shared" si="3"/>
        <v>0</v>
      </c>
      <c r="P21" s="74">
        <f>IF(D21=0,0,IF(COUNTIF(Lists!$B$3:$B$25,D21)&gt;0,0,1))</f>
        <v>0</v>
      </c>
      <c r="Q21" s="60">
        <f t="shared" si="0"/>
        <v>0</v>
      </c>
      <c r="R21" s="60">
        <f>IF(D21=0,0,IF(G21=Lists!$G$5,IF(SUMIF('Section 2'!$D$14:$D$23,D21,'Section 2'!$H$14:$H$23)&gt;0,0,1),IF(G21=Lists!$G$6,IF(SUMIF('Section 2'!$D$14:$D$23,D21,'Section 2'!$J$14:$J$23)&gt;0,0,1),0)))</f>
        <v>0</v>
      </c>
    </row>
    <row r="22" spans="1:18" s="39" customFormat="1" x14ac:dyDescent="0.35">
      <c r="A22" s="78" t="str">
        <f>IF(D22=0,"",MAX($A$16:A21)+1)</f>
        <v/>
      </c>
      <c r="B22" s="60"/>
      <c r="C22" s="51"/>
      <c r="D22" s="185"/>
      <c r="E22" s="184"/>
      <c r="F22" s="41"/>
      <c r="G22" s="184"/>
      <c r="H22" s="35"/>
      <c r="L22" s="80" t="str">
        <f t="shared" si="1"/>
        <v>N</v>
      </c>
      <c r="M22" s="98">
        <f t="shared" si="2"/>
        <v>0</v>
      </c>
      <c r="N22" s="74">
        <f>IF(D22=0,0,IF(G22=Lists!$G$3,IF(SUMIF('Section 2'!$D$14:$D$23,D22,'Section 2'!$E$14:$E$23)&gt;0,0,1),IF(G22=Lists!$G$4,IF(SUMIF('Section 2'!$D$14:$D$23,D22,'Section 2'!$F$14:$F$23)&gt;0,0,1),0)))</f>
        <v>0</v>
      </c>
      <c r="O22" s="74">
        <f t="shared" si="3"/>
        <v>0</v>
      </c>
      <c r="P22" s="74">
        <f>IF(D22=0,0,IF(COUNTIF(Lists!$B$3:$B$25,D22)&gt;0,0,1))</f>
        <v>0</v>
      </c>
      <c r="Q22" s="60">
        <f t="shared" si="0"/>
        <v>0</v>
      </c>
      <c r="R22" s="60">
        <f>IF(D22=0,0,IF(G22=Lists!$G$5,IF(SUMIF('Section 2'!$D$14:$D$23,D22,'Section 2'!$H$14:$H$23)&gt;0,0,1),IF(G22=Lists!$G$6,IF(SUMIF('Section 2'!$D$14:$D$23,D22,'Section 2'!$J$14:$J$23)&gt;0,0,1),0)))</f>
        <v>0</v>
      </c>
    </row>
    <row r="23" spans="1:18" s="39" customFormat="1" x14ac:dyDescent="0.35">
      <c r="A23" s="78" t="str">
        <f>IF(D23=0,"",MAX($A$16:A22)+1)</f>
        <v/>
      </c>
      <c r="B23" s="60"/>
      <c r="C23" s="51"/>
      <c r="D23" s="185"/>
      <c r="E23" s="184"/>
      <c r="F23" s="41"/>
      <c r="G23" s="184"/>
      <c r="H23" s="35"/>
      <c r="L23" s="80" t="str">
        <f t="shared" si="1"/>
        <v>N</v>
      </c>
      <c r="M23" s="98">
        <f t="shared" si="2"/>
        <v>0</v>
      </c>
      <c r="N23" s="74">
        <f>IF(D23=0,0,IF(G23=Lists!$G$3,IF(SUMIF('Section 2'!$D$14:$D$23,D23,'Section 2'!$E$14:$E$23)&gt;0,0,1),IF(G23=Lists!$G$4,IF(SUMIF('Section 2'!$D$14:$D$23,D23,'Section 2'!$F$14:$F$23)&gt;0,0,1),0)))</f>
        <v>0</v>
      </c>
      <c r="O23" s="74">
        <f t="shared" si="3"/>
        <v>0</v>
      </c>
      <c r="P23" s="74">
        <f>IF(D23=0,0,IF(COUNTIF(Lists!$B$3:$B$25,D23)&gt;0,0,1))</f>
        <v>0</v>
      </c>
      <c r="Q23" s="60">
        <f t="shared" si="0"/>
        <v>0</v>
      </c>
      <c r="R23" s="60">
        <f>IF(D23=0,0,IF(G23=Lists!$G$5,IF(SUMIF('Section 2'!$D$14:$D$23,D23,'Section 2'!$H$14:$H$23)&gt;0,0,1),IF(G23=Lists!$G$6,IF(SUMIF('Section 2'!$D$14:$D$23,D23,'Section 2'!$J$14:$J$23)&gt;0,0,1),0)))</f>
        <v>0</v>
      </c>
    </row>
    <row r="24" spans="1:18" s="39" customFormat="1" x14ac:dyDescent="0.35">
      <c r="A24" s="78" t="str">
        <f>IF(D24=0,"",MAX($A$16:A23)+1)</f>
        <v/>
      </c>
      <c r="B24" s="60"/>
      <c r="C24" s="51"/>
      <c r="D24" s="185"/>
      <c r="E24" s="184"/>
      <c r="F24" s="41"/>
      <c r="G24" s="184"/>
      <c r="H24" s="35"/>
      <c r="L24" s="80" t="str">
        <f t="shared" si="1"/>
        <v>N</v>
      </c>
      <c r="M24" s="98">
        <f t="shared" si="2"/>
        <v>0</v>
      </c>
      <c r="N24" s="74">
        <f>IF(D24=0,0,IF(G24=Lists!$G$3,IF(SUMIF('Section 2'!$D$14:$D$23,D24,'Section 2'!$E$14:$E$23)&gt;0,0,1),IF(G24=Lists!$G$4,IF(SUMIF('Section 2'!$D$14:$D$23,D24,'Section 2'!$F$14:$F$23)&gt;0,0,1),0)))</f>
        <v>0</v>
      </c>
      <c r="O24" s="74">
        <f t="shared" si="3"/>
        <v>0</v>
      </c>
      <c r="P24" s="74">
        <f>IF(D24=0,0,IF(COUNTIF(Lists!$B$3:$B$25,D24)&gt;0,0,1))</f>
        <v>0</v>
      </c>
      <c r="Q24" s="60">
        <f t="shared" si="0"/>
        <v>0</v>
      </c>
      <c r="R24" s="60">
        <f>IF(D24=0,0,IF(G24=Lists!$G$5,IF(SUMIF('Section 2'!$D$14:$D$23,D24,'Section 2'!$H$14:$H$23)&gt;0,0,1),IF(G24=Lists!$G$6,IF(SUMIF('Section 2'!$D$14:$D$23,D24,'Section 2'!$J$14:$J$23)&gt;0,0,1),0)))</f>
        <v>0</v>
      </c>
    </row>
    <row r="25" spans="1:18" s="39" customFormat="1" x14ac:dyDescent="0.35">
      <c r="A25" s="79" t="str">
        <f>IF(D25=0,"",MAX($A$16:A24)+1)</f>
        <v/>
      </c>
      <c r="B25" s="60"/>
      <c r="C25" s="51"/>
      <c r="D25" s="185"/>
      <c r="E25" s="184"/>
      <c r="F25" s="41"/>
      <c r="G25" s="184"/>
      <c r="H25" s="35"/>
      <c r="L25" s="80" t="str">
        <f t="shared" si="1"/>
        <v>N</v>
      </c>
      <c r="M25" s="98">
        <f t="shared" si="2"/>
        <v>0</v>
      </c>
      <c r="N25" s="74">
        <f>IF(D25=0,0,IF(G25=Lists!$G$3,IF(SUMIF('Section 2'!$D$14:$D$23,D25,'Section 2'!$E$14:$E$23)&gt;0,0,1),IF(G25=Lists!$G$4,IF(SUMIF('Section 2'!$D$14:$D$23,D25,'Section 2'!$F$14:$F$23)&gt;0,0,1),0)))</f>
        <v>0</v>
      </c>
      <c r="O25" s="74">
        <f t="shared" si="3"/>
        <v>0</v>
      </c>
      <c r="P25" s="74">
        <f>IF(D25=0,0,IF(COUNTIF(Lists!$B$3:$B$25,D25)&gt;0,0,1))</f>
        <v>0</v>
      </c>
      <c r="Q25" s="60">
        <f t="shared" si="0"/>
        <v>0</v>
      </c>
      <c r="R25" s="60">
        <f>IF(D25=0,0,IF(G25=Lists!$G$5,IF(SUMIF('Section 2'!$D$14:$D$23,D25,'Section 2'!$H$14:$H$23)&gt;0,0,1),IF(G25=Lists!$G$6,IF(SUMIF('Section 2'!$D$14:$D$23,D25,'Section 2'!$J$14:$J$23)&gt;0,0,1),0)))</f>
        <v>0</v>
      </c>
    </row>
    <row r="26" spans="1:18" ht="15.75" customHeight="1" x14ac:dyDescent="0.35">
      <c r="C26" s="54"/>
      <c r="D26" s="182" t="s">
        <v>133</v>
      </c>
      <c r="E26" s="182"/>
      <c r="F26" s="182"/>
      <c r="G26" s="182" t="s">
        <v>133</v>
      </c>
      <c r="H26" s="101"/>
    </row>
    <row r="27" spans="1:18" x14ac:dyDescent="0.35">
      <c r="C27" s="102"/>
      <c r="D27" s="165" t="str">
        <f>Lists!B3</f>
        <v>CBM</v>
      </c>
      <c r="E27" s="165"/>
      <c r="F27" s="166"/>
      <c r="G27" s="166" t="str">
        <f>Lists!G3</f>
        <v>Global Lab</v>
      </c>
    </row>
    <row r="28" spans="1:18" x14ac:dyDescent="0.35">
      <c r="C28" s="102"/>
      <c r="D28" s="165" t="str">
        <f>Lists!B4</f>
        <v>CCL4</v>
      </c>
      <c r="E28" s="165"/>
      <c r="F28" s="166"/>
      <c r="G28" s="166" t="str">
        <f>Lists!G4</f>
        <v>Other EU</v>
      </c>
    </row>
    <row r="29" spans="1:18" x14ac:dyDescent="0.35">
      <c r="C29" s="102"/>
      <c r="D29" s="165" t="str">
        <f>Lists!B5</f>
        <v>CFC-11</v>
      </c>
      <c r="E29" s="165"/>
      <c r="F29" s="166"/>
      <c r="G29" s="166" t="str">
        <f>Lists!G5</f>
        <v>Transformation</v>
      </c>
    </row>
    <row r="30" spans="1:18" x14ac:dyDescent="0.35">
      <c r="C30" s="102"/>
      <c r="D30" s="165" t="str">
        <f>Lists!B6</f>
        <v>CFC-12</v>
      </c>
      <c r="E30" s="165"/>
      <c r="F30" s="166"/>
      <c r="G30" s="166" t="str">
        <f>Lists!G6</f>
        <v>Destruction</v>
      </c>
    </row>
    <row r="31" spans="1:18" x14ac:dyDescent="0.35">
      <c r="C31" s="102"/>
      <c r="D31" s="165" t="str">
        <f>Lists!B7</f>
        <v>CFC-13</v>
      </c>
      <c r="E31" s="165"/>
      <c r="F31" s="166"/>
      <c r="G31" s="166"/>
    </row>
    <row r="32" spans="1:18" x14ac:dyDescent="0.35">
      <c r="C32" s="102"/>
      <c r="D32" s="165" t="str">
        <f>Lists!B8</f>
        <v>CFC-111</v>
      </c>
      <c r="E32" s="167"/>
      <c r="F32" s="166"/>
      <c r="G32" s="166"/>
    </row>
    <row r="33" spans="3:7" x14ac:dyDescent="0.35">
      <c r="C33" s="102"/>
      <c r="D33" s="165" t="str">
        <f>Lists!B9</f>
        <v>CFC-112</v>
      </c>
      <c r="E33" s="167"/>
      <c r="F33" s="166"/>
      <c r="G33" s="166"/>
    </row>
    <row r="34" spans="3:7" ht="14.25" customHeight="1" x14ac:dyDescent="0.35">
      <c r="C34" s="102"/>
      <c r="D34" s="165" t="str">
        <f>Lists!B10</f>
        <v>CFC-113</v>
      </c>
      <c r="E34" s="166"/>
      <c r="F34" s="166"/>
      <c r="G34" s="166"/>
    </row>
    <row r="35" spans="3:7" x14ac:dyDescent="0.35">
      <c r="D35" s="165" t="str">
        <f>Lists!B11</f>
        <v>CFC-114</v>
      </c>
      <c r="E35" s="162"/>
      <c r="F35" s="162"/>
      <c r="G35" s="162"/>
    </row>
    <row r="36" spans="3:7" x14ac:dyDescent="0.35">
      <c r="D36" s="165" t="str">
        <f>Lists!B12</f>
        <v>CFC-115</v>
      </c>
      <c r="E36" s="162"/>
      <c r="F36" s="162"/>
      <c r="G36" s="162"/>
    </row>
    <row r="37" spans="3:7" x14ac:dyDescent="0.35">
      <c r="D37" s="165" t="str">
        <f>Lists!B13</f>
        <v>CFC-211</v>
      </c>
      <c r="E37" s="162"/>
      <c r="F37" s="162"/>
      <c r="G37" s="162"/>
    </row>
    <row r="38" spans="3:7" x14ac:dyDescent="0.35">
      <c r="D38" s="165" t="str">
        <f>Lists!B14</f>
        <v>CFC-212</v>
      </c>
      <c r="E38" s="162"/>
      <c r="F38" s="162"/>
      <c r="G38" s="162"/>
    </row>
    <row r="39" spans="3:7" x14ac:dyDescent="0.35">
      <c r="D39" s="165" t="str">
        <f>Lists!B15</f>
        <v>CFC-213</v>
      </c>
      <c r="E39" s="162"/>
      <c r="F39" s="162"/>
      <c r="G39" s="162"/>
    </row>
    <row r="40" spans="3:7" x14ac:dyDescent="0.35">
      <c r="D40" s="165" t="str">
        <f>Lists!B16</f>
        <v>CFC-214</v>
      </c>
      <c r="E40" s="162"/>
      <c r="F40" s="162"/>
      <c r="G40" s="162"/>
    </row>
    <row r="41" spans="3:7" x14ac:dyDescent="0.35">
      <c r="D41" s="165" t="str">
        <f>Lists!B17</f>
        <v>CFC-215</v>
      </c>
      <c r="E41" s="162"/>
      <c r="F41" s="162"/>
      <c r="G41" s="162"/>
    </row>
    <row r="42" spans="3:7" x14ac:dyDescent="0.35">
      <c r="D42" s="165" t="str">
        <f>Lists!B18</f>
        <v>CFC-216</v>
      </c>
      <c r="E42" s="162"/>
      <c r="F42" s="162"/>
      <c r="G42" s="162"/>
    </row>
    <row r="43" spans="3:7" x14ac:dyDescent="0.35">
      <c r="D43" s="165" t="str">
        <f>Lists!B19</f>
        <v>CFC-217</v>
      </c>
      <c r="E43" s="162"/>
      <c r="F43" s="162"/>
      <c r="G43" s="162"/>
    </row>
    <row r="44" spans="3:7" x14ac:dyDescent="0.35">
      <c r="D44" s="165" t="str">
        <f>Lists!B20</f>
        <v>CH3CCL3</v>
      </c>
      <c r="E44" s="162"/>
      <c r="F44" s="162"/>
      <c r="G44" s="162"/>
    </row>
    <row r="45" spans="3:7" x14ac:dyDescent="0.35">
      <c r="D45" s="165" t="str">
        <f>Lists!B21</f>
        <v>Halon 1202</v>
      </c>
      <c r="E45" s="162"/>
      <c r="F45" s="162"/>
      <c r="G45" s="162"/>
    </row>
    <row r="46" spans="3:7" x14ac:dyDescent="0.35">
      <c r="D46" s="165" t="str">
        <f>Lists!B22</f>
        <v>Halon 1211</v>
      </c>
      <c r="E46" s="162"/>
      <c r="F46" s="162"/>
      <c r="G46" s="162"/>
    </row>
    <row r="47" spans="3:7" x14ac:dyDescent="0.35">
      <c r="D47" s="165" t="str">
        <f>Lists!B23</f>
        <v>Halon 1301</v>
      </c>
      <c r="E47" s="162"/>
      <c r="F47" s="162"/>
      <c r="G47" s="162"/>
    </row>
    <row r="48" spans="3:7" x14ac:dyDescent="0.35">
      <c r="D48" s="165" t="str">
        <f>Lists!B24</f>
        <v>Halon 2402</v>
      </c>
      <c r="E48" s="162"/>
      <c r="F48" s="162"/>
      <c r="G48" s="162"/>
    </row>
    <row r="49" spans="4:7" x14ac:dyDescent="0.35">
      <c r="D49" s="165" t="str">
        <f>Lists!B25</f>
        <v>HBFCs</v>
      </c>
      <c r="E49" s="162"/>
      <c r="F49" s="162"/>
      <c r="G49" s="162"/>
    </row>
    <row r="50" spans="4:7" x14ac:dyDescent="0.35">
      <c r="D50" s="165"/>
      <c r="E50" s="162"/>
      <c r="F50" s="162"/>
      <c r="G50" s="162"/>
    </row>
  </sheetData>
  <sheetProtection algorithmName="SHA-512" hashValue="WPvRYQFTlLQjcx1cOWlWU+23d2cncDmTw4Q3BYN7gvSygtKiG2ofF/aj70bmMjZoITazhorqPAdqJXuQHhUwIw==" saltValue="gn/fn4f1euLyTPlDGoA3KQ==" spinCount="100000" sheet="1" objects="1" scenarios="1"/>
  <mergeCells count="4">
    <mergeCell ref="D9:G9"/>
    <mergeCell ref="D12:G12"/>
    <mergeCell ref="D10:G10"/>
    <mergeCell ref="D11:G11"/>
  </mergeCells>
  <dataValidations xWindow="766" yWindow="490" count="10">
    <dataValidation type="list" allowBlank="1" showInputMessage="1" showErrorMessage="1" sqref="IU16:IU25 SQ16:SQ25 ACM16:ACM25 AMI16:AMI25 AWE16:AWE25 BGA16:BGA25 BPW16:BPW25 BZS16:BZS25 CJO16:CJO25 CTK16:CTK25 DDG16:DDG25 DNC16:DNC25 DWY16:DWY25 EGU16:EGU25 EQQ16:EQQ25 FAM16:FAM25 FKI16:FKI25 FUE16:FUE25 GEA16:GEA25 GNW16:GNW25 GXS16:GXS25 HHO16:HHO25 HRK16:HRK25 IBG16:IBG25 ILC16:ILC25 IUY16:IUY25 JEU16:JEU25 JOQ16:JOQ25 JYM16:JYM25 KII16:KII25 KSE16:KSE25 LCA16:LCA25 LLW16:LLW25 LVS16:LVS25 MFO16:MFO25 MPK16:MPK25 MZG16:MZG25 NJC16:NJC25 NSY16:NSY25 OCU16:OCU25 OMQ16:OMQ25 OWM16:OWM25 PGI16:PGI25 PQE16:PQE25 QAA16:QAA25 QJW16:QJW25 QTS16:QTS25 RDO16:RDO25 RNK16:RNK25 RXG16:RXG25 SHC16:SHC25 SQY16:SQY25 TAU16:TAU25 TKQ16:TKQ25 TUM16:TUM25 UEI16:UEI25 UOE16:UOE25 UYA16:UYA25 VHW16:VHW25 VRS16:VRS25 WBO16:WBO25 WLK16:WLK25 WVG16:WVG25" xr:uid="{00000000-0002-0000-0300-000000000000}">
      <formula1>ClassIIChemicals</formula1>
    </dataValidation>
    <dataValidation errorStyle="warning" allowBlank="1" showInputMessage="1" showErrorMessage="1" errorTitle="U.S. EPA" error="Warning!  The form has auto calculated this value for you.  If you change the value in this cell, you may be misreporting data.  Press cancel to exit this cell without changing the data." prompt="Cell is automatically calculated to be the difference: B-C-D-E-F-G-H" sqref="JC15 SY15 ACU15 AMQ15 AWM15 BGI15 BQE15 CAA15 CJW15 CTS15 DDO15 DNK15 DXG15 EHC15 EQY15 FAU15 FKQ15 FUM15 GEI15 GOE15 GYA15 HHW15 HRS15 IBO15 ILK15 IVG15 JFC15 JOY15 JYU15 KIQ15 KSM15 LCI15 LME15 LWA15 MFW15 MPS15 MZO15 NJK15 NTG15 ODC15 OMY15 OWU15 PGQ15 PQM15 QAI15 QKE15 QUA15 RDW15 RNS15 RXO15 SHK15 SRG15 TBC15 TKY15 TUU15 UEQ15 UOM15 UYI15 VIE15 VSA15 WBW15 WLS15 WVO15" xr:uid="{00000000-0002-0000-0300-000001000000}"/>
    <dataValidation type="decimal" operator="greaterThanOrEqual" allowBlank="1" showInputMessage="1" showErrorMessage="1" sqref="IV18:IV25 SR18:SR25 ACN18:ACN25 AMJ18:AMJ25 AWF18:AWF25 BGB18:BGB25 BPX18:BPX25 BZT18:BZT25 CJP18:CJP25 CTL18:CTL25 DDH18:DDH25 DND18:DND25 DWZ18:DWZ25 EGV18:EGV25 EQR18:EQR25 FAN18:FAN25 FKJ18:FKJ25 FUF18:FUF25 GEB18:GEB25 GNX18:GNX25 GXT18:GXT25 HHP18:HHP25 HRL18:HRL25 IBH18:IBH25 ILD18:ILD25 IUZ18:IUZ25 JEV18:JEV25 JOR18:JOR25 JYN18:JYN25 KIJ18:KIJ25 KSF18:KSF25 LCB18:LCB25 LLX18:LLX25 LVT18:LVT25 MFP18:MFP25 MPL18:MPL25 MZH18:MZH25 NJD18:NJD25 NSZ18:NSZ25 OCV18:OCV25 OMR18:OMR25 OWN18:OWN25 PGJ18:PGJ25 PQF18:PQF25 QAB18:QAB25 QJX18:QJX25 QTT18:QTT25 RDP18:RDP25 RNL18:RNL25 RXH18:RXH25 SHD18:SHD25 SQZ18:SQZ25 TAV18:TAV25 TKR18:TKR25 TUN18:TUN25 UEJ18:UEJ25 UOF18:UOF25 UYB18:UYB25 VHX18:VHX25 VRT18:VRT25 WBP18:WBP25 WLL18:WLL25 WVH18:WVH25 WVI16:WVN25 IW16:JB25 SS16:SX25 ACO16:ACT25 AMK16:AMP25 AWG16:AWL25 BGC16:BGH25 BPY16:BQD25 BZU16:BZZ25 CJQ16:CJV25 CTM16:CTR25 DDI16:DDN25 DNE16:DNJ25 DXA16:DXF25 EGW16:EHB25 EQS16:EQX25 FAO16:FAT25 FKK16:FKP25 FUG16:FUL25 GEC16:GEH25 GNY16:GOD25 GXU16:GXZ25 HHQ16:HHV25 HRM16:HRR25 IBI16:IBN25 ILE16:ILJ25 IVA16:IVF25 JEW16:JFB25 JOS16:JOX25 JYO16:JYT25 KIK16:KIP25 KSG16:KSL25 LCC16:LCH25 LLY16:LMD25 LVU16:LVZ25 MFQ16:MFV25 MPM16:MPR25 MZI16:MZN25 NJE16:NJJ25 NTA16:NTF25 OCW16:ODB25 OMS16:OMX25 OWO16:OWT25 PGK16:PGP25 PQG16:PQL25 QAC16:QAH25 QJY16:QKD25 QTU16:QTZ25 RDQ16:RDV25 RNM16:RNR25 RXI16:RXN25 SHE16:SHJ25 SRA16:SRF25 TAW16:TBB25 TKS16:TKX25 TUO16:TUT25 UEK16:UEP25 UOG16:UOL25 UYC16:UYH25 VHY16:VID25 VRU16:VRZ25 WBQ16:WBV25 WLM16:WLR25" xr:uid="{00000000-0002-0000-0300-000002000000}">
      <formula1>0</formula1>
    </dataValidation>
    <dataValidation type="decimal" operator="greaterThanOrEqual" allowBlank="1" showInputMessage="1" showErrorMessage="1" prompt="Quantity of gross chemical produced (kg)" sqref="WVH16:WVH17 IV16:IV17 SR16:SR17 ACN16:ACN17 AMJ16:AMJ17 AWF16:AWF17 BGB16:BGB17 BPX16:BPX17 BZT16:BZT17 CJP16:CJP17 CTL16:CTL17 DDH16:DDH17 DND16:DND17 DWZ16:DWZ17 EGV16:EGV17 EQR16:EQR17 FAN16:FAN17 FKJ16:FKJ17 FUF16:FUF17 GEB16:GEB17 GNX16:GNX17 GXT16:GXT17 HHP16:HHP17 HRL16:HRL17 IBH16:IBH17 ILD16:ILD17 IUZ16:IUZ17 JEV16:JEV17 JOR16:JOR17 JYN16:JYN17 KIJ16:KIJ17 KSF16:KSF17 LCB16:LCB17 LLX16:LLX17 LVT16:LVT17 MFP16:MFP17 MPL16:MPL17 MZH16:MZH17 NJD16:NJD17 NSZ16:NSZ17 OCV16:OCV17 OMR16:OMR17 OWN16:OWN17 PGJ16:PGJ17 PQF16:PQF17 QAB16:QAB17 QJX16:QJX17 QTT16:QTT17 RDP16:RDP17 RNL16:RNL17 RXH16:RXH17 SHD16:SHD17 SQZ16:SQZ17 TAV16:TAV17 TKR16:TKR17 TUN16:TUN17 UEJ16:UEJ17 UOF16:UOF17 UYB16:UYB17 VHX16:VHX17 VRT16:VRT17 WBP16:WBP17 WLL16:WLL17" xr:uid="{00000000-0002-0000-0300-000003000000}">
      <formula1>0</formula1>
    </dataValidation>
    <dataValidation type="custom" errorStyle="warning" allowBlank="1" showInputMessage="1" showErrorMessage="1" errorTitle="U.S. EPA" error="Warning!  The form has auto calculated this value for you.  If you change the value in this cell, you may be misreporting data.  Press cancel to exit this cell without changing the data." sqref="JC16:JC25 SY16:SY25 ACU16:ACU25 AMQ16:AMQ25 AWM16:AWM25 BGI16:BGI25 BQE16:BQE25 CAA16:CAA25 CJW16:CJW25 CTS16:CTS25 DDO16:DDO25 DNK16:DNK25 DXG16:DXG25 EHC16:EHC25 EQY16:EQY25 FAU16:FAU25 FKQ16:FKQ25 FUM16:FUM25 GEI16:GEI25 GOE16:GOE25 GYA16:GYA25 HHW16:HHW25 HRS16:HRS25 IBO16:IBO25 ILK16:ILK25 IVG16:IVG25 JFC16:JFC25 JOY16:JOY25 JYU16:JYU25 KIQ16:KIQ25 KSM16:KSM25 LCI16:LCI25 LME16:LME25 LWA16:LWA25 MFW16:MFW25 MPS16:MPS25 MZO16:MZO25 NJK16:NJK25 NTG16:NTG25 ODC16:ODC25 OMY16:OMY25 OWU16:OWU25 PGQ16:PGQ25 PQM16:PQM25 QAI16:QAI25 QKE16:QKE25 QUA16:QUA25 RDW16:RDW25 RNS16:RNS25 RXO16:RXO25 SHK16:SHK25 SRG16:SRG25 TBC16:TBC25 TKY16:TKY25 TUU16:TUU25 UEQ16:UEQ25 UOM16:UOM25 UYI16:UYI25 VIE16:VIE25 VSA16:VSA25 WBW16:WBW25 WLS16:WLS25 WVO16:WVO25" xr:uid="{00000000-0002-0000-0300-000004000000}">
      <formula1>"sdasdfsd"</formula1>
    </dataValidation>
    <dataValidation errorStyle="warning" allowBlank="1" errorTitle="U.S. EPA" error="Warning!  The form has auto calculated this value for you.  If you change the value in this cell, you may be misreporting data.  Press cancel to exit this cell without changing the data." sqref="D15:G15 D13:G13 IT15:JB15 SP15:SX15 ACL15:ACT15 AMH15:AMP15 AWD15:AWL15 BFZ15:BGH15 BPV15:BQD15 BZR15:BZZ15 CJN15:CJV15 CTJ15:CTR15 DDF15:DDN15 DNB15:DNJ15 DWX15:DXF15 EGT15:EHB15 EQP15:EQX15 FAL15:FAT15 FKH15:FKP15 FUD15:FUL15 GDZ15:GEH15 GNV15:GOD15 GXR15:GXZ15 HHN15:HHV15 HRJ15:HRR15 IBF15:IBN15 ILB15:ILJ15 IUX15:IVF15 JET15:JFB15 JOP15:JOX15 JYL15:JYT15 KIH15:KIP15 KSD15:KSL15 LBZ15:LCH15 LLV15:LMD15 LVR15:LVZ15 MFN15:MFV15 MPJ15:MPR15 MZF15:MZN15 NJB15:NJJ15 NSX15:NTF15 OCT15:ODB15 OMP15:OMX15 OWL15:OWT15 PGH15:PGP15 PQD15:PQL15 PZZ15:QAH15 QJV15:QKD15 QTR15:QTZ15 RDN15:RDV15 RNJ15:RNR15 RXF15:RXN15 SHB15:SHJ15 SQX15:SRF15 TAT15:TBB15 TKP15:TKX15 TUL15:TUT15 UEH15:UEP15 UOD15:UOL15 UXZ15:UYH15 VHV15:VID15 VRR15:VRZ15 WBN15:WBV15 WLJ15:WLR15 WVF15:WVN15 IT16:IT25 SP16:SP25 ACL16:ACL25 AMH16:AMH25 AWD16:AWD25 BFZ16:BFZ25 BPV16:BPV25 BZR16:BZR25 CJN16:CJN25 CTJ16:CTJ25 DDF16:DDF25 DNB16:DNB25 DWX16:DWX25 EGT16:EGT25 EQP16:EQP25 FAL16:FAL25 FKH16:FKH25 FUD16:FUD25 GDZ16:GDZ25 GNV16:GNV25 GXR16:GXR25 HHN16:HHN25 HRJ16:HRJ25 IBF16:IBF25 ILB16:ILB25 IUX16:IUX25 JET16:JET25 JOP16:JOP25 JYL16:JYL25 KIH16:KIH25 KSD16:KSD25 LBZ16:LBZ25 LLV16:LLV25 LVR16:LVR25 MFN16:MFN25 MPJ16:MPJ25 MZF16:MZF25 NJB16:NJB25 NSX16:NSX25 OCT16:OCT25 OMP16:OMP25 OWL16:OWL25 PGH16:PGH25 PQD16:PQD25 PZZ16:PZZ25 QJV16:QJV25 QTR16:QTR25 RDN16:RDN25 RNJ16:RNJ25 RXF16:RXF25 SHB16:SHB25 SQX16:SQX25 TAT16:TAT25 TKP16:TKP25 TUL16:TUL25 UEH16:UEH25 UOD16:UOD25 UXZ16:UXZ25 VHV16:VHV25 VRR16:VRR25 WBN16:WBN25 WLJ16:WLJ25 WVF16:WVF25" xr:uid="{00000000-0002-0000-0300-000005000000}"/>
    <dataValidation type="textLength" operator="lessThanOrEqual" allowBlank="1" showInputMessage="1" showErrorMessage="1" prompt="Name of the company that received or purchased material during the reporting period for transformation, destruction, global lab, or other EU." sqref="E16:E25" xr:uid="{00000000-0002-0000-0300-000006000000}">
      <formula1>200</formula1>
    </dataValidation>
    <dataValidation type="decimal" operator="greaterThanOrEqual" allowBlank="1" showInputMessage="1" showErrorMessage="1" error="Please enter a positive number." prompt="Quantity (kg) of the chemical shipped to or purchased by the recipient company." sqref="F16:F25" xr:uid="{00000000-0002-0000-0300-000007000000}">
      <formula1>0</formula1>
    </dataValidation>
    <dataValidation type="list" operator="greaterThanOrEqual" allowBlank="1" showInputMessage="1" showErrorMessage="1" prompt="Identify whether the material will be transformed, destroyed, distributed for global lab, or used for other EU." sqref="G16:G25" xr:uid="{00000000-0002-0000-0300-000008000000}">
      <formula1>Purpose</formula1>
    </dataValidation>
    <dataValidation type="list" allowBlank="1" showInputMessage="1" showErrorMessage="1" prompt="Select the chemical name of the controlled substance produced during the reporting period and shipped to or purchased by a second party for transformation, destruction, global lab, or other EU. View the Reference List for a valid list of chemical names." sqref="D16:D25" xr:uid="{00000000-0002-0000-0300-000009000000}">
      <formula1>ClassIChemicals</formula1>
    </dataValidation>
  </dataValidations>
  <hyperlinks>
    <hyperlink ref="D11:G11" location="'Reference List'!A1" display="If copying and pasting data into the table, please refer to the Reference List and the accompanying instructions." xr:uid="{00000000-0004-0000-0300-000000000000}"/>
  </hyperlinks>
  <pageMargins left="0.7" right="0.7" top="0.75" bottom="0.75" header="0.3" footer="0.3"/>
  <pageSetup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3">
    <tabColor theme="0" tint="-0.34998626667073579"/>
  </sheetPr>
  <dimension ref="A1:AX164"/>
  <sheetViews>
    <sheetView showGridLines="0" workbookViewId="0"/>
  </sheetViews>
  <sheetFormatPr defaultColWidth="8.7265625" defaultRowHeight="14.5" x14ac:dyDescent="0.35"/>
  <cols>
    <col min="1" max="2" width="3.7265625" customWidth="1"/>
    <col min="3" max="7" width="14.453125" customWidth="1"/>
    <col min="8" max="8" width="3.7265625" customWidth="1"/>
  </cols>
  <sheetData>
    <row r="1" spans="1:50" x14ac:dyDescent="0.35">
      <c r="A1" s="21"/>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row>
    <row r="2" spans="1:50" ht="27.75" customHeight="1" x14ac:dyDescent="0.45">
      <c r="A2" s="22"/>
      <c r="B2" s="25"/>
      <c r="C2" s="26" t="s">
        <v>1</v>
      </c>
      <c r="D2" s="26"/>
      <c r="E2" s="26"/>
      <c r="F2" s="27"/>
      <c r="G2" s="27"/>
      <c r="H2" s="28"/>
      <c r="I2" s="22"/>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row>
    <row r="3" spans="1:50" ht="18.5" x14ac:dyDescent="0.45">
      <c r="A3" s="22"/>
      <c r="B3" s="29"/>
      <c r="C3" s="30" t="s">
        <v>60</v>
      </c>
      <c r="D3" s="30"/>
      <c r="E3" s="30"/>
      <c r="F3" s="1"/>
      <c r="G3" s="1"/>
      <c r="H3" s="32"/>
      <c r="I3" s="22"/>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row>
    <row r="4" spans="1:50" s="111" customFormat="1" ht="17.25" customHeight="1" x14ac:dyDescent="0.45">
      <c r="A4" s="22"/>
      <c r="B4" s="29"/>
      <c r="C4" s="92" t="s">
        <v>57</v>
      </c>
      <c r="D4" s="30"/>
      <c r="E4" s="30"/>
      <c r="F4" s="1"/>
      <c r="G4" s="1"/>
      <c r="H4" s="32"/>
      <c r="I4" s="22"/>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row>
    <row r="5" spans="1:50" s="111" customFormat="1" ht="11.25" customHeight="1" x14ac:dyDescent="0.45">
      <c r="A5" s="22"/>
      <c r="B5" s="29"/>
      <c r="C5" s="92"/>
      <c r="D5" s="30"/>
      <c r="E5" s="30"/>
      <c r="F5" s="1"/>
      <c r="G5" s="1"/>
      <c r="H5" s="32"/>
      <c r="I5" s="22"/>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row>
    <row r="6" spans="1:50" ht="63" customHeight="1" x14ac:dyDescent="0.45">
      <c r="A6" s="22"/>
      <c r="B6" s="29"/>
      <c r="C6" s="194" t="s">
        <v>130</v>
      </c>
      <c r="D6" s="194"/>
      <c r="E6" s="194"/>
      <c r="F6" s="194"/>
      <c r="G6" s="194"/>
      <c r="H6" s="32"/>
      <c r="I6" s="22"/>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row>
    <row r="7" spans="1:50" ht="30" customHeight="1" x14ac:dyDescent="0.45">
      <c r="A7" s="22"/>
      <c r="B7" s="29"/>
      <c r="C7" s="193" t="s">
        <v>129</v>
      </c>
      <c r="D7" s="193"/>
      <c r="E7" s="193"/>
      <c r="F7" s="193"/>
      <c r="G7" s="193"/>
      <c r="H7" s="32"/>
      <c r="I7" s="22"/>
      <c r="J7" s="96"/>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row>
    <row r="8" spans="1:50" ht="10.15" customHeight="1" x14ac:dyDescent="0.45">
      <c r="A8" s="22"/>
      <c r="B8" s="29"/>
      <c r="C8" s="91"/>
      <c r="D8" s="91"/>
      <c r="E8" s="91"/>
      <c r="F8" s="91"/>
      <c r="G8" s="91"/>
      <c r="H8" s="32"/>
      <c r="I8" s="22"/>
      <c r="J8" s="96"/>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row>
    <row r="9" spans="1:50" ht="15" customHeight="1" x14ac:dyDescent="0.45">
      <c r="A9" s="22"/>
      <c r="B9" s="29"/>
      <c r="C9" s="195" t="s">
        <v>5</v>
      </c>
      <c r="D9" s="195"/>
      <c r="E9" s="195"/>
      <c r="F9" s="195"/>
      <c r="G9" s="195"/>
      <c r="H9" s="32"/>
      <c r="I9" s="22"/>
      <c r="J9" s="96"/>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row>
    <row r="10" spans="1:50" ht="15" customHeight="1" x14ac:dyDescent="0.45">
      <c r="A10" s="22"/>
      <c r="B10" s="29"/>
      <c r="C10" s="95" t="s">
        <v>62</v>
      </c>
      <c r="D10" s="95" t="s">
        <v>67</v>
      </c>
      <c r="E10" s="95" t="s">
        <v>72</v>
      </c>
      <c r="F10" s="95" t="s">
        <v>77</v>
      </c>
      <c r="G10" s="95" t="s">
        <v>82</v>
      </c>
      <c r="H10" s="32"/>
      <c r="I10" s="22"/>
      <c r="J10" s="96"/>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row>
    <row r="11" spans="1:50" ht="15" customHeight="1" x14ac:dyDescent="0.45">
      <c r="A11" s="22"/>
      <c r="B11" s="29"/>
      <c r="C11" s="95" t="s">
        <v>63</v>
      </c>
      <c r="D11" s="95" t="s">
        <v>68</v>
      </c>
      <c r="E11" s="95" t="s">
        <v>73</v>
      </c>
      <c r="F11" s="95" t="s">
        <v>78</v>
      </c>
      <c r="G11" s="95" t="s">
        <v>83</v>
      </c>
      <c r="H11" s="32"/>
      <c r="I11" s="22"/>
      <c r="J11" s="96"/>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row>
    <row r="12" spans="1:50" ht="15" customHeight="1" x14ac:dyDescent="0.45">
      <c r="A12" s="22"/>
      <c r="B12" s="29"/>
      <c r="C12" s="95" t="s">
        <v>64</v>
      </c>
      <c r="D12" s="95" t="s">
        <v>69</v>
      </c>
      <c r="E12" s="95" t="s">
        <v>74</v>
      </c>
      <c r="F12" s="95" t="s">
        <v>79</v>
      </c>
      <c r="G12" s="183"/>
      <c r="H12" s="32"/>
      <c r="I12" s="22"/>
      <c r="J12" s="96"/>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row>
    <row r="13" spans="1:50" ht="15" customHeight="1" x14ac:dyDescent="0.45">
      <c r="A13" s="22"/>
      <c r="B13" s="29"/>
      <c r="C13" s="95" t="s">
        <v>65</v>
      </c>
      <c r="D13" s="95" t="s">
        <v>70</v>
      </c>
      <c r="E13" s="95" t="s">
        <v>75</v>
      </c>
      <c r="F13" s="95" t="s">
        <v>80</v>
      </c>
      <c r="G13" s="183"/>
      <c r="H13" s="32"/>
      <c r="I13" s="22"/>
      <c r="J13" s="96"/>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row>
    <row r="14" spans="1:50" ht="15" customHeight="1" x14ac:dyDescent="0.45">
      <c r="A14" s="22"/>
      <c r="B14" s="29"/>
      <c r="C14" s="95" t="s">
        <v>66</v>
      </c>
      <c r="D14" s="95" t="s">
        <v>71</v>
      </c>
      <c r="E14" s="95" t="s">
        <v>76</v>
      </c>
      <c r="F14" s="95" t="s">
        <v>81</v>
      </c>
      <c r="G14" s="183"/>
      <c r="H14" s="32"/>
      <c r="I14" s="22"/>
      <c r="J14" s="96"/>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row>
    <row r="15" spans="1:50" ht="67.900000000000006" customHeight="1" x14ac:dyDescent="0.45">
      <c r="A15" s="22"/>
      <c r="B15" s="29"/>
      <c r="H15" s="32"/>
      <c r="I15" s="22"/>
      <c r="J15" s="96"/>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row>
    <row r="16" spans="1:50" ht="15" customHeight="1" x14ac:dyDescent="0.45">
      <c r="A16" s="22"/>
      <c r="B16" s="37"/>
      <c r="C16" s="18"/>
      <c r="D16" s="18"/>
      <c r="E16" s="18"/>
      <c r="F16" s="18"/>
      <c r="G16" s="18"/>
      <c r="H16" s="19"/>
      <c r="I16" s="22"/>
      <c r="J16" s="96"/>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row>
    <row r="17" spans="1:50" ht="15" customHeight="1" x14ac:dyDescent="0.35">
      <c r="A17" s="96"/>
      <c r="B17" s="21"/>
      <c r="C17" s="96"/>
      <c r="D17" s="21"/>
      <c r="E17" s="96"/>
      <c r="F17" s="21"/>
      <c r="G17" s="96"/>
      <c r="H17" s="21"/>
      <c r="I17" s="96"/>
      <c r="J17" s="96"/>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row>
    <row r="18" spans="1:50" ht="7.5" customHeight="1" x14ac:dyDescent="0.35">
      <c r="A18" s="96"/>
      <c r="B18" s="21"/>
      <c r="C18" s="96"/>
      <c r="D18" s="21"/>
      <c r="E18" s="96"/>
      <c r="F18" s="21"/>
      <c r="G18" s="96"/>
      <c r="H18" s="21"/>
      <c r="I18" s="96"/>
      <c r="J18" s="96"/>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row>
    <row r="19" spans="1:50" x14ac:dyDescent="0.35">
      <c r="A19" s="96"/>
      <c r="B19" s="21"/>
      <c r="C19" s="96"/>
      <c r="D19" s="21"/>
      <c r="E19" s="96"/>
      <c r="F19" s="21"/>
      <c r="G19" s="96"/>
      <c r="H19" s="21"/>
      <c r="I19" s="96"/>
      <c r="J19" s="96"/>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row>
    <row r="20" spans="1:50" x14ac:dyDescent="0.35">
      <c r="A20" s="96"/>
      <c r="B20" s="21"/>
      <c r="C20" s="96"/>
      <c r="D20" s="21"/>
      <c r="E20" s="96"/>
      <c r="F20" s="21"/>
      <c r="G20" s="96"/>
      <c r="H20" s="21"/>
      <c r="I20" s="96"/>
      <c r="J20" s="96"/>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row>
    <row r="21" spans="1:50" x14ac:dyDescent="0.35">
      <c r="A21" s="96"/>
      <c r="B21" s="21"/>
      <c r="C21" s="96"/>
      <c r="D21" s="21"/>
      <c r="E21" s="96"/>
      <c r="F21" s="21"/>
      <c r="G21" s="96"/>
      <c r="H21" s="21"/>
      <c r="I21" s="96"/>
      <c r="J21" s="96"/>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row>
    <row r="22" spans="1:50" x14ac:dyDescent="0.35">
      <c r="A22" s="96"/>
      <c r="B22" s="21"/>
      <c r="C22" s="96"/>
      <c r="D22" s="21"/>
      <c r="E22" s="96"/>
      <c r="F22" s="21"/>
      <c r="G22" s="96"/>
      <c r="H22" s="21"/>
      <c r="I22" s="96"/>
      <c r="J22" s="96"/>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row>
    <row r="23" spans="1:50" x14ac:dyDescent="0.35">
      <c r="A23" s="96"/>
      <c r="B23" s="21"/>
      <c r="C23" s="96"/>
      <c r="D23" s="21"/>
      <c r="E23" s="96"/>
      <c r="F23" s="21"/>
      <c r="G23" s="96"/>
      <c r="H23" s="21"/>
      <c r="I23" s="96"/>
      <c r="J23" s="96"/>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row>
    <row r="24" spans="1:50" x14ac:dyDescent="0.35">
      <c r="A24" s="96"/>
      <c r="B24" s="21"/>
      <c r="C24" s="96"/>
      <c r="D24" s="21"/>
      <c r="E24" s="96"/>
      <c r="F24" s="21"/>
      <c r="G24" s="96"/>
      <c r="H24" s="21"/>
      <c r="I24" s="96"/>
      <c r="J24" s="96"/>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row>
    <row r="25" spans="1:50" x14ac:dyDescent="0.35">
      <c r="A25" s="96"/>
      <c r="B25" s="21"/>
      <c r="C25" s="96"/>
      <c r="D25" s="21"/>
      <c r="E25" s="96"/>
      <c r="F25" s="21"/>
      <c r="G25" s="96"/>
      <c r="H25" s="21"/>
      <c r="I25" s="96"/>
      <c r="J25" s="96"/>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row>
    <row r="26" spans="1:50" x14ac:dyDescent="0.35">
      <c r="A26" s="21"/>
      <c r="B26" s="21"/>
      <c r="C26" s="21"/>
      <c r="D26" s="21"/>
      <c r="E26" s="21"/>
      <c r="F26" s="21"/>
      <c r="G26" s="21"/>
      <c r="H26" s="21"/>
      <c r="I26" s="21"/>
      <c r="J26" s="96"/>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row>
    <row r="27" spans="1:50" x14ac:dyDescent="0.35">
      <c r="A27" s="21"/>
      <c r="B27" s="21"/>
      <c r="C27" s="21"/>
      <c r="D27" s="21"/>
      <c r="E27" s="21"/>
      <c r="F27" s="21"/>
      <c r="G27" s="21"/>
      <c r="H27" s="21"/>
      <c r="I27" s="21"/>
      <c r="J27" s="96"/>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row>
    <row r="28" spans="1:50" x14ac:dyDescent="0.35">
      <c r="A28" s="21"/>
      <c r="B28" s="21"/>
      <c r="C28" s="21"/>
      <c r="D28" s="21"/>
      <c r="E28" s="21"/>
      <c r="F28" s="21"/>
      <c r="G28" s="21"/>
      <c r="H28" s="21"/>
      <c r="I28" s="21"/>
      <c r="J28" s="96"/>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row>
    <row r="29" spans="1:50" x14ac:dyDescent="0.35">
      <c r="A29" s="21"/>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row>
    <row r="30" spans="1:50" x14ac:dyDescent="0.35">
      <c r="A30" s="21"/>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row>
    <row r="31" spans="1:50" x14ac:dyDescent="0.35">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row>
    <row r="32" spans="1:50" x14ac:dyDescent="0.35">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row>
    <row r="33" spans="1:50" x14ac:dyDescent="0.35">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row>
    <row r="34" spans="1:50" x14ac:dyDescent="0.35">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row>
    <row r="35" spans="1:50" x14ac:dyDescent="0.35">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row>
    <row r="36" spans="1:50" x14ac:dyDescent="0.35">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row>
    <row r="37" spans="1:50" x14ac:dyDescent="0.35">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row>
    <row r="38" spans="1:50" x14ac:dyDescent="0.35">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row>
    <row r="39" spans="1:50" x14ac:dyDescent="0.35">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row>
    <row r="40" spans="1:50" x14ac:dyDescent="0.35">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row>
    <row r="41" spans="1:50" x14ac:dyDescent="0.35">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row>
    <row r="42" spans="1:50" x14ac:dyDescent="0.35">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row>
    <row r="43" spans="1:50" x14ac:dyDescent="0.35">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row>
    <row r="44" spans="1:50" x14ac:dyDescent="0.35">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row>
    <row r="45" spans="1:50" x14ac:dyDescent="0.35">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row>
    <row r="46" spans="1:50" x14ac:dyDescent="0.35">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row>
    <row r="47" spans="1:50" x14ac:dyDescent="0.35">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row>
    <row r="48" spans="1:50" x14ac:dyDescent="0.35">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row>
    <row r="49" spans="1:50" x14ac:dyDescent="0.35">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row>
    <row r="50" spans="1:50" x14ac:dyDescent="0.35">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row>
    <row r="51" spans="1:50" x14ac:dyDescent="0.35">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row>
    <row r="52" spans="1:50" x14ac:dyDescent="0.35">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row>
    <row r="53" spans="1:50" x14ac:dyDescent="0.35">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row>
    <row r="54" spans="1:50" x14ac:dyDescent="0.35">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row>
    <row r="55" spans="1:50" x14ac:dyDescent="0.35">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row>
    <row r="56" spans="1:50" x14ac:dyDescent="0.35">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row>
    <row r="57" spans="1:50" x14ac:dyDescent="0.35">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row>
    <row r="58" spans="1:50" x14ac:dyDescent="0.35">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row>
    <row r="59" spans="1:50" x14ac:dyDescent="0.35">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row>
    <row r="60" spans="1:50" x14ac:dyDescent="0.35">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row>
    <row r="61" spans="1:50" x14ac:dyDescent="0.35">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row>
    <row r="62" spans="1:50" x14ac:dyDescent="0.35">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row>
    <row r="63" spans="1:50" x14ac:dyDescent="0.35">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row>
    <row r="64" spans="1:50" x14ac:dyDescent="0.35">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row>
    <row r="65" spans="1:50" x14ac:dyDescent="0.35">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row>
    <row r="66" spans="1:50" x14ac:dyDescent="0.35">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row>
    <row r="67" spans="1:50" x14ac:dyDescent="0.35">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row>
    <row r="68" spans="1:50" x14ac:dyDescent="0.35">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row>
    <row r="69" spans="1:50" x14ac:dyDescent="0.35">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row>
    <row r="70" spans="1:50" x14ac:dyDescent="0.35">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row>
    <row r="71" spans="1:50" x14ac:dyDescent="0.35">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row>
    <row r="72" spans="1:50" x14ac:dyDescent="0.35">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row>
    <row r="73" spans="1:50" x14ac:dyDescent="0.35">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row>
    <row r="74" spans="1:50" x14ac:dyDescent="0.35">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row>
    <row r="75" spans="1:50" x14ac:dyDescent="0.35">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row>
    <row r="76" spans="1:50" x14ac:dyDescent="0.35">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row>
    <row r="77" spans="1:50" x14ac:dyDescent="0.35">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row>
    <row r="78" spans="1:50" x14ac:dyDescent="0.35">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row>
    <row r="79" spans="1:50" x14ac:dyDescent="0.35">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row>
    <row r="80" spans="1:50" x14ac:dyDescent="0.35">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row>
    <row r="81" spans="1:50" x14ac:dyDescent="0.35">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row>
    <row r="82" spans="1:50" x14ac:dyDescent="0.35">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row>
    <row r="83" spans="1:50" x14ac:dyDescent="0.35">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row>
    <row r="84" spans="1:50" x14ac:dyDescent="0.35">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1"/>
    </row>
    <row r="85" spans="1:50" x14ac:dyDescent="0.35">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1"/>
    </row>
    <row r="86" spans="1:50" x14ac:dyDescent="0.35">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1"/>
    </row>
    <row r="87" spans="1:50" x14ac:dyDescent="0.35">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1"/>
    </row>
    <row r="88" spans="1:50" x14ac:dyDescent="0.35">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1"/>
    </row>
    <row r="89" spans="1:50" x14ac:dyDescent="0.35">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1"/>
    </row>
    <row r="90" spans="1:50" x14ac:dyDescent="0.35">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1"/>
    </row>
    <row r="91" spans="1:50" x14ac:dyDescent="0.35">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1"/>
    </row>
    <row r="92" spans="1:50" x14ac:dyDescent="0.35">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1"/>
    </row>
    <row r="93" spans="1:50" x14ac:dyDescent="0.35">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1"/>
    </row>
    <row r="94" spans="1:50" x14ac:dyDescent="0.35">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row>
    <row r="95" spans="1:50" x14ac:dyDescent="0.35">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1"/>
    </row>
    <row r="96" spans="1:50" x14ac:dyDescent="0.35">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row>
    <row r="97" spans="1:50" x14ac:dyDescent="0.35">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row>
    <row r="98" spans="1:50" x14ac:dyDescent="0.35">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row>
    <row r="99" spans="1:50" x14ac:dyDescent="0.35">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1"/>
    </row>
    <row r="100" spans="1:50" x14ac:dyDescent="0.35">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row>
    <row r="101" spans="1:50" x14ac:dyDescent="0.35">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row>
    <row r="102" spans="1:50" x14ac:dyDescent="0.35">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row>
    <row r="103" spans="1:50" x14ac:dyDescent="0.35">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1"/>
    </row>
    <row r="104" spans="1:50" x14ac:dyDescent="0.35">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row>
    <row r="105" spans="1:50" x14ac:dyDescent="0.35">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row>
    <row r="106" spans="1:50" x14ac:dyDescent="0.35">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row>
    <row r="107" spans="1:50" x14ac:dyDescent="0.35">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row>
    <row r="108" spans="1:50" x14ac:dyDescent="0.35">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row>
    <row r="109" spans="1:50" x14ac:dyDescent="0.35">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1"/>
    </row>
    <row r="110" spans="1:50" x14ac:dyDescent="0.35">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row>
    <row r="111" spans="1:50" x14ac:dyDescent="0.35">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row>
    <row r="112" spans="1:50" x14ac:dyDescent="0.35">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row>
    <row r="113" spans="1:50" x14ac:dyDescent="0.35">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1"/>
    </row>
    <row r="114" spans="1:50" x14ac:dyDescent="0.35">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1"/>
    </row>
    <row r="115" spans="1:50" x14ac:dyDescent="0.35">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21"/>
    </row>
    <row r="116" spans="1:50" x14ac:dyDescent="0.35">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row>
    <row r="117" spans="1:50" x14ac:dyDescent="0.35">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row>
    <row r="118" spans="1:50" x14ac:dyDescent="0.35">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row>
    <row r="119" spans="1:50" x14ac:dyDescent="0.35">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21"/>
    </row>
    <row r="120" spans="1:50" x14ac:dyDescent="0.35">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21"/>
      <c r="AT120" s="21"/>
      <c r="AU120" s="21"/>
      <c r="AV120" s="21"/>
      <c r="AW120" s="21"/>
      <c r="AX120" s="21"/>
    </row>
    <row r="121" spans="1:50" x14ac:dyDescent="0.35">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c r="AU121" s="21"/>
      <c r="AV121" s="21"/>
      <c r="AW121" s="21"/>
      <c r="AX121" s="21"/>
    </row>
    <row r="122" spans="1:50" x14ac:dyDescent="0.35">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21"/>
      <c r="AU122" s="21"/>
      <c r="AV122" s="21"/>
      <c r="AW122" s="21"/>
      <c r="AX122" s="21"/>
    </row>
    <row r="123" spans="1:50" x14ac:dyDescent="0.35">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1"/>
      <c r="AU123" s="21"/>
      <c r="AV123" s="21"/>
      <c r="AW123" s="21"/>
      <c r="AX123" s="21"/>
    </row>
    <row r="124" spans="1:50" x14ac:dyDescent="0.35">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1"/>
      <c r="AW124" s="21"/>
      <c r="AX124" s="21"/>
    </row>
    <row r="125" spans="1:50" x14ac:dyDescent="0.35">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c r="AQ125" s="21"/>
      <c r="AR125" s="21"/>
      <c r="AS125" s="21"/>
      <c r="AT125" s="21"/>
      <c r="AU125" s="21"/>
      <c r="AV125" s="21"/>
      <c r="AW125" s="21"/>
      <c r="AX125" s="21"/>
    </row>
    <row r="126" spans="1:50" x14ac:dyDescent="0.35">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1"/>
      <c r="AR126" s="21"/>
      <c r="AS126" s="21"/>
      <c r="AT126" s="21"/>
      <c r="AU126" s="21"/>
      <c r="AV126" s="21"/>
      <c r="AW126" s="21"/>
      <c r="AX126" s="21"/>
    </row>
    <row r="127" spans="1:50" x14ac:dyDescent="0.35">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21"/>
      <c r="AT127" s="21"/>
      <c r="AU127" s="21"/>
      <c r="AV127" s="21"/>
      <c r="AW127" s="21"/>
      <c r="AX127" s="21"/>
    </row>
    <row r="128" spans="1:50" x14ac:dyDescent="0.35">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c r="AP128" s="21"/>
      <c r="AQ128" s="21"/>
      <c r="AR128" s="21"/>
      <c r="AS128" s="21"/>
      <c r="AT128" s="21"/>
      <c r="AU128" s="21"/>
      <c r="AV128" s="21"/>
      <c r="AW128" s="21"/>
      <c r="AX128" s="21"/>
    </row>
    <row r="129" spans="1:50" x14ac:dyDescent="0.35">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c r="AP129" s="21"/>
      <c r="AQ129" s="21"/>
      <c r="AR129" s="21"/>
      <c r="AS129" s="21"/>
      <c r="AT129" s="21"/>
      <c r="AU129" s="21"/>
      <c r="AV129" s="21"/>
      <c r="AW129" s="21"/>
      <c r="AX129" s="21"/>
    </row>
    <row r="130" spans="1:50" x14ac:dyDescent="0.35">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c r="AP130" s="21"/>
      <c r="AQ130" s="21"/>
      <c r="AR130" s="21"/>
      <c r="AS130" s="21"/>
      <c r="AT130" s="21"/>
      <c r="AU130" s="21"/>
      <c r="AV130" s="21"/>
      <c r="AW130" s="21"/>
      <c r="AX130" s="21"/>
    </row>
    <row r="131" spans="1:50" x14ac:dyDescent="0.35">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c r="AP131" s="21"/>
      <c r="AQ131" s="21"/>
      <c r="AR131" s="21"/>
      <c r="AS131" s="21"/>
      <c r="AT131" s="21"/>
      <c r="AU131" s="21"/>
      <c r="AV131" s="21"/>
      <c r="AW131" s="21"/>
      <c r="AX131" s="21"/>
    </row>
    <row r="132" spans="1:50" x14ac:dyDescent="0.35">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c r="AT132" s="21"/>
      <c r="AU132" s="21"/>
      <c r="AV132" s="21"/>
      <c r="AW132" s="21"/>
      <c r="AX132" s="21"/>
    </row>
    <row r="133" spans="1:50" x14ac:dyDescent="0.35">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c r="AK133" s="21"/>
      <c r="AL133" s="21"/>
      <c r="AM133" s="21"/>
      <c r="AN133" s="21"/>
      <c r="AO133" s="21"/>
      <c r="AP133" s="21"/>
      <c r="AQ133" s="21"/>
      <c r="AR133" s="21"/>
      <c r="AS133" s="21"/>
      <c r="AT133" s="21"/>
      <c r="AU133" s="21"/>
      <c r="AV133" s="21"/>
      <c r="AW133" s="21"/>
      <c r="AX133" s="21"/>
    </row>
    <row r="134" spans="1:50" x14ac:dyDescent="0.35">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c r="AP134" s="21"/>
      <c r="AQ134" s="21"/>
      <c r="AR134" s="21"/>
      <c r="AS134" s="21"/>
      <c r="AT134" s="21"/>
      <c r="AU134" s="21"/>
      <c r="AV134" s="21"/>
      <c r="AW134" s="21"/>
      <c r="AX134" s="21"/>
    </row>
    <row r="135" spans="1:50" x14ac:dyDescent="0.35">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c r="AA135" s="21"/>
      <c r="AB135" s="21"/>
      <c r="AC135" s="21"/>
      <c r="AD135" s="21"/>
      <c r="AE135" s="21"/>
      <c r="AF135" s="21"/>
      <c r="AG135" s="21"/>
      <c r="AH135" s="21"/>
      <c r="AI135" s="21"/>
      <c r="AJ135" s="21"/>
      <c r="AK135" s="21"/>
      <c r="AL135" s="21"/>
      <c r="AM135" s="21"/>
      <c r="AN135" s="21"/>
      <c r="AO135" s="21"/>
      <c r="AP135" s="21"/>
      <c r="AQ135" s="21"/>
      <c r="AR135" s="21"/>
      <c r="AS135" s="21"/>
      <c r="AT135" s="21"/>
      <c r="AU135" s="21"/>
      <c r="AV135" s="21"/>
      <c r="AW135" s="21"/>
      <c r="AX135" s="21"/>
    </row>
    <row r="136" spans="1:50" x14ac:dyDescent="0.35">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c r="AK136" s="21"/>
      <c r="AL136" s="21"/>
      <c r="AM136" s="21"/>
      <c r="AN136" s="21"/>
      <c r="AO136" s="21"/>
      <c r="AP136" s="21"/>
      <c r="AQ136" s="21"/>
      <c r="AR136" s="21"/>
      <c r="AS136" s="21"/>
      <c r="AT136" s="21"/>
      <c r="AU136" s="21"/>
      <c r="AV136" s="21"/>
      <c r="AW136" s="21"/>
      <c r="AX136" s="21"/>
    </row>
    <row r="137" spans="1:50" x14ac:dyDescent="0.35">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c r="AK137" s="21"/>
      <c r="AL137" s="21"/>
      <c r="AM137" s="21"/>
      <c r="AN137" s="21"/>
      <c r="AO137" s="21"/>
      <c r="AP137" s="21"/>
      <c r="AQ137" s="21"/>
      <c r="AR137" s="21"/>
      <c r="AS137" s="21"/>
      <c r="AT137" s="21"/>
      <c r="AU137" s="21"/>
      <c r="AV137" s="21"/>
      <c r="AW137" s="21"/>
      <c r="AX137" s="21"/>
    </row>
    <row r="138" spans="1:50" x14ac:dyDescent="0.35">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c r="AK138" s="21"/>
      <c r="AL138" s="21"/>
      <c r="AM138" s="21"/>
      <c r="AN138" s="21"/>
      <c r="AO138" s="21"/>
      <c r="AP138" s="21"/>
      <c r="AQ138" s="21"/>
      <c r="AR138" s="21"/>
      <c r="AS138" s="21"/>
      <c r="AT138" s="21"/>
      <c r="AU138" s="21"/>
      <c r="AV138" s="21"/>
      <c r="AW138" s="21"/>
      <c r="AX138" s="21"/>
    </row>
    <row r="139" spans="1:50" x14ac:dyDescent="0.35">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c r="AA139" s="21"/>
      <c r="AB139" s="21"/>
      <c r="AC139" s="21"/>
      <c r="AD139" s="21"/>
      <c r="AE139" s="21"/>
      <c r="AF139" s="21"/>
      <c r="AG139" s="21"/>
      <c r="AH139" s="21"/>
      <c r="AI139" s="21"/>
      <c r="AJ139" s="21"/>
      <c r="AK139" s="21"/>
      <c r="AL139" s="21"/>
      <c r="AM139" s="21"/>
      <c r="AN139" s="21"/>
      <c r="AO139" s="21"/>
      <c r="AP139" s="21"/>
      <c r="AQ139" s="21"/>
      <c r="AR139" s="21"/>
      <c r="AS139" s="21"/>
      <c r="AT139" s="21"/>
      <c r="AU139" s="21"/>
      <c r="AV139" s="21"/>
      <c r="AW139" s="21"/>
      <c r="AX139" s="21"/>
    </row>
    <row r="140" spans="1:50" x14ac:dyDescent="0.35">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c r="AA140" s="21"/>
      <c r="AB140" s="21"/>
      <c r="AC140" s="21"/>
      <c r="AD140" s="21"/>
      <c r="AE140" s="21"/>
      <c r="AF140" s="21"/>
      <c r="AG140" s="21"/>
      <c r="AH140" s="21"/>
      <c r="AI140" s="21"/>
      <c r="AJ140" s="21"/>
      <c r="AK140" s="21"/>
      <c r="AL140" s="21"/>
      <c r="AM140" s="21"/>
      <c r="AN140" s="21"/>
      <c r="AO140" s="21"/>
      <c r="AP140" s="21"/>
      <c r="AQ140" s="21"/>
      <c r="AR140" s="21"/>
      <c r="AS140" s="21"/>
      <c r="AT140" s="21"/>
      <c r="AU140" s="21"/>
      <c r="AV140" s="21"/>
      <c r="AW140" s="21"/>
      <c r="AX140" s="21"/>
    </row>
    <row r="141" spans="1:50" x14ac:dyDescent="0.35">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c r="AA141" s="21"/>
      <c r="AB141" s="21"/>
      <c r="AC141" s="21"/>
      <c r="AD141" s="21"/>
      <c r="AE141" s="21"/>
      <c r="AF141" s="21"/>
      <c r="AG141" s="21"/>
      <c r="AH141" s="21"/>
      <c r="AI141" s="21"/>
      <c r="AJ141" s="21"/>
      <c r="AK141" s="21"/>
      <c r="AL141" s="21"/>
      <c r="AM141" s="21"/>
      <c r="AN141" s="21"/>
      <c r="AO141" s="21"/>
      <c r="AP141" s="21"/>
      <c r="AQ141" s="21"/>
      <c r="AR141" s="21"/>
      <c r="AS141" s="21"/>
      <c r="AT141" s="21"/>
      <c r="AU141" s="21"/>
      <c r="AV141" s="21"/>
      <c r="AW141" s="21"/>
      <c r="AX141" s="21"/>
    </row>
    <row r="142" spans="1:50" x14ac:dyDescent="0.35">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c r="AA142" s="21"/>
      <c r="AB142" s="21"/>
      <c r="AC142" s="21"/>
      <c r="AD142" s="21"/>
      <c r="AE142" s="21"/>
      <c r="AF142" s="21"/>
      <c r="AG142" s="21"/>
      <c r="AH142" s="21"/>
      <c r="AI142" s="21"/>
      <c r="AJ142" s="21"/>
      <c r="AK142" s="21"/>
      <c r="AL142" s="21"/>
      <c r="AM142" s="21"/>
      <c r="AN142" s="21"/>
      <c r="AO142" s="21"/>
      <c r="AP142" s="21"/>
      <c r="AQ142" s="21"/>
      <c r="AR142" s="21"/>
      <c r="AS142" s="21"/>
      <c r="AT142" s="21"/>
      <c r="AU142" s="21"/>
      <c r="AV142" s="21"/>
      <c r="AW142" s="21"/>
      <c r="AX142" s="21"/>
    </row>
    <row r="143" spans="1:50" x14ac:dyDescent="0.35">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c r="AA143" s="21"/>
      <c r="AB143" s="21"/>
      <c r="AC143" s="21"/>
      <c r="AD143" s="21"/>
      <c r="AE143" s="21"/>
      <c r="AF143" s="21"/>
      <c r="AG143" s="21"/>
      <c r="AH143" s="21"/>
      <c r="AI143" s="21"/>
      <c r="AJ143" s="21"/>
      <c r="AK143" s="21"/>
      <c r="AL143" s="21"/>
      <c r="AM143" s="21"/>
      <c r="AN143" s="21"/>
      <c r="AO143" s="21"/>
      <c r="AP143" s="21"/>
      <c r="AQ143" s="21"/>
      <c r="AR143" s="21"/>
      <c r="AS143" s="21"/>
      <c r="AT143" s="21"/>
      <c r="AU143" s="21"/>
      <c r="AV143" s="21"/>
      <c r="AW143" s="21"/>
      <c r="AX143" s="21"/>
    </row>
    <row r="144" spans="1:50" x14ac:dyDescent="0.35">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c r="AK144" s="21"/>
      <c r="AL144" s="21"/>
      <c r="AM144" s="21"/>
      <c r="AN144" s="21"/>
      <c r="AO144" s="21"/>
      <c r="AP144" s="21"/>
      <c r="AQ144" s="21"/>
      <c r="AR144" s="21"/>
      <c r="AS144" s="21"/>
      <c r="AT144" s="21"/>
      <c r="AU144" s="21"/>
      <c r="AV144" s="21"/>
      <c r="AW144" s="21"/>
      <c r="AX144" s="21"/>
    </row>
    <row r="145" spans="1:50" x14ac:dyDescent="0.35">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c r="AK145" s="21"/>
      <c r="AL145" s="21"/>
      <c r="AM145" s="21"/>
      <c r="AN145" s="21"/>
      <c r="AO145" s="21"/>
      <c r="AP145" s="21"/>
      <c r="AQ145" s="21"/>
      <c r="AR145" s="21"/>
      <c r="AS145" s="21"/>
      <c r="AT145" s="21"/>
      <c r="AU145" s="21"/>
      <c r="AV145" s="21"/>
      <c r="AW145" s="21"/>
      <c r="AX145" s="21"/>
    </row>
    <row r="146" spans="1:50" x14ac:dyDescent="0.35">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c r="AK146" s="21"/>
      <c r="AL146" s="21"/>
      <c r="AM146" s="21"/>
      <c r="AN146" s="21"/>
      <c r="AO146" s="21"/>
      <c r="AP146" s="21"/>
      <c r="AQ146" s="21"/>
      <c r="AR146" s="21"/>
      <c r="AS146" s="21"/>
      <c r="AT146" s="21"/>
      <c r="AU146" s="21"/>
      <c r="AV146" s="21"/>
      <c r="AW146" s="21"/>
      <c r="AX146" s="21"/>
    </row>
    <row r="147" spans="1:50" x14ac:dyDescent="0.35">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c r="AK147" s="21"/>
      <c r="AL147" s="21"/>
      <c r="AM147" s="21"/>
      <c r="AN147" s="21"/>
      <c r="AO147" s="21"/>
      <c r="AP147" s="21"/>
      <c r="AQ147" s="21"/>
      <c r="AR147" s="21"/>
      <c r="AS147" s="21"/>
      <c r="AT147" s="21"/>
      <c r="AU147" s="21"/>
      <c r="AV147" s="21"/>
      <c r="AW147" s="21"/>
      <c r="AX147" s="21"/>
    </row>
    <row r="148" spans="1:50" x14ac:dyDescent="0.35">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c r="AV148" s="21"/>
      <c r="AW148" s="21"/>
      <c r="AX148" s="21"/>
    </row>
    <row r="149" spans="1:50" x14ac:dyDescent="0.35">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c r="AX149" s="21"/>
    </row>
    <row r="150" spans="1:50" x14ac:dyDescent="0.35">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row>
    <row r="151" spans="1:50" x14ac:dyDescent="0.35">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c r="AP151" s="21"/>
      <c r="AQ151" s="21"/>
      <c r="AR151" s="21"/>
      <c r="AS151" s="21"/>
      <c r="AT151" s="21"/>
      <c r="AU151" s="21"/>
      <c r="AV151" s="21"/>
      <c r="AW151" s="21"/>
      <c r="AX151" s="21"/>
    </row>
    <row r="152" spans="1:50" x14ac:dyDescent="0.35">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c r="AQ152" s="21"/>
      <c r="AR152" s="21"/>
      <c r="AS152" s="21"/>
      <c r="AT152" s="21"/>
      <c r="AU152" s="21"/>
      <c r="AV152" s="21"/>
      <c r="AW152" s="21"/>
      <c r="AX152" s="21"/>
    </row>
    <row r="153" spans="1:50" x14ac:dyDescent="0.35">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c r="AK153" s="21"/>
      <c r="AL153" s="21"/>
      <c r="AM153" s="21"/>
      <c r="AN153" s="21"/>
      <c r="AO153" s="21"/>
      <c r="AP153" s="21"/>
      <c r="AQ153" s="21"/>
      <c r="AR153" s="21"/>
      <c r="AS153" s="21"/>
      <c r="AT153" s="21"/>
      <c r="AU153" s="21"/>
      <c r="AV153" s="21"/>
      <c r="AW153" s="21"/>
      <c r="AX153" s="21"/>
    </row>
    <row r="154" spans="1:50" x14ac:dyDescent="0.35">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c r="AK154" s="21"/>
      <c r="AL154" s="21"/>
      <c r="AM154" s="21"/>
      <c r="AN154" s="21"/>
      <c r="AO154" s="21"/>
      <c r="AP154" s="21"/>
      <c r="AQ154" s="21"/>
      <c r="AR154" s="21"/>
      <c r="AS154" s="21"/>
      <c r="AT154" s="21"/>
      <c r="AU154" s="21"/>
      <c r="AV154" s="21"/>
      <c r="AW154" s="21"/>
      <c r="AX154" s="21"/>
    </row>
    <row r="155" spans="1:50" x14ac:dyDescent="0.35">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c r="AK155" s="21"/>
      <c r="AL155" s="21"/>
      <c r="AM155" s="21"/>
      <c r="AN155" s="21"/>
      <c r="AO155" s="21"/>
      <c r="AP155" s="21"/>
      <c r="AQ155" s="21"/>
      <c r="AR155" s="21"/>
      <c r="AS155" s="21"/>
      <c r="AT155" s="21"/>
      <c r="AU155" s="21"/>
      <c r="AV155" s="21"/>
      <c r="AW155" s="21"/>
      <c r="AX155" s="21"/>
    </row>
    <row r="156" spans="1:50" x14ac:dyDescent="0.35">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c r="AS156" s="21"/>
      <c r="AT156" s="21"/>
      <c r="AU156" s="21"/>
      <c r="AV156" s="21"/>
      <c r="AW156" s="21"/>
      <c r="AX156" s="21"/>
    </row>
    <row r="157" spans="1:50" x14ac:dyDescent="0.35">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c r="AA157" s="21"/>
      <c r="AB157" s="21"/>
      <c r="AC157" s="21"/>
      <c r="AD157" s="21"/>
      <c r="AE157" s="21"/>
      <c r="AF157" s="21"/>
      <c r="AG157" s="21"/>
      <c r="AH157" s="21"/>
      <c r="AI157" s="21"/>
      <c r="AJ157" s="21"/>
      <c r="AK157" s="21"/>
      <c r="AL157" s="21"/>
      <c r="AM157" s="21"/>
      <c r="AN157" s="21"/>
      <c r="AO157" s="21"/>
      <c r="AP157" s="21"/>
      <c r="AQ157" s="21"/>
      <c r="AR157" s="21"/>
      <c r="AS157" s="21"/>
      <c r="AT157" s="21"/>
      <c r="AU157" s="21"/>
      <c r="AV157" s="21"/>
      <c r="AW157" s="21"/>
      <c r="AX157" s="21"/>
    </row>
    <row r="158" spans="1:50" x14ac:dyDescent="0.35">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c r="AK158" s="21"/>
      <c r="AL158" s="21"/>
      <c r="AM158" s="21"/>
      <c r="AN158" s="21"/>
      <c r="AO158" s="21"/>
      <c r="AP158" s="21"/>
      <c r="AQ158" s="21"/>
      <c r="AR158" s="21"/>
      <c r="AS158" s="21"/>
      <c r="AT158" s="21"/>
      <c r="AU158" s="21"/>
      <c r="AV158" s="21"/>
      <c r="AW158" s="21"/>
      <c r="AX158" s="21"/>
    </row>
    <row r="159" spans="1:50" x14ac:dyDescent="0.35">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1"/>
      <c r="AL159" s="21"/>
      <c r="AM159" s="21"/>
      <c r="AN159" s="21"/>
      <c r="AO159" s="21"/>
      <c r="AP159" s="21"/>
      <c r="AQ159" s="21"/>
      <c r="AR159" s="21"/>
      <c r="AS159" s="21"/>
      <c r="AT159" s="21"/>
      <c r="AU159" s="21"/>
      <c r="AV159" s="21"/>
      <c r="AW159" s="21"/>
      <c r="AX159" s="21"/>
    </row>
    <row r="160" spans="1:50" x14ac:dyDescent="0.35">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21"/>
    </row>
    <row r="161" spans="1:50" x14ac:dyDescent="0.35">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21"/>
    </row>
    <row r="162" spans="1:50" x14ac:dyDescent="0.35">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21"/>
    </row>
    <row r="163" spans="1:50" x14ac:dyDescent="0.35">
      <c r="B163" s="21"/>
      <c r="C163" s="21"/>
      <c r="D163" s="21"/>
      <c r="E163" s="21"/>
      <c r="F163" s="21"/>
      <c r="G163" s="21"/>
      <c r="H163" s="21"/>
    </row>
    <row r="164" spans="1:50" x14ac:dyDescent="0.35">
      <c r="B164" s="21"/>
      <c r="C164" s="21"/>
      <c r="D164" s="21"/>
      <c r="E164" s="21"/>
      <c r="F164" s="21"/>
      <c r="G164" s="21"/>
      <c r="H164" s="21"/>
    </row>
  </sheetData>
  <sheetProtection algorithmName="SHA-512" hashValue="TVLOWdE1lcTTfzuaHY1O+UvlRH/ddyEushJhDV/aAxTHG8RNmKEb2i7MxdYqIWE0lPe6bqSap2RI4sD5rlOMUQ==" saltValue="aRz3FNFwsbdak+Y+PtBP4w==" spinCount="100000" sheet="1" objects="1" scenarios="1"/>
  <mergeCells count="3">
    <mergeCell ref="C7:G7"/>
    <mergeCell ref="C6:G6"/>
    <mergeCell ref="C9:G9"/>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dimension ref="B2:F28"/>
  <sheetViews>
    <sheetView topLeftCell="A7" workbookViewId="0">
      <selection activeCell="E17" sqref="E17"/>
    </sheetView>
  </sheetViews>
  <sheetFormatPr defaultColWidth="8.7265625" defaultRowHeight="14.5" x14ac:dyDescent="0.35"/>
  <cols>
    <col min="3" max="3" width="23.26953125" bestFit="1" customWidth="1"/>
    <col min="4" max="4" width="20.7265625" customWidth="1"/>
    <col min="5" max="5" width="16.453125" bestFit="1" customWidth="1"/>
  </cols>
  <sheetData>
    <row r="2" spans="2:6" ht="29" x14ac:dyDescent="0.35">
      <c r="B2" s="68" t="s">
        <v>42</v>
      </c>
      <c r="C2" s="68" t="s">
        <v>43</v>
      </c>
      <c r="D2" s="69" t="s">
        <v>34</v>
      </c>
      <c r="E2" s="70" t="s">
        <v>95</v>
      </c>
    </row>
    <row r="3" spans="2:6" x14ac:dyDescent="0.35">
      <c r="B3" s="70" t="s">
        <v>28</v>
      </c>
      <c r="C3" s="70" t="s">
        <v>31</v>
      </c>
      <c r="D3" s="70">
        <f ca="1">IF(SUM('Section 1'!$F$9:$F$12)&gt;0,1,0)</f>
        <v>1</v>
      </c>
      <c r="E3" s="70" t="s">
        <v>96</v>
      </c>
    </row>
    <row r="4" spans="2:6" x14ac:dyDescent="0.35">
      <c r="B4" s="70" t="s">
        <v>30</v>
      </c>
      <c r="C4" s="70" t="s">
        <v>32</v>
      </c>
      <c r="D4" s="70">
        <f>IF(SUM('Section 2'!P14:P23)&gt;0,1,0)</f>
        <v>0</v>
      </c>
      <c r="E4" s="70" t="s">
        <v>96</v>
      </c>
    </row>
    <row r="5" spans="2:6" x14ac:dyDescent="0.35">
      <c r="B5" s="70" t="s">
        <v>30</v>
      </c>
      <c r="C5" s="70" t="s">
        <v>33</v>
      </c>
      <c r="D5" s="70">
        <f>IF(MIN('Section 2'!$K$14:$K$23)&lt;0,1,0)</f>
        <v>0</v>
      </c>
      <c r="E5" s="70" t="s">
        <v>96</v>
      </c>
    </row>
    <row r="6" spans="2:6" x14ac:dyDescent="0.35">
      <c r="B6" s="70" t="s">
        <v>30</v>
      </c>
      <c r="C6" s="70" t="s">
        <v>35</v>
      </c>
      <c r="D6" s="70">
        <f>IF(SUM('Section 2'!Q14:Q23)&gt;0,1,0)</f>
        <v>0</v>
      </c>
      <c r="E6" s="70" t="s">
        <v>96</v>
      </c>
    </row>
    <row r="7" spans="2:6" x14ac:dyDescent="0.35">
      <c r="B7" s="70" t="s">
        <v>30</v>
      </c>
      <c r="C7" s="70" t="s">
        <v>49</v>
      </c>
      <c r="D7" s="70">
        <f>IF(SUM('Section 2'!R14:R23)&gt;0,1,0)</f>
        <v>0</v>
      </c>
      <c r="E7" s="70" t="s">
        <v>96</v>
      </c>
    </row>
    <row r="8" spans="2:6" x14ac:dyDescent="0.35">
      <c r="B8" s="70" t="s">
        <v>30</v>
      </c>
      <c r="C8" s="70" t="s">
        <v>36</v>
      </c>
      <c r="D8" s="70">
        <f>IF(SUM(D4:D7)&gt;0,1,0)</f>
        <v>0</v>
      </c>
      <c r="E8" s="70" t="s">
        <v>36</v>
      </c>
    </row>
    <row r="9" spans="2:6" x14ac:dyDescent="0.35">
      <c r="B9" s="70" t="s">
        <v>30</v>
      </c>
      <c r="C9" s="70" t="s">
        <v>37</v>
      </c>
      <c r="D9" s="70">
        <f>IF(SUM('Section 2'!K14:K23)&gt;0,0,1)</f>
        <v>1</v>
      </c>
      <c r="E9" s="70" t="s">
        <v>97</v>
      </c>
      <c r="F9" s="35" t="s">
        <v>104</v>
      </c>
    </row>
    <row r="10" spans="2:6" x14ac:dyDescent="0.35">
      <c r="B10" s="70" t="s">
        <v>39</v>
      </c>
      <c r="C10" s="70" t="s">
        <v>49</v>
      </c>
      <c r="D10" s="70">
        <f>IF(SUM('Section 3'!P16:P25)&gt;0,1,0)</f>
        <v>0</v>
      </c>
      <c r="E10" s="70" t="s">
        <v>96</v>
      </c>
    </row>
    <row r="11" spans="2:6" s="111" customFormat="1" x14ac:dyDescent="0.35">
      <c r="B11" s="116" t="s">
        <v>39</v>
      </c>
      <c r="C11" s="116" t="s">
        <v>123</v>
      </c>
      <c r="D11" s="116">
        <f>IF(SUM('Section 3'!Q16:Q25)&gt;0,1,0)</f>
        <v>0</v>
      </c>
      <c r="E11" s="116" t="s">
        <v>96</v>
      </c>
    </row>
    <row r="12" spans="2:6" x14ac:dyDescent="0.35">
      <c r="B12" s="70" t="s">
        <v>39</v>
      </c>
      <c r="C12" s="70" t="s">
        <v>47</v>
      </c>
      <c r="D12" s="70">
        <f>IF(SUM('Section 3'!O16:O25)&gt;0,1,0)</f>
        <v>0</v>
      </c>
      <c r="E12" s="70" t="s">
        <v>96</v>
      </c>
    </row>
    <row r="13" spans="2:6" ht="29" x14ac:dyDescent="0.35">
      <c r="B13" s="70" t="s">
        <v>39</v>
      </c>
      <c r="C13" s="71" t="s">
        <v>93</v>
      </c>
      <c r="D13" s="70">
        <f>IF(SUM('Section 2'!S14:S23)&gt;0,1,0)</f>
        <v>0</v>
      </c>
      <c r="E13" s="70" t="s">
        <v>96</v>
      </c>
    </row>
    <row r="14" spans="2:6" ht="29" x14ac:dyDescent="0.35">
      <c r="B14" s="70" t="s">
        <v>39</v>
      </c>
      <c r="C14" s="71" t="s">
        <v>100</v>
      </c>
      <c r="D14" s="70">
        <f>IF(SUM('Section 3'!N16:N25)&gt;0,1,0)</f>
        <v>0</v>
      </c>
      <c r="E14" s="70" t="s">
        <v>96</v>
      </c>
    </row>
    <row r="15" spans="2:6" x14ac:dyDescent="0.35">
      <c r="B15" s="70" t="s">
        <v>39</v>
      </c>
      <c r="C15" s="70" t="s">
        <v>36</v>
      </c>
      <c r="D15" s="70">
        <f>IF(SUM(D10:D14)&gt;0,1,0)</f>
        <v>0</v>
      </c>
      <c r="E15" s="70" t="s">
        <v>36</v>
      </c>
    </row>
    <row r="16" spans="2:6" ht="43.5" x14ac:dyDescent="0.35">
      <c r="B16" s="70" t="s">
        <v>39</v>
      </c>
      <c r="C16" s="71" t="s">
        <v>94</v>
      </c>
      <c r="D16" s="70">
        <f>IF(SUM('Section 2'!T14:T23)&gt;0,1,0)</f>
        <v>0</v>
      </c>
      <c r="E16" s="70" t="s">
        <v>97</v>
      </c>
    </row>
    <row r="17" spans="2:5" ht="29" x14ac:dyDescent="0.35">
      <c r="B17" s="70" t="s">
        <v>39</v>
      </c>
      <c r="C17" s="71" t="s">
        <v>101</v>
      </c>
      <c r="D17" s="70">
        <f>IF(SUM('Section 3'!R16:R25)&gt;0,1,0)</f>
        <v>0</v>
      </c>
      <c r="E17" s="70" t="s">
        <v>97</v>
      </c>
    </row>
    <row r="18" spans="2:5" x14ac:dyDescent="0.35">
      <c r="B18" s="70" t="s">
        <v>31</v>
      </c>
      <c r="C18" s="70" t="s">
        <v>36</v>
      </c>
      <c r="D18" s="70">
        <f ca="1">IF(SUM(Sec1Status,Sec2Error,Sec3Error)&gt;0,1,0)</f>
        <v>1</v>
      </c>
      <c r="E18" s="70" t="s">
        <v>36</v>
      </c>
    </row>
    <row r="25" spans="2:5" x14ac:dyDescent="0.35">
      <c r="B25" s="83" t="s">
        <v>55</v>
      </c>
      <c r="C25" s="82"/>
    </row>
    <row r="26" spans="2:5" x14ac:dyDescent="0.35">
      <c r="B26" s="72" t="s">
        <v>30</v>
      </c>
      <c r="C26" s="73" t="s">
        <v>7</v>
      </c>
      <c r="D26" s="81">
        <f>SUMIF('Section 2'!$O$14:$O$23,"Y",'Section 2'!$K$14:$K$23)-(SUM(OutputForCSV!E2:E11)-SUM(OutputForCSV!F2:J11))</f>
        <v>0</v>
      </c>
    </row>
    <row r="27" spans="2:5" x14ac:dyDescent="0.35">
      <c r="B27" s="72" t="s">
        <v>39</v>
      </c>
      <c r="C27" s="73" t="s">
        <v>52</v>
      </c>
      <c r="D27" s="81">
        <f>SUMIF('Section 3'!$L$16:$L$25,"Y",'Section 3'!$F$16:$F$25)-SUM(OutputForCSV!$F$12:$F$21)</f>
        <v>0</v>
      </c>
    </row>
    <row r="28" spans="2:5" x14ac:dyDescent="0.35">
      <c r="B28" s="72" t="s">
        <v>53</v>
      </c>
      <c r="C28" s="73" t="s">
        <v>54</v>
      </c>
      <c r="D28" s="81">
        <f>SUM(D26:D27)</f>
        <v>0</v>
      </c>
    </row>
  </sheetData>
  <sheetProtection algorithmName="SHA-512" hashValue="1JjmwAUwh0rBX7rbtEJirtJMPFcuz9tRMqG/ZXAAIUA5B+0+aFwVAAGHnBy9Q2k/eg2U60PFtjvv5YhgQ+W3XQ==" saltValue="8WCrj1nTXhuCkbgUzTcnSg==" spinCount="100000" sheet="1" objects="1" scenarios="1"/>
  <conditionalFormatting sqref="D26:D27">
    <cfRule type="cellIs" dxfId="3" priority="3" operator="notEqual">
      <formula>0</formula>
    </cfRule>
    <cfRule type="cellIs" dxfId="2" priority="4" operator="equal">
      <formula>0</formula>
    </cfRule>
  </conditionalFormatting>
  <conditionalFormatting sqref="D28">
    <cfRule type="cellIs" dxfId="1" priority="1" operator="notEqual">
      <formula>0</formula>
    </cfRule>
    <cfRule type="cellIs" dxfId="0" priority="2" operator="equal">
      <formula>0</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B1:M26"/>
  <sheetViews>
    <sheetView workbookViewId="0"/>
  </sheetViews>
  <sheetFormatPr defaultColWidth="9.1796875" defaultRowHeight="13" x14ac:dyDescent="0.3"/>
  <cols>
    <col min="1" max="1" width="4.7265625" style="3" customWidth="1"/>
    <col min="2" max="2" width="13.26953125" style="3" bestFit="1" customWidth="1"/>
    <col min="3" max="3" width="17.453125" style="3" bestFit="1" customWidth="1"/>
    <col min="4" max="4" width="12.7265625" style="3" bestFit="1" customWidth="1"/>
    <col min="5" max="5" width="12.7265625" style="3" customWidth="1"/>
    <col min="6" max="6" width="8.7265625" style="3" bestFit="1" customWidth="1"/>
    <col min="7" max="7" width="13.453125" style="3" bestFit="1" customWidth="1"/>
    <col min="8" max="8" width="9.1796875" style="3"/>
    <col min="9" max="9" width="15.7265625" style="3" customWidth="1"/>
    <col min="10" max="11" width="9.1796875" style="3"/>
    <col min="12" max="12" width="10.1796875" style="3" bestFit="1" customWidth="1"/>
    <col min="13" max="13" width="13.453125" style="3" bestFit="1" customWidth="1"/>
    <col min="14" max="16384" width="9.1796875" style="3"/>
  </cols>
  <sheetData>
    <row r="1" spans="2:13" x14ac:dyDescent="0.3">
      <c r="I1" s="123" t="s">
        <v>112</v>
      </c>
    </row>
    <row r="2" spans="2:13" ht="26.5" x14ac:dyDescent="0.35">
      <c r="B2" s="63" t="s">
        <v>5</v>
      </c>
      <c r="C2" s="64" t="s">
        <v>16</v>
      </c>
      <c r="D2" s="63" t="s">
        <v>18</v>
      </c>
      <c r="E2" s="64" t="s">
        <v>27</v>
      </c>
      <c r="F2" s="67" t="s">
        <v>19</v>
      </c>
      <c r="G2" s="63" t="s">
        <v>12</v>
      </c>
      <c r="I2" s="116"/>
      <c r="J2" s="115" t="s">
        <v>106</v>
      </c>
      <c r="L2" s="125" t="s">
        <v>117</v>
      </c>
      <c r="M2" s="125" t="s">
        <v>118</v>
      </c>
    </row>
    <row r="3" spans="2:13" x14ac:dyDescent="0.3">
      <c r="B3" s="93" t="s">
        <v>80</v>
      </c>
      <c r="C3" s="65" t="s">
        <v>22</v>
      </c>
      <c r="D3" s="48">
        <v>2018</v>
      </c>
      <c r="E3" s="65">
        <f ca="1">YEAR(TODAY())</f>
        <v>2019</v>
      </c>
      <c r="F3" s="48">
        <v>1</v>
      </c>
      <c r="G3" s="48" t="s">
        <v>58</v>
      </c>
      <c r="I3" s="114" t="s">
        <v>107</v>
      </c>
      <c r="J3" s="114">
        <f>IF(MAX(OutputForCSV!A2:A11)=0,1,MAX(OutputForCSV!A2:A11))</f>
        <v>1</v>
      </c>
      <c r="L3" s="126" t="str">
        <f ca="1">MONTH(SubDate)&amp;"-"&amp;DAY(SubDate)&amp;"-"&amp;YEAR(SubDate)</f>
        <v>12-16-2019</v>
      </c>
      <c r="M3" s="126" t="s">
        <v>119</v>
      </c>
    </row>
    <row r="4" spans="2:13" x14ac:dyDescent="0.3">
      <c r="B4" s="93" t="s">
        <v>81</v>
      </c>
      <c r="C4" s="65" t="s">
        <v>23</v>
      </c>
      <c r="D4" s="48">
        <v>2019</v>
      </c>
      <c r="F4" s="48">
        <v>2</v>
      </c>
      <c r="G4" s="48" t="s">
        <v>59</v>
      </c>
      <c r="I4" s="114" t="s">
        <v>108</v>
      </c>
      <c r="J4" s="114" t="str">
        <f>OutputForCSV!A12</f>
        <v/>
      </c>
    </row>
    <row r="5" spans="2:13" x14ac:dyDescent="0.3">
      <c r="B5" s="93" t="s">
        <v>61</v>
      </c>
      <c r="D5" s="48">
        <v>2020</v>
      </c>
      <c r="F5" s="48">
        <v>3</v>
      </c>
      <c r="G5" s="48" t="s">
        <v>15</v>
      </c>
      <c r="I5" s="114" t="s">
        <v>109</v>
      </c>
      <c r="J5" s="114">
        <f>MAX(OutputForCSV!A12:A21)</f>
        <v>0</v>
      </c>
    </row>
    <row r="6" spans="2:13" x14ac:dyDescent="0.3">
      <c r="B6" s="93" t="s">
        <v>62</v>
      </c>
      <c r="F6" s="48">
        <v>4</v>
      </c>
      <c r="G6" s="48" t="s">
        <v>24</v>
      </c>
      <c r="I6" s="114" t="s">
        <v>110</v>
      </c>
      <c r="J6" s="114">
        <f>IF(MAX(TempOutput!A2:A21)=0,1,MAX(TempOutput!A2:A21))</f>
        <v>1</v>
      </c>
    </row>
    <row r="7" spans="2:13" x14ac:dyDescent="0.3">
      <c r="B7" s="93" t="s">
        <v>63</v>
      </c>
      <c r="I7" s="114" t="s">
        <v>111</v>
      </c>
      <c r="J7" s="114">
        <f>IF(J3=0,2,J3+1)</f>
        <v>2</v>
      </c>
    </row>
    <row r="8" spans="2:13" x14ac:dyDescent="0.3">
      <c r="B8" s="93" t="s">
        <v>64</v>
      </c>
    </row>
    <row r="9" spans="2:13" x14ac:dyDescent="0.3">
      <c r="B9" s="93" t="s">
        <v>65</v>
      </c>
    </row>
    <row r="10" spans="2:13" x14ac:dyDescent="0.3">
      <c r="B10" s="93" t="s">
        <v>66</v>
      </c>
    </row>
    <row r="11" spans="2:13" x14ac:dyDescent="0.3">
      <c r="B11" s="93" t="s">
        <v>67</v>
      </c>
    </row>
    <row r="12" spans="2:13" x14ac:dyDescent="0.3">
      <c r="B12" s="93" t="s">
        <v>68</v>
      </c>
    </row>
    <row r="13" spans="2:13" x14ac:dyDescent="0.3">
      <c r="B13" s="93" t="s">
        <v>69</v>
      </c>
    </row>
    <row r="14" spans="2:13" x14ac:dyDescent="0.3">
      <c r="B14" s="93" t="s">
        <v>70</v>
      </c>
    </row>
    <row r="15" spans="2:13" x14ac:dyDescent="0.3">
      <c r="B15" s="93" t="s">
        <v>71</v>
      </c>
    </row>
    <row r="16" spans="2:13" x14ac:dyDescent="0.3">
      <c r="B16" s="93" t="s">
        <v>72</v>
      </c>
    </row>
    <row r="17" spans="2:2" x14ac:dyDescent="0.3">
      <c r="B17" s="93" t="s">
        <v>73</v>
      </c>
    </row>
    <row r="18" spans="2:2" x14ac:dyDescent="0.3">
      <c r="B18" s="93" t="s">
        <v>74</v>
      </c>
    </row>
    <row r="19" spans="2:2" x14ac:dyDescent="0.3">
      <c r="B19" s="93" t="s">
        <v>75</v>
      </c>
    </row>
    <row r="20" spans="2:2" x14ac:dyDescent="0.3">
      <c r="B20" s="93" t="s">
        <v>82</v>
      </c>
    </row>
    <row r="21" spans="2:2" x14ac:dyDescent="0.3">
      <c r="B21" s="93" t="s">
        <v>76</v>
      </c>
    </row>
    <row r="22" spans="2:2" x14ac:dyDescent="0.3">
      <c r="B22" s="93" t="s">
        <v>77</v>
      </c>
    </row>
    <row r="23" spans="2:2" x14ac:dyDescent="0.3">
      <c r="B23" s="93" t="s">
        <v>78</v>
      </c>
    </row>
    <row r="24" spans="2:2" x14ac:dyDescent="0.3">
      <c r="B24" s="93" t="s">
        <v>79</v>
      </c>
    </row>
    <row r="25" spans="2:2" x14ac:dyDescent="0.3">
      <c r="B25" s="94" t="s">
        <v>83</v>
      </c>
    </row>
    <row r="26" spans="2:2" x14ac:dyDescent="0.3">
      <c r="B26" s="90"/>
    </row>
  </sheetData>
  <sheetProtection algorithmName="SHA-512" hashValue="NlsAxPvitoxP6Oz3DVY/SvPaQoQC4+cYpYJ/MMkwRQ/jV/tLUmgvCI9VgORluqrJJStr+5+igQDbgsFPkjxOUA==" saltValue="M7KjZ2j9xw5nnyQMlKg/ig==" spinCount="100000" sheet="1" objects="1" scenario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dimension ref="A1:BZ22"/>
  <sheetViews>
    <sheetView workbookViewId="0">
      <selection activeCell="F24" sqref="F24"/>
    </sheetView>
  </sheetViews>
  <sheetFormatPr defaultColWidth="8.7265625" defaultRowHeight="14.5" x14ac:dyDescent="0.35"/>
  <cols>
    <col min="1" max="1" width="6.453125" style="110" customWidth="1"/>
    <col min="2" max="2" width="6.1796875" customWidth="1"/>
    <col min="3" max="4" width="13.26953125" style="117" bestFit="1" customWidth="1"/>
    <col min="5" max="5" width="16.7265625" style="117" customWidth="1"/>
    <col min="6" max="6" width="19.7265625" style="117" customWidth="1"/>
    <col min="7" max="7" width="20.453125" style="117" customWidth="1"/>
    <col min="8" max="8" width="15.26953125" style="117" customWidth="1"/>
    <col min="9" max="9" width="15.7265625" style="117" customWidth="1"/>
    <col min="10" max="10" width="14.26953125" style="117" customWidth="1"/>
    <col min="11" max="11" width="12.453125" style="117" customWidth="1"/>
    <col min="12" max="12" width="11.7265625" style="117" customWidth="1"/>
    <col min="13" max="13" width="11.26953125" style="117" bestFit="1" customWidth="1"/>
    <col min="14" max="78" width="9.1796875" style="117"/>
  </cols>
  <sheetData>
    <row r="1" spans="1:12" x14ac:dyDescent="0.35">
      <c r="A1" s="112" t="s">
        <v>106</v>
      </c>
      <c r="B1" t="s">
        <v>29</v>
      </c>
      <c r="C1" s="106">
        <v>1</v>
      </c>
      <c r="D1" s="103" t="s">
        <v>116</v>
      </c>
      <c r="E1" s="104" t="s">
        <v>137</v>
      </c>
      <c r="F1" s="107">
        <f ca="1">[0]!SubDate</f>
        <v>43815</v>
      </c>
      <c r="G1" s="103">
        <f>'Section 1'!D9</f>
        <v>0</v>
      </c>
      <c r="H1" s="103">
        <f>[0]!SubTSelection</f>
        <v>0</v>
      </c>
      <c r="I1" s="103">
        <f>'Section 1'!D11</f>
        <v>0</v>
      </c>
      <c r="J1" s="103">
        <f>'Section 1'!D12</f>
        <v>0</v>
      </c>
      <c r="L1" s="117" t="s">
        <v>45</v>
      </c>
    </row>
    <row r="2" spans="1:12" x14ac:dyDescent="0.35">
      <c r="A2" s="113" t="str">
        <f>IF(D2="","",ROWS($A$1:A2))</f>
        <v/>
      </c>
      <c r="B2" s="47">
        <v>1</v>
      </c>
      <c r="C2" s="105" t="str">
        <f>IF(D2="","",2)</f>
        <v/>
      </c>
      <c r="D2" s="118" t="str">
        <f>IFERROR(VLOOKUP($B2,'Section 2'!$A$14:$K$23,COLUMNS('Section 2'!$A$14:D$14),0),"")</f>
        <v/>
      </c>
      <c r="E2" s="152" t="str">
        <f>IFERROR(VLOOKUP($B2,'Section 2'!$A$14:$K$23,COLUMNS('Section 2'!$A$14:E$14),0),"")</f>
        <v/>
      </c>
      <c r="F2" s="152" t="str">
        <f>IFERROR(VLOOKUP($B2,'Section 2'!$A$14:$K$23,COLUMNS('Section 2'!$A$14:F$14),0),"")</f>
        <v/>
      </c>
      <c r="G2" s="152" t="str">
        <f>IFERROR(VLOOKUP($B2,'Section 2'!$A$14:$K$23,COLUMNS('Section 2'!$A$14:G$14),0),"")</f>
        <v/>
      </c>
      <c r="H2" s="152" t="str">
        <f>IFERROR(VLOOKUP($B2,'Section 2'!$A$14:$K$23,COLUMNS('Section 2'!$A$14:H$14),0),"")</f>
        <v/>
      </c>
      <c r="I2" s="152" t="str">
        <f>IFERROR(VLOOKUP($B2,'Section 2'!$A$14:$K$23,COLUMNS('Section 2'!$A$14:I$14),0),"")</f>
        <v/>
      </c>
      <c r="J2" s="152" t="str">
        <f>IFERROR(VLOOKUP($B2,'Section 2'!$A$14:$K$23,COLUMNS('Section 2'!$A$14:J$14),0),"")</f>
        <v/>
      </c>
      <c r="K2" s="152" t="str">
        <f>IFERROR(VLOOKUP($B2,'Section 2'!$A$14:$K$23,COLUMNS('Section 2'!$A$14:K$14),0),"")</f>
        <v/>
      </c>
    </row>
    <row r="3" spans="1:12" x14ac:dyDescent="0.35">
      <c r="A3" s="113" t="str">
        <f>IF(D3="","",ROWS($A$1:A3))</f>
        <v/>
      </c>
      <c r="B3" s="47">
        <v>2</v>
      </c>
      <c r="C3" s="105" t="str">
        <f t="shared" ref="C3:C11" si="0">IF(D3="","",2)</f>
        <v/>
      </c>
      <c r="D3" s="118" t="str">
        <f>IFERROR(VLOOKUP($B3,'Section 2'!$A$14:$K$23,COLUMNS('Section 2'!$A$14:D$14),0),"")</f>
        <v/>
      </c>
      <c r="E3" s="152" t="str">
        <f>IFERROR(VLOOKUP($B3,'Section 2'!$A$14:$K$23,COLUMNS('Section 2'!$A$14:E$14),0),"")</f>
        <v/>
      </c>
      <c r="F3" s="152" t="str">
        <f>IFERROR(VLOOKUP($B3,'Section 2'!$A$14:$K$23,COLUMNS('Section 2'!$A$14:F$14),0),"")</f>
        <v/>
      </c>
      <c r="G3" s="152" t="str">
        <f>IFERROR(VLOOKUP($B3,'Section 2'!$A$14:$K$23,COLUMNS('Section 2'!$A$14:G$14),0),"")</f>
        <v/>
      </c>
      <c r="H3" s="152" t="str">
        <f>IFERROR(VLOOKUP($B3,'Section 2'!$A$14:$K$23,COLUMNS('Section 2'!$A$14:H$14),0),"")</f>
        <v/>
      </c>
      <c r="I3" s="152" t="str">
        <f>IFERROR(VLOOKUP($B3,'Section 2'!$A$14:$K$23,COLUMNS('Section 2'!$A$14:I$14),0),"")</f>
        <v/>
      </c>
      <c r="J3" s="152" t="str">
        <f>IFERROR(VLOOKUP($B3,'Section 2'!$A$14:$K$23,COLUMNS('Section 2'!$A$14:J$14),0),"")</f>
        <v/>
      </c>
      <c r="K3" s="152" t="str">
        <f>IFERROR(VLOOKUP($B3,'Section 2'!$A$14:$K$23,COLUMNS('Section 2'!$A$14:K$14),0),"")</f>
        <v/>
      </c>
    </row>
    <row r="4" spans="1:12" x14ac:dyDescent="0.35">
      <c r="A4" s="113" t="str">
        <f>IF(D4="","",ROWS($A$1:A4))</f>
        <v/>
      </c>
      <c r="B4" s="47">
        <v>3</v>
      </c>
      <c r="C4" s="105" t="str">
        <f t="shared" si="0"/>
        <v/>
      </c>
      <c r="D4" s="118" t="str">
        <f>IFERROR(VLOOKUP($B4,'Section 2'!$A$14:$K$23,COLUMNS('Section 2'!$A$14:D$14),0),"")</f>
        <v/>
      </c>
      <c r="E4" s="152" t="str">
        <f>IFERROR(VLOOKUP($B4,'Section 2'!$A$14:$K$23,COLUMNS('Section 2'!$A$14:E$14),0),"")</f>
        <v/>
      </c>
      <c r="F4" s="152" t="str">
        <f>IFERROR(VLOOKUP($B4,'Section 2'!$A$14:$K$23,COLUMNS('Section 2'!$A$14:F$14),0),"")</f>
        <v/>
      </c>
      <c r="G4" s="152" t="str">
        <f>IFERROR(VLOOKUP($B4,'Section 2'!$A$14:$K$23,COLUMNS('Section 2'!$A$14:G$14),0),"")</f>
        <v/>
      </c>
      <c r="H4" s="152" t="str">
        <f>IFERROR(VLOOKUP($B4,'Section 2'!$A$14:$K$23,COLUMNS('Section 2'!$A$14:H$14),0),"")</f>
        <v/>
      </c>
      <c r="I4" s="152" t="str">
        <f>IFERROR(VLOOKUP($B4,'Section 2'!$A$14:$K$23,COLUMNS('Section 2'!$A$14:I$14),0),"")</f>
        <v/>
      </c>
      <c r="J4" s="152" t="str">
        <f>IFERROR(VLOOKUP($B4,'Section 2'!$A$14:$K$23,COLUMNS('Section 2'!$A$14:J$14),0),"")</f>
        <v/>
      </c>
      <c r="K4" s="152" t="str">
        <f>IFERROR(VLOOKUP($B4,'Section 2'!$A$14:$K$23,COLUMNS('Section 2'!$A$14:K$14),0),"")</f>
        <v/>
      </c>
    </row>
    <row r="5" spans="1:12" x14ac:dyDescent="0.35">
      <c r="A5" s="113" t="str">
        <f>IF(D5="","",ROWS($A$1:A5))</f>
        <v/>
      </c>
      <c r="B5" s="47">
        <v>4</v>
      </c>
      <c r="C5" s="105" t="str">
        <f t="shared" si="0"/>
        <v/>
      </c>
      <c r="D5" s="118" t="str">
        <f>IFERROR(VLOOKUP($B5,'Section 2'!$A$14:$K$23,COLUMNS('Section 2'!$A$14:D$14),0),"")</f>
        <v/>
      </c>
      <c r="E5" s="152" t="str">
        <f>IFERROR(VLOOKUP($B5,'Section 2'!$A$14:$K$23,COLUMNS('Section 2'!$A$14:E$14),0),"")</f>
        <v/>
      </c>
      <c r="F5" s="152" t="str">
        <f>IFERROR(VLOOKUP($B5,'Section 2'!$A$14:$K$23,COLUMNS('Section 2'!$A$14:F$14),0),"")</f>
        <v/>
      </c>
      <c r="G5" s="152" t="str">
        <f>IFERROR(VLOOKUP($B5,'Section 2'!$A$14:$K$23,COLUMNS('Section 2'!$A$14:G$14),0),"")</f>
        <v/>
      </c>
      <c r="H5" s="152" t="str">
        <f>IFERROR(VLOOKUP($B5,'Section 2'!$A$14:$K$23,COLUMNS('Section 2'!$A$14:H$14),0),"")</f>
        <v/>
      </c>
      <c r="I5" s="152" t="str">
        <f>IFERROR(VLOOKUP($B5,'Section 2'!$A$14:$K$23,COLUMNS('Section 2'!$A$14:I$14),0),"")</f>
        <v/>
      </c>
      <c r="J5" s="152" t="str">
        <f>IFERROR(VLOOKUP($B5,'Section 2'!$A$14:$K$23,COLUMNS('Section 2'!$A$14:J$14),0),"")</f>
        <v/>
      </c>
      <c r="K5" s="152" t="str">
        <f>IFERROR(VLOOKUP($B5,'Section 2'!$A$14:$K$23,COLUMNS('Section 2'!$A$14:K$14),0),"")</f>
        <v/>
      </c>
    </row>
    <row r="6" spans="1:12" x14ac:dyDescent="0.35">
      <c r="A6" s="113" t="str">
        <f>IF(D6="","",ROWS($A$1:A6))</f>
        <v/>
      </c>
      <c r="B6" s="47">
        <v>5</v>
      </c>
      <c r="C6" s="105" t="str">
        <f t="shared" si="0"/>
        <v/>
      </c>
      <c r="D6" s="118" t="str">
        <f>IFERROR(VLOOKUP($B6,'Section 2'!$A$14:$K$23,COLUMNS('Section 2'!$A$14:D$14),0),"")</f>
        <v/>
      </c>
      <c r="E6" s="152" t="str">
        <f>IFERROR(VLOOKUP($B6,'Section 2'!$A$14:$K$23,COLUMNS('Section 2'!$A$14:E$14),0),"")</f>
        <v/>
      </c>
      <c r="F6" s="152" t="str">
        <f>IFERROR(VLOOKUP($B6,'Section 2'!$A$14:$K$23,COLUMNS('Section 2'!$A$14:F$14),0),"")</f>
        <v/>
      </c>
      <c r="G6" s="152" t="str">
        <f>IFERROR(VLOOKUP($B6,'Section 2'!$A$14:$K$23,COLUMNS('Section 2'!$A$14:G$14),0),"")</f>
        <v/>
      </c>
      <c r="H6" s="152" t="str">
        <f>IFERROR(VLOOKUP($B6,'Section 2'!$A$14:$K$23,COLUMNS('Section 2'!$A$14:H$14),0),"")</f>
        <v/>
      </c>
      <c r="I6" s="152" t="str">
        <f>IFERROR(VLOOKUP($B6,'Section 2'!$A$14:$K$23,COLUMNS('Section 2'!$A$14:I$14),0),"")</f>
        <v/>
      </c>
      <c r="J6" s="152" t="str">
        <f>IFERROR(VLOOKUP($B6,'Section 2'!$A$14:$K$23,COLUMNS('Section 2'!$A$14:J$14),0),"")</f>
        <v/>
      </c>
      <c r="K6" s="152" t="str">
        <f>IFERROR(VLOOKUP($B6,'Section 2'!$A$14:$K$23,COLUMNS('Section 2'!$A$14:K$14),0),"")</f>
        <v/>
      </c>
    </row>
    <row r="7" spans="1:12" x14ac:dyDescent="0.35">
      <c r="A7" s="113" t="str">
        <f>IF(D7="","",ROWS($A$1:A7))</f>
        <v/>
      </c>
      <c r="B7" s="47">
        <v>6</v>
      </c>
      <c r="C7" s="105" t="str">
        <f t="shared" si="0"/>
        <v/>
      </c>
      <c r="D7" s="118" t="str">
        <f>IFERROR(VLOOKUP($B7,'Section 2'!$A$14:$K$23,COLUMNS('Section 2'!$A$14:D$14),0),"")</f>
        <v/>
      </c>
      <c r="E7" s="152" t="str">
        <f>IFERROR(VLOOKUP($B7,'Section 2'!$A$14:$K$23,COLUMNS('Section 2'!$A$14:E$14),0),"")</f>
        <v/>
      </c>
      <c r="F7" s="152" t="str">
        <f>IFERROR(VLOOKUP($B7,'Section 2'!$A$14:$K$23,COLUMNS('Section 2'!$A$14:F$14),0),"")</f>
        <v/>
      </c>
      <c r="G7" s="152" t="str">
        <f>IFERROR(VLOOKUP($B7,'Section 2'!$A$14:$K$23,COLUMNS('Section 2'!$A$14:G$14),0),"")</f>
        <v/>
      </c>
      <c r="H7" s="152" t="str">
        <f>IFERROR(VLOOKUP($B7,'Section 2'!$A$14:$K$23,COLUMNS('Section 2'!$A$14:H$14),0),"")</f>
        <v/>
      </c>
      <c r="I7" s="152" t="str">
        <f>IFERROR(VLOOKUP($B7,'Section 2'!$A$14:$K$23,COLUMNS('Section 2'!$A$14:I$14),0),"")</f>
        <v/>
      </c>
      <c r="J7" s="152" t="str">
        <f>IFERROR(VLOOKUP($B7,'Section 2'!$A$14:$K$23,COLUMNS('Section 2'!$A$14:J$14),0),"")</f>
        <v/>
      </c>
      <c r="K7" s="152" t="str">
        <f>IFERROR(VLOOKUP($B7,'Section 2'!$A$14:$K$23,COLUMNS('Section 2'!$A$14:K$14),0),"")</f>
        <v/>
      </c>
    </row>
    <row r="8" spans="1:12" x14ac:dyDescent="0.35">
      <c r="A8" s="113" t="str">
        <f>IF(D8="","",ROWS($A$1:A8))</f>
        <v/>
      </c>
      <c r="B8" s="47">
        <v>7</v>
      </c>
      <c r="C8" s="105" t="str">
        <f t="shared" si="0"/>
        <v/>
      </c>
      <c r="D8" s="118" t="str">
        <f>IFERROR(VLOOKUP($B8,'Section 2'!$A$14:$K$23,COLUMNS('Section 2'!$A$14:D$14),0),"")</f>
        <v/>
      </c>
      <c r="E8" s="152" t="str">
        <f>IFERROR(VLOOKUP($B8,'Section 2'!$A$14:$K$23,COLUMNS('Section 2'!$A$14:E$14),0),"")</f>
        <v/>
      </c>
      <c r="F8" s="152" t="str">
        <f>IFERROR(VLOOKUP($B8,'Section 2'!$A$14:$K$23,COLUMNS('Section 2'!$A$14:F$14),0),"")</f>
        <v/>
      </c>
      <c r="G8" s="152" t="str">
        <f>IFERROR(VLOOKUP($B8,'Section 2'!$A$14:$K$23,COLUMNS('Section 2'!$A$14:G$14),0),"")</f>
        <v/>
      </c>
      <c r="H8" s="152" t="str">
        <f>IFERROR(VLOOKUP($B8,'Section 2'!$A$14:$K$23,COLUMNS('Section 2'!$A$14:H$14),0),"")</f>
        <v/>
      </c>
      <c r="I8" s="152" t="str">
        <f>IFERROR(VLOOKUP($B8,'Section 2'!$A$14:$K$23,COLUMNS('Section 2'!$A$14:I$14),0),"")</f>
        <v/>
      </c>
      <c r="J8" s="152" t="str">
        <f>IFERROR(VLOOKUP($B8,'Section 2'!$A$14:$K$23,COLUMNS('Section 2'!$A$14:J$14),0),"")</f>
        <v/>
      </c>
      <c r="K8" s="152" t="str">
        <f>IFERROR(VLOOKUP($B8,'Section 2'!$A$14:$K$23,COLUMNS('Section 2'!$A$14:K$14),0),"")</f>
        <v/>
      </c>
    </row>
    <row r="9" spans="1:12" x14ac:dyDescent="0.35">
      <c r="A9" s="113" t="str">
        <f>IF(D9="","",ROWS($A$1:A9))</f>
        <v/>
      </c>
      <c r="B9" s="47">
        <v>8</v>
      </c>
      <c r="C9" s="105" t="str">
        <f t="shared" si="0"/>
        <v/>
      </c>
      <c r="D9" s="118" t="str">
        <f>IFERROR(VLOOKUP($B9,'Section 2'!$A$14:$K$23,COLUMNS('Section 2'!$A$14:D$14),0),"")</f>
        <v/>
      </c>
      <c r="E9" s="152" t="str">
        <f>IFERROR(VLOOKUP($B9,'Section 2'!$A$14:$K$23,COLUMNS('Section 2'!$A$14:E$14),0),"")</f>
        <v/>
      </c>
      <c r="F9" s="152" t="str">
        <f>IFERROR(VLOOKUP($B9,'Section 2'!$A$14:$K$23,COLUMNS('Section 2'!$A$14:F$14),0),"")</f>
        <v/>
      </c>
      <c r="G9" s="152" t="str">
        <f>IFERROR(VLOOKUP($B9,'Section 2'!$A$14:$K$23,COLUMNS('Section 2'!$A$14:G$14),0),"")</f>
        <v/>
      </c>
      <c r="H9" s="152" t="str">
        <f>IFERROR(VLOOKUP($B9,'Section 2'!$A$14:$K$23,COLUMNS('Section 2'!$A$14:H$14),0),"")</f>
        <v/>
      </c>
      <c r="I9" s="152" t="str">
        <f>IFERROR(VLOOKUP($B9,'Section 2'!$A$14:$K$23,COLUMNS('Section 2'!$A$14:I$14),0),"")</f>
        <v/>
      </c>
      <c r="J9" s="152" t="str">
        <f>IFERROR(VLOOKUP($B9,'Section 2'!$A$14:$K$23,COLUMNS('Section 2'!$A$14:J$14),0),"")</f>
        <v/>
      </c>
      <c r="K9" s="152" t="str">
        <f>IFERROR(VLOOKUP($B9,'Section 2'!$A$14:$K$23,COLUMNS('Section 2'!$A$14:K$14),0),"")</f>
        <v/>
      </c>
    </row>
    <row r="10" spans="1:12" x14ac:dyDescent="0.35">
      <c r="A10" s="113" t="str">
        <f>IF(D10="","",ROWS($A$1:A10))</f>
        <v/>
      </c>
      <c r="B10" s="47">
        <v>9</v>
      </c>
      <c r="C10" s="105" t="str">
        <f t="shared" si="0"/>
        <v/>
      </c>
      <c r="D10" s="118" t="str">
        <f>IFERROR(VLOOKUP($B10,'Section 2'!$A$14:$K$23,COLUMNS('Section 2'!$A$14:D$14),0),"")</f>
        <v/>
      </c>
      <c r="E10" s="152" t="str">
        <f>IFERROR(VLOOKUP($B10,'Section 2'!$A$14:$K$23,COLUMNS('Section 2'!$A$14:E$14),0),"")</f>
        <v/>
      </c>
      <c r="F10" s="152" t="str">
        <f>IFERROR(VLOOKUP($B10,'Section 2'!$A$14:$K$23,COLUMNS('Section 2'!$A$14:F$14),0),"")</f>
        <v/>
      </c>
      <c r="G10" s="152" t="str">
        <f>IFERROR(VLOOKUP($B10,'Section 2'!$A$14:$K$23,COLUMNS('Section 2'!$A$14:G$14),0),"")</f>
        <v/>
      </c>
      <c r="H10" s="152" t="str">
        <f>IFERROR(VLOOKUP($B10,'Section 2'!$A$14:$K$23,COLUMNS('Section 2'!$A$14:H$14),0),"")</f>
        <v/>
      </c>
      <c r="I10" s="152" t="str">
        <f>IFERROR(VLOOKUP($B10,'Section 2'!$A$14:$K$23,COLUMNS('Section 2'!$A$14:I$14),0),"")</f>
        <v/>
      </c>
      <c r="J10" s="152" t="str">
        <f>IFERROR(VLOOKUP($B10,'Section 2'!$A$14:$K$23,COLUMNS('Section 2'!$A$14:J$14),0),"")</f>
        <v/>
      </c>
      <c r="K10" s="152" t="str">
        <f>IFERROR(VLOOKUP($B10,'Section 2'!$A$14:$K$23,COLUMNS('Section 2'!$A$14:K$14),0),"")</f>
        <v/>
      </c>
    </row>
    <row r="11" spans="1:12" x14ac:dyDescent="0.35">
      <c r="A11" s="113" t="str">
        <f>IF(D11="","",ROWS($A$1:A11))</f>
        <v/>
      </c>
      <c r="B11" s="47">
        <v>10</v>
      </c>
      <c r="C11" s="105" t="str">
        <f t="shared" si="0"/>
        <v/>
      </c>
      <c r="D11" s="118" t="str">
        <f>IFERROR(VLOOKUP($B11,'Section 2'!$A$14:$K$23,COLUMNS('Section 2'!$A$14:D$14),0),"")</f>
        <v/>
      </c>
      <c r="E11" s="152" t="str">
        <f>IFERROR(VLOOKUP($B11,'Section 2'!$A$14:$K$23,COLUMNS('Section 2'!$A$14:E$14),0),"")</f>
        <v/>
      </c>
      <c r="F11" s="152" t="str">
        <f>IFERROR(VLOOKUP($B11,'Section 2'!$A$14:$K$23,COLUMNS('Section 2'!$A$14:F$14),0),"")</f>
        <v/>
      </c>
      <c r="G11" s="152" t="str">
        <f>IFERROR(VLOOKUP($B11,'Section 2'!$A$14:$K$23,COLUMNS('Section 2'!$A$14:G$14),0),"")</f>
        <v/>
      </c>
      <c r="H11" s="152" t="str">
        <f>IFERROR(VLOOKUP($B11,'Section 2'!$A$14:$K$23,COLUMNS('Section 2'!$A$14:H$14),0),"")</f>
        <v/>
      </c>
      <c r="I11" s="152" t="str">
        <f>IFERROR(VLOOKUP($B11,'Section 2'!$A$14:$K$23,COLUMNS('Section 2'!$A$14:I$14),0),"")</f>
        <v/>
      </c>
      <c r="J11" s="152" t="str">
        <f>IFERROR(VLOOKUP($B11,'Section 2'!$A$14:$K$23,COLUMNS('Section 2'!$A$14:J$14),0),"")</f>
        <v/>
      </c>
      <c r="K11" s="152" t="str">
        <f>IFERROR(VLOOKUP($B11,'Section 2'!$A$14:$K$23,COLUMNS('Section 2'!$A$14:K$14),0),"")</f>
        <v/>
      </c>
    </row>
    <row r="12" spans="1:12" x14ac:dyDescent="0.35">
      <c r="A12" s="113" t="str">
        <f>IF(D12="","",ROWS($A$1:A12))</f>
        <v/>
      </c>
      <c r="B12" s="47">
        <v>1</v>
      </c>
      <c r="C12" s="120" t="str">
        <f>IF(D12="","",3)</f>
        <v/>
      </c>
      <c r="D12" s="121" t="str">
        <f>IFERROR(VLOOKUP($B12,'Section 3'!$A$16:$G$25,COLUMNS('Section 3'!$A$16:D$16),0),"")</f>
        <v/>
      </c>
      <c r="E12" s="120" t="str">
        <f>IFERROR(VLOOKUP($B12,'Section 3'!$A$16:$G$25,COLUMNS('Section 3'!$A$16:E$16),0),"")</f>
        <v/>
      </c>
      <c r="F12" s="153" t="str">
        <f>IFERROR(VLOOKUP($B12,'Section 3'!$A$16:$G$25,COLUMNS('Section 3'!$A$16:F$16),0),"")</f>
        <v/>
      </c>
      <c r="G12" s="120" t="str">
        <f>IFERROR(IF(VLOOKUP($B12,'Section 3'!$A$16:$G$25,COLUMNS('Section 3'!$A$16:G$16),0)="Other EU","Other EU",PROPER(VLOOKUP($B12,'Section 3'!$A$16:$G$25,COLUMNS('Section 3'!$A$16:G$16),0))),"")</f>
        <v/>
      </c>
    </row>
    <row r="13" spans="1:12" x14ac:dyDescent="0.35">
      <c r="A13" s="113" t="str">
        <f>IF(D13="","",ROWS($A$1:A13))</f>
        <v/>
      </c>
      <c r="B13" s="47">
        <v>2</v>
      </c>
      <c r="C13" s="120" t="str">
        <f t="shared" ref="C13:C21" si="1">IF(D13="","",3)</f>
        <v/>
      </c>
      <c r="D13" s="121" t="str">
        <f>IFERROR(VLOOKUP($B13,'Section 3'!$A$16:$G$25,COLUMNS('Section 3'!$A$16:D$16),0),"")</f>
        <v/>
      </c>
      <c r="E13" s="120" t="str">
        <f>IFERROR(VLOOKUP($B13,'Section 3'!$A$16:$G$25,COLUMNS('Section 3'!$A$16:E$16),0),"")</f>
        <v/>
      </c>
      <c r="F13" s="153" t="str">
        <f>IFERROR(VLOOKUP($B13,'Section 3'!$A$16:$G$25,COLUMNS('Section 3'!$A$16:F$16),0),"")</f>
        <v/>
      </c>
      <c r="G13" s="120" t="str">
        <f>IFERROR(IF(VLOOKUP($B13,'Section 3'!$A$16:$G$25,COLUMNS('Section 3'!$A$16:G$16),0)="Other EU","Other EU",PROPER(VLOOKUP($B13,'Section 3'!$A$16:$G$25,COLUMNS('Section 3'!$A$16:G$16),0))),"")</f>
        <v/>
      </c>
    </row>
    <row r="14" spans="1:12" x14ac:dyDescent="0.35">
      <c r="A14" s="113" t="str">
        <f>IF(D14="","",ROWS($A$1:A14))</f>
        <v/>
      </c>
      <c r="B14" s="47">
        <v>3</v>
      </c>
      <c r="C14" s="120" t="str">
        <f t="shared" si="1"/>
        <v/>
      </c>
      <c r="D14" s="121" t="str">
        <f>IFERROR(VLOOKUP($B14,'Section 3'!$A$16:$G$25,COLUMNS('Section 3'!$A$16:D$16),0),"")</f>
        <v/>
      </c>
      <c r="E14" s="120" t="str">
        <f>IFERROR(VLOOKUP($B14,'Section 3'!$A$16:$G$25,COLUMNS('Section 3'!$A$16:E$16),0),"")</f>
        <v/>
      </c>
      <c r="F14" s="153" t="str">
        <f>IFERROR(VLOOKUP($B14,'Section 3'!$A$16:$G$25,COLUMNS('Section 3'!$A$16:F$16),0),"")</f>
        <v/>
      </c>
      <c r="G14" s="120" t="str">
        <f>IFERROR(IF(VLOOKUP($B14,'Section 3'!$A$16:$G$25,COLUMNS('Section 3'!$A$16:G$16),0)="Other EU","Other EU",PROPER(VLOOKUP($B14,'Section 3'!$A$16:$G$25,COLUMNS('Section 3'!$A$16:G$16),0))),"")</f>
        <v/>
      </c>
    </row>
    <row r="15" spans="1:12" x14ac:dyDescent="0.35">
      <c r="A15" s="113" t="str">
        <f>IF(D15="","",ROWS($A$1:A15))</f>
        <v/>
      </c>
      <c r="B15" s="47">
        <v>4</v>
      </c>
      <c r="C15" s="120" t="str">
        <f t="shared" si="1"/>
        <v/>
      </c>
      <c r="D15" s="121" t="str">
        <f>IFERROR(VLOOKUP($B15,'Section 3'!$A$16:$G$25,COLUMNS('Section 3'!$A$16:D$16),0),"")</f>
        <v/>
      </c>
      <c r="E15" s="120" t="str">
        <f>IFERROR(VLOOKUP($B15,'Section 3'!$A$16:$G$25,COLUMNS('Section 3'!$A$16:E$16),0),"")</f>
        <v/>
      </c>
      <c r="F15" s="153" t="str">
        <f>IFERROR(VLOOKUP($B15,'Section 3'!$A$16:$G$25,COLUMNS('Section 3'!$A$16:F$16),0),"")</f>
        <v/>
      </c>
      <c r="G15" s="120" t="str">
        <f>IFERROR(IF(VLOOKUP($B15,'Section 3'!$A$16:$G$25,COLUMNS('Section 3'!$A$16:G$16),0)="Other EU","Other EU",PROPER(VLOOKUP($B15,'Section 3'!$A$16:$G$25,COLUMNS('Section 3'!$A$16:G$16),0))),"")</f>
        <v/>
      </c>
    </row>
    <row r="16" spans="1:12" x14ac:dyDescent="0.35">
      <c r="A16" s="113" t="str">
        <f>IF(D16="","",ROWS($A$1:A16))</f>
        <v/>
      </c>
      <c r="B16" s="47">
        <v>5</v>
      </c>
      <c r="C16" s="120" t="str">
        <f t="shared" si="1"/>
        <v/>
      </c>
      <c r="D16" s="121" t="str">
        <f>IFERROR(VLOOKUP($B16,'Section 3'!$A$16:$G$25,COLUMNS('Section 3'!$A$16:D$16),0),"")</f>
        <v/>
      </c>
      <c r="E16" s="120" t="str">
        <f>IFERROR(VLOOKUP($B16,'Section 3'!$A$16:$G$25,COLUMNS('Section 3'!$A$16:E$16),0),"")</f>
        <v/>
      </c>
      <c r="F16" s="153" t="str">
        <f>IFERROR(VLOOKUP($B16,'Section 3'!$A$16:$G$25,COLUMNS('Section 3'!$A$16:F$16),0),"")</f>
        <v/>
      </c>
      <c r="G16" s="120" t="str">
        <f>IFERROR(IF(VLOOKUP($B16,'Section 3'!$A$16:$G$25,COLUMNS('Section 3'!$A$16:G$16),0)="Other EU","Other EU",PROPER(VLOOKUP($B16,'Section 3'!$A$16:$G$25,COLUMNS('Section 3'!$A$16:G$16),0))),"")</f>
        <v/>
      </c>
    </row>
    <row r="17" spans="1:7" x14ac:dyDescent="0.35">
      <c r="A17" s="113" t="str">
        <f>IF(D17="","",ROWS($A$1:A17))</f>
        <v/>
      </c>
      <c r="B17" s="47">
        <v>6</v>
      </c>
      <c r="C17" s="120" t="str">
        <f t="shared" si="1"/>
        <v/>
      </c>
      <c r="D17" s="121" t="str">
        <f>IFERROR(VLOOKUP($B17,'Section 3'!$A$16:$G$25,COLUMNS('Section 3'!$A$16:D$16),0),"")</f>
        <v/>
      </c>
      <c r="E17" s="120" t="str">
        <f>IFERROR(VLOOKUP($B17,'Section 3'!$A$16:$G$25,COLUMNS('Section 3'!$A$16:E$16),0),"")</f>
        <v/>
      </c>
      <c r="F17" s="153" t="str">
        <f>IFERROR(VLOOKUP($B17,'Section 3'!$A$16:$G$25,COLUMNS('Section 3'!$A$16:F$16),0),"")</f>
        <v/>
      </c>
      <c r="G17" s="120" t="str">
        <f>IFERROR(IF(VLOOKUP($B17,'Section 3'!$A$16:$G$25,COLUMNS('Section 3'!$A$16:G$16),0)="Other EU","Other EU",PROPER(VLOOKUP($B17,'Section 3'!$A$16:$G$25,COLUMNS('Section 3'!$A$16:G$16),0))),"")</f>
        <v/>
      </c>
    </row>
    <row r="18" spans="1:7" x14ac:dyDescent="0.35">
      <c r="A18" s="113" t="str">
        <f>IF(D18="","",ROWS($A$1:A18))</f>
        <v/>
      </c>
      <c r="B18" s="47">
        <v>7</v>
      </c>
      <c r="C18" s="120" t="str">
        <f t="shared" si="1"/>
        <v/>
      </c>
      <c r="D18" s="121" t="str">
        <f>IFERROR(VLOOKUP($B18,'Section 3'!$A$16:$G$25,COLUMNS('Section 3'!$A$16:D$16),0),"")</f>
        <v/>
      </c>
      <c r="E18" s="120" t="str">
        <f>IFERROR(VLOOKUP($B18,'Section 3'!$A$16:$G$25,COLUMNS('Section 3'!$A$16:E$16),0),"")</f>
        <v/>
      </c>
      <c r="F18" s="153" t="str">
        <f>IFERROR(VLOOKUP($B18,'Section 3'!$A$16:$G$25,COLUMNS('Section 3'!$A$16:F$16),0),"")</f>
        <v/>
      </c>
      <c r="G18" s="120" t="str">
        <f>IFERROR(IF(VLOOKUP($B18,'Section 3'!$A$16:$G$25,COLUMNS('Section 3'!$A$16:G$16),0)="Other EU","Other EU",PROPER(VLOOKUP($B18,'Section 3'!$A$16:$G$25,COLUMNS('Section 3'!$A$16:G$16),0))),"")</f>
        <v/>
      </c>
    </row>
    <row r="19" spans="1:7" x14ac:dyDescent="0.35">
      <c r="A19" s="113" t="str">
        <f>IF(D19="","",ROWS($A$1:A19))</f>
        <v/>
      </c>
      <c r="B19" s="47">
        <v>8</v>
      </c>
      <c r="C19" s="120" t="str">
        <f t="shared" si="1"/>
        <v/>
      </c>
      <c r="D19" s="121" t="str">
        <f>IFERROR(VLOOKUP($B19,'Section 3'!$A$16:$G$25,COLUMNS('Section 3'!$A$16:D$16),0),"")</f>
        <v/>
      </c>
      <c r="E19" s="120" t="str">
        <f>IFERROR(VLOOKUP($B19,'Section 3'!$A$16:$G$25,COLUMNS('Section 3'!$A$16:E$16),0),"")</f>
        <v/>
      </c>
      <c r="F19" s="153" t="str">
        <f>IFERROR(VLOOKUP($B19,'Section 3'!$A$16:$G$25,COLUMNS('Section 3'!$A$16:F$16),0),"")</f>
        <v/>
      </c>
      <c r="G19" s="120" t="str">
        <f>IFERROR(IF(VLOOKUP($B19,'Section 3'!$A$16:$G$25,COLUMNS('Section 3'!$A$16:G$16),0)="Other EU","Other EU",PROPER(VLOOKUP($B19,'Section 3'!$A$16:$G$25,COLUMNS('Section 3'!$A$16:G$16),0))),"")</f>
        <v/>
      </c>
    </row>
    <row r="20" spans="1:7" x14ac:dyDescent="0.35">
      <c r="A20" s="113" t="str">
        <f>IF(D20="","",ROWS($A$1:A20))</f>
        <v/>
      </c>
      <c r="B20" s="47">
        <v>9</v>
      </c>
      <c r="C20" s="120" t="str">
        <f t="shared" si="1"/>
        <v/>
      </c>
      <c r="D20" s="121" t="str">
        <f>IFERROR(VLOOKUP($B20,'Section 3'!$A$16:$G$25,COLUMNS('Section 3'!$A$16:D$16),0),"")</f>
        <v/>
      </c>
      <c r="E20" s="120" t="str">
        <f>IFERROR(VLOOKUP($B20,'Section 3'!$A$16:$G$25,COLUMNS('Section 3'!$A$16:E$16),0),"")</f>
        <v/>
      </c>
      <c r="F20" s="153" t="str">
        <f>IFERROR(VLOOKUP($B20,'Section 3'!$A$16:$G$25,COLUMNS('Section 3'!$A$16:F$16),0),"")</f>
        <v/>
      </c>
      <c r="G20" s="120" t="str">
        <f>IFERROR(IF(VLOOKUP($B20,'Section 3'!$A$16:$G$25,COLUMNS('Section 3'!$A$16:G$16),0)="Other EU","Other EU",PROPER(VLOOKUP($B20,'Section 3'!$A$16:$G$25,COLUMNS('Section 3'!$A$16:G$16),0))),"")</f>
        <v/>
      </c>
    </row>
    <row r="21" spans="1:7" x14ac:dyDescent="0.35">
      <c r="A21" s="113" t="str">
        <f>IF(D21="","",ROWS($A$1:A21))</f>
        <v/>
      </c>
      <c r="B21" s="47">
        <v>10</v>
      </c>
      <c r="C21" s="120" t="str">
        <f t="shared" si="1"/>
        <v/>
      </c>
      <c r="D21" s="121" t="str">
        <f>IFERROR(VLOOKUP($B21,'Section 3'!$A$16:$G$25,COLUMNS('Section 3'!$A$16:D$16),0),"")</f>
        <v/>
      </c>
      <c r="E21" s="120" t="str">
        <f>IFERROR(VLOOKUP($B21,'Section 3'!$A$16:$G$25,COLUMNS('Section 3'!$A$16:E$16),0),"")</f>
        <v/>
      </c>
      <c r="F21" s="153" t="str">
        <f>IFERROR(VLOOKUP($B21,'Section 3'!$A$16:$G$25,COLUMNS('Section 3'!$A$16:F$16),0),"")</f>
        <v/>
      </c>
      <c r="G21" s="120" t="str">
        <f>IFERROR(IF(VLOOKUP($B21,'Section 3'!$A$16:$G$25,COLUMNS('Section 3'!$A$16:G$16),0)="Other EU","Other EU",PROPER(VLOOKUP($B21,'Section 3'!$A$16:$G$25,COLUMNS('Section 3'!$A$16:G$16),0))),"")</f>
        <v/>
      </c>
    </row>
    <row r="22" spans="1:7" x14ac:dyDescent="0.35">
      <c r="B22" t="s">
        <v>44</v>
      </c>
    </row>
  </sheetData>
  <sheetProtection algorithmName="SHA-512" hashValue="wY9456W/1tF4bSerRP7bpTFlNW6+NQNGd+HEl6hZAENShGiI/0HIMKvSkmA7IEnc8NolqCcnDgu964BDKaoWGQ==" saltValue="TSuXiiUhp6vAXFLE2nv0+w==" spinCount="100000" sheet="1" objects="1" scenarios="1"/>
  <dataValidations count="1">
    <dataValidation errorStyle="warning" allowBlank="1" errorTitle="U.S. EPA" error="Warning!  The form has auto calculated this value for you.  If you change the value in this cell, you may be misreporting data.  Press cancel to exit this cell without changing the data." sqref="C12:G21 C2:K11" xr:uid="{00000000-0002-0000-0700-000000000000}"/>
  </dataValidations>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
  <dimension ref="A1:BZ510"/>
  <sheetViews>
    <sheetView workbookViewId="0">
      <selection activeCell="B1" sqref="B1:J1"/>
    </sheetView>
  </sheetViews>
  <sheetFormatPr defaultColWidth="8.7265625" defaultRowHeight="14.5" x14ac:dyDescent="0.35"/>
  <cols>
    <col min="2" max="78" width="9.1796875" style="117"/>
  </cols>
  <sheetData>
    <row r="1" spans="1:10" ht="39" x14ac:dyDescent="0.35">
      <c r="A1" s="109" t="s">
        <v>105</v>
      </c>
      <c r="B1" s="106">
        <v>1</v>
      </c>
      <c r="C1" s="103" t="s">
        <v>116</v>
      </c>
      <c r="D1" s="104" t="s">
        <v>137</v>
      </c>
      <c r="E1" s="107">
        <v>43545</v>
      </c>
      <c r="F1" s="103" t="s">
        <v>140</v>
      </c>
      <c r="G1" s="103" t="s">
        <v>22</v>
      </c>
      <c r="H1" s="103">
        <v>2018</v>
      </c>
      <c r="I1" s="103">
        <v>1</v>
      </c>
    </row>
    <row r="2" spans="1:10" x14ac:dyDescent="0.35">
      <c r="A2" s="109" t="str">
        <f>IF(OR(B2="",B2=0),"",ROWS($A$1:A2))</f>
        <v/>
      </c>
      <c r="B2" s="105"/>
      <c r="C2" s="118"/>
      <c r="D2" s="152"/>
      <c r="E2" s="152"/>
      <c r="F2" s="152"/>
      <c r="G2" s="152"/>
      <c r="H2" s="152"/>
      <c r="I2" s="152"/>
      <c r="J2" s="152"/>
    </row>
    <row r="3" spans="1:10" x14ac:dyDescent="0.35">
      <c r="A3" s="109" t="str">
        <f>IF(OR(B3="",B3=0),"",ROWS($A$1:A3))</f>
        <v/>
      </c>
      <c r="B3" s="120"/>
      <c r="C3" s="121"/>
      <c r="D3" s="120"/>
      <c r="E3" s="153"/>
      <c r="F3" s="120"/>
    </row>
    <row r="4" spans="1:10" x14ac:dyDescent="0.35">
      <c r="A4" s="109" t="str">
        <f>IF(OR(B4="",B4=0),"",ROWS($A$1:A4))</f>
        <v/>
      </c>
      <c r="B4" s="120"/>
      <c r="C4" s="121"/>
      <c r="D4" s="120"/>
      <c r="E4" s="153"/>
      <c r="F4" s="120"/>
    </row>
    <row r="5" spans="1:10" x14ac:dyDescent="0.35">
      <c r="A5" s="109" t="str">
        <f>IF(OR(B5="",B5=0),"",ROWS($A$1:A5))</f>
        <v/>
      </c>
      <c r="B5" s="105"/>
      <c r="C5" s="118"/>
      <c r="D5" s="119"/>
      <c r="E5" s="119"/>
      <c r="F5" s="119"/>
      <c r="G5" s="119"/>
      <c r="H5" s="119"/>
      <c r="I5" s="119"/>
      <c r="J5" s="119"/>
    </row>
    <row r="6" spans="1:10" x14ac:dyDescent="0.35">
      <c r="A6" s="109" t="str">
        <f>IF(OR(B6="",B6=0),"",ROWS($A$1:A6))</f>
        <v/>
      </c>
      <c r="B6" s="105"/>
      <c r="C6" s="118"/>
      <c r="D6" s="119"/>
      <c r="E6" s="119"/>
      <c r="F6" s="119"/>
      <c r="G6" s="119"/>
      <c r="H6" s="119"/>
      <c r="I6" s="119"/>
      <c r="J6" s="119"/>
    </row>
    <row r="7" spans="1:10" x14ac:dyDescent="0.35">
      <c r="A7" s="109" t="str">
        <f>IF(OR(B7="",B7=0),"",ROWS($A$1:A7))</f>
        <v/>
      </c>
      <c r="B7" s="105"/>
      <c r="C7" s="118"/>
      <c r="D7" s="119"/>
      <c r="E7" s="119"/>
      <c r="F7" s="119"/>
      <c r="G7" s="119"/>
      <c r="H7" s="119"/>
      <c r="I7" s="119"/>
      <c r="J7" s="119"/>
    </row>
    <row r="8" spans="1:10" x14ac:dyDescent="0.35">
      <c r="A8" s="109" t="str">
        <f>IF(OR(B8="",B8=0),"",ROWS($A$1:A8))</f>
        <v/>
      </c>
      <c r="B8" s="105"/>
      <c r="C8" s="118"/>
      <c r="D8" s="119"/>
      <c r="E8" s="119"/>
      <c r="F8" s="119"/>
      <c r="G8" s="119"/>
      <c r="H8" s="119"/>
      <c r="I8" s="119"/>
      <c r="J8" s="119"/>
    </row>
    <row r="9" spans="1:10" x14ac:dyDescent="0.35">
      <c r="A9" s="109" t="str">
        <f>IF(OR(B9="",B9=0),"",ROWS($A$1:A9))</f>
        <v/>
      </c>
      <c r="B9" s="105"/>
      <c r="C9" s="118"/>
      <c r="D9" s="119"/>
      <c r="E9" s="119"/>
      <c r="F9" s="119"/>
      <c r="G9" s="119"/>
      <c r="H9" s="119"/>
      <c r="I9" s="119"/>
      <c r="J9" s="119"/>
    </row>
    <row r="10" spans="1:10" x14ac:dyDescent="0.35">
      <c r="A10" s="109" t="str">
        <f>IF(OR(B10="",B10=0),"",ROWS($A$1:A10))</f>
        <v/>
      </c>
      <c r="B10" s="105"/>
      <c r="C10" s="118"/>
      <c r="D10" s="119"/>
      <c r="E10" s="119"/>
      <c r="F10" s="119"/>
      <c r="G10" s="119"/>
      <c r="H10" s="119"/>
      <c r="I10" s="119"/>
      <c r="J10" s="119"/>
    </row>
    <row r="11" spans="1:10" x14ac:dyDescent="0.35">
      <c r="A11" s="109" t="str">
        <f>IF(OR(B11="",B11=0),"",ROWS($A$1:A11))</f>
        <v/>
      </c>
      <c r="B11" s="120"/>
      <c r="C11" s="121"/>
      <c r="D11" s="120"/>
      <c r="E11" s="122"/>
      <c r="F11" s="120"/>
    </row>
    <row r="12" spans="1:10" x14ac:dyDescent="0.35">
      <c r="A12" s="109" t="str">
        <f>IF(OR(B12="",B12=0),"",ROWS($A$1:A12))</f>
        <v/>
      </c>
    </row>
    <row r="13" spans="1:10" x14ac:dyDescent="0.35">
      <c r="A13" s="109" t="str">
        <f>IF(OR(B13="",B13=0),"",ROWS($A$1:A13))</f>
        <v/>
      </c>
    </row>
    <row r="14" spans="1:10" x14ac:dyDescent="0.35">
      <c r="A14" s="109" t="str">
        <f>IF(OR(B14="",B14=0),"",ROWS($A$1:A14))</f>
        <v/>
      </c>
    </row>
    <row r="15" spans="1:10" x14ac:dyDescent="0.35">
      <c r="A15" s="109" t="str">
        <f>IF(OR(B15="",B15=0),"",ROWS($A$1:A15))</f>
        <v/>
      </c>
    </row>
    <row r="16" spans="1:10" x14ac:dyDescent="0.35">
      <c r="A16" s="109" t="str">
        <f>IF(OR(B16="",B16=0),"",ROWS($A$1:A16))</f>
        <v/>
      </c>
    </row>
    <row r="17" spans="1:1" x14ac:dyDescent="0.35">
      <c r="A17" s="109" t="str">
        <f>IF(OR(B17="",B17=0),"",ROWS($A$1:A17))</f>
        <v/>
      </c>
    </row>
    <row r="18" spans="1:1" x14ac:dyDescent="0.35">
      <c r="A18" s="109" t="str">
        <f>IF(OR(B18="",B18=0),"",ROWS($A$1:A18))</f>
        <v/>
      </c>
    </row>
    <row r="19" spans="1:1" x14ac:dyDescent="0.35">
      <c r="A19" s="109" t="str">
        <f>IF(OR(B19="",B19=0),"",ROWS($A$1:A19))</f>
        <v/>
      </c>
    </row>
    <row r="20" spans="1:1" x14ac:dyDescent="0.35">
      <c r="A20" s="109" t="str">
        <f>IF(OR(B20="",B20=0),"",ROWS($A$1:A20))</f>
        <v/>
      </c>
    </row>
    <row r="21" spans="1:1" x14ac:dyDescent="0.35">
      <c r="A21" s="109" t="str">
        <f>IF(OR(B21="",B21=0),"",ROWS($A$1:A21))</f>
        <v/>
      </c>
    </row>
    <row r="22" spans="1:1" x14ac:dyDescent="0.35">
      <c r="A22" s="108"/>
    </row>
    <row r="23" spans="1:1" x14ac:dyDescent="0.35">
      <c r="A23" s="108"/>
    </row>
    <row r="24" spans="1:1" x14ac:dyDescent="0.35">
      <c r="A24" s="108"/>
    </row>
    <row r="25" spans="1:1" x14ac:dyDescent="0.35">
      <c r="A25" s="108"/>
    </row>
    <row r="26" spans="1:1" x14ac:dyDescent="0.35">
      <c r="A26" s="108"/>
    </row>
    <row r="27" spans="1:1" x14ac:dyDescent="0.35">
      <c r="A27" s="108"/>
    </row>
    <row r="28" spans="1:1" x14ac:dyDescent="0.35">
      <c r="A28" s="108"/>
    </row>
    <row r="29" spans="1:1" x14ac:dyDescent="0.35">
      <c r="A29" s="108"/>
    </row>
    <row r="30" spans="1:1" x14ac:dyDescent="0.35">
      <c r="A30" s="108"/>
    </row>
    <row r="31" spans="1:1" x14ac:dyDescent="0.35">
      <c r="A31" s="108"/>
    </row>
    <row r="32" spans="1:1" x14ac:dyDescent="0.35">
      <c r="A32" s="108"/>
    </row>
    <row r="33" spans="1:1" x14ac:dyDescent="0.35">
      <c r="A33" s="108"/>
    </row>
    <row r="34" spans="1:1" x14ac:dyDescent="0.35">
      <c r="A34" s="108"/>
    </row>
    <row r="35" spans="1:1" x14ac:dyDescent="0.35">
      <c r="A35" s="108"/>
    </row>
    <row r="36" spans="1:1" x14ac:dyDescent="0.35">
      <c r="A36" s="108"/>
    </row>
    <row r="37" spans="1:1" x14ac:dyDescent="0.35">
      <c r="A37" s="108"/>
    </row>
    <row r="38" spans="1:1" x14ac:dyDescent="0.35">
      <c r="A38" s="108"/>
    </row>
    <row r="39" spans="1:1" x14ac:dyDescent="0.35">
      <c r="A39" s="108"/>
    </row>
    <row r="40" spans="1:1" x14ac:dyDescent="0.35">
      <c r="A40" s="108"/>
    </row>
    <row r="41" spans="1:1" x14ac:dyDescent="0.35">
      <c r="A41" s="108"/>
    </row>
    <row r="42" spans="1:1" x14ac:dyDescent="0.35">
      <c r="A42" s="108"/>
    </row>
    <row r="43" spans="1:1" x14ac:dyDescent="0.35">
      <c r="A43" s="108"/>
    </row>
    <row r="44" spans="1:1" x14ac:dyDescent="0.35">
      <c r="A44" s="108"/>
    </row>
    <row r="45" spans="1:1" x14ac:dyDescent="0.35">
      <c r="A45" s="108"/>
    </row>
    <row r="46" spans="1:1" x14ac:dyDescent="0.35">
      <c r="A46" s="108"/>
    </row>
    <row r="47" spans="1:1" x14ac:dyDescent="0.35">
      <c r="A47" s="108"/>
    </row>
    <row r="48" spans="1:1" x14ac:dyDescent="0.35">
      <c r="A48" s="108"/>
    </row>
    <row r="49" spans="1:1" x14ac:dyDescent="0.35">
      <c r="A49" s="108"/>
    </row>
    <row r="50" spans="1:1" x14ac:dyDescent="0.35">
      <c r="A50" s="108"/>
    </row>
    <row r="51" spans="1:1" x14ac:dyDescent="0.35">
      <c r="A51" s="108"/>
    </row>
    <row r="52" spans="1:1" x14ac:dyDescent="0.35">
      <c r="A52" s="108"/>
    </row>
    <row r="53" spans="1:1" x14ac:dyDescent="0.35">
      <c r="A53" s="108"/>
    </row>
    <row r="54" spans="1:1" x14ac:dyDescent="0.35">
      <c r="A54" s="108"/>
    </row>
    <row r="55" spans="1:1" x14ac:dyDescent="0.35">
      <c r="A55" s="108"/>
    </row>
    <row r="56" spans="1:1" x14ac:dyDescent="0.35">
      <c r="A56" s="108"/>
    </row>
    <row r="57" spans="1:1" x14ac:dyDescent="0.35">
      <c r="A57" s="108"/>
    </row>
    <row r="58" spans="1:1" x14ac:dyDescent="0.35">
      <c r="A58" s="108"/>
    </row>
    <row r="59" spans="1:1" x14ac:dyDescent="0.35">
      <c r="A59" s="108"/>
    </row>
    <row r="60" spans="1:1" x14ac:dyDescent="0.35">
      <c r="A60" s="108"/>
    </row>
    <row r="61" spans="1:1" x14ac:dyDescent="0.35">
      <c r="A61" s="108"/>
    </row>
    <row r="62" spans="1:1" x14ac:dyDescent="0.35">
      <c r="A62" s="108"/>
    </row>
    <row r="63" spans="1:1" x14ac:dyDescent="0.35">
      <c r="A63" s="108"/>
    </row>
    <row r="64" spans="1:1" x14ac:dyDescent="0.35">
      <c r="A64" s="108"/>
    </row>
    <row r="65" spans="1:1" x14ac:dyDescent="0.35">
      <c r="A65" s="108"/>
    </row>
    <row r="66" spans="1:1" x14ac:dyDescent="0.35">
      <c r="A66" s="108"/>
    </row>
    <row r="67" spans="1:1" x14ac:dyDescent="0.35">
      <c r="A67" s="108"/>
    </row>
    <row r="68" spans="1:1" x14ac:dyDescent="0.35">
      <c r="A68" s="108"/>
    </row>
    <row r="69" spans="1:1" x14ac:dyDescent="0.35">
      <c r="A69" s="108"/>
    </row>
    <row r="70" spans="1:1" x14ac:dyDescent="0.35">
      <c r="A70" s="108"/>
    </row>
    <row r="71" spans="1:1" x14ac:dyDescent="0.35">
      <c r="A71" s="108"/>
    </row>
    <row r="72" spans="1:1" x14ac:dyDescent="0.35">
      <c r="A72" s="108"/>
    </row>
    <row r="73" spans="1:1" x14ac:dyDescent="0.35">
      <c r="A73" s="108"/>
    </row>
    <row r="74" spans="1:1" x14ac:dyDescent="0.35">
      <c r="A74" s="108"/>
    </row>
    <row r="75" spans="1:1" x14ac:dyDescent="0.35">
      <c r="A75" s="108"/>
    </row>
    <row r="76" spans="1:1" x14ac:dyDescent="0.35">
      <c r="A76" s="108"/>
    </row>
    <row r="77" spans="1:1" x14ac:dyDescent="0.35">
      <c r="A77" s="108"/>
    </row>
    <row r="78" spans="1:1" x14ac:dyDescent="0.35">
      <c r="A78" s="108"/>
    </row>
    <row r="79" spans="1:1" x14ac:dyDescent="0.35">
      <c r="A79" s="108"/>
    </row>
    <row r="80" spans="1:1" x14ac:dyDescent="0.35">
      <c r="A80" s="108"/>
    </row>
    <row r="81" spans="1:1" x14ac:dyDescent="0.35">
      <c r="A81" s="108"/>
    </row>
    <row r="82" spans="1:1" x14ac:dyDescent="0.35">
      <c r="A82" s="108"/>
    </row>
    <row r="83" spans="1:1" x14ac:dyDescent="0.35">
      <c r="A83" s="108"/>
    </row>
    <row r="84" spans="1:1" x14ac:dyDescent="0.35">
      <c r="A84" s="108"/>
    </row>
    <row r="85" spans="1:1" x14ac:dyDescent="0.35">
      <c r="A85" s="108"/>
    </row>
    <row r="86" spans="1:1" x14ac:dyDescent="0.35">
      <c r="A86" s="108"/>
    </row>
    <row r="87" spans="1:1" x14ac:dyDescent="0.35">
      <c r="A87" s="108"/>
    </row>
    <row r="88" spans="1:1" x14ac:dyDescent="0.35">
      <c r="A88" s="108"/>
    </row>
    <row r="89" spans="1:1" x14ac:dyDescent="0.35">
      <c r="A89" s="108"/>
    </row>
    <row r="90" spans="1:1" x14ac:dyDescent="0.35">
      <c r="A90" s="108"/>
    </row>
    <row r="91" spans="1:1" x14ac:dyDescent="0.35">
      <c r="A91" s="108"/>
    </row>
    <row r="92" spans="1:1" x14ac:dyDescent="0.35">
      <c r="A92" s="108"/>
    </row>
    <row r="93" spans="1:1" x14ac:dyDescent="0.35">
      <c r="A93" s="108"/>
    </row>
    <row r="94" spans="1:1" x14ac:dyDescent="0.35">
      <c r="A94" s="108"/>
    </row>
    <row r="95" spans="1:1" x14ac:dyDescent="0.35">
      <c r="A95" s="108"/>
    </row>
    <row r="96" spans="1:1" x14ac:dyDescent="0.35">
      <c r="A96" s="108"/>
    </row>
    <row r="97" spans="1:1" x14ac:dyDescent="0.35">
      <c r="A97" s="108"/>
    </row>
    <row r="98" spans="1:1" x14ac:dyDescent="0.35">
      <c r="A98" s="108"/>
    </row>
    <row r="99" spans="1:1" x14ac:dyDescent="0.35">
      <c r="A99" s="108"/>
    </row>
    <row r="100" spans="1:1" x14ac:dyDescent="0.35">
      <c r="A100" s="108"/>
    </row>
    <row r="101" spans="1:1" x14ac:dyDescent="0.35">
      <c r="A101" s="108"/>
    </row>
    <row r="102" spans="1:1" x14ac:dyDescent="0.35">
      <c r="A102" s="108"/>
    </row>
    <row r="103" spans="1:1" x14ac:dyDescent="0.35">
      <c r="A103" s="108"/>
    </row>
    <row r="104" spans="1:1" x14ac:dyDescent="0.35">
      <c r="A104" s="108"/>
    </row>
    <row r="105" spans="1:1" x14ac:dyDescent="0.35">
      <c r="A105" s="108"/>
    </row>
    <row r="106" spans="1:1" x14ac:dyDescent="0.35">
      <c r="A106" s="108"/>
    </row>
    <row r="107" spans="1:1" x14ac:dyDescent="0.35">
      <c r="A107" s="108"/>
    </row>
    <row r="108" spans="1:1" x14ac:dyDescent="0.35">
      <c r="A108" s="108"/>
    </row>
    <row r="109" spans="1:1" x14ac:dyDescent="0.35">
      <c r="A109" s="108"/>
    </row>
    <row r="110" spans="1:1" x14ac:dyDescent="0.35">
      <c r="A110" s="108"/>
    </row>
    <row r="111" spans="1:1" x14ac:dyDescent="0.35">
      <c r="A111" s="108"/>
    </row>
    <row r="112" spans="1:1" x14ac:dyDescent="0.35">
      <c r="A112" s="108"/>
    </row>
    <row r="113" spans="1:1" x14ac:dyDescent="0.35">
      <c r="A113" s="108"/>
    </row>
    <row r="114" spans="1:1" x14ac:dyDescent="0.35">
      <c r="A114" s="108"/>
    </row>
    <row r="115" spans="1:1" x14ac:dyDescent="0.35">
      <c r="A115" s="108"/>
    </row>
    <row r="116" spans="1:1" x14ac:dyDescent="0.35">
      <c r="A116" s="108"/>
    </row>
    <row r="117" spans="1:1" x14ac:dyDescent="0.35">
      <c r="A117" s="108"/>
    </row>
    <row r="118" spans="1:1" x14ac:dyDescent="0.35">
      <c r="A118" s="108"/>
    </row>
    <row r="119" spans="1:1" x14ac:dyDescent="0.35">
      <c r="A119" s="108"/>
    </row>
    <row r="120" spans="1:1" x14ac:dyDescent="0.35">
      <c r="A120" s="108"/>
    </row>
    <row r="121" spans="1:1" x14ac:dyDescent="0.35">
      <c r="A121" s="108"/>
    </row>
    <row r="122" spans="1:1" x14ac:dyDescent="0.35">
      <c r="A122" s="108"/>
    </row>
    <row r="123" spans="1:1" x14ac:dyDescent="0.35">
      <c r="A123" s="108"/>
    </row>
    <row r="124" spans="1:1" x14ac:dyDescent="0.35">
      <c r="A124" s="108"/>
    </row>
    <row r="125" spans="1:1" x14ac:dyDescent="0.35">
      <c r="A125" s="108"/>
    </row>
    <row r="126" spans="1:1" x14ac:dyDescent="0.35">
      <c r="A126" s="108"/>
    </row>
    <row r="127" spans="1:1" x14ac:dyDescent="0.35">
      <c r="A127" s="108"/>
    </row>
    <row r="128" spans="1:1" x14ac:dyDescent="0.35">
      <c r="A128" s="108"/>
    </row>
    <row r="129" spans="1:1" x14ac:dyDescent="0.35">
      <c r="A129" s="108"/>
    </row>
    <row r="130" spans="1:1" x14ac:dyDescent="0.35">
      <c r="A130" s="108"/>
    </row>
    <row r="131" spans="1:1" x14ac:dyDescent="0.35">
      <c r="A131" s="108"/>
    </row>
    <row r="132" spans="1:1" x14ac:dyDescent="0.35">
      <c r="A132" s="108"/>
    </row>
    <row r="133" spans="1:1" x14ac:dyDescent="0.35">
      <c r="A133" s="108"/>
    </row>
    <row r="134" spans="1:1" x14ac:dyDescent="0.35">
      <c r="A134" s="108"/>
    </row>
    <row r="135" spans="1:1" x14ac:dyDescent="0.35">
      <c r="A135" s="108"/>
    </row>
    <row r="136" spans="1:1" x14ac:dyDescent="0.35">
      <c r="A136" s="108"/>
    </row>
    <row r="137" spans="1:1" x14ac:dyDescent="0.35">
      <c r="A137" s="108"/>
    </row>
    <row r="138" spans="1:1" x14ac:dyDescent="0.35">
      <c r="A138" s="108"/>
    </row>
    <row r="139" spans="1:1" x14ac:dyDescent="0.35">
      <c r="A139" s="108"/>
    </row>
    <row r="140" spans="1:1" x14ac:dyDescent="0.35">
      <c r="A140" s="108"/>
    </row>
    <row r="141" spans="1:1" x14ac:dyDescent="0.35">
      <c r="A141" s="108"/>
    </row>
    <row r="142" spans="1:1" x14ac:dyDescent="0.35">
      <c r="A142" s="108"/>
    </row>
    <row r="143" spans="1:1" x14ac:dyDescent="0.35">
      <c r="A143" s="108"/>
    </row>
    <row r="144" spans="1:1" x14ac:dyDescent="0.35">
      <c r="A144" s="108"/>
    </row>
    <row r="145" spans="1:1" x14ac:dyDescent="0.35">
      <c r="A145" s="108"/>
    </row>
    <row r="146" spans="1:1" x14ac:dyDescent="0.35">
      <c r="A146" s="108"/>
    </row>
    <row r="147" spans="1:1" x14ac:dyDescent="0.35">
      <c r="A147" s="108"/>
    </row>
    <row r="148" spans="1:1" x14ac:dyDescent="0.35">
      <c r="A148" s="108"/>
    </row>
    <row r="149" spans="1:1" x14ac:dyDescent="0.35">
      <c r="A149" s="108"/>
    </row>
    <row r="150" spans="1:1" x14ac:dyDescent="0.35">
      <c r="A150" s="108"/>
    </row>
    <row r="151" spans="1:1" x14ac:dyDescent="0.35">
      <c r="A151" s="108"/>
    </row>
    <row r="152" spans="1:1" x14ac:dyDescent="0.35">
      <c r="A152" s="108"/>
    </row>
    <row r="153" spans="1:1" x14ac:dyDescent="0.35">
      <c r="A153" s="108"/>
    </row>
    <row r="154" spans="1:1" x14ac:dyDescent="0.35">
      <c r="A154" s="108"/>
    </row>
    <row r="155" spans="1:1" x14ac:dyDescent="0.35">
      <c r="A155" s="108"/>
    </row>
    <row r="156" spans="1:1" x14ac:dyDescent="0.35">
      <c r="A156" s="108"/>
    </row>
    <row r="157" spans="1:1" x14ac:dyDescent="0.35">
      <c r="A157" s="108"/>
    </row>
    <row r="158" spans="1:1" x14ac:dyDescent="0.35">
      <c r="A158" s="108"/>
    </row>
    <row r="159" spans="1:1" x14ac:dyDescent="0.35">
      <c r="A159" s="108"/>
    </row>
    <row r="160" spans="1:1" x14ac:dyDescent="0.35">
      <c r="A160" s="108"/>
    </row>
    <row r="161" spans="1:1" x14ac:dyDescent="0.35">
      <c r="A161" s="108"/>
    </row>
    <row r="162" spans="1:1" x14ac:dyDescent="0.35">
      <c r="A162" s="108"/>
    </row>
    <row r="163" spans="1:1" x14ac:dyDescent="0.35">
      <c r="A163" s="108"/>
    </row>
    <row r="164" spans="1:1" x14ac:dyDescent="0.35">
      <c r="A164" s="108"/>
    </row>
    <row r="165" spans="1:1" x14ac:dyDescent="0.35">
      <c r="A165" s="108"/>
    </row>
    <row r="166" spans="1:1" x14ac:dyDescent="0.35">
      <c r="A166" s="108"/>
    </row>
    <row r="167" spans="1:1" x14ac:dyDescent="0.35">
      <c r="A167" s="108"/>
    </row>
    <row r="168" spans="1:1" x14ac:dyDescent="0.35">
      <c r="A168" s="108"/>
    </row>
    <row r="169" spans="1:1" x14ac:dyDescent="0.35">
      <c r="A169" s="108"/>
    </row>
    <row r="170" spans="1:1" x14ac:dyDescent="0.35">
      <c r="A170" s="108"/>
    </row>
    <row r="171" spans="1:1" x14ac:dyDescent="0.35">
      <c r="A171" s="108"/>
    </row>
    <row r="172" spans="1:1" x14ac:dyDescent="0.35">
      <c r="A172" s="108"/>
    </row>
    <row r="173" spans="1:1" x14ac:dyDescent="0.35">
      <c r="A173" s="108"/>
    </row>
    <row r="174" spans="1:1" x14ac:dyDescent="0.35">
      <c r="A174" s="108"/>
    </row>
    <row r="175" spans="1:1" x14ac:dyDescent="0.35">
      <c r="A175" s="108"/>
    </row>
    <row r="176" spans="1:1" x14ac:dyDescent="0.35">
      <c r="A176" s="108"/>
    </row>
    <row r="177" spans="1:1" x14ac:dyDescent="0.35">
      <c r="A177" s="108"/>
    </row>
    <row r="178" spans="1:1" x14ac:dyDescent="0.35">
      <c r="A178" s="108"/>
    </row>
    <row r="179" spans="1:1" x14ac:dyDescent="0.35">
      <c r="A179" s="108"/>
    </row>
    <row r="180" spans="1:1" x14ac:dyDescent="0.35">
      <c r="A180" s="108"/>
    </row>
    <row r="181" spans="1:1" x14ac:dyDescent="0.35">
      <c r="A181" s="108"/>
    </row>
    <row r="182" spans="1:1" x14ac:dyDescent="0.35">
      <c r="A182" s="108"/>
    </row>
    <row r="183" spans="1:1" x14ac:dyDescent="0.35">
      <c r="A183" s="108"/>
    </row>
    <row r="184" spans="1:1" x14ac:dyDescent="0.35">
      <c r="A184" s="108"/>
    </row>
    <row r="185" spans="1:1" x14ac:dyDescent="0.35">
      <c r="A185" s="108"/>
    </row>
    <row r="186" spans="1:1" x14ac:dyDescent="0.35">
      <c r="A186" s="108"/>
    </row>
    <row r="187" spans="1:1" x14ac:dyDescent="0.35">
      <c r="A187" s="108"/>
    </row>
    <row r="188" spans="1:1" x14ac:dyDescent="0.35">
      <c r="A188" s="108"/>
    </row>
    <row r="189" spans="1:1" x14ac:dyDescent="0.35">
      <c r="A189" s="108"/>
    </row>
    <row r="190" spans="1:1" x14ac:dyDescent="0.35">
      <c r="A190" s="108"/>
    </row>
    <row r="191" spans="1:1" x14ac:dyDescent="0.35">
      <c r="A191" s="108"/>
    </row>
    <row r="192" spans="1:1" x14ac:dyDescent="0.35">
      <c r="A192" s="108"/>
    </row>
    <row r="193" spans="1:1" x14ac:dyDescent="0.35">
      <c r="A193" s="108"/>
    </row>
    <row r="194" spans="1:1" x14ac:dyDescent="0.35">
      <c r="A194" s="108"/>
    </row>
    <row r="195" spans="1:1" x14ac:dyDescent="0.35">
      <c r="A195" s="108"/>
    </row>
    <row r="196" spans="1:1" x14ac:dyDescent="0.35">
      <c r="A196" s="108"/>
    </row>
    <row r="197" spans="1:1" x14ac:dyDescent="0.35">
      <c r="A197" s="108"/>
    </row>
    <row r="198" spans="1:1" x14ac:dyDescent="0.35">
      <c r="A198" s="108"/>
    </row>
    <row r="199" spans="1:1" x14ac:dyDescent="0.35">
      <c r="A199" s="108"/>
    </row>
    <row r="200" spans="1:1" x14ac:dyDescent="0.35">
      <c r="A200" s="108"/>
    </row>
    <row r="201" spans="1:1" x14ac:dyDescent="0.35">
      <c r="A201" s="108"/>
    </row>
    <row r="202" spans="1:1" x14ac:dyDescent="0.35">
      <c r="A202" s="108"/>
    </row>
    <row r="203" spans="1:1" x14ac:dyDescent="0.35">
      <c r="A203" s="108"/>
    </row>
    <row r="204" spans="1:1" x14ac:dyDescent="0.35">
      <c r="A204" s="108"/>
    </row>
    <row r="205" spans="1:1" x14ac:dyDescent="0.35">
      <c r="A205" s="108"/>
    </row>
    <row r="206" spans="1:1" x14ac:dyDescent="0.35">
      <c r="A206" s="108"/>
    </row>
    <row r="207" spans="1:1" x14ac:dyDescent="0.35">
      <c r="A207" s="108"/>
    </row>
    <row r="208" spans="1:1" x14ac:dyDescent="0.35">
      <c r="A208" s="108"/>
    </row>
    <row r="209" spans="1:1" x14ac:dyDescent="0.35">
      <c r="A209" s="108"/>
    </row>
    <row r="210" spans="1:1" x14ac:dyDescent="0.35">
      <c r="A210" s="108"/>
    </row>
    <row r="211" spans="1:1" x14ac:dyDescent="0.35">
      <c r="A211" s="108"/>
    </row>
    <row r="212" spans="1:1" x14ac:dyDescent="0.35">
      <c r="A212" s="108"/>
    </row>
    <row r="213" spans="1:1" x14ac:dyDescent="0.35">
      <c r="A213" s="108"/>
    </row>
    <row r="214" spans="1:1" x14ac:dyDescent="0.35">
      <c r="A214" s="108"/>
    </row>
    <row r="215" spans="1:1" x14ac:dyDescent="0.35">
      <c r="A215" s="108"/>
    </row>
    <row r="216" spans="1:1" x14ac:dyDescent="0.35">
      <c r="A216" s="108"/>
    </row>
    <row r="217" spans="1:1" x14ac:dyDescent="0.35">
      <c r="A217" s="108"/>
    </row>
    <row r="218" spans="1:1" x14ac:dyDescent="0.35">
      <c r="A218" s="108"/>
    </row>
    <row r="219" spans="1:1" x14ac:dyDescent="0.35">
      <c r="A219" s="108"/>
    </row>
    <row r="220" spans="1:1" x14ac:dyDescent="0.35">
      <c r="A220" s="108"/>
    </row>
    <row r="221" spans="1:1" x14ac:dyDescent="0.35">
      <c r="A221" s="108"/>
    </row>
    <row r="222" spans="1:1" x14ac:dyDescent="0.35">
      <c r="A222" s="108"/>
    </row>
    <row r="223" spans="1:1" x14ac:dyDescent="0.35">
      <c r="A223" s="108"/>
    </row>
    <row r="224" spans="1:1" x14ac:dyDescent="0.35">
      <c r="A224" s="108"/>
    </row>
    <row r="225" spans="1:1" x14ac:dyDescent="0.35">
      <c r="A225" s="108"/>
    </row>
    <row r="226" spans="1:1" x14ac:dyDescent="0.35">
      <c r="A226" s="108"/>
    </row>
    <row r="227" spans="1:1" x14ac:dyDescent="0.35">
      <c r="A227" s="108"/>
    </row>
    <row r="228" spans="1:1" x14ac:dyDescent="0.35">
      <c r="A228" s="108"/>
    </row>
    <row r="229" spans="1:1" x14ac:dyDescent="0.35">
      <c r="A229" s="108"/>
    </row>
    <row r="230" spans="1:1" x14ac:dyDescent="0.35">
      <c r="A230" s="108"/>
    </row>
    <row r="231" spans="1:1" x14ac:dyDescent="0.35">
      <c r="A231" s="108"/>
    </row>
    <row r="232" spans="1:1" x14ac:dyDescent="0.35">
      <c r="A232" s="108"/>
    </row>
    <row r="233" spans="1:1" x14ac:dyDescent="0.35">
      <c r="A233" s="108"/>
    </row>
    <row r="234" spans="1:1" x14ac:dyDescent="0.35">
      <c r="A234" s="108"/>
    </row>
    <row r="235" spans="1:1" x14ac:dyDescent="0.35">
      <c r="A235" s="108"/>
    </row>
    <row r="236" spans="1:1" x14ac:dyDescent="0.35">
      <c r="A236" s="108"/>
    </row>
    <row r="237" spans="1:1" x14ac:dyDescent="0.35">
      <c r="A237" s="108"/>
    </row>
    <row r="238" spans="1:1" x14ac:dyDescent="0.35">
      <c r="A238" s="108"/>
    </row>
    <row r="239" spans="1:1" x14ac:dyDescent="0.35">
      <c r="A239" s="108"/>
    </row>
    <row r="240" spans="1:1" x14ac:dyDescent="0.35">
      <c r="A240" s="108"/>
    </row>
    <row r="241" spans="1:1" x14ac:dyDescent="0.35">
      <c r="A241" s="108"/>
    </row>
    <row r="242" spans="1:1" x14ac:dyDescent="0.35">
      <c r="A242" s="108"/>
    </row>
    <row r="243" spans="1:1" x14ac:dyDescent="0.35">
      <c r="A243" s="108"/>
    </row>
    <row r="244" spans="1:1" x14ac:dyDescent="0.35">
      <c r="A244" s="108"/>
    </row>
    <row r="245" spans="1:1" x14ac:dyDescent="0.35">
      <c r="A245" s="108"/>
    </row>
    <row r="246" spans="1:1" x14ac:dyDescent="0.35">
      <c r="A246" s="108"/>
    </row>
    <row r="247" spans="1:1" x14ac:dyDescent="0.35">
      <c r="A247" s="108"/>
    </row>
    <row r="248" spans="1:1" x14ac:dyDescent="0.35">
      <c r="A248" s="108"/>
    </row>
    <row r="249" spans="1:1" x14ac:dyDescent="0.35">
      <c r="A249" s="108"/>
    </row>
    <row r="250" spans="1:1" x14ac:dyDescent="0.35">
      <c r="A250" s="108"/>
    </row>
    <row r="251" spans="1:1" x14ac:dyDescent="0.35">
      <c r="A251" s="108"/>
    </row>
    <row r="252" spans="1:1" x14ac:dyDescent="0.35">
      <c r="A252" s="108"/>
    </row>
    <row r="253" spans="1:1" x14ac:dyDescent="0.35">
      <c r="A253" s="108"/>
    </row>
    <row r="254" spans="1:1" x14ac:dyDescent="0.35">
      <c r="A254" s="108"/>
    </row>
    <row r="255" spans="1:1" x14ac:dyDescent="0.35">
      <c r="A255" s="108"/>
    </row>
    <row r="256" spans="1:1" x14ac:dyDescent="0.35">
      <c r="A256" s="108"/>
    </row>
    <row r="257" spans="1:1" x14ac:dyDescent="0.35">
      <c r="A257" s="108"/>
    </row>
    <row r="258" spans="1:1" x14ac:dyDescent="0.35">
      <c r="A258" s="108"/>
    </row>
    <row r="259" spans="1:1" x14ac:dyDescent="0.35">
      <c r="A259" s="108"/>
    </row>
    <row r="260" spans="1:1" x14ac:dyDescent="0.35">
      <c r="A260" s="108"/>
    </row>
    <row r="261" spans="1:1" x14ac:dyDescent="0.35">
      <c r="A261" s="108"/>
    </row>
    <row r="262" spans="1:1" x14ac:dyDescent="0.35">
      <c r="A262" s="108"/>
    </row>
    <row r="263" spans="1:1" x14ac:dyDescent="0.35">
      <c r="A263" s="108"/>
    </row>
    <row r="264" spans="1:1" x14ac:dyDescent="0.35">
      <c r="A264" s="108"/>
    </row>
    <row r="265" spans="1:1" x14ac:dyDescent="0.35">
      <c r="A265" s="108"/>
    </row>
    <row r="266" spans="1:1" x14ac:dyDescent="0.35">
      <c r="A266" s="108"/>
    </row>
    <row r="267" spans="1:1" x14ac:dyDescent="0.35">
      <c r="A267" s="108"/>
    </row>
    <row r="268" spans="1:1" x14ac:dyDescent="0.35">
      <c r="A268" s="108"/>
    </row>
    <row r="269" spans="1:1" x14ac:dyDescent="0.35">
      <c r="A269" s="108"/>
    </row>
    <row r="270" spans="1:1" x14ac:dyDescent="0.35">
      <c r="A270" s="108"/>
    </row>
    <row r="271" spans="1:1" x14ac:dyDescent="0.35">
      <c r="A271" s="108"/>
    </row>
    <row r="272" spans="1:1" x14ac:dyDescent="0.35">
      <c r="A272" s="108"/>
    </row>
    <row r="273" spans="1:1" x14ac:dyDescent="0.35">
      <c r="A273" s="108"/>
    </row>
    <row r="274" spans="1:1" x14ac:dyDescent="0.35">
      <c r="A274" s="108"/>
    </row>
    <row r="275" spans="1:1" x14ac:dyDescent="0.35">
      <c r="A275" s="108"/>
    </row>
    <row r="276" spans="1:1" x14ac:dyDescent="0.35">
      <c r="A276" s="108"/>
    </row>
    <row r="277" spans="1:1" x14ac:dyDescent="0.35">
      <c r="A277" s="108"/>
    </row>
    <row r="278" spans="1:1" x14ac:dyDescent="0.35">
      <c r="A278" s="108"/>
    </row>
    <row r="279" spans="1:1" x14ac:dyDescent="0.35">
      <c r="A279" s="108"/>
    </row>
    <row r="280" spans="1:1" x14ac:dyDescent="0.35">
      <c r="A280" s="108"/>
    </row>
    <row r="281" spans="1:1" x14ac:dyDescent="0.35">
      <c r="A281" s="108"/>
    </row>
    <row r="282" spans="1:1" x14ac:dyDescent="0.35">
      <c r="A282" s="108"/>
    </row>
    <row r="283" spans="1:1" x14ac:dyDescent="0.35">
      <c r="A283" s="108"/>
    </row>
    <row r="284" spans="1:1" x14ac:dyDescent="0.35">
      <c r="A284" s="108"/>
    </row>
    <row r="285" spans="1:1" x14ac:dyDescent="0.35">
      <c r="A285" s="108"/>
    </row>
    <row r="286" spans="1:1" x14ac:dyDescent="0.35">
      <c r="A286" s="108"/>
    </row>
    <row r="287" spans="1:1" x14ac:dyDescent="0.35">
      <c r="A287" s="108"/>
    </row>
    <row r="288" spans="1:1" x14ac:dyDescent="0.35">
      <c r="A288" s="108"/>
    </row>
    <row r="289" spans="1:1" x14ac:dyDescent="0.35">
      <c r="A289" s="108"/>
    </row>
    <row r="290" spans="1:1" x14ac:dyDescent="0.35">
      <c r="A290" s="108"/>
    </row>
    <row r="291" spans="1:1" x14ac:dyDescent="0.35">
      <c r="A291" s="108"/>
    </row>
    <row r="292" spans="1:1" x14ac:dyDescent="0.35">
      <c r="A292" s="108"/>
    </row>
    <row r="293" spans="1:1" x14ac:dyDescent="0.35">
      <c r="A293" s="108"/>
    </row>
    <row r="294" spans="1:1" x14ac:dyDescent="0.35">
      <c r="A294" s="108"/>
    </row>
    <row r="295" spans="1:1" x14ac:dyDescent="0.35">
      <c r="A295" s="108"/>
    </row>
    <row r="296" spans="1:1" x14ac:dyDescent="0.35">
      <c r="A296" s="108"/>
    </row>
    <row r="297" spans="1:1" x14ac:dyDescent="0.35">
      <c r="A297" s="108"/>
    </row>
    <row r="298" spans="1:1" x14ac:dyDescent="0.35">
      <c r="A298" s="108"/>
    </row>
    <row r="299" spans="1:1" x14ac:dyDescent="0.35">
      <c r="A299" s="108"/>
    </row>
    <row r="300" spans="1:1" x14ac:dyDescent="0.35">
      <c r="A300" s="108"/>
    </row>
    <row r="301" spans="1:1" x14ac:dyDescent="0.35">
      <c r="A301" s="108"/>
    </row>
    <row r="302" spans="1:1" x14ac:dyDescent="0.35">
      <c r="A302" s="108"/>
    </row>
    <row r="303" spans="1:1" x14ac:dyDescent="0.35">
      <c r="A303" s="108"/>
    </row>
    <row r="304" spans="1:1" x14ac:dyDescent="0.35">
      <c r="A304" s="108"/>
    </row>
    <row r="305" spans="1:1" x14ac:dyDescent="0.35">
      <c r="A305" s="108"/>
    </row>
    <row r="306" spans="1:1" x14ac:dyDescent="0.35">
      <c r="A306" s="108"/>
    </row>
    <row r="307" spans="1:1" x14ac:dyDescent="0.35">
      <c r="A307" s="108"/>
    </row>
    <row r="308" spans="1:1" x14ac:dyDescent="0.35">
      <c r="A308" s="108"/>
    </row>
    <row r="309" spans="1:1" x14ac:dyDescent="0.35">
      <c r="A309" s="108"/>
    </row>
    <row r="310" spans="1:1" x14ac:dyDescent="0.35">
      <c r="A310" s="108"/>
    </row>
    <row r="311" spans="1:1" x14ac:dyDescent="0.35">
      <c r="A311" s="108"/>
    </row>
    <row r="312" spans="1:1" x14ac:dyDescent="0.35">
      <c r="A312" s="108"/>
    </row>
    <row r="313" spans="1:1" x14ac:dyDescent="0.35">
      <c r="A313" s="108"/>
    </row>
    <row r="314" spans="1:1" x14ac:dyDescent="0.35">
      <c r="A314" s="108"/>
    </row>
    <row r="315" spans="1:1" x14ac:dyDescent="0.35">
      <c r="A315" s="108"/>
    </row>
    <row r="316" spans="1:1" x14ac:dyDescent="0.35">
      <c r="A316" s="108"/>
    </row>
    <row r="317" spans="1:1" x14ac:dyDescent="0.35">
      <c r="A317" s="108"/>
    </row>
    <row r="318" spans="1:1" x14ac:dyDescent="0.35">
      <c r="A318" s="108"/>
    </row>
    <row r="319" spans="1:1" x14ac:dyDescent="0.35">
      <c r="A319" s="108"/>
    </row>
    <row r="320" spans="1:1" x14ac:dyDescent="0.35">
      <c r="A320" s="108"/>
    </row>
    <row r="321" spans="1:1" x14ac:dyDescent="0.35">
      <c r="A321" s="108"/>
    </row>
    <row r="322" spans="1:1" x14ac:dyDescent="0.35">
      <c r="A322" s="108"/>
    </row>
    <row r="323" spans="1:1" x14ac:dyDescent="0.35">
      <c r="A323" s="108"/>
    </row>
    <row r="324" spans="1:1" x14ac:dyDescent="0.35">
      <c r="A324" s="108"/>
    </row>
    <row r="325" spans="1:1" x14ac:dyDescent="0.35">
      <c r="A325" s="108"/>
    </row>
    <row r="326" spans="1:1" x14ac:dyDescent="0.35">
      <c r="A326" s="108"/>
    </row>
    <row r="327" spans="1:1" x14ac:dyDescent="0.35">
      <c r="A327" s="108"/>
    </row>
    <row r="328" spans="1:1" x14ac:dyDescent="0.35">
      <c r="A328" s="108"/>
    </row>
    <row r="329" spans="1:1" x14ac:dyDescent="0.35">
      <c r="A329" s="108"/>
    </row>
    <row r="330" spans="1:1" x14ac:dyDescent="0.35">
      <c r="A330" s="108"/>
    </row>
    <row r="331" spans="1:1" x14ac:dyDescent="0.35">
      <c r="A331" s="108"/>
    </row>
    <row r="332" spans="1:1" x14ac:dyDescent="0.35">
      <c r="A332" s="108"/>
    </row>
    <row r="333" spans="1:1" x14ac:dyDescent="0.35">
      <c r="A333" s="108"/>
    </row>
    <row r="334" spans="1:1" x14ac:dyDescent="0.35">
      <c r="A334" s="108"/>
    </row>
    <row r="335" spans="1:1" x14ac:dyDescent="0.35">
      <c r="A335" s="108"/>
    </row>
    <row r="336" spans="1:1" x14ac:dyDescent="0.35">
      <c r="A336" s="108"/>
    </row>
    <row r="337" spans="1:1" x14ac:dyDescent="0.35">
      <c r="A337" s="108"/>
    </row>
    <row r="338" spans="1:1" x14ac:dyDescent="0.35">
      <c r="A338" s="108"/>
    </row>
    <row r="339" spans="1:1" x14ac:dyDescent="0.35">
      <c r="A339" s="108"/>
    </row>
    <row r="340" spans="1:1" x14ac:dyDescent="0.35">
      <c r="A340" s="108"/>
    </row>
    <row r="341" spans="1:1" x14ac:dyDescent="0.35">
      <c r="A341" s="108"/>
    </row>
    <row r="342" spans="1:1" x14ac:dyDescent="0.35">
      <c r="A342" s="108"/>
    </row>
    <row r="343" spans="1:1" x14ac:dyDescent="0.35">
      <c r="A343" s="108"/>
    </row>
    <row r="344" spans="1:1" x14ac:dyDescent="0.35">
      <c r="A344" s="108"/>
    </row>
    <row r="345" spans="1:1" x14ac:dyDescent="0.35">
      <c r="A345" s="108"/>
    </row>
    <row r="346" spans="1:1" x14ac:dyDescent="0.35">
      <c r="A346" s="108"/>
    </row>
    <row r="347" spans="1:1" x14ac:dyDescent="0.35">
      <c r="A347" s="108"/>
    </row>
    <row r="348" spans="1:1" x14ac:dyDescent="0.35">
      <c r="A348" s="108"/>
    </row>
    <row r="349" spans="1:1" x14ac:dyDescent="0.35">
      <c r="A349" s="108"/>
    </row>
    <row r="350" spans="1:1" x14ac:dyDescent="0.35">
      <c r="A350" s="108"/>
    </row>
    <row r="351" spans="1:1" x14ac:dyDescent="0.35">
      <c r="A351" s="108"/>
    </row>
    <row r="352" spans="1:1" x14ac:dyDescent="0.35">
      <c r="A352" s="108"/>
    </row>
    <row r="353" spans="1:1" x14ac:dyDescent="0.35">
      <c r="A353" s="108"/>
    </row>
    <row r="354" spans="1:1" x14ac:dyDescent="0.35">
      <c r="A354" s="108"/>
    </row>
    <row r="355" spans="1:1" x14ac:dyDescent="0.35">
      <c r="A355" s="108"/>
    </row>
    <row r="356" spans="1:1" x14ac:dyDescent="0.35">
      <c r="A356" s="108"/>
    </row>
    <row r="357" spans="1:1" x14ac:dyDescent="0.35">
      <c r="A357" s="108"/>
    </row>
    <row r="358" spans="1:1" x14ac:dyDescent="0.35">
      <c r="A358" s="108"/>
    </row>
    <row r="359" spans="1:1" x14ac:dyDescent="0.35">
      <c r="A359" s="108"/>
    </row>
    <row r="360" spans="1:1" x14ac:dyDescent="0.35">
      <c r="A360" s="108"/>
    </row>
    <row r="361" spans="1:1" x14ac:dyDescent="0.35">
      <c r="A361" s="108"/>
    </row>
    <row r="362" spans="1:1" x14ac:dyDescent="0.35">
      <c r="A362" s="108"/>
    </row>
    <row r="363" spans="1:1" x14ac:dyDescent="0.35">
      <c r="A363" s="108"/>
    </row>
    <row r="364" spans="1:1" x14ac:dyDescent="0.35">
      <c r="A364" s="108"/>
    </row>
    <row r="365" spans="1:1" x14ac:dyDescent="0.35">
      <c r="A365" s="108"/>
    </row>
    <row r="366" spans="1:1" x14ac:dyDescent="0.35">
      <c r="A366" s="108"/>
    </row>
    <row r="367" spans="1:1" x14ac:dyDescent="0.35">
      <c r="A367" s="108"/>
    </row>
    <row r="368" spans="1:1" x14ac:dyDescent="0.35">
      <c r="A368" s="108"/>
    </row>
    <row r="369" spans="1:1" x14ac:dyDescent="0.35">
      <c r="A369" s="108"/>
    </row>
    <row r="370" spans="1:1" x14ac:dyDescent="0.35">
      <c r="A370" s="108"/>
    </row>
    <row r="371" spans="1:1" x14ac:dyDescent="0.35">
      <c r="A371" s="108"/>
    </row>
    <row r="372" spans="1:1" x14ac:dyDescent="0.35">
      <c r="A372" s="108"/>
    </row>
    <row r="373" spans="1:1" x14ac:dyDescent="0.35">
      <c r="A373" s="108"/>
    </row>
    <row r="374" spans="1:1" x14ac:dyDescent="0.35">
      <c r="A374" s="108"/>
    </row>
    <row r="375" spans="1:1" x14ac:dyDescent="0.35">
      <c r="A375" s="108"/>
    </row>
    <row r="376" spans="1:1" x14ac:dyDescent="0.35">
      <c r="A376" s="108"/>
    </row>
    <row r="377" spans="1:1" x14ac:dyDescent="0.35">
      <c r="A377" s="108"/>
    </row>
    <row r="378" spans="1:1" x14ac:dyDescent="0.35">
      <c r="A378" s="108"/>
    </row>
    <row r="379" spans="1:1" x14ac:dyDescent="0.35">
      <c r="A379" s="108"/>
    </row>
    <row r="380" spans="1:1" x14ac:dyDescent="0.35">
      <c r="A380" s="108"/>
    </row>
    <row r="381" spans="1:1" x14ac:dyDescent="0.35">
      <c r="A381" s="108"/>
    </row>
    <row r="382" spans="1:1" x14ac:dyDescent="0.35">
      <c r="A382" s="108"/>
    </row>
    <row r="383" spans="1:1" x14ac:dyDescent="0.35">
      <c r="A383" s="108"/>
    </row>
    <row r="384" spans="1:1" x14ac:dyDescent="0.35">
      <c r="A384" s="108"/>
    </row>
    <row r="385" spans="1:1" x14ac:dyDescent="0.35">
      <c r="A385" s="108"/>
    </row>
    <row r="386" spans="1:1" x14ac:dyDescent="0.35">
      <c r="A386" s="108"/>
    </row>
    <row r="387" spans="1:1" x14ac:dyDescent="0.35">
      <c r="A387" s="108"/>
    </row>
    <row r="388" spans="1:1" x14ac:dyDescent="0.35">
      <c r="A388" s="108"/>
    </row>
    <row r="389" spans="1:1" x14ac:dyDescent="0.35">
      <c r="A389" s="108"/>
    </row>
    <row r="390" spans="1:1" x14ac:dyDescent="0.35">
      <c r="A390" s="108"/>
    </row>
    <row r="391" spans="1:1" x14ac:dyDescent="0.35">
      <c r="A391" s="108"/>
    </row>
    <row r="392" spans="1:1" x14ac:dyDescent="0.35">
      <c r="A392" s="108"/>
    </row>
    <row r="393" spans="1:1" x14ac:dyDescent="0.35">
      <c r="A393" s="108"/>
    </row>
    <row r="394" spans="1:1" x14ac:dyDescent="0.35">
      <c r="A394" s="108"/>
    </row>
    <row r="395" spans="1:1" x14ac:dyDescent="0.35">
      <c r="A395" s="108"/>
    </row>
    <row r="396" spans="1:1" x14ac:dyDescent="0.35">
      <c r="A396" s="108"/>
    </row>
    <row r="397" spans="1:1" x14ac:dyDescent="0.35">
      <c r="A397" s="108"/>
    </row>
    <row r="398" spans="1:1" x14ac:dyDescent="0.35">
      <c r="A398" s="108"/>
    </row>
    <row r="399" spans="1:1" x14ac:dyDescent="0.35">
      <c r="A399" s="108"/>
    </row>
    <row r="400" spans="1:1" x14ac:dyDescent="0.35">
      <c r="A400" s="108"/>
    </row>
    <row r="401" spans="1:1" x14ac:dyDescent="0.35">
      <c r="A401" s="108"/>
    </row>
    <row r="402" spans="1:1" x14ac:dyDescent="0.35">
      <c r="A402" s="108"/>
    </row>
    <row r="403" spans="1:1" x14ac:dyDescent="0.35">
      <c r="A403" s="108"/>
    </row>
    <row r="404" spans="1:1" x14ac:dyDescent="0.35">
      <c r="A404" s="108"/>
    </row>
    <row r="405" spans="1:1" x14ac:dyDescent="0.35">
      <c r="A405" s="108"/>
    </row>
    <row r="406" spans="1:1" x14ac:dyDescent="0.35">
      <c r="A406" s="108"/>
    </row>
    <row r="407" spans="1:1" x14ac:dyDescent="0.35">
      <c r="A407" s="108"/>
    </row>
    <row r="408" spans="1:1" x14ac:dyDescent="0.35">
      <c r="A408" s="108"/>
    </row>
    <row r="409" spans="1:1" x14ac:dyDescent="0.35">
      <c r="A409" s="108"/>
    </row>
    <row r="410" spans="1:1" x14ac:dyDescent="0.35">
      <c r="A410" s="108"/>
    </row>
    <row r="411" spans="1:1" x14ac:dyDescent="0.35">
      <c r="A411" s="108"/>
    </row>
    <row r="412" spans="1:1" x14ac:dyDescent="0.35">
      <c r="A412" s="108"/>
    </row>
    <row r="413" spans="1:1" x14ac:dyDescent="0.35">
      <c r="A413" s="108"/>
    </row>
    <row r="414" spans="1:1" x14ac:dyDescent="0.35">
      <c r="A414" s="108"/>
    </row>
    <row r="415" spans="1:1" x14ac:dyDescent="0.35">
      <c r="A415" s="108"/>
    </row>
    <row r="416" spans="1:1" x14ac:dyDescent="0.35">
      <c r="A416" s="108"/>
    </row>
    <row r="417" spans="1:1" x14ac:dyDescent="0.35">
      <c r="A417" s="108"/>
    </row>
    <row r="418" spans="1:1" x14ac:dyDescent="0.35">
      <c r="A418" s="108"/>
    </row>
    <row r="419" spans="1:1" x14ac:dyDescent="0.35">
      <c r="A419" s="108"/>
    </row>
    <row r="420" spans="1:1" x14ac:dyDescent="0.35">
      <c r="A420" s="108"/>
    </row>
    <row r="421" spans="1:1" x14ac:dyDescent="0.35">
      <c r="A421" s="108"/>
    </row>
    <row r="422" spans="1:1" x14ac:dyDescent="0.35">
      <c r="A422" s="108"/>
    </row>
    <row r="423" spans="1:1" x14ac:dyDescent="0.35">
      <c r="A423" s="108"/>
    </row>
    <row r="424" spans="1:1" x14ac:dyDescent="0.35">
      <c r="A424" s="108"/>
    </row>
    <row r="425" spans="1:1" x14ac:dyDescent="0.35">
      <c r="A425" s="108"/>
    </row>
    <row r="426" spans="1:1" x14ac:dyDescent="0.35">
      <c r="A426" s="108"/>
    </row>
    <row r="427" spans="1:1" x14ac:dyDescent="0.35">
      <c r="A427" s="108"/>
    </row>
    <row r="428" spans="1:1" x14ac:dyDescent="0.35">
      <c r="A428" s="108"/>
    </row>
    <row r="429" spans="1:1" x14ac:dyDescent="0.35">
      <c r="A429" s="108"/>
    </row>
    <row r="430" spans="1:1" x14ac:dyDescent="0.35">
      <c r="A430" s="108"/>
    </row>
    <row r="431" spans="1:1" x14ac:dyDescent="0.35">
      <c r="A431" s="108"/>
    </row>
    <row r="432" spans="1:1" x14ac:dyDescent="0.35">
      <c r="A432" s="108"/>
    </row>
    <row r="433" spans="1:1" x14ac:dyDescent="0.35">
      <c r="A433" s="108"/>
    </row>
    <row r="434" spans="1:1" x14ac:dyDescent="0.35">
      <c r="A434" s="108"/>
    </row>
    <row r="435" spans="1:1" x14ac:dyDescent="0.35">
      <c r="A435" s="108"/>
    </row>
    <row r="436" spans="1:1" x14ac:dyDescent="0.35">
      <c r="A436" s="108"/>
    </row>
    <row r="437" spans="1:1" x14ac:dyDescent="0.35">
      <c r="A437" s="108"/>
    </row>
    <row r="438" spans="1:1" x14ac:dyDescent="0.35">
      <c r="A438" s="108"/>
    </row>
    <row r="439" spans="1:1" x14ac:dyDescent="0.35">
      <c r="A439" s="108"/>
    </row>
    <row r="440" spans="1:1" x14ac:dyDescent="0.35">
      <c r="A440" s="108"/>
    </row>
    <row r="441" spans="1:1" x14ac:dyDescent="0.35">
      <c r="A441" s="108"/>
    </row>
    <row r="442" spans="1:1" x14ac:dyDescent="0.35">
      <c r="A442" s="108"/>
    </row>
    <row r="443" spans="1:1" x14ac:dyDescent="0.35">
      <c r="A443" s="108"/>
    </row>
    <row r="444" spans="1:1" x14ac:dyDescent="0.35">
      <c r="A444" s="108"/>
    </row>
    <row r="445" spans="1:1" x14ac:dyDescent="0.35">
      <c r="A445" s="108"/>
    </row>
    <row r="446" spans="1:1" x14ac:dyDescent="0.35">
      <c r="A446" s="108"/>
    </row>
    <row r="447" spans="1:1" x14ac:dyDescent="0.35">
      <c r="A447" s="108"/>
    </row>
    <row r="448" spans="1:1" x14ac:dyDescent="0.35">
      <c r="A448" s="108"/>
    </row>
    <row r="449" spans="1:1" x14ac:dyDescent="0.35">
      <c r="A449" s="108"/>
    </row>
    <row r="450" spans="1:1" x14ac:dyDescent="0.35">
      <c r="A450" s="108"/>
    </row>
    <row r="451" spans="1:1" x14ac:dyDescent="0.35">
      <c r="A451" s="108"/>
    </row>
    <row r="452" spans="1:1" x14ac:dyDescent="0.35">
      <c r="A452" s="108"/>
    </row>
    <row r="453" spans="1:1" x14ac:dyDescent="0.35">
      <c r="A453" s="108"/>
    </row>
    <row r="454" spans="1:1" x14ac:dyDescent="0.35">
      <c r="A454" s="108"/>
    </row>
    <row r="455" spans="1:1" x14ac:dyDescent="0.35">
      <c r="A455" s="108"/>
    </row>
    <row r="456" spans="1:1" x14ac:dyDescent="0.35">
      <c r="A456" s="108"/>
    </row>
    <row r="457" spans="1:1" x14ac:dyDescent="0.35">
      <c r="A457" s="108"/>
    </row>
    <row r="458" spans="1:1" x14ac:dyDescent="0.35">
      <c r="A458" s="108"/>
    </row>
    <row r="459" spans="1:1" x14ac:dyDescent="0.35">
      <c r="A459" s="108"/>
    </row>
    <row r="460" spans="1:1" x14ac:dyDescent="0.35">
      <c r="A460" s="108"/>
    </row>
    <row r="461" spans="1:1" x14ac:dyDescent="0.35">
      <c r="A461" s="108"/>
    </row>
    <row r="462" spans="1:1" x14ac:dyDescent="0.35">
      <c r="A462" s="108"/>
    </row>
    <row r="463" spans="1:1" x14ac:dyDescent="0.35">
      <c r="A463" s="108"/>
    </row>
    <row r="464" spans="1:1" x14ac:dyDescent="0.35">
      <c r="A464" s="108"/>
    </row>
    <row r="465" spans="1:1" x14ac:dyDescent="0.35">
      <c r="A465" s="108"/>
    </row>
    <row r="466" spans="1:1" x14ac:dyDescent="0.35">
      <c r="A466" s="108"/>
    </row>
    <row r="467" spans="1:1" x14ac:dyDescent="0.35">
      <c r="A467" s="108"/>
    </row>
    <row r="468" spans="1:1" x14ac:dyDescent="0.35">
      <c r="A468" s="108"/>
    </row>
    <row r="469" spans="1:1" x14ac:dyDescent="0.35">
      <c r="A469" s="108"/>
    </row>
    <row r="470" spans="1:1" x14ac:dyDescent="0.35">
      <c r="A470" s="108"/>
    </row>
    <row r="471" spans="1:1" x14ac:dyDescent="0.35">
      <c r="A471" s="108"/>
    </row>
    <row r="472" spans="1:1" x14ac:dyDescent="0.35">
      <c r="A472" s="108"/>
    </row>
    <row r="473" spans="1:1" x14ac:dyDescent="0.35">
      <c r="A473" s="108"/>
    </row>
    <row r="474" spans="1:1" x14ac:dyDescent="0.35">
      <c r="A474" s="108"/>
    </row>
    <row r="475" spans="1:1" x14ac:dyDescent="0.35">
      <c r="A475" s="108"/>
    </row>
    <row r="476" spans="1:1" x14ac:dyDescent="0.35">
      <c r="A476" s="108"/>
    </row>
    <row r="477" spans="1:1" x14ac:dyDescent="0.35">
      <c r="A477" s="108"/>
    </row>
    <row r="478" spans="1:1" x14ac:dyDescent="0.35">
      <c r="A478" s="108"/>
    </row>
    <row r="479" spans="1:1" x14ac:dyDescent="0.35">
      <c r="A479" s="108"/>
    </row>
    <row r="480" spans="1:1" x14ac:dyDescent="0.35">
      <c r="A480" s="108"/>
    </row>
    <row r="481" spans="1:1" x14ac:dyDescent="0.35">
      <c r="A481" s="108"/>
    </row>
    <row r="482" spans="1:1" x14ac:dyDescent="0.35">
      <c r="A482" s="108"/>
    </row>
    <row r="483" spans="1:1" x14ac:dyDescent="0.35">
      <c r="A483" s="108"/>
    </row>
    <row r="484" spans="1:1" x14ac:dyDescent="0.35">
      <c r="A484" s="108"/>
    </row>
    <row r="485" spans="1:1" x14ac:dyDescent="0.35">
      <c r="A485" s="108"/>
    </row>
    <row r="486" spans="1:1" x14ac:dyDescent="0.35">
      <c r="A486" s="108"/>
    </row>
    <row r="487" spans="1:1" x14ac:dyDescent="0.35">
      <c r="A487" s="108"/>
    </row>
    <row r="488" spans="1:1" x14ac:dyDescent="0.35">
      <c r="A488" s="108"/>
    </row>
    <row r="489" spans="1:1" x14ac:dyDescent="0.35">
      <c r="A489" s="108"/>
    </row>
    <row r="490" spans="1:1" x14ac:dyDescent="0.35">
      <c r="A490" s="108"/>
    </row>
    <row r="491" spans="1:1" x14ac:dyDescent="0.35">
      <c r="A491" s="108"/>
    </row>
    <row r="492" spans="1:1" x14ac:dyDescent="0.35">
      <c r="A492" s="108"/>
    </row>
    <row r="493" spans="1:1" x14ac:dyDescent="0.35">
      <c r="A493" s="108"/>
    </row>
    <row r="494" spans="1:1" x14ac:dyDescent="0.35">
      <c r="A494" s="108"/>
    </row>
    <row r="495" spans="1:1" x14ac:dyDescent="0.35">
      <c r="A495" s="108"/>
    </row>
    <row r="496" spans="1:1" x14ac:dyDescent="0.35">
      <c r="A496" s="108"/>
    </row>
    <row r="497" spans="1:1" x14ac:dyDescent="0.35">
      <c r="A497" s="108"/>
    </row>
    <row r="498" spans="1:1" x14ac:dyDescent="0.35">
      <c r="A498" s="108"/>
    </row>
    <row r="499" spans="1:1" x14ac:dyDescent="0.35">
      <c r="A499" s="108"/>
    </row>
    <row r="500" spans="1:1" x14ac:dyDescent="0.35">
      <c r="A500" s="108"/>
    </row>
    <row r="501" spans="1:1" x14ac:dyDescent="0.35">
      <c r="A501" s="108"/>
    </row>
    <row r="502" spans="1:1" x14ac:dyDescent="0.35">
      <c r="A502" s="108"/>
    </row>
    <row r="503" spans="1:1" x14ac:dyDescent="0.35">
      <c r="A503" s="108"/>
    </row>
    <row r="504" spans="1:1" x14ac:dyDescent="0.35">
      <c r="A504" s="108"/>
    </row>
    <row r="505" spans="1:1" x14ac:dyDescent="0.35">
      <c r="A505" s="108"/>
    </row>
    <row r="506" spans="1:1" x14ac:dyDescent="0.35">
      <c r="A506" s="108"/>
    </row>
    <row r="507" spans="1:1" x14ac:dyDescent="0.35">
      <c r="A507" s="108"/>
    </row>
    <row r="508" spans="1:1" x14ac:dyDescent="0.35">
      <c r="A508" s="108"/>
    </row>
    <row r="509" spans="1:1" x14ac:dyDescent="0.35">
      <c r="A509" s="108"/>
    </row>
    <row r="510" spans="1:1" x14ac:dyDescent="0.35">
      <c r="A510" s="108"/>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D8CAB4E93A64045B93DD5D88E19BBCD" ma:contentTypeVersion="2" ma:contentTypeDescription="Create a new document." ma:contentTypeScope="" ma:versionID="e6fd70c8d1750bea1c11ae984cc22cca">
  <xsd:schema xmlns:xsd="http://www.w3.org/2001/XMLSchema" xmlns:xs="http://www.w3.org/2001/XMLSchema" xmlns:p="http://schemas.microsoft.com/office/2006/metadata/properties" xmlns:ns2="506e8920-8709-453c-ac34-7beb15a2da9c" targetNamespace="http://schemas.microsoft.com/office/2006/metadata/properties" ma:root="true" ma:fieldsID="ca961863a8c37400125d4e21bf0a4f31" ns2:_="">
    <xsd:import namespace="506e8920-8709-453c-ac34-7beb15a2da9c"/>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6e8920-8709-453c-ac34-7beb15a2da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900B339-2C9F-4F18-8E38-EB853B64DD82}">
  <ds:schemaRefs>
    <ds:schemaRef ds:uri="http://schemas.microsoft.com/sharepoint/v3/contenttype/forms"/>
  </ds:schemaRefs>
</ds:datastoreItem>
</file>

<file path=customXml/itemProps2.xml><?xml version="1.0" encoding="utf-8"?>
<ds:datastoreItem xmlns:ds="http://schemas.openxmlformats.org/officeDocument/2006/customXml" ds:itemID="{D65D7BDF-B420-4E5C-9A00-07DB9ACF1607}">
  <ds:schemaRefs>
    <ds:schemaRef ds:uri="http://schemas.microsoft.com/office/infopath/2007/PartnerControls"/>
    <ds:schemaRef ds:uri="506e8920-8709-453c-ac34-7beb15a2da9c"/>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www.w3.org/XML/1998/namespace"/>
  </ds:schemaRefs>
</ds:datastoreItem>
</file>

<file path=customXml/itemProps3.xml><?xml version="1.0" encoding="utf-8"?>
<ds:datastoreItem xmlns:ds="http://schemas.openxmlformats.org/officeDocument/2006/customXml" ds:itemID="{74284751-D738-4143-80F4-483D5D8CE0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06e8920-8709-453c-ac34-7beb15a2da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41</vt:i4>
      </vt:variant>
    </vt:vector>
  </HeadingPairs>
  <TitlesOfParts>
    <vt:vector size="50" baseType="lpstr">
      <vt:lpstr>Instructions</vt:lpstr>
      <vt:lpstr>Section 1</vt:lpstr>
      <vt:lpstr>Section 2</vt:lpstr>
      <vt:lpstr>Section 3</vt:lpstr>
      <vt:lpstr>Reference List</vt:lpstr>
      <vt:lpstr>Checks</vt:lpstr>
      <vt:lpstr>Lists</vt:lpstr>
      <vt:lpstr>OutputForCSV</vt:lpstr>
      <vt:lpstr>TempOutput</vt:lpstr>
      <vt:lpstr>AllError</vt:lpstr>
      <vt:lpstr>ClassIChemicals</vt:lpstr>
      <vt:lpstr>CompName</vt:lpstr>
      <vt:lpstr>CSVDate</vt:lpstr>
      <vt:lpstr>CSVS2End</vt:lpstr>
      <vt:lpstr>CSVS3End</vt:lpstr>
      <vt:lpstr>CSVS3Start</vt:lpstr>
      <vt:lpstr>FormVersion</vt:lpstr>
      <vt:lpstr>LastCol</vt:lpstr>
      <vt:lpstr>LastRow</vt:lpstr>
      <vt:lpstr>LockStatus</vt:lpstr>
      <vt:lpstr>MaxOutput</vt:lpstr>
      <vt:lpstr>Instructions!Print_Area</vt:lpstr>
      <vt:lpstr>'Section 1'!Print_Area</vt:lpstr>
      <vt:lpstr>'Section 2'!Print_Area</vt:lpstr>
      <vt:lpstr>'Section 3'!Print_Area</vt:lpstr>
      <vt:lpstr>Purpose</vt:lpstr>
      <vt:lpstr>ReportingQuarter</vt:lpstr>
      <vt:lpstr>ReportingYear</vt:lpstr>
      <vt:lpstr>ReportQtr</vt:lpstr>
      <vt:lpstr>ReportType</vt:lpstr>
      <vt:lpstr>ReportYr</vt:lpstr>
      <vt:lpstr>Sec1Status</vt:lpstr>
      <vt:lpstr>Sec2Duplicates</vt:lpstr>
      <vt:lpstr>Sec2Error</vt:lpstr>
      <vt:lpstr>Sec2Filled</vt:lpstr>
      <vt:lpstr>Sec2GrProd</vt:lpstr>
      <vt:lpstr>Sec2inSec3</vt:lpstr>
      <vt:lpstr>Sec2inSec3LabEU</vt:lpstr>
      <vt:lpstr>Sec2Negatives</vt:lpstr>
      <vt:lpstr>Sec2ValidChem</vt:lpstr>
      <vt:lpstr>Sec3Complete</vt:lpstr>
      <vt:lpstr>Sec3Error</vt:lpstr>
      <vt:lpstr>Sec3inSec2</vt:lpstr>
      <vt:lpstr>Sec3inSec2TD</vt:lpstr>
      <vt:lpstr>Sec3PasteRow</vt:lpstr>
      <vt:lpstr>Sec3ValidChem</vt:lpstr>
      <vt:lpstr>Sec3ValidPurpose</vt:lpstr>
      <vt:lpstr>SubDate</vt:lpstr>
      <vt:lpstr>SubmissionType</vt:lpstr>
      <vt:lpstr>SubTSelection</vt:lpstr>
    </vt:vector>
  </TitlesOfParts>
  <Company>ICF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Golla</dc:creator>
  <cp:lastModifiedBy>Katherine Sleasman</cp:lastModifiedBy>
  <cp:lastPrinted>2015-03-19T16:38:11Z</cp:lastPrinted>
  <dcterms:created xsi:type="dcterms:W3CDTF">2015-03-18T20:34:42Z</dcterms:created>
  <dcterms:modified xsi:type="dcterms:W3CDTF">2019-12-16T18:44:39Z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0x010100ED8CAB4E93A64045B93DD5D88E19BBCD</vt:lpwstr>
  </property>
  <property fmtid="{D5CDD505-2E9C-101B-9397-08002B2CF9AE}" pid="3" name="AuthorIds_UIVersion_2048">
    <vt:lpwstr>24</vt:lpwstr>
  </property>
</Properties>
</file>