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O\RRFIDG\IC\0560-0155 Guaranteed Farm Loans\"/>
    </mc:Choice>
  </mc:AlternateContent>
  <bookViews>
    <workbookView xWindow="0" yWindow="0" windowWidth="23040" windowHeight="9410"/>
  </bookViews>
  <sheets>
    <sheet name="GLB 2016" sheetId="2" r:id="rId1"/>
  </sheets>
  <definedNames>
    <definedName name="_xlnm.Print_Area" localSheetId="0">'GLB 2016'!$A$1:$K$329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2" l="1"/>
  <c r="H6" i="2"/>
  <c r="I306" i="2" l="1"/>
  <c r="D303" i="2" l="1"/>
  <c r="H207" i="2"/>
  <c r="F207" i="2"/>
  <c r="H164" i="2"/>
  <c r="F164" i="2"/>
  <c r="F123" i="2"/>
  <c r="F77" i="2"/>
  <c r="I135" i="2" l="1"/>
  <c r="K135" i="2" s="1"/>
  <c r="I131" i="2"/>
  <c r="K131" i="2" s="1"/>
  <c r="I118" i="2"/>
  <c r="K118" i="2" s="1"/>
  <c r="I120" i="2"/>
  <c r="I104" i="2" l="1"/>
  <c r="H104" i="2"/>
  <c r="I102" i="2"/>
  <c r="H102" i="2"/>
  <c r="K104" i="2" l="1"/>
  <c r="K102" i="2"/>
  <c r="I157" i="2" l="1"/>
  <c r="K157" i="2" s="1"/>
  <c r="I153" i="2"/>
  <c r="K153" i="2" s="1"/>
  <c r="I151" i="2"/>
  <c r="K151" i="2" s="1"/>
  <c r="I149" i="2"/>
  <c r="K149" i="2" s="1"/>
  <c r="I133" i="2" l="1"/>
  <c r="K133" i="2" s="1"/>
  <c r="I129" i="2"/>
  <c r="K129" i="2" s="1"/>
  <c r="H96" i="2"/>
  <c r="H94" i="2"/>
  <c r="I94" i="2"/>
  <c r="H92" i="2"/>
  <c r="K94" i="2" l="1"/>
  <c r="H34" i="2"/>
  <c r="K34" i="2" s="1"/>
  <c r="K47" i="2" l="1"/>
  <c r="I234" i="2" l="1"/>
  <c r="H234" i="2"/>
  <c r="I110" i="2"/>
  <c r="K110" i="2" s="1"/>
  <c r="H106" i="2"/>
  <c r="H100" i="2"/>
  <c r="H98" i="2"/>
  <c r="I98" i="2"/>
  <c r="I96" i="2"/>
  <c r="K96" i="2" s="1"/>
  <c r="I92" i="2"/>
  <c r="K92" i="2" s="1"/>
  <c r="H90" i="2"/>
  <c r="H88" i="2"/>
  <c r="H86" i="2"/>
  <c r="H84" i="2"/>
  <c r="F39" i="2"/>
  <c r="F294" i="2" s="1"/>
  <c r="H123" i="2" l="1"/>
  <c r="K100" i="2"/>
  <c r="K98" i="2"/>
  <c r="I155" i="2" l="1"/>
  <c r="K155" i="2" s="1"/>
  <c r="I147" i="2"/>
  <c r="K147" i="2" s="1"/>
  <c r="I145" i="2"/>
  <c r="K145" i="2" s="1"/>
  <c r="I143" i="2"/>
  <c r="I141" i="2"/>
  <c r="K141" i="2" s="1"/>
  <c r="I139" i="2"/>
  <c r="K139" i="2" s="1"/>
  <c r="I116" i="2"/>
  <c r="K116" i="2" s="1"/>
  <c r="I114" i="2"/>
  <c r="K114" i="2" s="1"/>
  <c r="I112" i="2"/>
  <c r="K112" i="2" s="1"/>
  <c r="I108" i="2"/>
  <c r="K108" i="2" s="1"/>
  <c r="I106" i="2"/>
  <c r="K106" i="2" s="1"/>
  <c r="I59" i="2"/>
  <c r="H59" i="2"/>
  <c r="H57" i="2"/>
  <c r="K57" i="2" s="1"/>
  <c r="I55" i="2"/>
  <c r="K55" i="2" s="1"/>
  <c r="I53" i="2"/>
  <c r="H53" i="2"/>
  <c r="I51" i="2"/>
  <c r="H51" i="2"/>
  <c r="I49" i="2"/>
  <c r="H49" i="2"/>
  <c r="I45" i="2"/>
  <c r="K45" i="2" s="1"/>
  <c r="I32" i="2"/>
  <c r="K32" i="2" s="1"/>
  <c r="I30" i="2"/>
  <c r="K30" i="2" s="1"/>
  <c r="I6" i="2"/>
  <c r="I12" i="2"/>
  <c r="H12" i="2"/>
  <c r="I10" i="2"/>
  <c r="H10" i="2"/>
  <c r="H8" i="2"/>
  <c r="K8" i="2" s="1"/>
  <c r="K164" i="2" l="1"/>
  <c r="K53" i="2"/>
  <c r="G306" i="2" s="1"/>
  <c r="K59" i="2"/>
  <c r="K51" i="2"/>
  <c r="H39" i="2"/>
  <c r="K49" i="2"/>
  <c r="K12" i="2"/>
  <c r="K6" i="2"/>
  <c r="K10" i="2"/>
  <c r="I308" i="2" l="1"/>
  <c r="H308" i="2"/>
  <c r="D329" i="2"/>
  <c r="I311" i="2"/>
  <c r="I269" i="2"/>
  <c r="H269" i="2"/>
  <c r="I267" i="2"/>
  <c r="H267" i="2"/>
  <c r="I265" i="2"/>
  <c r="H265" i="2"/>
  <c r="I263" i="2"/>
  <c r="H263" i="2"/>
  <c r="I261" i="2"/>
  <c r="H261" i="2"/>
  <c r="I259" i="2"/>
  <c r="H259" i="2"/>
  <c r="I257" i="2"/>
  <c r="H257" i="2"/>
  <c r="F250" i="2"/>
  <c r="I248" i="2"/>
  <c r="H248" i="2"/>
  <c r="I246" i="2"/>
  <c r="H246" i="2"/>
  <c r="I244" i="2"/>
  <c r="H244" i="2"/>
  <c r="I242" i="2"/>
  <c r="H242" i="2"/>
  <c r="I240" i="2"/>
  <c r="H240" i="2"/>
  <c r="I238" i="2"/>
  <c r="I236" i="2"/>
  <c r="H236" i="2"/>
  <c r="I232" i="2"/>
  <c r="H232" i="2"/>
  <c r="H229" i="2"/>
  <c r="K229" i="2" s="1"/>
  <c r="I227" i="2"/>
  <c r="H227" i="2"/>
  <c r="I225" i="2"/>
  <c r="H225" i="2"/>
  <c r="I223" i="2"/>
  <c r="H223" i="2"/>
  <c r="I221" i="2"/>
  <c r="H221" i="2"/>
  <c r="I219" i="2"/>
  <c r="H219" i="2"/>
  <c r="I217" i="2"/>
  <c r="H217" i="2"/>
  <c r="I215" i="2"/>
  <c r="H215" i="2"/>
  <c r="I213" i="2"/>
  <c r="H213" i="2"/>
  <c r="I188" i="2"/>
  <c r="K188" i="2" s="1"/>
  <c r="I186" i="2"/>
  <c r="K186" i="2" s="1"/>
  <c r="I184" i="2"/>
  <c r="I182" i="2"/>
  <c r="K182" i="2" s="1"/>
  <c r="I180" i="2"/>
  <c r="K180" i="2" s="1"/>
  <c r="I178" i="2"/>
  <c r="K178" i="2" s="1"/>
  <c r="I176" i="2"/>
  <c r="K176" i="2" s="1"/>
  <c r="I174" i="2"/>
  <c r="K174" i="2" s="1"/>
  <c r="I172" i="2"/>
  <c r="K172" i="2" s="1"/>
  <c r="I170" i="2"/>
  <c r="K170" i="2" s="1"/>
  <c r="I88" i="2"/>
  <c r="I86" i="2"/>
  <c r="K86" i="2" s="1"/>
  <c r="I84" i="2"/>
  <c r="K84" i="2" s="1"/>
  <c r="I90" i="2"/>
  <c r="K90" i="2" s="1"/>
  <c r="I61" i="2"/>
  <c r="H61" i="2"/>
  <c r="I28" i="2"/>
  <c r="K28" i="2" s="1"/>
  <c r="I26" i="2"/>
  <c r="K26" i="2" s="1"/>
  <c r="I24" i="2"/>
  <c r="K24" i="2" s="1"/>
  <c r="I22" i="2"/>
  <c r="K22" i="2" s="1"/>
  <c r="I20" i="2"/>
  <c r="K20" i="2" s="1"/>
  <c r="I18" i="2"/>
  <c r="K18" i="2" s="1"/>
  <c r="G305" i="2" s="1"/>
  <c r="I16" i="2"/>
  <c r="K16" i="2" s="1"/>
  <c r="I14" i="2"/>
  <c r="K14" i="2" s="1"/>
  <c r="H305" i="2" l="1"/>
  <c r="K123" i="2"/>
  <c r="K207" i="2"/>
  <c r="I307" i="2"/>
  <c r="K39" i="2"/>
  <c r="K61" i="2"/>
  <c r="H77" i="2"/>
  <c r="H250" i="2"/>
  <c r="H293" i="2"/>
  <c r="K244" i="2"/>
  <c r="K248" i="2"/>
  <c r="K213" i="2"/>
  <c r="K219" i="2"/>
  <c r="K261" i="2"/>
  <c r="K265" i="2"/>
  <c r="K223" i="2"/>
  <c r="K217" i="2"/>
  <c r="K221" i="2"/>
  <c r="K225" i="2"/>
  <c r="K263" i="2"/>
  <c r="K246" i="2"/>
  <c r="K259" i="2"/>
  <c r="K267" i="2"/>
  <c r="K215" i="2"/>
  <c r="K227" i="2"/>
  <c r="K257" i="2"/>
  <c r="K269" i="2"/>
  <c r="H309" i="2" l="1"/>
  <c r="I309" i="2"/>
  <c r="K77" i="2"/>
  <c r="K250" i="2"/>
  <c r="K293" i="2"/>
  <c r="G313" i="2"/>
  <c r="D317" i="2" s="1"/>
  <c r="D318" i="2" s="1"/>
  <c r="I305" i="2"/>
  <c r="K294" i="2" l="1"/>
  <c r="I313" i="2"/>
  <c r="D309" i="2" l="1"/>
  <c r="D313" i="2"/>
  <c r="H313" i="2"/>
  <c r="D321" i="2" s="1"/>
  <c r="D322" i="2" s="1"/>
  <c r="D323" i="2" s="1"/>
  <c r="H294" i="2"/>
  <c r="D311" i="2" s="1"/>
  <c r="D307" i="2" l="1"/>
  <c r="D305" i="2"/>
</calcChain>
</file>

<file path=xl/sharedStrings.xml><?xml version="1.0" encoding="utf-8"?>
<sst xmlns="http://schemas.openxmlformats.org/spreadsheetml/2006/main" count="498" uniqueCount="295">
  <si>
    <t>Total Cost</t>
  </si>
  <si>
    <t>Annual cost to Fed. Gov't</t>
  </si>
  <si>
    <t>Total Cost-Business</t>
  </si>
  <si>
    <t>Total Hrs.-Business</t>
  </si>
  <si>
    <t>Business</t>
  </si>
  <si>
    <t>Total Cost-Farmer</t>
  </si>
  <si>
    <t>Total Hrs.-Farmer</t>
  </si>
  <si>
    <t>Farmer</t>
  </si>
  <si>
    <t>Respondents cost per Hour</t>
  </si>
  <si>
    <t>(Col. 12 / Col. 8)</t>
  </si>
  <si>
    <t>Total</t>
  </si>
  <si>
    <t>Hrs.</t>
  </si>
  <si>
    <t>Average Burden per Respondent</t>
  </si>
  <si>
    <t>(Col. 12 / Col. 10 x 60)</t>
  </si>
  <si>
    <t>Page 7</t>
  </si>
  <si>
    <t>Min</t>
  </si>
  <si>
    <t>Average Burden per Collection</t>
  </si>
  <si>
    <t>Page 6</t>
  </si>
  <si>
    <t>(Col. 12)</t>
  </si>
  <si>
    <t>Page 5</t>
  </si>
  <si>
    <t>Total Annual Burden Hours</t>
  </si>
  <si>
    <t>Page 4</t>
  </si>
  <si>
    <t>(Col. 10)</t>
  </si>
  <si>
    <t>Page 3</t>
  </si>
  <si>
    <t>Total Annual Responses</t>
  </si>
  <si>
    <t>Page 2</t>
  </si>
  <si>
    <t>(Col. 10 / Col. 8)</t>
  </si>
  <si>
    <t>Page 1</t>
  </si>
  <si>
    <t>Reports Filed per Person</t>
  </si>
  <si>
    <t>Business Hrs.</t>
  </si>
  <si>
    <t>Farmer Hrs.</t>
  </si>
  <si>
    <t>Total Number of Unduplicated Respondents</t>
  </si>
  <si>
    <t>GRAND TOTALS</t>
  </si>
  <si>
    <t>TOTALS</t>
  </si>
  <si>
    <t>(Farmer)</t>
  </si>
  <si>
    <t>763.20(b)(2)(ii)(B)</t>
  </si>
  <si>
    <t>FSA-2684</t>
  </si>
  <si>
    <t>Land Contract Recapture Agreement</t>
  </si>
  <si>
    <t>763.18 (b)(7)</t>
  </si>
  <si>
    <t>(Business)</t>
  </si>
  <si>
    <t>(OMB 0560-0155)</t>
  </si>
  <si>
    <t>763.18 (a)(10)</t>
  </si>
  <si>
    <t>FSA-2241</t>
  </si>
  <si>
    <t>Guarantee Loan Status Report</t>
  </si>
  <si>
    <t>763.20(b)(2)(i)(B)</t>
  </si>
  <si>
    <t>Loan Servicing</t>
  </si>
  <si>
    <t>763.20(b)(2)(i)(A)</t>
  </si>
  <si>
    <t>Non-Form</t>
  </si>
  <si>
    <t>Report of Loss-Agent</t>
  </si>
  <si>
    <t>Loan Servicing (Standard)</t>
  </si>
  <si>
    <t>Liquidation Plan-Agent</t>
  </si>
  <si>
    <t>763.20(b)(2)</t>
  </si>
  <si>
    <t>Inform Agency of Liquidation-Agent</t>
  </si>
  <si>
    <t>763.20(b)(2)(i)(D)</t>
  </si>
  <si>
    <t>763.20(a)(2)</t>
  </si>
  <si>
    <t>Demand for Agency Payment-Agent</t>
  </si>
  <si>
    <t>763.20(b)(1)</t>
  </si>
  <si>
    <t>Loan Servicing (Prompt &amp; Standard)</t>
  </si>
  <si>
    <t>763.20(a)(1)</t>
  </si>
  <si>
    <t>Demand for Default Payment-Agent</t>
  </si>
  <si>
    <t>0560-0155</t>
  </si>
  <si>
    <t>763.18(b)(8)</t>
  </si>
  <si>
    <t>763.18(a)(5)</t>
  </si>
  <si>
    <t>Payment Reminder Notice-Agent</t>
  </si>
  <si>
    <t>763.18 (b)(5)</t>
  </si>
  <si>
    <t>Loan Servicing-(Standard)</t>
  </si>
  <si>
    <t>Annual Inspection Report-Agent</t>
  </si>
  <si>
    <t>763.11 (c)(2)</t>
  </si>
  <si>
    <t>763.11 (c)(1)</t>
  </si>
  <si>
    <t>Copy of Agent Bonding Documents-Agent</t>
  </si>
  <si>
    <t>763.7 (b)(14)</t>
  </si>
  <si>
    <t>763.7 (b)(3)(v)</t>
  </si>
  <si>
    <t>Additional Information</t>
  </si>
  <si>
    <t>763.7 (b)(13)</t>
  </si>
  <si>
    <t>Copy of Land Contract</t>
  </si>
  <si>
    <t>763.18 (b)(4)</t>
  </si>
  <si>
    <t>763.18 (a)(4)</t>
  </si>
  <si>
    <t>Copy of Real Estate Taxes-Agent</t>
  </si>
  <si>
    <t xml:space="preserve">Loan Making </t>
  </si>
  <si>
    <t>763.15 (a)</t>
  </si>
  <si>
    <t>Copy of Real Estate Taxes-Seller</t>
  </si>
  <si>
    <t xml:space="preserve">Copy of Insurance-Seller </t>
  </si>
  <si>
    <t>Loan Making</t>
  </si>
  <si>
    <t>Copy of Insurance-Seller</t>
  </si>
  <si>
    <t>Non-Forms</t>
  </si>
  <si>
    <t>763.7 (b)(1)</t>
  </si>
  <si>
    <t>FSA-2683</t>
  </si>
  <si>
    <t>763.17 (c)</t>
  </si>
  <si>
    <t>Standard Payment-Agent</t>
  </si>
  <si>
    <t>FSA-2682</t>
  </si>
  <si>
    <t>Land Contract Agreement for Standard Guarantee</t>
  </si>
  <si>
    <t>Standard Payment-Seller</t>
  </si>
  <si>
    <t>Standard Payment-Buyer</t>
  </si>
  <si>
    <t>Prompt Payment-Agent</t>
  </si>
  <si>
    <t>FSA-2681</t>
  </si>
  <si>
    <t>Land Contract Agreement for Prompt Payment Guarantee</t>
  </si>
  <si>
    <t>Prompt Payment-Seller</t>
  </si>
  <si>
    <t>Prompt Payment-Buyer</t>
  </si>
  <si>
    <t>763.7 (a)</t>
  </si>
  <si>
    <t>Standard Guarantee-Seller</t>
  </si>
  <si>
    <t>FSA-2680</t>
  </si>
  <si>
    <t>Letter Of Interest</t>
  </si>
  <si>
    <t>762.128(a)</t>
  </si>
  <si>
    <t>Environmental &amp; Special Laws</t>
  </si>
  <si>
    <t>Notification</t>
  </si>
  <si>
    <t>762.110(g)</t>
  </si>
  <si>
    <t>Written</t>
  </si>
  <si>
    <t>Market Placement Program</t>
  </si>
  <si>
    <t>762.149 (g)</t>
  </si>
  <si>
    <t>Letter</t>
  </si>
  <si>
    <t xml:space="preserve">Copy of </t>
  </si>
  <si>
    <t>Acceleration</t>
  </si>
  <si>
    <t>762.149 (e)(1)</t>
  </si>
  <si>
    <t>Documents</t>
  </si>
  <si>
    <t xml:space="preserve">Supporting </t>
  </si>
  <si>
    <t>Protective Advances</t>
  </si>
  <si>
    <t>762.149 (b)</t>
  </si>
  <si>
    <t>Plan</t>
  </si>
  <si>
    <t>Liquidation Plan</t>
  </si>
  <si>
    <t>762.149(a)</t>
  </si>
  <si>
    <t>Attend Meeting</t>
  </si>
  <si>
    <t>Prepare for &amp;</t>
  </si>
  <si>
    <t>Mediation</t>
  </si>
  <si>
    <t>Shared Appreciation Agreements (Servicing)</t>
  </si>
  <si>
    <t>762.146 (d)</t>
  </si>
  <si>
    <t>Interest Rate Change</t>
  </si>
  <si>
    <t>762.146 (c)</t>
  </si>
  <si>
    <t>Data</t>
  </si>
  <si>
    <t>Financial</t>
  </si>
  <si>
    <t>Release of Liability after Liquidation</t>
  </si>
  <si>
    <t>762.146 (a)(2)</t>
  </si>
  <si>
    <t>Analysis</t>
  </si>
  <si>
    <t>Additional Loan &amp; Advances</t>
  </si>
  <si>
    <t>Other Servicing Procedures</t>
  </si>
  <si>
    <t>Contract</t>
  </si>
  <si>
    <t>762.145 (e)</t>
  </si>
  <si>
    <t xml:space="preserve">Evidence of </t>
  </si>
  <si>
    <t>Debt Writedwon</t>
  </si>
  <si>
    <t>copies</t>
  </si>
  <si>
    <t>Narrative &amp;</t>
  </si>
  <si>
    <t>Restructuring Guaranteed Loans-PLP</t>
  </si>
  <si>
    <t>Restructuring Guaranteed Loans-CLP</t>
  </si>
  <si>
    <t>Restructuring Guaranteed Loans-SEL</t>
  </si>
  <si>
    <t>762.145 (a)(2)</t>
  </si>
  <si>
    <t>SED</t>
  </si>
  <si>
    <t>Lenders</t>
  </si>
  <si>
    <t xml:space="preserve">Request to </t>
  </si>
  <si>
    <t>Repurchase for Servicing</t>
  </si>
  <si>
    <t>762.144 (1)</t>
  </si>
  <si>
    <t xml:space="preserve">Demand and </t>
  </si>
  <si>
    <t>Repurchase by the Agency</t>
  </si>
  <si>
    <t>Holders</t>
  </si>
  <si>
    <t>762.144 (b)(1)</t>
  </si>
  <si>
    <t>Repurchase by Lender</t>
  </si>
  <si>
    <t>762.142 (d)(9)</t>
  </si>
  <si>
    <t>Notice</t>
  </si>
  <si>
    <t>Transfer &amp; Assumption</t>
  </si>
  <si>
    <t>762.142 (c)</t>
  </si>
  <si>
    <t>Information</t>
  </si>
  <si>
    <t>Subordinations</t>
  </si>
  <si>
    <t>762.142 (b)(2)</t>
  </si>
  <si>
    <t>Partial Release</t>
  </si>
  <si>
    <t>Reporting Requirements-PLP</t>
  </si>
  <si>
    <t>762.141 (d)</t>
  </si>
  <si>
    <t>Reporting Requirements-SEL</t>
  </si>
  <si>
    <t>762.141 (c)</t>
  </si>
  <si>
    <t>Reporting Requirements-CLP</t>
  </si>
  <si>
    <t>762.130(f)</t>
  </si>
  <si>
    <t>Summary of</t>
  </si>
  <si>
    <t>762.130 (xi)(2)</t>
  </si>
  <si>
    <t>Evidence</t>
  </si>
  <si>
    <t>762.128 (d)(2)</t>
  </si>
  <si>
    <t>Equal Opportunity and Non-Discrimination</t>
  </si>
  <si>
    <t>Appraiser Requirements</t>
  </si>
  <si>
    <t>Interest Rates, Terms, Charges &amp; Fees</t>
  </si>
  <si>
    <t>762.110 (f)</t>
  </si>
  <si>
    <t>Applicants</t>
  </si>
  <si>
    <t>Conflict of Interest</t>
  </si>
  <si>
    <t>762.106 (e)</t>
  </si>
  <si>
    <t>Files</t>
  </si>
  <si>
    <t>Access to</t>
  </si>
  <si>
    <t>Attendance</t>
  </si>
  <si>
    <t>Physical</t>
  </si>
  <si>
    <t>CLP &amp; PLP Criteria-Training</t>
  </si>
  <si>
    <t>Supporting</t>
  </si>
  <si>
    <t>Lender Name or Ownership Change</t>
  </si>
  <si>
    <t>762.105 (c) (3)</t>
  </si>
  <si>
    <t>Document</t>
  </si>
  <si>
    <t>Substitution Of Lenders-Original</t>
  </si>
  <si>
    <t>762.105 (c) (2)</t>
  </si>
  <si>
    <t>Agreement</t>
  </si>
  <si>
    <t>Substitution Of Lenders-New</t>
  </si>
  <si>
    <t>762.105 (b)</t>
  </si>
  <si>
    <t>762.141 (f)</t>
  </si>
  <si>
    <t>FSA-2261</t>
  </si>
  <si>
    <t>Report of Collection Activities on Liquidated Accounts</t>
  </si>
  <si>
    <t>FSA-2254-A</t>
  </si>
  <si>
    <t>Supplemental Loss Form</t>
  </si>
  <si>
    <t>762.144 (c)</t>
  </si>
  <si>
    <t>FSA-2254</t>
  </si>
  <si>
    <t>Guaranteed Loan Report of Loss</t>
  </si>
  <si>
    <t>FSA-2253</t>
  </si>
  <si>
    <t>763.145(4)(e)</t>
  </si>
  <si>
    <t>Lender</t>
  </si>
  <si>
    <t>FSA-2252</t>
  </si>
  <si>
    <t>Farm Loan Programs Guaranteed Writedown Worksheet</t>
  </si>
  <si>
    <t>FSA-2251</t>
  </si>
  <si>
    <t>Lender's Guaranteed Loan Payment to USDA</t>
  </si>
  <si>
    <t>762.141 (a)</t>
  </si>
  <si>
    <t>FSA-2248</t>
  </si>
  <si>
    <t>Guaranteed Farm Loan Default Status</t>
  </si>
  <si>
    <t>L-Lenders</t>
  </si>
  <si>
    <t>FSA-2242</t>
  </si>
  <si>
    <t>Assignment of Guarantee</t>
  </si>
  <si>
    <t>Guaranteed Loan Status Report</t>
  </si>
  <si>
    <t>762.130 (4)</t>
  </si>
  <si>
    <t>FSA-2236</t>
  </si>
  <si>
    <t>Guaranteed Loan Closing Report</t>
  </si>
  <si>
    <t>FSA-2233</t>
  </si>
  <si>
    <t>Lender Certification</t>
  </si>
  <si>
    <t>762.130 (4)(c)(2)</t>
  </si>
  <si>
    <t>FSA-2232</t>
  </si>
  <si>
    <t>Conditional Commitment</t>
  </si>
  <si>
    <t>762.150 (a) (1)</t>
  </si>
  <si>
    <t xml:space="preserve">L-Lenders </t>
  </si>
  <si>
    <t>FSA-2222</t>
  </si>
  <si>
    <t>Request for Interest Assistance</t>
  </si>
  <si>
    <t>762.150 (6)</t>
  </si>
  <si>
    <t>FSA-2221</t>
  </si>
  <si>
    <t>Interest Assistance Agreement</t>
  </si>
  <si>
    <t>A-Applicants</t>
  </si>
  <si>
    <t>762.110 (6) (c)</t>
  </si>
  <si>
    <t>FSA-2212</t>
  </si>
  <si>
    <t>Preferred Lender Application for Guarantee</t>
  </si>
  <si>
    <t>762.110(6) (c)</t>
  </si>
  <si>
    <t>762.142 (b)</t>
  </si>
  <si>
    <t>FSA-2211</t>
  </si>
  <si>
    <t>Application for Guarantee</t>
  </si>
  <si>
    <t>762.110 (a)</t>
  </si>
  <si>
    <t>762.105 (d)</t>
  </si>
  <si>
    <t>FSA-2201</t>
  </si>
  <si>
    <t>Lenders Agreement</t>
  </si>
  <si>
    <t>Guaranteed Micro Lender Application</t>
  </si>
  <si>
    <t>FSA-2205</t>
  </si>
  <si>
    <t>Lender (20 new MLP applications)</t>
  </si>
  <si>
    <t>EZ Application for Guarantee</t>
  </si>
  <si>
    <t>FSA-2210</t>
  </si>
  <si>
    <t>Applicant</t>
  </si>
  <si>
    <t>Lender (100 current lenders + 20 new lenders)</t>
  </si>
  <si>
    <t>762.160(a)(6)</t>
  </si>
  <si>
    <t>(SEL-2000 CLP-200 PLP-230 MLP-20)</t>
  </si>
  <si>
    <t>L-Lenders (2000-SEL &amp; 200-CLP)</t>
  </si>
  <si>
    <t>762.130 (d)</t>
  </si>
  <si>
    <t>Non-Form Collection</t>
  </si>
  <si>
    <t>SEL Eligibility Criteria (New)</t>
  </si>
  <si>
    <t>PLP Eligibility Criteria (Renewal)</t>
  </si>
  <si>
    <t>Guarantee Agreement-Lender</t>
  </si>
  <si>
    <t>L-Lenders (230-PLP)</t>
  </si>
  <si>
    <t>L-Lenders (2450 total lenders)</t>
  </si>
  <si>
    <t>CLP Eligibility Criteria (Renewal)</t>
  </si>
  <si>
    <t>Lenders (70)</t>
  </si>
  <si>
    <t>Insurance-Farm Inspection-Environmental</t>
  </si>
  <si>
    <t>Summary</t>
  </si>
  <si>
    <t>Monitoring SEL Lenders</t>
  </si>
  <si>
    <t>Monitoring CLP Lenders</t>
  </si>
  <si>
    <t>Monitoring PLP Lenders</t>
  </si>
  <si>
    <t>Appraisal-Real Estate</t>
  </si>
  <si>
    <t>762.127 (c)</t>
  </si>
  <si>
    <t>Appraisal-Chattels</t>
  </si>
  <si>
    <t>762.127 (b)(3)</t>
  </si>
  <si>
    <t>Replacement of Loan Guarantee or Assignment of Guarantee Agreement</t>
  </si>
  <si>
    <t>Shared Appreciation Agreement for Guaranteed Loans</t>
  </si>
  <si>
    <t xml:space="preserve">Assignment of </t>
  </si>
  <si>
    <t>PLP &amp; CLP Eligibility Criteria (New)</t>
  </si>
  <si>
    <t>Inspections Construction (post close)</t>
  </si>
  <si>
    <t>TRAVEL TIME-GFL 1200 hrs.</t>
  </si>
  <si>
    <t>Prompt Payment Buyer</t>
  </si>
  <si>
    <t>Burden Hrs.</t>
  </si>
  <si>
    <t xml:space="preserve">Hours Reviewing &amp; Processing Collection </t>
  </si>
  <si>
    <t>Bold-Denotes unduplicated respondents</t>
  </si>
  <si>
    <t>Average Salary (GS-9-12) OPM 2017 Table</t>
  </si>
  <si>
    <t>GLB - EZ - MLP</t>
  </si>
  <si>
    <t>762.105 (d) (3)</t>
  </si>
  <si>
    <t>762.106 9(a)</t>
  </si>
  <si>
    <t xml:space="preserve">762.106 (f)(2) </t>
  </si>
  <si>
    <t>762.106 (b)(6)(i) 762.106 ( c) (1)</t>
  </si>
  <si>
    <t>762.123 (a)(1)&amp;(b)</t>
  </si>
  <si>
    <t>762.124 (a)(1)</t>
  </si>
  <si>
    <t>762.141 (3) (e)</t>
  </si>
  <si>
    <t>762.145 (a)(3)(iii)</t>
  </si>
  <si>
    <t>762.145 (a)(3)(III)</t>
  </si>
  <si>
    <t>7 CFR 763.20(b)(2)(ii)(B)</t>
  </si>
  <si>
    <t>Request for Land Contract Loan Making Assistance (farmers)</t>
  </si>
  <si>
    <t>Land Contract Recapture Agreement (farmers)</t>
  </si>
  <si>
    <t xml:space="preserve">FSA-2684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</si>
</sst>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1"/>
      <color theme="9"/>
      <name val="Times New Roman"/>
      <family val="1"/>
    </font>
    <font>
      <sz val="10"/>
      <color theme="9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49" fontId="3" fillId="2" borderId="0" xfId="0" applyNumberFormat="1" applyFont="1" applyFill="1"/>
    <xf numFmtId="44" fontId="3" fillId="2" borderId="0" xfId="2" applyFont="1" applyFill="1"/>
    <xf numFmtId="165" fontId="3" fillId="2" borderId="0" xfId="1" applyNumberFormat="1" applyFont="1" applyFill="1" applyBorder="1"/>
    <xf numFmtId="49" fontId="4" fillId="2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165" fontId="3" fillId="2" borderId="0" xfId="1" applyNumberFormat="1" applyFont="1" applyFill="1"/>
    <xf numFmtId="0" fontId="7" fillId="0" borderId="0" xfId="0" applyFont="1" applyFill="1" applyBorder="1" applyAlignment="1">
      <alignment horizontal="center"/>
    </xf>
    <xf numFmtId="44" fontId="3" fillId="2" borderId="0" xfId="2" applyFont="1" applyFill="1" applyAlignment="1">
      <alignment horizontal="right"/>
    </xf>
    <xf numFmtId="0" fontId="3" fillId="0" borderId="0" xfId="0" applyFont="1" applyAlignment="1">
      <alignment horizontal="right"/>
    </xf>
    <xf numFmtId="165" fontId="8" fillId="2" borderId="0" xfId="1" applyNumberFormat="1" applyFont="1" applyFill="1" applyAlignment="1">
      <alignment horizontal="right"/>
    </xf>
    <xf numFmtId="44" fontId="3" fillId="2" borderId="0" xfId="2" applyNumberFormat="1" applyFont="1" applyFill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9" fillId="0" borderId="0" xfId="0" applyNumberFormat="1" applyFont="1"/>
    <xf numFmtId="0" fontId="10" fillId="0" borderId="0" xfId="0" applyFont="1"/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2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/>
    <xf numFmtId="49" fontId="3" fillId="2" borderId="3" xfId="0" applyNumberFormat="1" applyFont="1" applyFill="1" applyBorder="1"/>
    <xf numFmtId="49" fontId="4" fillId="2" borderId="4" xfId="0" applyNumberFormat="1" applyFont="1" applyFill="1" applyBorder="1"/>
    <xf numFmtId="1" fontId="8" fillId="3" borderId="2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/>
    <xf numFmtId="49" fontId="8" fillId="3" borderId="3" xfId="0" applyNumberFormat="1" applyFont="1" applyFill="1" applyBorder="1"/>
    <xf numFmtId="49" fontId="12" fillId="3" borderId="4" xfId="0" applyNumberFormat="1" applyFont="1" applyFill="1" applyBorder="1"/>
    <xf numFmtId="1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/>
    <xf numFmtId="1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/>
    <xf numFmtId="49" fontId="10" fillId="0" borderId="8" xfId="0" applyNumberFormat="1" applyFont="1" applyBorder="1"/>
    <xf numFmtId="49" fontId="6" fillId="0" borderId="8" xfId="0" applyNumberFormat="1" applyFont="1" applyBorder="1" applyAlignment="1">
      <alignment horizontal="left" vertical="top"/>
    </xf>
    <xf numFmtId="2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left" vertical="top"/>
    </xf>
    <xf numFmtId="1" fontId="4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49" fontId="8" fillId="0" borderId="10" xfId="0" applyNumberFormat="1" applyFont="1" applyBorder="1"/>
    <xf numFmtId="1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3" fillId="0" borderId="12" xfId="0" applyNumberFormat="1" applyFont="1" applyBorder="1"/>
    <xf numFmtId="49" fontId="6" fillId="0" borderId="12" xfId="0" applyNumberFormat="1" applyFont="1" applyBorder="1" applyAlignment="1">
      <alignment horizontal="left" vertical="top"/>
    </xf>
    <xf numFmtId="0" fontId="10" fillId="0" borderId="6" xfId="0" applyFont="1" applyBorder="1"/>
    <xf numFmtId="49" fontId="8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top"/>
    </xf>
    <xf numFmtId="49" fontId="3" fillId="0" borderId="5" xfId="0" applyNumberFormat="1" applyFont="1" applyBorder="1"/>
    <xf numFmtId="49" fontId="8" fillId="0" borderId="8" xfId="0" applyNumberFormat="1" applyFont="1" applyBorder="1" applyAlignment="1">
      <alignment horizontal="left"/>
    </xf>
    <xf numFmtId="49" fontId="3" fillId="0" borderId="7" xfId="0" applyNumberFormat="1" applyFont="1" applyBorder="1"/>
    <xf numFmtId="49" fontId="8" fillId="0" borderId="8" xfId="0" applyNumberFormat="1" applyFont="1" applyBorder="1"/>
    <xf numFmtId="49" fontId="3" fillId="0" borderId="11" xfId="0" applyNumberFormat="1" applyFont="1" applyBorder="1"/>
    <xf numFmtId="49" fontId="8" fillId="0" borderId="12" xfId="0" applyNumberFormat="1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Font="1" applyFill="1" applyBorder="1"/>
    <xf numFmtId="0" fontId="3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49" fontId="8" fillId="0" borderId="12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left" vertical="top"/>
    </xf>
    <xf numFmtId="0" fontId="8" fillId="0" borderId="11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14" fillId="0" borderId="12" xfId="0" applyNumberFormat="1" applyFont="1" applyFill="1" applyBorder="1" applyAlignment="1">
      <alignment horizontal="left" vertical="top"/>
    </xf>
    <xf numFmtId="1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left" vertical="top"/>
    </xf>
    <xf numFmtId="0" fontId="8" fillId="0" borderId="8" xfId="0" applyNumberFormat="1" applyFont="1" applyBorder="1" applyAlignment="1">
      <alignment horizontal="center"/>
    </xf>
    <xf numFmtId="49" fontId="14" fillId="0" borderId="8" xfId="0" applyNumberFormat="1" applyFont="1" applyFill="1" applyBorder="1" applyAlignment="1">
      <alignment horizontal="left" vertical="top"/>
    </xf>
    <xf numFmtId="1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/>
    </xf>
    <xf numFmtId="49" fontId="8" fillId="0" borderId="6" xfId="0" applyNumberFormat="1" applyFont="1" applyFill="1" applyBorder="1"/>
    <xf numFmtId="1" fontId="8" fillId="0" borderId="11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3" fillId="0" borderId="6" xfId="0" applyFont="1" applyBorder="1"/>
    <xf numFmtId="49" fontId="3" fillId="0" borderId="10" xfId="0" applyNumberFormat="1" applyFont="1" applyBorder="1" applyAlignment="1">
      <alignment horizontal="center"/>
    </xf>
    <xf numFmtId="0" fontId="3" fillId="0" borderId="8" xfId="0" applyFont="1" applyFill="1" applyBorder="1"/>
    <xf numFmtId="49" fontId="3" fillId="0" borderId="8" xfId="0" applyNumberFormat="1" applyFont="1" applyBorder="1" applyAlignment="1" applyProtection="1">
      <alignment horizontal="center"/>
      <protection locked="0"/>
    </xf>
    <xf numFmtId="49" fontId="12" fillId="0" borderId="8" xfId="0" applyNumberFormat="1" applyFont="1" applyFill="1" applyBorder="1"/>
    <xf numFmtId="49" fontId="12" fillId="0" borderId="12" xfId="0" applyNumberFormat="1" applyFont="1" applyFill="1" applyBorder="1"/>
    <xf numFmtId="2" fontId="3" fillId="0" borderId="5" xfId="0" applyNumberFormat="1" applyFont="1" applyBorder="1" applyAlignment="1">
      <alignment horizontal="center"/>
    </xf>
    <xf numFmtId="49" fontId="10" fillId="0" borderId="6" xfId="0" applyNumberFormat="1" applyFont="1" applyBorder="1"/>
    <xf numFmtId="49" fontId="8" fillId="0" borderId="12" xfId="0" applyNumberFormat="1" applyFont="1" applyBorder="1"/>
    <xf numFmtId="49" fontId="10" fillId="0" borderId="12" xfId="0" applyNumberFormat="1" applyFont="1" applyBorder="1"/>
    <xf numFmtId="49" fontId="4" fillId="0" borderId="14" xfId="0" applyNumberFormat="1" applyFont="1" applyBorder="1"/>
    <xf numFmtId="49" fontId="10" fillId="0" borderId="5" xfId="0" applyNumberFormat="1" applyFont="1" applyBorder="1"/>
    <xf numFmtId="0" fontId="12" fillId="0" borderId="12" xfId="0" applyFont="1" applyBorder="1"/>
    <xf numFmtId="0" fontId="8" fillId="0" borderId="1" xfId="0" applyFont="1" applyBorder="1" applyAlignment="1">
      <alignment horizontal="center"/>
    </xf>
    <xf numFmtId="0" fontId="13" fillId="0" borderId="0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15" fillId="0" borderId="12" xfId="0" applyFont="1" applyBorder="1" applyAlignment="1">
      <alignment horizontal="center"/>
    </xf>
    <xf numFmtId="0" fontId="16" fillId="0" borderId="11" xfId="0" applyFont="1" applyBorder="1"/>
    <xf numFmtId="0" fontId="3" fillId="0" borderId="1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top" wrapText="1"/>
    </xf>
    <xf numFmtId="0" fontId="9" fillId="0" borderId="15" xfId="0" applyFont="1" applyBorder="1" applyAlignment="1">
      <alignment horizontal="center" vertical="top"/>
    </xf>
    <xf numFmtId="0" fontId="16" fillId="0" borderId="15" xfId="0" applyFont="1" applyBorder="1"/>
    <xf numFmtId="0" fontId="3" fillId="0" borderId="15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left" vertical="top"/>
    </xf>
    <xf numFmtId="0" fontId="0" fillId="0" borderId="5" xfId="0" applyBorder="1" applyAlignment="1"/>
    <xf numFmtId="49" fontId="3" fillId="0" borderId="13" xfId="0" applyNumberFormat="1" applyFont="1" applyBorder="1"/>
    <xf numFmtId="49" fontId="3" fillId="0" borderId="14" xfId="0" applyNumberFormat="1" applyFont="1" applyBorder="1"/>
    <xf numFmtId="1" fontId="12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13" xfId="0" applyFont="1" applyBorder="1"/>
    <xf numFmtId="0" fontId="13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4" fillId="0" borderId="12" xfId="0" applyNumberFormat="1" applyFont="1" applyBorder="1" applyAlignment="1">
      <alignment horizontal="left" vertical="top"/>
    </xf>
    <xf numFmtId="1" fontId="12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10" xfId="0" applyNumberFormat="1" applyFont="1" applyBorder="1"/>
    <xf numFmtId="49" fontId="14" fillId="0" borderId="14" xfId="0" applyNumberFormat="1" applyFont="1" applyBorder="1" applyAlignment="1">
      <alignment horizontal="left" vertical="top"/>
    </xf>
    <xf numFmtId="49" fontId="8" fillId="0" borderId="6" xfId="0" applyNumberFormat="1" applyFont="1" applyBorder="1"/>
    <xf numFmtId="0" fontId="3" fillId="0" borderId="11" xfId="0" applyNumberFormat="1" applyFont="1" applyBorder="1" applyAlignment="1">
      <alignment horizontal="center"/>
    </xf>
    <xf numFmtId="49" fontId="4" fillId="0" borderId="12" xfId="0" applyNumberFormat="1" applyFont="1" applyBorder="1"/>
    <xf numFmtId="0" fontId="3" fillId="0" borderId="8" xfId="0" applyFont="1" applyBorder="1"/>
    <xf numFmtId="1" fontId="12" fillId="0" borderId="8" xfId="0" applyNumberFormat="1" applyFont="1" applyFill="1" applyBorder="1" applyAlignment="1">
      <alignment horizontal="center"/>
    </xf>
    <xf numFmtId="49" fontId="8" fillId="0" borderId="8" xfId="0" applyNumberFormat="1" applyFont="1" applyFill="1" applyBorder="1"/>
    <xf numFmtId="1" fontId="8" fillId="0" borderId="12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8" fillId="0" borderId="13" xfId="0" applyNumberFormat="1" applyFont="1" applyBorder="1"/>
    <xf numFmtId="0" fontId="6" fillId="0" borderId="1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0" fillId="0" borderId="12" xfId="0" applyNumberFormat="1" applyFont="1" applyFill="1" applyBorder="1"/>
    <xf numFmtId="49" fontId="14" fillId="0" borderId="14" xfId="0" applyNumberFormat="1" applyFont="1" applyFill="1" applyBorder="1" applyAlignment="1">
      <alignment horizontal="left" vertical="top"/>
    </xf>
    <xf numFmtId="166" fontId="3" fillId="0" borderId="8" xfId="0" applyNumberFormat="1" applyFont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49" fontId="8" fillId="0" borderId="10" xfId="0" applyNumberFormat="1" applyFont="1" applyFill="1" applyBorder="1"/>
    <xf numFmtId="0" fontId="6" fillId="0" borderId="12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49" fontId="6" fillId="0" borderId="11" xfId="0" applyNumberFormat="1" applyFont="1" applyBorder="1"/>
    <xf numFmtId="49" fontId="6" fillId="0" borderId="12" xfId="0" applyNumberFormat="1" applyFont="1" applyBorder="1"/>
    <xf numFmtId="49" fontId="12" fillId="0" borderId="14" xfId="0" applyNumberFormat="1" applyFont="1" applyFill="1" applyBorder="1"/>
    <xf numFmtId="0" fontId="13" fillId="3" borderId="0" xfId="0" applyFont="1" applyFill="1"/>
    <xf numFmtId="49" fontId="3" fillId="0" borderId="6" xfId="0" applyNumberFormat="1" applyFont="1" applyBorder="1" applyAlignment="1">
      <alignment horizontal="center" wrapText="1"/>
    </xf>
    <xf numFmtId="0" fontId="13" fillId="0" borderId="12" xfId="0" applyFont="1" applyBorder="1"/>
    <xf numFmtId="49" fontId="3" fillId="0" borderId="12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6" fillId="0" borderId="13" xfId="0" applyNumberFormat="1" applyFont="1" applyBorder="1" applyAlignment="1">
      <alignment horizontal="left" vertical="top"/>
    </xf>
    <xf numFmtId="0" fontId="11" fillId="0" borderId="12" xfId="0" applyFont="1" applyBorder="1"/>
    <xf numFmtId="49" fontId="8" fillId="0" borderId="1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8" fillId="0" borderId="6" xfId="0" applyNumberFormat="1" applyFont="1" applyBorder="1" applyAlignment="1">
      <alignment horizontal="left"/>
    </xf>
    <xf numFmtId="1" fontId="12" fillId="0" borderId="1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left" vertical="top"/>
    </xf>
    <xf numFmtId="49" fontId="6" fillId="0" borderId="14" xfId="0" applyNumberFormat="1" applyFont="1" applyBorder="1" applyAlignment="1">
      <alignment horizontal="left" vertical="top"/>
    </xf>
    <xf numFmtId="0" fontId="3" fillId="0" borderId="10" xfId="0" applyFont="1" applyBorder="1"/>
    <xf numFmtId="49" fontId="8" fillId="0" borderId="14" xfId="0" applyNumberFormat="1" applyFont="1" applyBorder="1"/>
    <xf numFmtId="0" fontId="8" fillId="0" borderId="14" xfId="0" applyFont="1" applyBorder="1"/>
    <xf numFmtId="49" fontId="6" fillId="0" borderId="14" xfId="0" applyNumberFormat="1" applyFont="1" applyFill="1" applyBorder="1" applyAlignment="1">
      <alignment horizontal="left" vertical="top"/>
    </xf>
    <xf numFmtId="49" fontId="6" fillId="0" borderId="14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9" xfId="0" applyBorder="1" applyAlignment="1"/>
    <xf numFmtId="1" fontId="8" fillId="3" borderId="6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1" fontId="12" fillId="3" borderId="6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2" xfId="0" applyNumberFormat="1" applyFont="1" applyFill="1" applyBorder="1" applyAlignment="1">
      <alignment horizontal="left" vertical="top"/>
    </xf>
    <xf numFmtId="0" fontId="3" fillId="3" borderId="15" xfId="0" applyFont="1" applyFill="1" applyBorder="1"/>
    <xf numFmtId="1" fontId="3" fillId="3" borderId="15" xfId="0" applyNumberFormat="1" applyFont="1" applyFill="1" applyBorder="1" applyAlignment="1">
      <alignment horizontal="center"/>
    </xf>
    <xf numFmtId="0" fontId="0" fillId="3" borderId="15" xfId="0" applyFont="1" applyFill="1" applyBorder="1"/>
    <xf numFmtId="0" fontId="2" fillId="3" borderId="4" xfId="0" applyFont="1" applyFill="1" applyBorder="1"/>
    <xf numFmtId="1" fontId="4" fillId="0" borderId="12" xfId="0" applyNumberFormat="1" applyFont="1" applyBorder="1" applyAlignment="1">
      <alignment horizontal="center"/>
    </xf>
    <xf numFmtId="0" fontId="13" fillId="0" borderId="1" xfId="0" applyFont="1" applyBorder="1"/>
    <xf numFmtId="49" fontId="6" fillId="0" borderId="12" xfId="0" applyNumberFormat="1" applyFont="1" applyBorder="1" applyAlignment="1">
      <alignment vertical="top"/>
    </xf>
    <xf numFmtId="49" fontId="8" fillId="0" borderId="12" xfId="0" applyNumberFormat="1" applyFont="1" applyBorder="1" applyAlignment="1">
      <alignment vertical="top"/>
    </xf>
    <xf numFmtId="49" fontId="8" fillId="0" borderId="8" xfId="0" applyNumberFormat="1" applyFont="1" applyBorder="1" applyAlignment="1"/>
    <xf numFmtId="1" fontId="4" fillId="0" borderId="1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/>
    <xf numFmtId="49" fontId="4" fillId="3" borderId="2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0" fontId="16" fillId="0" borderId="12" xfId="0" applyFont="1" applyBorder="1"/>
    <xf numFmtId="49" fontId="3" fillId="0" borderId="12" xfId="0" applyNumberFormat="1" applyFont="1" applyBorder="1" applyAlignment="1">
      <alignment vertical="top" wrapText="1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/>
    <xf numFmtId="49" fontId="8" fillId="3" borderId="6" xfId="0" applyNumberFormat="1" applyFont="1" applyFill="1" applyBorder="1" applyAlignment="1">
      <alignment horizontal="center"/>
    </xf>
    <xf numFmtId="0" fontId="13" fillId="0" borderId="0" xfId="0" applyFont="1" applyFill="1" applyBorder="1"/>
    <xf numFmtId="1" fontId="3" fillId="0" borderId="12" xfId="0" applyNumberFormat="1" applyFont="1" applyBorder="1"/>
    <xf numFmtId="49" fontId="12" fillId="0" borderId="14" xfId="0" applyNumberFormat="1" applyFont="1" applyBorder="1"/>
    <xf numFmtId="1" fontId="4" fillId="0" borderId="8" xfId="0" applyNumberFormat="1" applyFont="1" applyBorder="1" applyAlignment="1">
      <alignment horizontal="center"/>
    </xf>
    <xf numFmtId="49" fontId="3" fillId="0" borderId="8" xfId="0" applyNumberFormat="1" applyFont="1" applyFill="1" applyBorder="1"/>
    <xf numFmtId="0" fontId="13" fillId="0" borderId="14" xfId="0" applyFont="1" applyBorder="1"/>
    <xf numFmtId="0" fontId="10" fillId="0" borderId="12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/>
    <xf numFmtId="49" fontId="6" fillId="0" borderId="12" xfId="0" applyNumberFormat="1" applyFont="1" applyFill="1" applyBorder="1" applyAlignment="1">
      <alignment horizontal="left" vertical="top"/>
    </xf>
    <xf numFmtId="1" fontId="3" fillId="0" borderId="2" xfId="0" applyNumberFormat="1" applyFont="1" applyBorder="1" applyAlignment="1">
      <alignment wrapText="1"/>
    </xf>
    <xf numFmtId="1" fontId="3" fillId="0" borderId="12" xfId="0" applyNumberFormat="1" applyFont="1" applyBorder="1" applyAlignment="1">
      <alignment wrapText="1"/>
    </xf>
    <xf numFmtId="1" fontId="8" fillId="0" borderId="5" xfId="0" applyNumberFormat="1" applyFont="1" applyBorder="1" applyAlignment="1">
      <alignment horizontal="left" vertical="top"/>
    </xf>
    <xf numFmtId="1" fontId="13" fillId="3" borderId="2" xfId="0" applyNumberFormat="1" applyFont="1" applyFill="1" applyBorder="1"/>
    <xf numFmtId="1" fontId="13" fillId="0" borderId="11" xfId="0" applyNumberFormat="1" applyFont="1" applyBorder="1"/>
    <xf numFmtId="1" fontId="3" fillId="0" borderId="11" xfId="0" applyNumberFormat="1" applyFont="1" applyFill="1" applyBorder="1" applyAlignment="1">
      <alignment horizontal="center"/>
    </xf>
    <xf numFmtId="1" fontId="13" fillId="0" borderId="0" xfId="0" applyNumberFormat="1" applyFont="1"/>
    <xf numFmtId="2" fontId="3" fillId="0" borderId="1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" fontId="11" fillId="3" borderId="0" xfId="0" applyNumberFormat="1" applyFont="1" applyFill="1"/>
    <xf numFmtId="1" fontId="11" fillId="0" borderId="12" xfId="0" applyNumberFormat="1" applyFont="1" applyBorder="1"/>
    <xf numFmtId="1" fontId="11" fillId="0" borderId="11" xfId="0" applyNumberFormat="1" applyFont="1" applyBorder="1"/>
    <xf numFmtId="49" fontId="8" fillId="0" borderId="8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49" fontId="13" fillId="0" borderId="12" xfId="0" applyNumberFormat="1" applyFont="1" applyBorder="1"/>
    <xf numFmtId="49" fontId="11" fillId="0" borderId="12" xfId="0" applyNumberFormat="1" applyFont="1" applyBorder="1"/>
    <xf numFmtId="49" fontId="11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wrapText="1"/>
    </xf>
    <xf numFmtId="49" fontId="3" fillId="4" borderId="6" xfId="0" applyNumberFormat="1" applyFont="1" applyFill="1" applyBorder="1"/>
    <xf numFmtId="49" fontId="3" fillId="4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49" fontId="20" fillId="4" borderId="6" xfId="0" applyNumberFormat="1" applyFont="1" applyFill="1" applyBorder="1" applyAlignment="1"/>
    <xf numFmtId="49" fontId="21" fillId="0" borderId="12" xfId="0" applyNumberFormat="1" applyFont="1" applyBorder="1"/>
    <xf numFmtId="49" fontId="21" fillId="0" borderId="12" xfId="0" applyNumberFormat="1" applyFont="1" applyBorder="1" applyAlignment="1">
      <alignment horizontal="center"/>
    </xf>
    <xf numFmtId="0" fontId="21" fillId="0" borderId="12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14" xfId="0" applyNumberFormat="1" applyFont="1" applyBorder="1"/>
    <xf numFmtId="49" fontId="21" fillId="0" borderId="6" xfId="0" applyNumberFormat="1" applyFont="1" applyBorder="1"/>
    <xf numFmtId="0" fontId="21" fillId="0" borderId="6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vertical="top"/>
    </xf>
    <xf numFmtId="1" fontId="3" fillId="0" borderId="2" xfId="0" applyNumberFormat="1" applyFont="1" applyBorder="1"/>
    <xf numFmtId="1" fontId="3" fillId="0" borderId="13" xfId="0" applyNumberFormat="1" applyFont="1" applyFill="1" applyBorder="1" applyAlignment="1">
      <alignment vertical="top"/>
    </xf>
    <xf numFmtId="1" fontId="3" fillId="2" borderId="0" xfId="0" applyNumberFormat="1" applyFont="1" applyFill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left" vertical="top"/>
    </xf>
    <xf numFmtId="1" fontId="13" fillId="0" borderId="12" xfId="0" applyNumberFormat="1" applyFont="1" applyBorder="1"/>
    <xf numFmtId="1" fontId="13" fillId="3" borderId="0" xfId="0" applyNumberFormat="1" applyFont="1" applyFill="1"/>
    <xf numFmtId="1" fontId="13" fillId="0" borderId="0" xfId="0" applyNumberFormat="1" applyFont="1" applyAlignment="1">
      <alignment horizontal="center"/>
    </xf>
    <xf numFmtId="1" fontId="7" fillId="0" borderId="0" xfId="0" applyNumberFormat="1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49" fontId="21" fillId="0" borderId="13" xfId="0" applyNumberFormat="1" applyFont="1" applyBorder="1"/>
    <xf numFmtId="0" fontId="22" fillId="0" borderId="6" xfId="0" applyFont="1" applyBorder="1"/>
    <xf numFmtId="2" fontId="21" fillId="0" borderId="6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0" fontId="8" fillId="0" borderId="6" xfId="0" applyFont="1" applyBorder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13" fillId="0" borderId="12" xfId="0" applyFont="1" applyFill="1" applyBorder="1"/>
    <xf numFmtId="0" fontId="13" fillId="0" borderId="6" xfId="0" applyFont="1" applyFill="1" applyBorder="1"/>
    <xf numFmtId="0" fontId="12" fillId="0" borderId="12" xfId="0" applyNumberFormat="1" applyFont="1" applyBorder="1" applyAlignment="1">
      <alignment horizontal="center"/>
    </xf>
    <xf numFmtId="0" fontId="8" fillId="0" borderId="9" xfId="0" applyFont="1" applyBorder="1"/>
    <xf numFmtId="49" fontId="8" fillId="0" borderId="12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8" fillId="0" borderId="1" xfId="0" applyNumberFormat="1" applyFont="1" applyBorder="1"/>
    <xf numFmtId="49" fontId="8" fillId="0" borderId="0" xfId="0" applyNumberFormat="1" applyFont="1" applyBorder="1"/>
    <xf numFmtId="49" fontId="12" fillId="0" borderId="13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>
      <alignment horizontal="center"/>
    </xf>
    <xf numFmtId="49" fontId="12" fillId="0" borderId="14" xfId="0" applyNumberFormat="1" applyFont="1" applyBorder="1" applyAlignment="1">
      <alignment horizontal="left" vertical="top"/>
    </xf>
    <xf numFmtId="49" fontId="3" fillId="0" borderId="2" xfId="0" applyNumberFormat="1" applyFont="1" applyBorder="1"/>
    <xf numFmtId="1" fontId="3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top"/>
    </xf>
    <xf numFmtId="49" fontId="8" fillId="0" borderId="12" xfId="0" applyNumberFormat="1" applyFont="1" applyFill="1" applyBorder="1" applyAlignment="1">
      <alignment horizontal="left" vertical="top" wrapText="1"/>
    </xf>
    <xf numFmtId="166" fontId="3" fillId="0" borderId="6" xfId="0" applyNumberFormat="1" applyFont="1" applyBorder="1" applyAlignment="1">
      <alignment horizontal="center"/>
    </xf>
    <xf numFmtId="49" fontId="6" fillId="0" borderId="12" xfId="0" applyNumberFormat="1" applyFont="1" applyFill="1" applyBorder="1" applyAlignment="1">
      <alignment vertical="top"/>
    </xf>
    <xf numFmtId="49" fontId="8" fillId="0" borderId="8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Fill="1" applyBorder="1"/>
    <xf numFmtId="1" fontId="11" fillId="0" borderId="12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49" fontId="11" fillId="0" borderId="8" xfId="0" applyNumberFormat="1" applyFont="1" applyFill="1" applyBorder="1"/>
    <xf numFmtId="49" fontId="11" fillId="0" borderId="8" xfId="0" applyNumberFormat="1" applyFont="1" applyBorder="1"/>
    <xf numFmtId="0" fontId="11" fillId="0" borderId="8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/>
    </xf>
    <xf numFmtId="49" fontId="20" fillId="0" borderId="14" xfId="0" applyNumberFormat="1" applyFont="1" applyBorder="1" applyAlignment="1">
      <alignment horizontal="left" vertical="top"/>
    </xf>
    <xf numFmtId="1" fontId="3" fillId="0" borderId="9" xfId="0" applyNumberFormat="1" applyFont="1" applyBorder="1" applyAlignment="1">
      <alignment vertical="top"/>
    </xf>
    <xf numFmtId="49" fontId="12" fillId="3" borderId="10" xfId="0" applyNumberFormat="1" applyFont="1" applyFill="1" applyBorder="1"/>
    <xf numFmtId="49" fontId="8" fillId="3" borderId="8" xfId="0" applyNumberFormat="1" applyFont="1" applyFill="1" applyBorder="1"/>
    <xf numFmtId="49" fontId="8" fillId="3" borderId="7" xfId="0" applyNumberFormat="1" applyFont="1" applyFill="1" applyBorder="1"/>
    <xf numFmtId="49" fontId="19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16" fillId="0" borderId="6" xfId="0" applyFont="1" applyBorder="1"/>
    <xf numFmtId="0" fontId="8" fillId="0" borderId="8" xfId="0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8" fillId="0" borderId="12" xfId="0" applyNumberFormat="1" applyFont="1" applyFill="1" applyBorder="1" applyAlignment="1">
      <alignment vertical="top"/>
    </xf>
    <xf numFmtId="1" fontId="8" fillId="0" borderId="7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14" fontId="12" fillId="0" borderId="5" xfId="0" applyNumberFormat="1" applyFont="1" applyFill="1" applyBorder="1" applyAlignment="1">
      <alignment horizontal="left" vertical="center"/>
    </xf>
    <xf numFmtId="1" fontId="3" fillId="0" borderId="13" xfId="0" applyNumberFormat="1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9" fontId="23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164" fontId="3" fillId="0" borderId="1" xfId="0" applyNumberFormat="1" applyFont="1" applyBorder="1"/>
    <xf numFmtId="1" fontId="3" fillId="3" borderId="0" xfId="0" applyNumberFormat="1" applyFont="1" applyFill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0" fillId="0" borderId="15" xfId="0" applyBorder="1" applyAlignment="1"/>
    <xf numFmtId="0" fontId="0" fillId="0" borderId="3" xfId="0" applyBorder="1" applyAlignment="1"/>
    <xf numFmtId="0" fontId="18" fillId="0" borderId="4" xfId="0" applyFont="1" applyBorder="1" applyAlignment="1">
      <alignment horizontal="center" vertical="top"/>
    </xf>
    <xf numFmtId="0" fontId="17" fillId="0" borderId="15" xfId="0" applyFont="1" applyBorder="1" applyAlignment="1"/>
    <xf numFmtId="0" fontId="17" fillId="0" borderId="3" xfId="0" applyFont="1" applyBorder="1" applyAlignment="1"/>
    <xf numFmtId="0" fontId="3" fillId="0" borderId="14" xfId="0" applyFont="1" applyBorder="1" applyAlignment="1"/>
    <xf numFmtId="0" fontId="3" fillId="0" borderId="4" xfId="0" applyNumberFormat="1" applyFont="1" applyBorder="1" applyAlignment="1">
      <alignment horizontal="left" vertical="top"/>
    </xf>
    <xf numFmtId="0" fontId="3" fillId="0" borderId="15" xfId="0" applyNumberFormat="1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15" xfId="0" applyFont="1" applyBorder="1" applyAlignment="1"/>
    <xf numFmtId="0" fontId="3" fillId="0" borderId="11" xfId="0" applyFont="1" applyBorder="1" applyAlignment="1"/>
    <xf numFmtId="0" fontId="17" fillId="0" borderId="9" xfId="0" applyFont="1" applyBorder="1" applyAlignment="1"/>
    <xf numFmtId="0" fontId="17" fillId="0" borderId="5" xfId="0" applyFont="1" applyBorder="1" applyAlignment="1"/>
    <xf numFmtId="0" fontId="3" fillId="0" borderId="9" xfId="0" applyFont="1" applyBorder="1" applyAlignment="1"/>
    <xf numFmtId="0" fontId="3" fillId="0" borderId="5" xfId="0" applyFont="1" applyBorder="1" applyAlignment="1"/>
    <xf numFmtId="0" fontId="18" fillId="0" borderId="15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2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55808</xdr:rowOff>
    </xdr:from>
    <xdr:to>
      <xdr:col>2</xdr:col>
      <xdr:colOff>0</xdr:colOff>
      <xdr:row>3</xdr:row>
      <xdr:rowOff>665726</xdr:rowOff>
    </xdr:to>
    <xdr:sp macro="" textlink="">
      <xdr:nvSpPr>
        <xdr:cNvPr id="3" name="TextBox 2"/>
        <xdr:cNvSpPr txBox="1"/>
      </xdr:nvSpPr>
      <xdr:spPr>
        <a:xfrm>
          <a:off x="2975611" y="1457888"/>
          <a:ext cx="537209" cy="609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3</xdr:row>
      <xdr:rowOff>57553</xdr:rowOff>
    </xdr:from>
    <xdr:to>
      <xdr:col>2</xdr:col>
      <xdr:colOff>571499</xdr:colOff>
      <xdr:row>3</xdr:row>
      <xdr:rowOff>686210</xdr:rowOff>
    </xdr:to>
    <xdr:sp macro="" textlink="">
      <xdr:nvSpPr>
        <xdr:cNvPr id="4" name="TextBox 3"/>
        <xdr:cNvSpPr txBox="1"/>
      </xdr:nvSpPr>
      <xdr:spPr>
        <a:xfrm>
          <a:off x="3550920" y="1459633"/>
          <a:ext cx="533399" cy="62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3</xdr:row>
      <xdr:rowOff>24425</xdr:rowOff>
    </xdr:from>
    <xdr:to>
      <xdr:col>3</xdr:col>
      <xdr:colOff>759240</xdr:colOff>
      <xdr:row>3</xdr:row>
      <xdr:rowOff>686211</xdr:rowOff>
    </xdr:to>
    <xdr:sp macro="" textlink="">
      <xdr:nvSpPr>
        <xdr:cNvPr id="5" name="TextBox 4"/>
        <xdr:cNvSpPr txBox="1"/>
      </xdr:nvSpPr>
      <xdr:spPr>
        <a:xfrm>
          <a:off x="4268084" y="1426505"/>
          <a:ext cx="621196" cy="661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3</xdr:row>
      <xdr:rowOff>28141</xdr:rowOff>
    </xdr:from>
    <xdr:to>
      <xdr:col>4</xdr:col>
      <xdr:colOff>913457</xdr:colOff>
      <xdr:row>3</xdr:row>
      <xdr:rowOff>706695</xdr:rowOff>
    </xdr:to>
    <xdr:sp macro="" textlink="">
      <xdr:nvSpPr>
        <xdr:cNvPr id="6" name="TextBox 5"/>
        <xdr:cNvSpPr txBox="1"/>
      </xdr:nvSpPr>
      <xdr:spPr>
        <a:xfrm>
          <a:off x="5080416" y="1430221"/>
          <a:ext cx="831761" cy="67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3</xdr:row>
      <xdr:rowOff>12212</xdr:rowOff>
    </xdr:from>
    <xdr:to>
      <xdr:col>5</xdr:col>
      <xdr:colOff>842596</xdr:colOff>
      <xdr:row>3</xdr:row>
      <xdr:rowOff>707940</xdr:rowOff>
    </xdr:to>
    <xdr:sp macro="" textlink="">
      <xdr:nvSpPr>
        <xdr:cNvPr id="7" name="TextBox 6"/>
        <xdr:cNvSpPr txBox="1"/>
      </xdr:nvSpPr>
      <xdr:spPr>
        <a:xfrm>
          <a:off x="6128358" y="1414292"/>
          <a:ext cx="787378" cy="695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3</xdr:row>
      <xdr:rowOff>24425</xdr:rowOff>
    </xdr:from>
    <xdr:to>
      <xdr:col>6</xdr:col>
      <xdr:colOff>742951</xdr:colOff>
      <xdr:row>3</xdr:row>
      <xdr:rowOff>787400</xdr:rowOff>
    </xdr:to>
    <xdr:sp macro="" textlink="">
      <xdr:nvSpPr>
        <xdr:cNvPr id="8" name="TextBox 7"/>
        <xdr:cNvSpPr txBox="1"/>
      </xdr:nvSpPr>
      <xdr:spPr>
        <a:xfrm>
          <a:off x="7673975" y="1434125"/>
          <a:ext cx="676276" cy="76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3</xdr:row>
      <xdr:rowOff>19051</xdr:rowOff>
    </xdr:from>
    <xdr:to>
      <xdr:col>7</xdr:col>
      <xdr:colOff>809625</xdr:colOff>
      <xdr:row>3</xdr:row>
      <xdr:rowOff>695069</xdr:rowOff>
    </xdr:to>
    <xdr:sp macro="" textlink="">
      <xdr:nvSpPr>
        <xdr:cNvPr id="9" name="TextBox 8"/>
        <xdr:cNvSpPr txBox="1"/>
      </xdr:nvSpPr>
      <xdr:spPr>
        <a:xfrm>
          <a:off x="7903845" y="1421131"/>
          <a:ext cx="762000" cy="67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3</xdr:row>
      <xdr:rowOff>123825</xdr:rowOff>
    </xdr:from>
    <xdr:to>
      <xdr:col>8</xdr:col>
      <xdr:colOff>800101</xdr:colOff>
      <xdr:row>3</xdr:row>
      <xdr:rowOff>695068</xdr:rowOff>
    </xdr:to>
    <xdr:sp macro="" textlink="">
      <xdr:nvSpPr>
        <xdr:cNvPr id="10" name="TextBox 9"/>
        <xdr:cNvSpPr txBox="1"/>
      </xdr:nvSpPr>
      <xdr:spPr>
        <a:xfrm>
          <a:off x="8808721" y="152590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3</xdr:row>
      <xdr:rowOff>12700</xdr:rowOff>
    </xdr:from>
    <xdr:to>
      <xdr:col>10</xdr:col>
      <xdr:colOff>810913</xdr:colOff>
      <xdr:row>3</xdr:row>
      <xdr:rowOff>358468</xdr:rowOff>
    </xdr:to>
    <xdr:sp macro="" textlink="">
      <xdr:nvSpPr>
        <xdr:cNvPr id="11" name="TextBox 10"/>
        <xdr:cNvSpPr txBox="1"/>
      </xdr:nvSpPr>
      <xdr:spPr>
        <a:xfrm>
          <a:off x="9697720" y="1414780"/>
          <a:ext cx="1666893" cy="3457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3</xdr:row>
      <xdr:rowOff>510762</xdr:rowOff>
    </xdr:from>
    <xdr:to>
      <xdr:col>9</xdr:col>
      <xdr:colOff>745435</xdr:colOff>
      <xdr:row>3</xdr:row>
      <xdr:rowOff>716936</xdr:rowOff>
    </xdr:to>
    <xdr:sp macro="" textlink="">
      <xdr:nvSpPr>
        <xdr:cNvPr id="12" name="TextBox 11"/>
        <xdr:cNvSpPr txBox="1"/>
      </xdr:nvSpPr>
      <xdr:spPr>
        <a:xfrm>
          <a:off x="9754042" y="1912842"/>
          <a:ext cx="676413" cy="20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3</xdr:row>
      <xdr:rowOff>366779</xdr:rowOff>
    </xdr:from>
    <xdr:to>
      <xdr:col>10</xdr:col>
      <xdr:colOff>798871</xdr:colOff>
      <xdr:row>3</xdr:row>
      <xdr:rowOff>694521</xdr:rowOff>
    </xdr:to>
    <xdr:sp macro="" textlink="">
      <xdr:nvSpPr>
        <xdr:cNvPr id="13" name="TextBox 12"/>
        <xdr:cNvSpPr txBox="1"/>
      </xdr:nvSpPr>
      <xdr:spPr>
        <a:xfrm>
          <a:off x="10609312" y="1771036"/>
          <a:ext cx="716045" cy="327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2</xdr:row>
      <xdr:rowOff>17536</xdr:rowOff>
    </xdr:from>
    <xdr:to>
      <xdr:col>10</xdr:col>
      <xdr:colOff>621197</xdr:colOff>
      <xdr:row>2</xdr:row>
      <xdr:rowOff>256489</xdr:rowOff>
    </xdr:to>
    <xdr:sp macro="" textlink="">
      <xdr:nvSpPr>
        <xdr:cNvPr id="14" name="TextBox 13"/>
        <xdr:cNvSpPr txBox="1"/>
      </xdr:nvSpPr>
      <xdr:spPr>
        <a:xfrm>
          <a:off x="6128359" y="111481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0</xdr:row>
      <xdr:rowOff>95250</xdr:rowOff>
    </xdr:from>
    <xdr:to>
      <xdr:col>4</xdr:col>
      <xdr:colOff>942975</xdr:colOff>
      <xdr:row>1</xdr:row>
      <xdr:rowOff>390525</xdr:rowOff>
    </xdr:to>
    <xdr:sp macro="" textlink="">
      <xdr:nvSpPr>
        <xdr:cNvPr id="15" name="TextBox 14"/>
        <xdr:cNvSpPr txBox="1"/>
      </xdr:nvSpPr>
      <xdr:spPr>
        <a:xfrm>
          <a:off x="142875" y="9525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0</xdr:row>
      <xdr:rowOff>85481</xdr:rowOff>
    </xdr:from>
    <xdr:to>
      <xdr:col>9</xdr:col>
      <xdr:colOff>307730</xdr:colOff>
      <xdr:row>0</xdr:row>
      <xdr:rowOff>381001</xdr:rowOff>
    </xdr:to>
    <xdr:sp macro="" textlink="">
      <xdr:nvSpPr>
        <xdr:cNvPr id="16" name="TextBox 15"/>
        <xdr:cNvSpPr txBox="1"/>
      </xdr:nvSpPr>
      <xdr:spPr>
        <a:xfrm>
          <a:off x="7905067" y="8548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0</xdr:row>
      <xdr:rowOff>89093</xdr:rowOff>
    </xdr:from>
    <xdr:to>
      <xdr:col>6</xdr:col>
      <xdr:colOff>514089</xdr:colOff>
      <xdr:row>0</xdr:row>
      <xdr:rowOff>431016</xdr:rowOff>
    </xdr:to>
    <xdr:sp macro="" textlink="">
      <xdr:nvSpPr>
        <xdr:cNvPr id="17" name="TextBox 16"/>
        <xdr:cNvSpPr txBox="1"/>
      </xdr:nvSpPr>
      <xdr:spPr>
        <a:xfrm>
          <a:off x="6135402" y="8909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1</xdr:row>
      <xdr:rowOff>47037</xdr:rowOff>
    </xdr:from>
    <xdr:to>
      <xdr:col>9</xdr:col>
      <xdr:colOff>587963</xdr:colOff>
      <xdr:row>1</xdr:row>
      <xdr:rowOff>423333</xdr:rowOff>
    </xdr:to>
    <xdr:sp macro="" textlink="">
      <xdr:nvSpPr>
        <xdr:cNvPr id="18" name="TextBox 17"/>
        <xdr:cNvSpPr txBox="1"/>
      </xdr:nvSpPr>
      <xdr:spPr>
        <a:xfrm>
          <a:off x="7955116" y="702357"/>
          <a:ext cx="2317867" cy="376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Guaranteed Farm Loans</a:t>
          </a:r>
        </a:p>
      </xdr:txBody>
    </xdr:sp>
    <xdr:clientData/>
  </xdr:twoCellAnchor>
  <xdr:twoCellAnchor>
    <xdr:from>
      <xdr:col>0</xdr:col>
      <xdr:colOff>85482</xdr:colOff>
      <xdr:row>42</xdr:row>
      <xdr:rowOff>123826</xdr:rowOff>
    </xdr:from>
    <xdr:to>
      <xdr:col>0</xdr:col>
      <xdr:colOff>2613270</xdr:colOff>
      <xdr:row>42</xdr:row>
      <xdr:rowOff>656454</xdr:rowOff>
    </xdr:to>
    <xdr:sp macro="" textlink="">
      <xdr:nvSpPr>
        <xdr:cNvPr id="19" name="TextBox 18"/>
        <xdr:cNvSpPr txBox="1"/>
      </xdr:nvSpPr>
      <xdr:spPr>
        <a:xfrm>
          <a:off x="85482" y="10791826"/>
          <a:ext cx="2527788" cy="532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42</xdr:row>
      <xdr:rowOff>55808</xdr:rowOff>
    </xdr:from>
    <xdr:to>
      <xdr:col>2</xdr:col>
      <xdr:colOff>0</xdr:colOff>
      <xdr:row>42</xdr:row>
      <xdr:rowOff>695067</xdr:rowOff>
    </xdr:to>
    <xdr:sp macro="" textlink="">
      <xdr:nvSpPr>
        <xdr:cNvPr id="20" name="TextBox 19"/>
        <xdr:cNvSpPr txBox="1"/>
      </xdr:nvSpPr>
      <xdr:spPr>
        <a:xfrm>
          <a:off x="2975611" y="10723808"/>
          <a:ext cx="537209" cy="639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42</xdr:row>
      <xdr:rowOff>57554</xdr:rowOff>
    </xdr:from>
    <xdr:to>
      <xdr:col>2</xdr:col>
      <xdr:colOff>571499</xdr:colOff>
      <xdr:row>42</xdr:row>
      <xdr:rowOff>707940</xdr:rowOff>
    </xdr:to>
    <xdr:sp macro="" textlink="">
      <xdr:nvSpPr>
        <xdr:cNvPr id="21" name="TextBox 20"/>
        <xdr:cNvSpPr txBox="1"/>
      </xdr:nvSpPr>
      <xdr:spPr>
        <a:xfrm>
          <a:off x="3550920" y="10725554"/>
          <a:ext cx="533399" cy="65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42</xdr:row>
      <xdr:rowOff>24424</xdr:rowOff>
    </xdr:from>
    <xdr:to>
      <xdr:col>3</xdr:col>
      <xdr:colOff>759240</xdr:colOff>
      <xdr:row>42</xdr:row>
      <xdr:rowOff>720811</xdr:rowOff>
    </xdr:to>
    <xdr:sp macro="" textlink="">
      <xdr:nvSpPr>
        <xdr:cNvPr id="22" name="TextBox 21"/>
        <xdr:cNvSpPr txBox="1"/>
      </xdr:nvSpPr>
      <xdr:spPr>
        <a:xfrm>
          <a:off x="4268084" y="10692424"/>
          <a:ext cx="621196" cy="696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42</xdr:row>
      <xdr:rowOff>28140</xdr:rowOff>
    </xdr:from>
    <xdr:to>
      <xdr:col>4</xdr:col>
      <xdr:colOff>913457</xdr:colOff>
      <xdr:row>42</xdr:row>
      <xdr:rowOff>720811</xdr:rowOff>
    </xdr:to>
    <xdr:sp macro="" textlink="">
      <xdr:nvSpPr>
        <xdr:cNvPr id="23" name="TextBox 22"/>
        <xdr:cNvSpPr txBox="1"/>
      </xdr:nvSpPr>
      <xdr:spPr>
        <a:xfrm>
          <a:off x="5080416" y="10696140"/>
          <a:ext cx="831761" cy="6926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42</xdr:row>
      <xdr:rowOff>12212</xdr:rowOff>
    </xdr:from>
    <xdr:to>
      <xdr:col>5</xdr:col>
      <xdr:colOff>842596</xdr:colOff>
      <xdr:row>42</xdr:row>
      <xdr:rowOff>682196</xdr:rowOff>
    </xdr:to>
    <xdr:sp macro="" textlink="">
      <xdr:nvSpPr>
        <xdr:cNvPr id="24" name="TextBox 23"/>
        <xdr:cNvSpPr txBox="1"/>
      </xdr:nvSpPr>
      <xdr:spPr>
        <a:xfrm>
          <a:off x="6128358" y="10680212"/>
          <a:ext cx="787378" cy="669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42</xdr:row>
      <xdr:rowOff>24425</xdr:rowOff>
    </xdr:from>
    <xdr:to>
      <xdr:col>6</xdr:col>
      <xdr:colOff>742951</xdr:colOff>
      <xdr:row>42</xdr:row>
      <xdr:rowOff>733682</xdr:rowOff>
    </xdr:to>
    <xdr:sp macro="" textlink="">
      <xdr:nvSpPr>
        <xdr:cNvPr id="25" name="TextBox 24"/>
        <xdr:cNvSpPr txBox="1"/>
      </xdr:nvSpPr>
      <xdr:spPr>
        <a:xfrm>
          <a:off x="7054215" y="10692425"/>
          <a:ext cx="676276" cy="7092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42</xdr:row>
      <xdr:rowOff>19050</xdr:rowOff>
    </xdr:from>
    <xdr:to>
      <xdr:col>7</xdr:col>
      <xdr:colOff>809625</xdr:colOff>
      <xdr:row>42</xdr:row>
      <xdr:rowOff>707939</xdr:rowOff>
    </xdr:to>
    <xdr:sp macro="" textlink="">
      <xdr:nvSpPr>
        <xdr:cNvPr id="26" name="TextBox 25"/>
        <xdr:cNvSpPr txBox="1"/>
      </xdr:nvSpPr>
      <xdr:spPr>
        <a:xfrm>
          <a:off x="7903845" y="10687050"/>
          <a:ext cx="762000" cy="688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42</xdr:row>
      <xdr:rowOff>123825</xdr:rowOff>
    </xdr:from>
    <xdr:to>
      <xdr:col>8</xdr:col>
      <xdr:colOff>800101</xdr:colOff>
      <xdr:row>42</xdr:row>
      <xdr:rowOff>733682</xdr:rowOff>
    </xdr:to>
    <xdr:sp macro="" textlink="">
      <xdr:nvSpPr>
        <xdr:cNvPr id="27" name="TextBox 26"/>
        <xdr:cNvSpPr txBox="1"/>
      </xdr:nvSpPr>
      <xdr:spPr>
        <a:xfrm>
          <a:off x="8808721" y="10791825"/>
          <a:ext cx="762000" cy="60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42</xdr:row>
      <xdr:rowOff>12701</xdr:rowOff>
    </xdr:from>
    <xdr:to>
      <xdr:col>10</xdr:col>
      <xdr:colOff>838200</xdr:colOff>
      <xdr:row>42</xdr:row>
      <xdr:rowOff>355601</xdr:rowOff>
    </xdr:to>
    <xdr:sp macro="" textlink="">
      <xdr:nvSpPr>
        <xdr:cNvPr id="28" name="TextBox 27"/>
        <xdr:cNvSpPr txBox="1"/>
      </xdr:nvSpPr>
      <xdr:spPr>
        <a:xfrm>
          <a:off x="9702799" y="10795001"/>
          <a:ext cx="1689101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42</xdr:row>
      <xdr:rowOff>510762</xdr:rowOff>
    </xdr:from>
    <xdr:to>
      <xdr:col>9</xdr:col>
      <xdr:colOff>745435</xdr:colOff>
      <xdr:row>42</xdr:row>
      <xdr:rowOff>733682</xdr:rowOff>
    </xdr:to>
    <xdr:sp macro="" textlink="">
      <xdr:nvSpPr>
        <xdr:cNvPr id="29" name="TextBox 28"/>
        <xdr:cNvSpPr txBox="1"/>
      </xdr:nvSpPr>
      <xdr:spPr>
        <a:xfrm>
          <a:off x="9754042" y="11178762"/>
          <a:ext cx="676413" cy="222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25744</xdr:colOff>
      <xdr:row>42</xdr:row>
      <xdr:rowOff>367229</xdr:rowOff>
    </xdr:from>
    <xdr:to>
      <xdr:col>10</xdr:col>
      <xdr:colOff>746554</xdr:colOff>
      <xdr:row>42</xdr:row>
      <xdr:rowOff>722982</xdr:rowOff>
    </xdr:to>
    <xdr:sp macro="" textlink="">
      <xdr:nvSpPr>
        <xdr:cNvPr id="30" name="TextBox 29"/>
        <xdr:cNvSpPr txBox="1"/>
      </xdr:nvSpPr>
      <xdr:spPr>
        <a:xfrm>
          <a:off x="10579444" y="11035229"/>
          <a:ext cx="720810" cy="355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41</xdr:row>
      <xdr:rowOff>26832</xdr:rowOff>
    </xdr:from>
    <xdr:to>
      <xdr:col>10</xdr:col>
      <xdr:colOff>621197</xdr:colOff>
      <xdr:row>41</xdr:row>
      <xdr:rowOff>268310</xdr:rowOff>
    </xdr:to>
    <xdr:sp macro="" textlink="">
      <xdr:nvSpPr>
        <xdr:cNvPr id="31" name="TextBox 30"/>
        <xdr:cNvSpPr txBox="1"/>
      </xdr:nvSpPr>
      <xdr:spPr>
        <a:xfrm>
          <a:off x="6128359" y="10412892"/>
          <a:ext cx="5046538" cy="241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39</xdr:row>
      <xdr:rowOff>107324</xdr:rowOff>
    </xdr:from>
    <xdr:to>
      <xdr:col>4</xdr:col>
      <xdr:colOff>942975</xdr:colOff>
      <xdr:row>40</xdr:row>
      <xdr:rowOff>390525</xdr:rowOff>
    </xdr:to>
    <xdr:sp macro="" textlink="">
      <xdr:nvSpPr>
        <xdr:cNvPr id="32" name="TextBox 31"/>
        <xdr:cNvSpPr txBox="1"/>
      </xdr:nvSpPr>
      <xdr:spPr>
        <a:xfrm>
          <a:off x="142875" y="9457064"/>
          <a:ext cx="5798820" cy="877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39</xdr:row>
      <xdr:rowOff>85480</xdr:rowOff>
    </xdr:from>
    <xdr:to>
      <xdr:col>9</xdr:col>
      <xdr:colOff>234462</xdr:colOff>
      <xdr:row>39</xdr:row>
      <xdr:rowOff>439615</xdr:rowOff>
    </xdr:to>
    <xdr:sp macro="" textlink="">
      <xdr:nvSpPr>
        <xdr:cNvPr id="33" name="TextBox 32"/>
        <xdr:cNvSpPr txBox="1"/>
      </xdr:nvSpPr>
      <xdr:spPr>
        <a:xfrm>
          <a:off x="7905068" y="943522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39</xdr:row>
      <xdr:rowOff>62262</xdr:rowOff>
    </xdr:from>
    <xdr:to>
      <xdr:col>6</xdr:col>
      <xdr:colOff>540919</xdr:colOff>
      <xdr:row>39</xdr:row>
      <xdr:rowOff>404185</xdr:rowOff>
    </xdr:to>
    <xdr:sp macro="" textlink="">
      <xdr:nvSpPr>
        <xdr:cNvPr id="34" name="TextBox 33"/>
        <xdr:cNvSpPr txBox="1"/>
      </xdr:nvSpPr>
      <xdr:spPr>
        <a:xfrm>
          <a:off x="6162232" y="9412002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85480</xdr:colOff>
      <xdr:row>40</xdr:row>
      <xdr:rowOff>35278</xdr:rowOff>
    </xdr:from>
    <xdr:to>
      <xdr:col>9</xdr:col>
      <xdr:colOff>701842</xdr:colOff>
      <xdr:row>40</xdr:row>
      <xdr:rowOff>411574</xdr:rowOff>
    </xdr:to>
    <xdr:sp macro="" textlink="">
      <xdr:nvSpPr>
        <xdr:cNvPr id="35" name="TextBox 34"/>
        <xdr:cNvSpPr txBox="1"/>
      </xdr:nvSpPr>
      <xdr:spPr>
        <a:xfrm>
          <a:off x="7941700" y="9979378"/>
          <a:ext cx="2445162" cy="376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lang="en-US">
            <a:latin typeface="Times New Roman" pitchFamily="18" charset="0"/>
            <a:cs typeface="Times New Roman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39</xdr:row>
      <xdr:rowOff>146539</xdr:rowOff>
    </xdr:from>
    <xdr:to>
      <xdr:col>10</xdr:col>
      <xdr:colOff>747346</xdr:colOff>
      <xdr:row>39</xdr:row>
      <xdr:rowOff>468923</xdr:rowOff>
    </xdr:to>
    <xdr:sp macro="" textlink="">
      <xdr:nvSpPr>
        <xdr:cNvPr id="36" name="TextBox 35"/>
        <xdr:cNvSpPr txBox="1"/>
      </xdr:nvSpPr>
      <xdr:spPr>
        <a:xfrm>
          <a:off x="10447020" y="949627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2</a:t>
          </a:r>
        </a:p>
      </xdr:txBody>
    </xdr:sp>
    <xdr:clientData/>
  </xdr:twoCellAnchor>
  <xdr:twoCellAnchor>
    <xdr:from>
      <xdr:col>10</xdr:col>
      <xdr:colOff>87923</xdr:colOff>
      <xdr:row>0</xdr:row>
      <xdr:rowOff>43962</xdr:rowOff>
    </xdr:from>
    <xdr:to>
      <xdr:col>10</xdr:col>
      <xdr:colOff>762000</xdr:colOff>
      <xdr:row>0</xdr:row>
      <xdr:rowOff>351693</xdr:rowOff>
    </xdr:to>
    <xdr:sp macro="" textlink="">
      <xdr:nvSpPr>
        <xdr:cNvPr id="37" name="TextBox 36"/>
        <xdr:cNvSpPr txBox="1"/>
      </xdr:nvSpPr>
      <xdr:spPr>
        <a:xfrm>
          <a:off x="10641623" y="4396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1</a:t>
          </a:r>
        </a:p>
      </xdr:txBody>
    </xdr:sp>
    <xdr:clientData/>
  </xdr:twoCellAnchor>
  <xdr:twoCellAnchor>
    <xdr:from>
      <xdr:col>0</xdr:col>
      <xdr:colOff>85482</xdr:colOff>
      <xdr:row>80</xdr:row>
      <xdr:rowOff>123825</xdr:rowOff>
    </xdr:from>
    <xdr:to>
      <xdr:col>0</xdr:col>
      <xdr:colOff>2613270</xdr:colOff>
      <xdr:row>80</xdr:row>
      <xdr:rowOff>1037981</xdr:rowOff>
    </xdr:to>
    <xdr:sp macro="" textlink="">
      <xdr:nvSpPr>
        <xdr:cNvPr id="38" name="TextBox 37"/>
        <xdr:cNvSpPr txBox="1"/>
      </xdr:nvSpPr>
      <xdr:spPr>
        <a:xfrm>
          <a:off x="85482" y="20263485"/>
          <a:ext cx="2527788" cy="639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80</xdr:row>
      <xdr:rowOff>55808</xdr:rowOff>
    </xdr:from>
    <xdr:to>
      <xdr:col>2</xdr:col>
      <xdr:colOff>0</xdr:colOff>
      <xdr:row>80</xdr:row>
      <xdr:rowOff>677078</xdr:rowOff>
    </xdr:to>
    <xdr:sp macro="" textlink="">
      <xdr:nvSpPr>
        <xdr:cNvPr id="39" name="TextBox 38"/>
        <xdr:cNvSpPr txBox="1"/>
      </xdr:nvSpPr>
      <xdr:spPr>
        <a:xfrm>
          <a:off x="2975611" y="20195468"/>
          <a:ext cx="537209" cy="621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80</xdr:row>
      <xdr:rowOff>57553</xdr:rowOff>
    </xdr:from>
    <xdr:to>
      <xdr:col>2</xdr:col>
      <xdr:colOff>571499</xdr:colOff>
      <xdr:row>80</xdr:row>
      <xdr:rowOff>952500</xdr:rowOff>
    </xdr:to>
    <xdr:sp macro="" textlink="">
      <xdr:nvSpPr>
        <xdr:cNvPr id="40" name="TextBox 39"/>
        <xdr:cNvSpPr txBox="1"/>
      </xdr:nvSpPr>
      <xdr:spPr>
        <a:xfrm>
          <a:off x="3550920" y="20197213"/>
          <a:ext cx="533399" cy="704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80</xdr:row>
      <xdr:rowOff>24424</xdr:rowOff>
    </xdr:from>
    <xdr:to>
      <xdr:col>3</xdr:col>
      <xdr:colOff>759240</xdr:colOff>
      <xdr:row>80</xdr:row>
      <xdr:rowOff>940290</xdr:rowOff>
    </xdr:to>
    <xdr:sp macro="" textlink="">
      <xdr:nvSpPr>
        <xdr:cNvPr id="41" name="TextBox 40"/>
        <xdr:cNvSpPr txBox="1"/>
      </xdr:nvSpPr>
      <xdr:spPr>
        <a:xfrm>
          <a:off x="4268084" y="20164084"/>
          <a:ext cx="621196" cy="740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80</xdr:row>
      <xdr:rowOff>28140</xdr:rowOff>
    </xdr:from>
    <xdr:to>
      <xdr:col>4</xdr:col>
      <xdr:colOff>913457</xdr:colOff>
      <xdr:row>80</xdr:row>
      <xdr:rowOff>891443</xdr:rowOff>
    </xdr:to>
    <xdr:sp macro="" textlink="">
      <xdr:nvSpPr>
        <xdr:cNvPr id="42" name="TextBox 41"/>
        <xdr:cNvSpPr txBox="1"/>
      </xdr:nvSpPr>
      <xdr:spPr>
        <a:xfrm>
          <a:off x="5080416" y="20167800"/>
          <a:ext cx="831761" cy="7337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80</xdr:row>
      <xdr:rowOff>12212</xdr:rowOff>
    </xdr:from>
    <xdr:to>
      <xdr:col>5</xdr:col>
      <xdr:colOff>842596</xdr:colOff>
      <xdr:row>80</xdr:row>
      <xdr:rowOff>669325</xdr:rowOff>
    </xdr:to>
    <xdr:sp macro="" textlink="">
      <xdr:nvSpPr>
        <xdr:cNvPr id="43" name="TextBox 42"/>
        <xdr:cNvSpPr txBox="1"/>
      </xdr:nvSpPr>
      <xdr:spPr>
        <a:xfrm>
          <a:off x="6128358" y="20151872"/>
          <a:ext cx="787378" cy="6571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80</xdr:row>
      <xdr:rowOff>24426</xdr:rowOff>
    </xdr:from>
    <xdr:to>
      <xdr:col>6</xdr:col>
      <xdr:colOff>742951</xdr:colOff>
      <xdr:row>80</xdr:row>
      <xdr:rowOff>707940</xdr:rowOff>
    </xdr:to>
    <xdr:sp macro="" textlink="">
      <xdr:nvSpPr>
        <xdr:cNvPr id="44" name="TextBox 43"/>
        <xdr:cNvSpPr txBox="1"/>
      </xdr:nvSpPr>
      <xdr:spPr>
        <a:xfrm>
          <a:off x="7054215" y="20164086"/>
          <a:ext cx="676276" cy="683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80</xdr:row>
      <xdr:rowOff>19050</xdr:rowOff>
    </xdr:from>
    <xdr:to>
      <xdr:col>7</xdr:col>
      <xdr:colOff>809625</xdr:colOff>
      <xdr:row>80</xdr:row>
      <xdr:rowOff>720811</xdr:rowOff>
    </xdr:to>
    <xdr:sp macro="" textlink="">
      <xdr:nvSpPr>
        <xdr:cNvPr id="45" name="TextBox 44"/>
        <xdr:cNvSpPr txBox="1"/>
      </xdr:nvSpPr>
      <xdr:spPr>
        <a:xfrm>
          <a:off x="7903845" y="20158710"/>
          <a:ext cx="762000" cy="701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76716</xdr:colOff>
      <xdr:row>80</xdr:row>
      <xdr:rowOff>72339</xdr:rowOff>
    </xdr:from>
    <xdr:to>
      <xdr:col>8</xdr:col>
      <xdr:colOff>838716</xdr:colOff>
      <xdr:row>80</xdr:row>
      <xdr:rowOff>710269</xdr:rowOff>
    </xdr:to>
    <xdr:sp macro="" textlink="">
      <xdr:nvSpPr>
        <xdr:cNvPr id="46" name="TextBox 45"/>
        <xdr:cNvSpPr txBox="1"/>
      </xdr:nvSpPr>
      <xdr:spPr>
        <a:xfrm>
          <a:off x="8847336" y="20211999"/>
          <a:ext cx="762000" cy="637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80</xdr:row>
      <xdr:rowOff>12700</xdr:rowOff>
    </xdr:from>
    <xdr:to>
      <xdr:col>11</xdr:col>
      <xdr:colOff>0</xdr:colOff>
      <xdr:row>80</xdr:row>
      <xdr:rowOff>355753</xdr:rowOff>
    </xdr:to>
    <xdr:sp macro="" textlink="">
      <xdr:nvSpPr>
        <xdr:cNvPr id="47" name="TextBox 46"/>
        <xdr:cNvSpPr txBox="1"/>
      </xdr:nvSpPr>
      <xdr:spPr>
        <a:xfrm>
          <a:off x="9697719" y="20152360"/>
          <a:ext cx="1705356" cy="3430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80</xdr:row>
      <xdr:rowOff>390181</xdr:rowOff>
    </xdr:from>
    <xdr:to>
      <xdr:col>9</xdr:col>
      <xdr:colOff>745435</xdr:colOff>
      <xdr:row>80</xdr:row>
      <xdr:rowOff>665602</xdr:rowOff>
    </xdr:to>
    <xdr:sp macro="" textlink="">
      <xdr:nvSpPr>
        <xdr:cNvPr id="48" name="TextBox 47"/>
        <xdr:cNvSpPr txBox="1"/>
      </xdr:nvSpPr>
      <xdr:spPr>
        <a:xfrm>
          <a:off x="9754042" y="20529841"/>
          <a:ext cx="676413" cy="275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80</xdr:row>
      <xdr:rowOff>378705</xdr:rowOff>
    </xdr:from>
    <xdr:to>
      <xdr:col>10</xdr:col>
      <xdr:colOff>768885</xdr:colOff>
      <xdr:row>81</xdr:row>
      <xdr:rowOff>0</xdr:rowOff>
    </xdr:to>
    <xdr:sp macro="" textlink="">
      <xdr:nvSpPr>
        <xdr:cNvPr id="49" name="TextBox 48"/>
        <xdr:cNvSpPr txBox="1"/>
      </xdr:nvSpPr>
      <xdr:spPr>
        <a:xfrm>
          <a:off x="10636526" y="20518365"/>
          <a:ext cx="686059" cy="383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79</xdr:row>
      <xdr:rowOff>69023</xdr:rowOff>
    </xdr:from>
    <xdr:to>
      <xdr:col>10</xdr:col>
      <xdr:colOff>621197</xdr:colOff>
      <xdr:row>79</xdr:row>
      <xdr:rowOff>290397</xdr:rowOff>
    </xdr:to>
    <xdr:sp macro="" textlink="">
      <xdr:nvSpPr>
        <xdr:cNvPr id="50" name="TextBox 49"/>
        <xdr:cNvSpPr txBox="1"/>
      </xdr:nvSpPr>
      <xdr:spPr>
        <a:xfrm>
          <a:off x="6128359" y="19903883"/>
          <a:ext cx="5046538" cy="221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77</xdr:row>
      <xdr:rowOff>95250</xdr:rowOff>
    </xdr:from>
    <xdr:to>
      <xdr:col>4</xdr:col>
      <xdr:colOff>942975</xdr:colOff>
      <xdr:row>78</xdr:row>
      <xdr:rowOff>390525</xdr:rowOff>
    </xdr:to>
    <xdr:sp macro="" textlink="">
      <xdr:nvSpPr>
        <xdr:cNvPr id="51" name="TextBox 50"/>
        <xdr:cNvSpPr txBox="1"/>
      </xdr:nvSpPr>
      <xdr:spPr>
        <a:xfrm>
          <a:off x="142875" y="1883283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77</xdr:row>
      <xdr:rowOff>85480</xdr:rowOff>
    </xdr:from>
    <xdr:to>
      <xdr:col>9</xdr:col>
      <xdr:colOff>234462</xdr:colOff>
      <xdr:row>77</xdr:row>
      <xdr:rowOff>439615</xdr:rowOff>
    </xdr:to>
    <xdr:sp macro="" textlink="">
      <xdr:nvSpPr>
        <xdr:cNvPr id="52" name="TextBox 51"/>
        <xdr:cNvSpPr txBox="1"/>
      </xdr:nvSpPr>
      <xdr:spPr>
        <a:xfrm>
          <a:off x="7905068" y="1882306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48846</xdr:colOff>
      <xdr:row>77</xdr:row>
      <xdr:rowOff>102508</xdr:rowOff>
    </xdr:from>
    <xdr:to>
      <xdr:col>6</xdr:col>
      <xdr:colOff>500673</xdr:colOff>
      <xdr:row>77</xdr:row>
      <xdr:rowOff>444431</xdr:rowOff>
    </xdr:to>
    <xdr:sp macro="" textlink="">
      <xdr:nvSpPr>
        <xdr:cNvPr id="53" name="TextBox 52"/>
        <xdr:cNvSpPr txBox="1"/>
      </xdr:nvSpPr>
      <xdr:spPr>
        <a:xfrm>
          <a:off x="6121986" y="1884008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97240</xdr:colOff>
      <xdr:row>78</xdr:row>
      <xdr:rowOff>23519</xdr:rowOff>
    </xdr:from>
    <xdr:to>
      <xdr:col>10</xdr:col>
      <xdr:colOff>59531</xdr:colOff>
      <xdr:row>78</xdr:row>
      <xdr:rowOff>388056</xdr:rowOff>
    </xdr:to>
    <xdr:sp macro="" textlink="">
      <xdr:nvSpPr>
        <xdr:cNvPr id="54" name="TextBox 53"/>
        <xdr:cNvSpPr txBox="1"/>
      </xdr:nvSpPr>
      <xdr:spPr>
        <a:xfrm>
          <a:off x="7953460" y="19416419"/>
          <a:ext cx="2659771" cy="364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77</xdr:row>
      <xdr:rowOff>146539</xdr:rowOff>
    </xdr:from>
    <xdr:to>
      <xdr:col>10</xdr:col>
      <xdr:colOff>747346</xdr:colOff>
      <xdr:row>77</xdr:row>
      <xdr:rowOff>468923</xdr:rowOff>
    </xdr:to>
    <xdr:sp macro="" textlink="">
      <xdr:nvSpPr>
        <xdr:cNvPr id="55" name="TextBox 54"/>
        <xdr:cNvSpPr txBox="1"/>
      </xdr:nvSpPr>
      <xdr:spPr>
        <a:xfrm>
          <a:off x="10447020" y="1888411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3</a:t>
          </a:r>
        </a:p>
      </xdr:txBody>
    </xdr:sp>
    <xdr:clientData/>
  </xdr:twoCellAnchor>
  <xdr:twoCellAnchor>
    <xdr:from>
      <xdr:col>1</xdr:col>
      <xdr:colOff>19051</xdr:colOff>
      <xdr:row>126</xdr:row>
      <xdr:rowOff>55808</xdr:rowOff>
    </xdr:from>
    <xdr:to>
      <xdr:col>2</xdr:col>
      <xdr:colOff>0</xdr:colOff>
      <xdr:row>126</xdr:row>
      <xdr:rowOff>654127</xdr:rowOff>
    </xdr:to>
    <xdr:sp macro="" textlink="">
      <xdr:nvSpPr>
        <xdr:cNvPr id="57" name="TextBox 56"/>
        <xdr:cNvSpPr txBox="1"/>
      </xdr:nvSpPr>
      <xdr:spPr>
        <a:xfrm>
          <a:off x="2975611" y="29933828"/>
          <a:ext cx="537209" cy="598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126</xdr:row>
      <xdr:rowOff>57554</xdr:rowOff>
    </xdr:from>
    <xdr:to>
      <xdr:col>2</xdr:col>
      <xdr:colOff>571499</xdr:colOff>
      <xdr:row>126</xdr:row>
      <xdr:rowOff>700032</xdr:rowOff>
    </xdr:to>
    <xdr:sp macro="" textlink="">
      <xdr:nvSpPr>
        <xdr:cNvPr id="58" name="TextBox 57"/>
        <xdr:cNvSpPr txBox="1"/>
      </xdr:nvSpPr>
      <xdr:spPr>
        <a:xfrm>
          <a:off x="3550920" y="29935574"/>
          <a:ext cx="533399" cy="642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126</xdr:row>
      <xdr:rowOff>24424</xdr:rowOff>
    </xdr:from>
    <xdr:to>
      <xdr:col>3</xdr:col>
      <xdr:colOff>759240</xdr:colOff>
      <xdr:row>126</xdr:row>
      <xdr:rowOff>688555</xdr:rowOff>
    </xdr:to>
    <xdr:sp macro="" textlink="">
      <xdr:nvSpPr>
        <xdr:cNvPr id="59" name="TextBox 58"/>
        <xdr:cNvSpPr txBox="1"/>
      </xdr:nvSpPr>
      <xdr:spPr>
        <a:xfrm>
          <a:off x="4268084" y="29902444"/>
          <a:ext cx="621196" cy="6641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126</xdr:row>
      <xdr:rowOff>28140</xdr:rowOff>
    </xdr:from>
    <xdr:to>
      <xdr:col>4</xdr:col>
      <xdr:colOff>913457</xdr:colOff>
      <xdr:row>126</xdr:row>
      <xdr:rowOff>688555</xdr:rowOff>
    </xdr:to>
    <xdr:sp macro="" textlink="">
      <xdr:nvSpPr>
        <xdr:cNvPr id="60" name="TextBox 59"/>
        <xdr:cNvSpPr txBox="1"/>
      </xdr:nvSpPr>
      <xdr:spPr>
        <a:xfrm>
          <a:off x="5080416" y="29906160"/>
          <a:ext cx="831761" cy="66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126</xdr:row>
      <xdr:rowOff>12212</xdr:rowOff>
    </xdr:from>
    <xdr:to>
      <xdr:col>5</xdr:col>
      <xdr:colOff>842596</xdr:colOff>
      <xdr:row>126</xdr:row>
      <xdr:rowOff>695067</xdr:rowOff>
    </xdr:to>
    <xdr:sp macro="" textlink="">
      <xdr:nvSpPr>
        <xdr:cNvPr id="61" name="TextBox 60"/>
        <xdr:cNvSpPr txBox="1"/>
      </xdr:nvSpPr>
      <xdr:spPr>
        <a:xfrm>
          <a:off x="6128358" y="29890232"/>
          <a:ext cx="787378" cy="682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126</xdr:row>
      <xdr:rowOff>24425</xdr:rowOff>
    </xdr:from>
    <xdr:to>
      <xdr:col>6</xdr:col>
      <xdr:colOff>742951</xdr:colOff>
      <xdr:row>126</xdr:row>
      <xdr:rowOff>816429</xdr:rowOff>
    </xdr:to>
    <xdr:sp macro="" textlink="">
      <xdr:nvSpPr>
        <xdr:cNvPr id="62" name="TextBox 61"/>
        <xdr:cNvSpPr txBox="1"/>
      </xdr:nvSpPr>
      <xdr:spPr>
        <a:xfrm>
          <a:off x="7675789" y="27151625"/>
          <a:ext cx="676276" cy="792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126</xdr:row>
      <xdr:rowOff>19051</xdr:rowOff>
    </xdr:from>
    <xdr:to>
      <xdr:col>7</xdr:col>
      <xdr:colOff>809625</xdr:colOff>
      <xdr:row>126</xdr:row>
      <xdr:rowOff>669325</xdr:rowOff>
    </xdr:to>
    <xdr:sp macro="" textlink="">
      <xdr:nvSpPr>
        <xdr:cNvPr id="63" name="TextBox 62"/>
        <xdr:cNvSpPr txBox="1"/>
      </xdr:nvSpPr>
      <xdr:spPr>
        <a:xfrm>
          <a:off x="7903845" y="29897071"/>
          <a:ext cx="762000" cy="65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50973</xdr:colOff>
      <xdr:row>126</xdr:row>
      <xdr:rowOff>59466</xdr:rowOff>
    </xdr:from>
    <xdr:to>
      <xdr:col>8</xdr:col>
      <xdr:colOff>812973</xdr:colOff>
      <xdr:row>126</xdr:row>
      <xdr:rowOff>656452</xdr:rowOff>
    </xdr:to>
    <xdr:sp macro="" textlink="">
      <xdr:nvSpPr>
        <xdr:cNvPr id="64" name="TextBox 63"/>
        <xdr:cNvSpPr txBox="1"/>
      </xdr:nvSpPr>
      <xdr:spPr>
        <a:xfrm>
          <a:off x="8821593" y="29937486"/>
          <a:ext cx="762000" cy="596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126</xdr:row>
      <xdr:rowOff>12700</xdr:rowOff>
    </xdr:from>
    <xdr:to>
      <xdr:col>11</xdr:col>
      <xdr:colOff>0</xdr:colOff>
      <xdr:row>126</xdr:row>
      <xdr:rowOff>367229</xdr:rowOff>
    </xdr:to>
    <xdr:sp macro="" textlink="">
      <xdr:nvSpPr>
        <xdr:cNvPr id="65" name="TextBox 64"/>
        <xdr:cNvSpPr txBox="1"/>
      </xdr:nvSpPr>
      <xdr:spPr>
        <a:xfrm>
          <a:off x="9697719" y="29890720"/>
          <a:ext cx="1705507" cy="3545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126</xdr:row>
      <xdr:rowOff>510762</xdr:rowOff>
    </xdr:from>
    <xdr:to>
      <xdr:col>9</xdr:col>
      <xdr:colOff>745435</xdr:colOff>
      <xdr:row>126</xdr:row>
      <xdr:rowOff>722982</xdr:rowOff>
    </xdr:to>
    <xdr:sp macro="" textlink="">
      <xdr:nvSpPr>
        <xdr:cNvPr id="66" name="TextBox 65"/>
        <xdr:cNvSpPr txBox="1"/>
      </xdr:nvSpPr>
      <xdr:spPr>
        <a:xfrm>
          <a:off x="9754042" y="30388782"/>
          <a:ext cx="676413" cy="21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126</xdr:row>
      <xdr:rowOff>390182</xdr:rowOff>
    </xdr:from>
    <xdr:to>
      <xdr:col>10</xdr:col>
      <xdr:colOff>704021</xdr:colOff>
      <xdr:row>126</xdr:row>
      <xdr:rowOff>745934</xdr:rowOff>
    </xdr:to>
    <xdr:sp macro="" textlink="">
      <xdr:nvSpPr>
        <xdr:cNvPr id="67" name="TextBox 66"/>
        <xdr:cNvSpPr txBox="1"/>
      </xdr:nvSpPr>
      <xdr:spPr>
        <a:xfrm>
          <a:off x="10636526" y="30268202"/>
          <a:ext cx="621195" cy="35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125</xdr:row>
      <xdr:rowOff>25066</xdr:rowOff>
    </xdr:from>
    <xdr:to>
      <xdr:col>10</xdr:col>
      <xdr:colOff>621197</xdr:colOff>
      <xdr:row>125</xdr:row>
      <xdr:rowOff>288257</xdr:rowOff>
    </xdr:to>
    <xdr:sp macro="" textlink="">
      <xdr:nvSpPr>
        <xdr:cNvPr id="68" name="TextBox 67"/>
        <xdr:cNvSpPr txBox="1"/>
      </xdr:nvSpPr>
      <xdr:spPr>
        <a:xfrm>
          <a:off x="6128359" y="29598286"/>
          <a:ext cx="5046538" cy="263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123</xdr:row>
      <xdr:rowOff>95250</xdr:rowOff>
    </xdr:from>
    <xdr:to>
      <xdr:col>4</xdr:col>
      <xdr:colOff>942975</xdr:colOff>
      <xdr:row>124</xdr:row>
      <xdr:rowOff>390525</xdr:rowOff>
    </xdr:to>
    <xdr:sp macro="" textlink="">
      <xdr:nvSpPr>
        <xdr:cNvPr id="69" name="TextBox 68"/>
        <xdr:cNvSpPr txBox="1"/>
      </xdr:nvSpPr>
      <xdr:spPr>
        <a:xfrm>
          <a:off x="142875" y="28571190"/>
          <a:ext cx="5798820" cy="950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123</xdr:row>
      <xdr:rowOff>85480</xdr:rowOff>
    </xdr:from>
    <xdr:to>
      <xdr:col>9</xdr:col>
      <xdr:colOff>234462</xdr:colOff>
      <xdr:row>123</xdr:row>
      <xdr:rowOff>439615</xdr:rowOff>
    </xdr:to>
    <xdr:sp macro="" textlink="">
      <xdr:nvSpPr>
        <xdr:cNvPr id="70" name="TextBox 69"/>
        <xdr:cNvSpPr txBox="1"/>
      </xdr:nvSpPr>
      <xdr:spPr>
        <a:xfrm>
          <a:off x="7905068" y="2856142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123</xdr:row>
      <xdr:rowOff>102508</xdr:rowOff>
    </xdr:from>
    <xdr:to>
      <xdr:col>6</xdr:col>
      <xdr:colOff>540919</xdr:colOff>
      <xdr:row>123</xdr:row>
      <xdr:rowOff>444431</xdr:rowOff>
    </xdr:to>
    <xdr:sp macro="" textlink="">
      <xdr:nvSpPr>
        <xdr:cNvPr id="71" name="TextBox 70"/>
        <xdr:cNvSpPr txBox="1"/>
      </xdr:nvSpPr>
      <xdr:spPr>
        <a:xfrm>
          <a:off x="6162232" y="2857844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61962</xdr:colOff>
      <xdr:row>124</xdr:row>
      <xdr:rowOff>11761</xdr:rowOff>
    </xdr:from>
    <xdr:to>
      <xdr:col>9</xdr:col>
      <xdr:colOff>726280</xdr:colOff>
      <xdr:row>124</xdr:row>
      <xdr:rowOff>411575</xdr:rowOff>
    </xdr:to>
    <xdr:sp macro="" textlink="">
      <xdr:nvSpPr>
        <xdr:cNvPr id="72" name="TextBox 71"/>
        <xdr:cNvSpPr txBox="1"/>
      </xdr:nvSpPr>
      <xdr:spPr>
        <a:xfrm>
          <a:off x="7918182" y="29143021"/>
          <a:ext cx="2493118" cy="399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123</xdr:row>
      <xdr:rowOff>146539</xdr:rowOff>
    </xdr:from>
    <xdr:to>
      <xdr:col>10</xdr:col>
      <xdr:colOff>747346</xdr:colOff>
      <xdr:row>123</xdr:row>
      <xdr:rowOff>468923</xdr:rowOff>
    </xdr:to>
    <xdr:sp macro="" textlink="">
      <xdr:nvSpPr>
        <xdr:cNvPr id="73" name="TextBox 72"/>
        <xdr:cNvSpPr txBox="1"/>
      </xdr:nvSpPr>
      <xdr:spPr>
        <a:xfrm>
          <a:off x="10447020" y="2862247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4</a:t>
          </a:r>
        </a:p>
      </xdr:txBody>
    </xdr:sp>
    <xdr:clientData/>
  </xdr:twoCellAnchor>
  <xdr:twoCellAnchor>
    <xdr:from>
      <xdr:col>0</xdr:col>
      <xdr:colOff>85482</xdr:colOff>
      <xdr:row>167</xdr:row>
      <xdr:rowOff>123825</xdr:rowOff>
    </xdr:from>
    <xdr:to>
      <xdr:col>0</xdr:col>
      <xdr:colOff>2613270</xdr:colOff>
      <xdr:row>167</xdr:row>
      <xdr:rowOff>1037981</xdr:rowOff>
    </xdr:to>
    <xdr:sp macro="" textlink="">
      <xdr:nvSpPr>
        <xdr:cNvPr id="74" name="TextBox 73"/>
        <xdr:cNvSpPr txBox="1"/>
      </xdr:nvSpPr>
      <xdr:spPr>
        <a:xfrm>
          <a:off x="85482" y="39237285"/>
          <a:ext cx="2527788" cy="639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</xdr:txBody>
    </xdr:sp>
    <xdr:clientData/>
  </xdr:twoCellAnchor>
  <xdr:twoCellAnchor>
    <xdr:from>
      <xdr:col>1</xdr:col>
      <xdr:colOff>19051</xdr:colOff>
      <xdr:row>167</xdr:row>
      <xdr:rowOff>55808</xdr:rowOff>
    </xdr:from>
    <xdr:to>
      <xdr:col>2</xdr:col>
      <xdr:colOff>0</xdr:colOff>
      <xdr:row>167</xdr:row>
      <xdr:rowOff>654127</xdr:rowOff>
    </xdr:to>
    <xdr:sp macro="" textlink="">
      <xdr:nvSpPr>
        <xdr:cNvPr id="75" name="TextBox 74"/>
        <xdr:cNvSpPr txBox="1"/>
      </xdr:nvSpPr>
      <xdr:spPr>
        <a:xfrm>
          <a:off x="2975611" y="39169268"/>
          <a:ext cx="537209" cy="598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167</xdr:row>
      <xdr:rowOff>57554</xdr:rowOff>
    </xdr:from>
    <xdr:to>
      <xdr:col>2</xdr:col>
      <xdr:colOff>571499</xdr:colOff>
      <xdr:row>167</xdr:row>
      <xdr:rowOff>700032</xdr:rowOff>
    </xdr:to>
    <xdr:sp macro="" textlink="">
      <xdr:nvSpPr>
        <xdr:cNvPr id="76" name="TextBox 75"/>
        <xdr:cNvSpPr txBox="1"/>
      </xdr:nvSpPr>
      <xdr:spPr>
        <a:xfrm>
          <a:off x="3550920" y="39171014"/>
          <a:ext cx="533399" cy="642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167</xdr:row>
      <xdr:rowOff>24424</xdr:rowOff>
    </xdr:from>
    <xdr:to>
      <xdr:col>3</xdr:col>
      <xdr:colOff>759240</xdr:colOff>
      <xdr:row>167</xdr:row>
      <xdr:rowOff>688555</xdr:rowOff>
    </xdr:to>
    <xdr:sp macro="" textlink="">
      <xdr:nvSpPr>
        <xdr:cNvPr id="77" name="TextBox 76"/>
        <xdr:cNvSpPr txBox="1"/>
      </xdr:nvSpPr>
      <xdr:spPr>
        <a:xfrm>
          <a:off x="4268084" y="39137884"/>
          <a:ext cx="621196" cy="6641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167</xdr:row>
      <xdr:rowOff>28140</xdr:rowOff>
    </xdr:from>
    <xdr:to>
      <xdr:col>4</xdr:col>
      <xdr:colOff>913457</xdr:colOff>
      <xdr:row>167</xdr:row>
      <xdr:rowOff>688555</xdr:rowOff>
    </xdr:to>
    <xdr:sp macro="" textlink="">
      <xdr:nvSpPr>
        <xdr:cNvPr id="78" name="TextBox 77"/>
        <xdr:cNvSpPr txBox="1"/>
      </xdr:nvSpPr>
      <xdr:spPr>
        <a:xfrm>
          <a:off x="5080416" y="39141600"/>
          <a:ext cx="831761" cy="66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167</xdr:row>
      <xdr:rowOff>12212</xdr:rowOff>
    </xdr:from>
    <xdr:to>
      <xdr:col>5</xdr:col>
      <xdr:colOff>842596</xdr:colOff>
      <xdr:row>167</xdr:row>
      <xdr:rowOff>695067</xdr:rowOff>
    </xdr:to>
    <xdr:sp macro="" textlink="">
      <xdr:nvSpPr>
        <xdr:cNvPr id="79" name="TextBox 78"/>
        <xdr:cNvSpPr txBox="1"/>
      </xdr:nvSpPr>
      <xdr:spPr>
        <a:xfrm>
          <a:off x="6128358" y="39125672"/>
          <a:ext cx="787378" cy="682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167</xdr:row>
      <xdr:rowOff>24425</xdr:rowOff>
    </xdr:from>
    <xdr:to>
      <xdr:col>6</xdr:col>
      <xdr:colOff>742951</xdr:colOff>
      <xdr:row>167</xdr:row>
      <xdr:rowOff>751114</xdr:rowOff>
    </xdr:to>
    <xdr:sp macro="" textlink="">
      <xdr:nvSpPr>
        <xdr:cNvPr id="80" name="TextBox 79"/>
        <xdr:cNvSpPr txBox="1"/>
      </xdr:nvSpPr>
      <xdr:spPr>
        <a:xfrm>
          <a:off x="7675789" y="36404482"/>
          <a:ext cx="676276" cy="726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167</xdr:row>
      <xdr:rowOff>19051</xdr:rowOff>
    </xdr:from>
    <xdr:to>
      <xdr:col>7</xdr:col>
      <xdr:colOff>809625</xdr:colOff>
      <xdr:row>167</xdr:row>
      <xdr:rowOff>669325</xdr:rowOff>
    </xdr:to>
    <xdr:sp macro="" textlink="">
      <xdr:nvSpPr>
        <xdr:cNvPr id="81" name="TextBox 80"/>
        <xdr:cNvSpPr txBox="1"/>
      </xdr:nvSpPr>
      <xdr:spPr>
        <a:xfrm>
          <a:off x="7903845" y="39132511"/>
          <a:ext cx="762000" cy="65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50973</xdr:colOff>
      <xdr:row>167</xdr:row>
      <xdr:rowOff>59466</xdr:rowOff>
    </xdr:from>
    <xdr:to>
      <xdr:col>8</xdr:col>
      <xdr:colOff>812973</xdr:colOff>
      <xdr:row>167</xdr:row>
      <xdr:rowOff>656452</xdr:rowOff>
    </xdr:to>
    <xdr:sp macro="" textlink="">
      <xdr:nvSpPr>
        <xdr:cNvPr id="82" name="TextBox 81"/>
        <xdr:cNvSpPr txBox="1"/>
      </xdr:nvSpPr>
      <xdr:spPr>
        <a:xfrm>
          <a:off x="8821593" y="39172926"/>
          <a:ext cx="762000" cy="596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12699</xdr:colOff>
      <xdr:row>167</xdr:row>
      <xdr:rowOff>12700</xdr:rowOff>
    </xdr:from>
    <xdr:to>
      <xdr:col>11</xdr:col>
      <xdr:colOff>0</xdr:colOff>
      <xdr:row>167</xdr:row>
      <xdr:rowOff>367229</xdr:rowOff>
    </xdr:to>
    <xdr:sp macro="" textlink="">
      <xdr:nvSpPr>
        <xdr:cNvPr id="83" name="TextBox 82"/>
        <xdr:cNvSpPr txBox="1"/>
      </xdr:nvSpPr>
      <xdr:spPr>
        <a:xfrm>
          <a:off x="9697719" y="39126160"/>
          <a:ext cx="1705507" cy="3545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167</xdr:row>
      <xdr:rowOff>510762</xdr:rowOff>
    </xdr:from>
    <xdr:to>
      <xdr:col>9</xdr:col>
      <xdr:colOff>745435</xdr:colOff>
      <xdr:row>167</xdr:row>
      <xdr:rowOff>722982</xdr:rowOff>
    </xdr:to>
    <xdr:sp macro="" textlink="">
      <xdr:nvSpPr>
        <xdr:cNvPr id="84" name="TextBox 83"/>
        <xdr:cNvSpPr txBox="1"/>
      </xdr:nvSpPr>
      <xdr:spPr>
        <a:xfrm>
          <a:off x="9754042" y="39624222"/>
          <a:ext cx="676413" cy="21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167</xdr:row>
      <xdr:rowOff>390182</xdr:rowOff>
    </xdr:from>
    <xdr:to>
      <xdr:col>10</xdr:col>
      <xdr:colOff>704021</xdr:colOff>
      <xdr:row>167</xdr:row>
      <xdr:rowOff>745934</xdr:rowOff>
    </xdr:to>
    <xdr:sp macro="" textlink="">
      <xdr:nvSpPr>
        <xdr:cNvPr id="85" name="TextBox 84"/>
        <xdr:cNvSpPr txBox="1"/>
      </xdr:nvSpPr>
      <xdr:spPr>
        <a:xfrm>
          <a:off x="10636526" y="39503642"/>
          <a:ext cx="621195" cy="35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166</xdr:row>
      <xdr:rowOff>25066</xdr:rowOff>
    </xdr:from>
    <xdr:to>
      <xdr:col>10</xdr:col>
      <xdr:colOff>621197</xdr:colOff>
      <xdr:row>166</xdr:row>
      <xdr:rowOff>288257</xdr:rowOff>
    </xdr:to>
    <xdr:sp macro="" textlink="">
      <xdr:nvSpPr>
        <xdr:cNvPr id="86" name="TextBox 85"/>
        <xdr:cNvSpPr txBox="1"/>
      </xdr:nvSpPr>
      <xdr:spPr>
        <a:xfrm>
          <a:off x="6128359" y="38833726"/>
          <a:ext cx="5046538" cy="263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9525</xdr:colOff>
      <xdr:row>164</xdr:row>
      <xdr:rowOff>38101</xdr:rowOff>
    </xdr:from>
    <xdr:to>
      <xdr:col>4</xdr:col>
      <xdr:colOff>1162049</xdr:colOff>
      <xdr:row>164</xdr:row>
      <xdr:rowOff>781051</xdr:rowOff>
    </xdr:to>
    <xdr:sp macro="" textlink="">
      <xdr:nvSpPr>
        <xdr:cNvPr id="87" name="TextBox 86"/>
        <xdr:cNvSpPr txBox="1"/>
      </xdr:nvSpPr>
      <xdr:spPr>
        <a:xfrm>
          <a:off x="9525" y="35480626"/>
          <a:ext cx="6705599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48848</xdr:colOff>
      <xdr:row>164</xdr:row>
      <xdr:rowOff>85480</xdr:rowOff>
    </xdr:from>
    <xdr:to>
      <xdr:col>9</xdr:col>
      <xdr:colOff>234462</xdr:colOff>
      <xdr:row>164</xdr:row>
      <xdr:rowOff>439615</xdr:rowOff>
    </xdr:to>
    <xdr:sp macro="" textlink="">
      <xdr:nvSpPr>
        <xdr:cNvPr id="88" name="TextBox 87"/>
        <xdr:cNvSpPr txBox="1"/>
      </xdr:nvSpPr>
      <xdr:spPr>
        <a:xfrm>
          <a:off x="7905068" y="37796860"/>
          <a:ext cx="2014414" cy="354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89092</xdr:colOff>
      <xdr:row>164</xdr:row>
      <xdr:rowOff>102508</xdr:rowOff>
    </xdr:from>
    <xdr:to>
      <xdr:col>6</xdr:col>
      <xdr:colOff>540919</xdr:colOff>
      <xdr:row>164</xdr:row>
      <xdr:rowOff>444431</xdr:rowOff>
    </xdr:to>
    <xdr:sp macro="" textlink="">
      <xdr:nvSpPr>
        <xdr:cNvPr id="89" name="TextBox 88"/>
        <xdr:cNvSpPr txBox="1"/>
      </xdr:nvSpPr>
      <xdr:spPr>
        <a:xfrm>
          <a:off x="6162232" y="37813888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61962</xdr:colOff>
      <xdr:row>165</xdr:row>
      <xdr:rowOff>11761</xdr:rowOff>
    </xdr:from>
    <xdr:to>
      <xdr:col>9</xdr:col>
      <xdr:colOff>726280</xdr:colOff>
      <xdr:row>165</xdr:row>
      <xdr:rowOff>411575</xdr:rowOff>
    </xdr:to>
    <xdr:sp macro="" textlink="">
      <xdr:nvSpPr>
        <xdr:cNvPr id="90" name="TextBox 89"/>
        <xdr:cNvSpPr txBox="1"/>
      </xdr:nvSpPr>
      <xdr:spPr>
        <a:xfrm>
          <a:off x="7918182" y="38378461"/>
          <a:ext cx="2493118" cy="399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762000</xdr:colOff>
      <xdr:row>164</xdr:row>
      <xdr:rowOff>146539</xdr:rowOff>
    </xdr:from>
    <xdr:to>
      <xdr:col>10</xdr:col>
      <xdr:colOff>747346</xdr:colOff>
      <xdr:row>164</xdr:row>
      <xdr:rowOff>468923</xdr:rowOff>
    </xdr:to>
    <xdr:sp macro="" textlink="">
      <xdr:nvSpPr>
        <xdr:cNvPr id="91" name="TextBox 90"/>
        <xdr:cNvSpPr txBox="1"/>
      </xdr:nvSpPr>
      <xdr:spPr>
        <a:xfrm>
          <a:off x="10447020" y="37857919"/>
          <a:ext cx="854026" cy="322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 5</a:t>
          </a:r>
        </a:p>
      </xdr:txBody>
    </xdr:sp>
    <xdr:clientData/>
  </xdr:twoCellAnchor>
  <xdr:twoCellAnchor>
    <xdr:from>
      <xdr:col>9</xdr:col>
      <xdr:colOff>12699</xdr:colOff>
      <xdr:row>207</xdr:row>
      <xdr:rowOff>0</xdr:rowOff>
    </xdr:from>
    <xdr:to>
      <xdr:col>11</xdr:col>
      <xdr:colOff>0</xdr:colOff>
      <xdr:row>207</xdr:row>
      <xdr:rowOff>0</xdr:rowOff>
    </xdr:to>
    <xdr:sp macro="" textlink="">
      <xdr:nvSpPr>
        <xdr:cNvPr id="92" name="TextBox 91"/>
        <xdr:cNvSpPr txBox="1"/>
      </xdr:nvSpPr>
      <xdr:spPr>
        <a:xfrm>
          <a:off x="9697719" y="47251620"/>
          <a:ext cx="1705507" cy="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0</xdr:col>
      <xdr:colOff>85482</xdr:colOff>
      <xdr:row>210</xdr:row>
      <xdr:rowOff>123825</xdr:rowOff>
    </xdr:from>
    <xdr:to>
      <xdr:col>0</xdr:col>
      <xdr:colOff>2613270</xdr:colOff>
      <xdr:row>210</xdr:row>
      <xdr:rowOff>1037981</xdr:rowOff>
    </xdr:to>
    <xdr:sp macro="" textlink="">
      <xdr:nvSpPr>
        <xdr:cNvPr id="93" name="TextBox 92"/>
        <xdr:cNvSpPr txBox="1"/>
      </xdr:nvSpPr>
      <xdr:spPr>
        <a:xfrm>
          <a:off x="85482" y="48427005"/>
          <a:ext cx="2527788" cy="647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19051</xdr:colOff>
      <xdr:row>210</xdr:row>
      <xdr:rowOff>55808</xdr:rowOff>
    </xdr:from>
    <xdr:to>
      <xdr:col>2</xdr:col>
      <xdr:colOff>0</xdr:colOff>
      <xdr:row>210</xdr:row>
      <xdr:rowOff>665726</xdr:rowOff>
    </xdr:to>
    <xdr:sp macro="" textlink="">
      <xdr:nvSpPr>
        <xdr:cNvPr id="94" name="TextBox 93"/>
        <xdr:cNvSpPr txBox="1"/>
      </xdr:nvSpPr>
      <xdr:spPr>
        <a:xfrm>
          <a:off x="2975611" y="48358988"/>
          <a:ext cx="537209" cy="609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210</xdr:row>
      <xdr:rowOff>57553</xdr:rowOff>
    </xdr:from>
    <xdr:to>
      <xdr:col>2</xdr:col>
      <xdr:colOff>571499</xdr:colOff>
      <xdr:row>210</xdr:row>
      <xdr:rowOff>686210</xdr:rowOff>
    </xdr:to>
    <xdr:sp macro="" textlink="">
      <xdr:nvSpPr>
        <xdr:cNvPr id="95" name="TextBox 94"/>
        <xdr:cNvSpPr txBox="1"/>
      </xdr:nvSpPr>
      <xdr:spPr>
        <a:xfrm>
          <a:off x="3550920" y="48360733"/>
          <a:ext cx="533399" cy="62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210</xdr:row>
      <xdr:rowOff>24425</xdr:rowOff>
    </xdr:from>
    <xdr:to>
      <xdr:col>3</xdr:col>
      <xdr:colOff>759240</xdr:colOff>
      <xdr:row>210</xdr:row>
      <xdr:rowOff>686211</xdr:rowOff>
    </xdr:to>
    <xdr:sp macro="" textlink="">
      <xdr:nvSpPr>
        <xdr:cNvPr id="96" name="TextBox 95"/>
        <xdr:cNvSpPr txBox="1"/>
      </xdr:nvSpPr>
      <xdr:spPr>
        <a:xfrm>
          <a:off x="4268084" y="48327605"/>
          <a:ext cx="621196" cy="661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210</xdr:row>
      <xdr:rowOff>28141</xdr:rowOff>
    </xdr:from>
    <xdr:to>
      <xdr:col>4</xdr:col>
      <xdr:colOff>913457</xdr:colOff>
      <xdr:row>210</xdr:row>
      <xdr:rowOff>706695</xdr:rowOff>
    </xdr:to>
    <xdr:sp macro="" textlink="">
      <xdr:nvSpPr>
        <xdr:cNvPr id="97" name="TextBox 96"/>
        <xdr:cNvSpPr txBox="1"/>
      </xdr:nvSpPr>
      <xdr:spPr>
        <a:xfrm>
          <a:off x="5080416" y="48331321"/>
          <a:ext cx="831761" cy="67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210</xdr:row>
      <xdr:rowOff>12212</xdr:rowOff>
    </xdr:from>
    <xdr:to>
      <xdr:col>5</xdr:col>
      <xdr:colOff>842596</xdr:colOff>
      <xdr:row>210</xdr:row>
      <xdr:rowOff>707940</xdr:rowOff>
    </xdr:to>
    <xdr:sp macro="" textlink="">
      <xdr:nvSpPr>
        <xdr:cNvPr id="98" name="TextBox 97"/>
        <xdr:cNvSpPr txBox="1"/>
      </xdr:nvSpPr>
      <xdr:spPr>
        <a:xfrm>
          <a:off x="6128358" y="48315392"/>
          <a:ext cx="787378" cy="695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66675</xdr:colOff>
      <xdr:row>210</xdr:row>
      <xdr:rowOff>24425</xdr:rowOff>
    </xdr:from>
    <xdr:to>
      <xdr:col>6</xdr:col>
      <xdr:colOff>742951</xdr:colOff>
      <xdr:row>210</xdr:row>
      <xdr:rowOff>729343</xdr:rowOff>
    </xdr:to>
    <xdr:sp macro="" textlink="">
      <xdr:nvSpPr>
        <xdr:cNvPr id="99" name="TextBox 98"/>
        <xdr:cNvSpPr txBox="1"/>
      </xdr:nvSpPr>
      <xdr:spPr>
        <a:xfrm>
          <a:off x="7675789" y="45352539"/>
          <a:ext cx="676276" cy="704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210</xdr:row>
      <xdr:rowOff>19051</xdr:rowOff>
    </xdr:from>
    <xdr:to>
      <xdr:col>7</xdr:col>
      <xdr:colOff>809625</xdr:colOff>
      <xdr:row>210</xdr:row>
      <xdr:rowOff>695069</xdr:rowOff>
    </xdr:to>
    <xdr:sp macro="" textlink="">
      <xdr:nvSpPr>
        <xdr:cNvPr id="100" name="TextBox 99"/>
        <xdr:cNvSpPr txBox="1"/>
      </xdr:nvSpPr>
      <xdr:spPr>
        <a:xfrm>
          <a:off x="7903845" y="48322231"/>
          <a:ext cx="762000" cy="67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38101</xdr:colOff>
      <xdr:row>210</xdr:row>
      <xdr:rowOff>123825</xdr:rowOff>
    </xdr:from>
    <xdr:to>
      <xdr:col>8</xdr:col>
      <xdr:colOff>800101</xdr:colOff>
      <xdr:row>210</xdr:row>
      <xdr:rowOff>695068</xdr:rowOff>
    </xdr:to>
    <xdr:sp macro="" textlink="">
      <xdr:nvSpPr>
        <xdr:cNvPr id="101" name="TextBox 100"/>
        <xdr:cNvSpPr txBox="1"/>
      </xdr:nvSpPr>
      <xdr:spPr>
        <a:xfrm>
          <a:off x="8808721" y="4842700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210</xdr:row>
      <xdr:rowOff>12700</xdr:rowOff>
    </xdr:from>
    <xdr:to>
      <xdr:col>10</xdr:col>
      <xdr:colOff>810913</xdr:colOff>
      <xdr:row>210</xdr:row>
      <xdr:rowOff>358468</xdr:rowOff>
    </xdr:to>
    <xdr:sp macro="" textlink="">
      <xdr:nvSpPr>
        <xdr:cNvPr id="102" name="TextBox 101"/>
        <xdr:cNvSpPr txBox="1"/>
      </xdr:nvSpPr>
      <xdr:spPr>
        <a:xfrm>
          <a:off x="9697720" y="48315880"/>
          <a:ext cx="1666893" cy="3457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210</xdr:row>
      <xdr:rowOff>510762</xdr:rowOff>
    </xdr:from>
    <xdr:to>
      <xdr:col>9</xdr:col>
      <xdr:colOff>745435</xdr:colOff>
      <xdr:row>210</xdr:row>
      <xdr:rowOff>716936</xdr:rowOff>
    </xdr:to>
    <xdr:sp macro="" textlink="">
      <xdr:nvSpPr>
        <xdr:cNvPr id="103" name="TextBox 102"/>
        <xdr:cNvSpPr txBox="1"/>
      </xdr:nvSpPr>
      <xdr:spPr>
        <a:xfrm>
          <a:off x="9754042" y="48813942"/>
          <a:ext cx="676413" cy="20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82826</xdr:colOff>
      <xdr:row>210</xdr:row>
      <xdr:rowOff>399437</xdr:rowOff>
    </xdr:from>
    <xdr:to>
      <xdr:col>10</xdr:col>
      <xdr:colOff>798871</xdr:colOff>
      <xdr:row>210</xdr:row>
      <xdr:rowOff>727179</xdr:rowOff>
    </xdr:to>
    <xdr:sp macro="" textlink="">
      <xdr:nvSpPr>
        <xdr:cNvPr id="104" name="TextBox 103"/>
        <xdr:cNvSpPr txBox="1"/>
      </xdr:nvSpPr>
      <xdr:spPr>
        <a:xfrm>
          <a:off x="10636526" y="48702617"/>
          <a:ext cx="716045" cy="327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209</xdr:row>
      <xdr:rowOff>17536</xdr:rowOff>
    </xdr:from>
    <xdr:to>
      <xdr:col>10</xdr:col>
      <xdr:colOff>621197</xdr:colOff>
      <xdr:row>209</xdr:row>
      <xdr:rowOff>256489</xdr:rowOff>
    </xdr:to>
    <xdr:sp macro="" textlink="">
      <xdr:nvSpPr>
        <xdr:cNvPr id="105" name="TextBox 104"/>
        <xdr:cNvSpPr txBox="1"/>
      </xdr:nvSpPr>
      <xdr:spPr>
        <a:xfrm>
          <a:off x="6128359" y="4801591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207</xdr:row>
      <xdr:rowOff>16933</xdr:rowOff>
    </xdr:from>
    <xdr:to>
      <xdr:col>4</xdr:col>
      <xdr:colOff>942975</xdr:colOff>
      <xdr:row>208</xdr:row>
      <xdr:rowOff>550334</xdr:rowOff>
    </xdr:to>
    <xdr:sp macro="" textlink="">
      <xdr:nvSpPr>
        <xdr:cNvPr id="106" name="TextBox 105"/>
        <xdr:cNvSpPr txBox="1"/>
      </xdr:nvSpPr>
      <xdr:spPr>
        <a:xfrm>
          <a:off x="142875" y="45279733"/>
          <a:ext cx="6337300" cy="905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207</xdr:row>
      <xdr:rowOff>85481</xdr:rowOff>
    </xdr:from>
    <xdr:to>
      <xdr:col>9</xdr:col>
      <xdr:colOff>307730</xdr:colOff>
      <xdr:row>207</xdr:row>
      <xdr:rowOff>381001</xdr:rowOff>
    </xdr:to>
    <xdr:sp macro="" textlink="">
      <xdr:nvSpPr>
        <xdr:cNvPr id="107" name="TextBox 106"/>
        <xdr:cNvSpPr txBox="1"/>
      </xdr:nvSpPr>
      <xdr:spPr>
        <a:xfrm>
          <a:off x="7905067" y="4733710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207</xdr:row>
      <xdr:rowOff>89093</xdr:rowOff>
    </xdr:from>
    <xdr:to>
      <xdr:col>6</xdr:col>
      <xdr:colOff>514089</xdr:colOff>
      <xdr:row>207</xdr:row>
      <xdr:rowOff>431016</xdr:rowOff>
    </xdr:to>
    <xdr:sp macro="" textlink="">
      <xdr:nvSpPr>
        <xdr:cNvPr id="108" name="TextBox 107"/>
        <xdr:cNvSpPr txBox="1"/>
      </xdr:nvSpPr>
      <xdr:spPr>
        <a:xfrm>
          <a:off x="6135402" y="4734071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208</xdr:row>
      <xdr:rowOff>47037</xdr:rowOff>
    </xdr:from>
    <xdr:to>
      <xdr:col>9</xdr:col>
      <xdr:colOff>587963</xdr:colOff>
      <xdr:row>208</xdr:row>
      <xdr:rowOff>423333</xdr:rowOff>
    </xdr:to>
    <xdr:sp macro="" textlink="">
      <xdr:nvSpPr>
        <xdr:cNvPr id="109" name="TextBox 108"/>
        <xdr:cNvSpPr txBox="1"/>
      </xdr:nvSpPr>
      <xdr:spPr>
        <a:xfrm>
          <a:off x="7955116" y="47740617"/>
          <a:ext cx="2317867" cy="254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900" b="1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87923</xdr:colOff>
      <xdr:row>207</xdr:row>
      <xdr:rowOff>43962</xdr:rowOff>
    </xdr:from>
    <xdr:to>
      <xdr:col>10</xdr:col>
      <xdr:colOff>762000</xdr:colOff>
      <xdr:row>207</xdr:row>
      <xdr:rowOff>351693</xdr:rowOff>
    </xdr:to>
    <xdr:sp macro="" textlink="">
      <xdr:nvSpPr>
        <xdr:cNvPr id="110" name="TextBox 109"/>
        <xdr:cNvSpPr txBox="1"/>
      </xdr:nvSpPr>
      <xdr:spPr>
        <a:xfrm>
          <a:off x="10641623" y="4729558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50" baseline="0">
              <a:latin typeface="Times New Roman" pitchFamily="18" charset="0"/>
              <a:cs typeface="Times New Roman" pitchFamily="18" charset="0"/>
            </a:rPr>
            <a:t> 6</a:t>
          </a:r>
          <a:endParaRPr lang="en-US" sz="105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85482</xdr:colOff>
      <xdr:row>253</xdr:row>
      <xdr:rowOff>123825</xdr:rowOff>
    </xdr:from>
    <xdr:to>
      <xdr:col>0</xdr:col>
      <xdr:colOff>2613270</xdr:colOff>
      <xdr:row>253</xdr:row>
      <xdr:rowOff>1037981</xdr:rowOff>
    </xdr:to>
    <xdr:sp macro="" textlink="">
      <xdr:nvSpPr>
        <xdr:cNvPr id="111" name="TextBox 110"/>
        <xdr:cNvSpPr txBox="1"/>
      </xdr:nvSpPr>
      <xdr:spPr>
        <a:xfrm>
          <a:off x="85482" y="57807225"/>
          <a:ext cx="2527788" cy="647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6351</xdr:colOff>
      <xdr:row>253</xdr:row>
      <xdr:rowOff>11358</xdr:rowOff>
    </xdr:from>
    <xdr:to>
      <xdr:col>1</xdr:col>
      <xdr:colOff>495300</xdr:colOff>
      <xdr:row>253</xdr:row>
      <xdr:rowOff>603250</xdr:rowOff>
    </xdr:to>
    <xdr:sp macro="" textlink="">
      <xdr:nvSpPr>
        <xdr:cNvPr id="112" name="TextBox 111"/>
        <xdr:cNvSpPr txBox="1"/>
      </xdr:nvSpPr>
      <xdr:spPr>
        <a:xfrm>
          <a:off x="2965451" y="55573858"/>
          <a:ext cx="488949" cy="5918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4.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Report</a:t>
          </a:r>
        </a:p>
      </xdr:txBody>
    </xdr:sp>
    <xdr:clientData/>
  </xdr:twoCellAnchor>
  <xdr:twoCellAnchor>
    <xdr:from>
      <xdr:col>2</xdr:col>
      <xdr:colOff>38100</xdr:colOff>
      <xdr:row>253</xdr:row>
      <xdr:rowOff>13103</xdr:rowOff>
    </xdr:from>
    <xdr:to>
      <xdr:col>2</xdr:col>
      <xdr:colOff>571499</xdr:colOff>
      <xdr:row>253</xdr:row>
      <xdr:rowOff>584200</xdr:rowOff>
    </xdr:to>
    <xdr:sp macro="" textlink="">
      <xdr:nvSpPr>
        <xdr:cNvPr id="113" name="TextBox 112"/>
        <xdr:cNvSpPr txBox="1"/>
      </xdr:nvSpPr>
      <xdr:spPr>
        <a:xfrm>
          <a:off x="3505200" y="55575603"/>
          <a:ext cx="533399" cy="5710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5.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Record</a:t>
          </a:r>
        </a:p>
      </xdr:txBody>
    </xdr:sp>
    <xdr:clientData/>
  </xdr:twoCellAnchor>
  <xdr:twoCellAnchor>
    <xdr:from>
      <xdr:col>3</xdr:col>
      <xdr:colOff>138044</xdr:colOff>
      <xdr:row>253</xdr:row>
      <xdr:rowOff>24425</xdr:rowOff>
    </xdr:from>
    <xdr:to>
      <xdr:col>3</xdr:col>
      <xdr:colOff>759240</xdr:colOff>
      <xdr:row>253</xdr:row>
      <xdr:rowOff>577850</xdr:rowOff>
    </xdr:to>
    <xdr:sp macro="" textlink="">
      <xdr:nvSpPr>
        <xdr:cNvPr id="114" name="TextBox 113"/>
        <xdr:cNvSpPr txBox="1"/>
      </xdr:nvSpPr>
      <xdr:spPr>
        <a:xfrm>
          <a:off x="4221094" y="55586925"/>
          <a:ext cx="621196" cy="55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6.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Form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No.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81696</xdr:colOff>
      <xdr:row>253</xdr:row>
      <xdr:rowOff>28141</xdr:rowOff>
    </xdr:from>
    <xdr:to>
      <xdr:col>4</xdr:col>
      <xdr:colOff>913457</xdr:colOff>
      <xdr:row>253</xdr:row>
      <xdr:rowOff>571500</xdr:rowOff>
    </xdr:to>
    <xdr:sp macro="" textlink="">
      <xdr:nvSpPr>
        <xdr:cNvPr id="115" name="TextBox 114"/>
        <xdr:cNvSpPr txBox="1"/>
      </xdr:nvSpPr>
      <xdr:spPr>
        <a:xfrm>
          <a:off x="5244246" y="55590641"/>
          <a:ext cx="831761" cy="543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7.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Regulation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Part/Sec.</a:t>
          </a:r>
        </a:p>
      </xdr:txBody>
    </xdr:sp>
    <xdr:clientData/>
  </xdr:twoCellAnchor>
  <xdr:twoCellAnchor>
    <xdr:from>
      <xdr:col>5</xdr:col>
      <xdr:colOff>55218</xdr:colOff>
      <xdr:row>253</xdr:row>
      <xdr:rowOff>12212</xdr:rowOff>
    </xdr:from>
    <xdr:to>
      <xdr:col>5</xdr:col>
      <xdr:colOff>842596</xdr:colOff>
      <xdr:row>253</xdr:row>
      <xdr:rowOff>577850</xdr:rowOff>
    </xdr:to>
    <xdr:sp macro="" textlink="">
      <xdr:nvSpPr>
        <xdr:cNvPr id="116" name="TextBox 115"/>
        <xdr:cNvSpPr txBox="1"/>
      </xdr:nvSpPr>
      <xdr:spPr>
        <a:xfrm>
          <a:off x="6290918" y="55574712"/>
          <a:ext cx="787378" cy="565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8.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No.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Respondents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50800</xdr:colOff>
      <xdr:row>253</xdr:row>
      <xdr:rowOff>24425</xdr:rowOff>
    </xdr:from>
    <xdr:to>
      <xdr:col>6</xdr:col>
      <xdr:colOff>831849</xdr:colOff>
      <xdr:row>254</xdr:row>
      <xdr:rowOff>0</xdr:rowOff>
    </xdr:to>
    <xdr:sp macro="" textlink="">
      <xdr:nvSpPr>
        <xdr:cNvPr id="117" name="TextBox 116"/>
        <xdr:cNvSpPr txBox="1"/>
      </xdr:nvSpPr>
      <xdr:spPr>
        <a:xfrm>
          <a:off x="7200900" y="55586925"/>
          <a:ext cx="781049" cy="68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9.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of Reports</a:t>
          </a:r>
        </a:p>
        <a:p>
          <a:pPr algn="ctr"/>
          <a:r>
            <a:rPr lang="en-US" sz="800" b="1" baseline="0">
              <a:latin typeface="Times New Roman" pitchFamily="18" charset="0"/>
              <a:cs typeface="Times New Roman" pitchFamily="18" charset="0"/>
            </a:rPr>
            <a:t>Filed Per Person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47625</xdr:colOff>
      <xdr:row>253</xdr:row>
      <xdr:rowOff>19051</xdr:rowOff>
    </xdr:from>
    <xdr:to>
      <xdr:col>7</xdr:col>
      <xdr:colOff>809625</xdr:colOff>
      <xdr:row>253</xdr:row>
      <xdr:rowOff>660400</xdr:rowOff>
    </xdr:to>
    <xdr:sp macro="" textlink="">
      <xdr:nvSpPr>
        <xdr:cNvPr id="118" name="TextBox 117"/>
        <xdr:cNvSpPr txBox="1"/>
      </xdr:nvSpPr>
      <xdr:spPr>
        <a:xfrm>
          <a:off x="8067675" y="55581551"/>
          <a:ext cx="762000" cy="641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10.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Annual Responses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50801</xdr:colOff>
      <xdr:row>253</xdr:row>
      <xdr:rowOff>41275</xdr:rowOff>
    </xdr:from>
    <xdr:to>
      <xdr:col>8</xdr:col>
      <xdr:colOff>812801</xdr:colOff>
      <xdr:row>253</xdr:row>
      <xdr:rowOff>612518</xdr:rowOff>
    </xdr:to>
    <xdr:sp macro="" textlink="">
      <xdr:nvSpPr>
        <xdr:cNvPr id="119" name="TextBox 118"/>
        <xdr:cNvSpPr txBox="1"/>
      </xdr:nvSpPr>
      <xdr:spPr>
        <a:xfrm>
          <a:off x="8985251" y="55603775"/>
          <a:ext cx="762000" cy="57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11.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Average</a:t>
          </a:r>
          <a:r>
            <a:rPr lang="en-US" sz="800" b="1" baseline="0">
              <a:latin typeface="Times New Roman" pitchFamily="18" charset="0"/>
              <a:cs typeface="Times New Roman" pitchFamily="18" charset="0"/>
            </a:rPr>
            <a:t> Time to Respond</a:t>
          </a:r>
          <a:endParaRPr lang="en-US" sz="8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12700</xdr:colOff>
      <xdr:row>253</xdr:row>
      <xdr:rowOff>12700</xdr:rowOff>
    </xdr:from>
    <xdr:to>
      <xdr:col>10</xdr:col>
      <xdr:colOff>810913</xdr:colOff>
      <xdr:row>253</xdr:row>
      <xdr:rowOff>330200</xdr:rowOff>
    </xdr:to>
    <xdr:sp macro="" textlink="">
      <xdr:nvSpPr>
        <xdr:cNvPr id="120" name="TextBox 119"/>
        <xdr:cNvSpPr txBox="1"/>
      </xdr:nvSpPr>
      <xdr:spPr>
        <a:xfrm>
          <a:off x="9861550" y="55575200"/>
          <a:ext cx="1668163" cy="31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12.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Total Burden Hours</a:t>
          </a:r>
        </a:p>
      </xdr:txBody>
    </xdr:sp>
    <xdr:clientData/>
  </xdr:twoCellAnchor>
  <xdr:twoCellAnchor>
    <xdr:from>
      <xdr:col>9</xdr:col>
      <xdr:colOff>69022</xdr:colOff>
      <xdr:row>253</xdr:row>
      <xdr:rowOff>428212</xdr:rowOff>
    </xdr:from>
    <xdr:to>
      <xdr:col>9</xdr:col>
      <xdr:colOff>745435</xdr:colOff>
      <xdr:row>253</xdr:row>
      <xdr:rowOff>626766</xdr:rowOff>
    </xdr:to>
    <xdr:sp macro="" textlink="">
      <xdr:nvSpPr>
        <xdr:cNvPr id="121" name="TextBox 120"/>
        <xdr:cNvSpPr txBox="1"/>
      </xdr:nvSpPr>
      <xdr:spPr>
        <a:xfrm>
          <a:off x="9917872" y="55990712"/>
          <a:ext cx="676413" cy="198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Exempt</a:t>
          </a:r>
        </a:p>
      </xdr:txBody>
    </xdr:sp>
    <xdr:clientData/>
  </xdr:twoCellAnchor>
  <xdr:twoCellAnchor>
    <xdr:from>
      <xdr:col>10</xdr:col>
      <xdr:colOff>25676</xdr:colOff>
      <xdr:row>253</xdr:row>
      <xdr:rowOff>336551</xdr:rowOff>
    </xdr:from>
    <xdr:to>
      <xdr:col>10</xdr:col>
      <xdr:colOff>741721</xdr:colOff>
      <xdr:row>253</xdr:row>
      <xdr:rowOff>692151</xdr:rowOff>
    </xdr:to>
    <xdr:sp macro="" textlink="">
      <xdr:nvSpPr>
        <xdr:cNvPr id="122" name="TextBox 121"/>
        <xdr:cNvSpPr txBox="1"/>
      </xdr:nvSpPr>
      <xdr:spPr>
        <a:xfrm>
          <a:off x="10744476" y="55899051"/>
          <a:ext cx="716045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Non-Exempt</a:t>
          </a:r>
        </a:p>
      </xdr:txBody>
    </xdr:sp>
    <xdr:clientData/>
  </xdr:twoCellAnchor>
  <xdr:twoCellAnchor>
    <xdr:from>
      <xdr:col>5</xdr:col>
      <xdr:colOff>55219</xdr:colOff>
      <xdr:row>252</xdr:row>
      <xdr:rowOff>17536</xdr:rowOff>
    </xdr:from>
    <xdr:to>
      <xdr:col>10</xdr:col>
      <xdr:colOff>621197</xdr:colOff>
      <xdr:row>252</xdr:row>
      <xdr:rowOff>256489</xdr:rowOff>
    </xdr:to>
    <xdr:sp macro="" textlink="">
      <xdr:nvSpPr>
        <xdr:cNvPr id="123" name="TextBox 122"/>
        <xdr:cNvSpPr txBox="1"/>
      </xdr:nvSpPr>
      <xdr:spPr>
        <a:xfrm>
          <a:off x="6128359" y="57396136"/>
          <a:ext cx="5046538" cy="238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050" b="1">
              <a:latin typeface="Times New Roman" pitchFamily="18" charset="0"/>
              <a:cs typeface="Times New Roman" pitchFamily="18" charset="0"/>
            </a:rPr>
            <a:t>Annual Burden on the Public (Column  8 x 9 = 10 x 11 = 12)</a:t>
          </a:r>
        </a:p>
      </xdr:txBody>
    </xdr:sp>
    <xdr:clientData/>
  </xdr:twoCellAnchor>
  <xdr:twoCellAnchor>
    <xdr:from>
      <xdr:col>0</xdr:col>
      <xdr:colOff>142875</xdr:colOff>
      <xdr:row>250</xdr:row>
      <xdr:rowOff>0</xdr:rowOff>
    </xdr:from>
    <xdr:to>
      <xdr:col>4</xdr:col>
      <xdr:colOff>942975</xdr:colOff>
      <xdr:row>251</xdr:row>
      <xdr:rowOff>262467</xdr:rowOff>
    </xdr:to>
    <xdr:sp macro="" textlink="">
      <xdr:nvSpPr>
        <xdr:cNvPr id="124" name="TextBox 123"/>
        <xdr:cNvSpPr txBox="1"/>
      </xdr:nvSpPr>
      <xdr:spPr>
        <a:xfrm>
          <a:off x="142875" y="54508400"/>
          <a:ext cx="6337300" cy="872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FSA 85-1		U.S. Department Of Agriculture</a:t>
          </a:r>
        </a:p>
        <a:p>
          <a:pPr algn="l"/>
          <a:r>
            <a:rPr lang="en-US" sz="800" b="1">
              <a:latin typeface="Times New Roman" pitchFamily="18" charset="0"/>
              <a:cs typeface="Times New Roman" pitchFamily="18" charset="0"/>
            </a:rPr>
            <a:t>(3-26-03)		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             </a:t>
          </a:r>
          <a:r>
            <a:rPr lang="en-US" sz="1050" b="1">
              <a:latin typeface="Times New Roman" pitchFamily="18" charset="0"/>
              <a:cs typeface="Times New Roman" pitchFamily="18" charset="0"/>
            </a:rPr>
            <a:t>Farm Service</a:t>
          </a:r>
          <a:r>
            <a:rPr lang="en-US" sz="1050" b="1" baseline="0">
              <a:latin typeface="Times New Roman" pitchFamily="18" charset="0"/>
              <a:cs typeface="Times New Roman" pitchFamily="18" charset="0"/>
            </a:rPr>
            <a:t> Agency</a:t>
          </a: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endParaRPr lang="en-US" sz="8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800" b="1" baseline="0">
              <a:latin typeface="Times New Roman" pitchFamily="18" charset="0"/>
              <a:cs typeface="Times New Roman" pitchFamily="18" charset="0"/>
            </a:rPr>
            <a:t>	            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Reporting and Recordkeeping Requirements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48847</xdr:colOff>
      <xdr:row>250</xdr:row>
      <xdr:rowOff>85481</xdr:rowOff>
    </xdr:from>
    <xdr:to>
      <xdr:col>9</xdr:col>
      <xdr:colOff>307730</xdr:colOff>
      <xdr:row>250</xdr:row>
      <xdr:rowOff>381001</xdr:rowOff>
    </xdr:to>
    <xdr:sp macro="" textlink="">
      <xdr:nvSpPr>
        <xdr:cNvPr id="125" name="TextBox 124"/>
        <xdr:cNvSpPr txBox="1"/>
      </xdr:nvSpPr>
      <xdr:spPr>
        <a:xfrm>
          <a:off x="7905067" y="56717321"/>
          <a:ext cx="2087683" cy="295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2. Title Of Clearance:</a:t>
          </a:r>
        </a:p>
      </xdr:txBody>
    </xdr:sp>
    <xdr:clientData/>
  </xdr:twoCellAnchor>
  <xdr:twoCellAnchor>
    <xdr:from>
      <xdr:col>5</xdr:col>
      <xdr:colOff>62262</xdr:colOff>
      <xdr:row>250</xdr:row>
      <xdr:rowOff>89093</xdr:rowOff>
    </xdr:from>
    <xdr:to>
      <xdr:col>6</xdr:col>
      <xdr:colOff>514089</xdr:colOff>
      <xdr:row>250</xdr:row>
      <xdr:rowOff>431016</xdr:rowOff>
    </xdr:to>
    <xdr:sp macro="" textlink="">
      <xdr:nvSpPr>
        <xdr:cNvPr id="126" name="TextBox 125"/>
        <xdr:cNvSpPr txBox="1"/>
      </xdr:nvSpPr>
      <xdr:spPr>
        <a:xfrm>
          <a:off x="6135402" y="56720933"/>
          <a:ext cx="13662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latin typeface="Times New Roman" pitchFamily="18" charset="0"/>
              <a:cs typeface="Times New Roman" pitchFamily="18" charset="0"/>
            </a:rPr>
            <a:t>1. OMB No.</a:t>
          </a:r>
        </a:p>
      </xdr:txBody>
    </xdr:sp>
    <xdr:clientData/>
  </xdr:twoCellAnchor>
  <xdr:twoCellAnchor>
    <xdr:from>
      <xdr:col>7</xdr:col>
      <xdr:colOff>98896</xdr:colOff>
      <xdr:row>251</xdr:row>
      <xdr:rowOff>47037</xdr:rowOff>
    </xdr:from>
    <xdr:to>
      <xdr:col>9</xdr:col>
      <xdr:colOff>587963</xdr:colOff>
      <xdr:row>251</xdr:row>
      <xdr:rowOff>423333</xdr:rowOff>
    </xdr:to>
    <xdr:sp macro="" textlink="">
      <xdr:nvSpPr>
        <xdr:cNvPr id="127" name="TextBox 126"/>
        <xdr:cNvSpPr txBox="1"/>
      </xdr:nvSpPr>
      <xdr:spPr>
        <a:xfrm>
          <a:off x="7955116" y="57120837"/>
          <a:ext cx="2317867" cy="254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Guaranteed Farm Loans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900" b="1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87923</xdr:colOff>
      <xdr:row>250</xdr:row>
      <xdr:rowOff>43962</xdr:rowOff>
    </xdr:from>
    <xdr:to>
      <xdr:col>10</xdr:col>
      <xdr:colOff>762000</xdr:colOff>
      <xdr:row>250</xdr:row>
      <xdr:rowOff>351693</xdr:rowOff>
    </xdr:to>
    <xdr:sp macro="" textlink="">
      <xdr:nvSpPr>
        <xdr:cNvPr id="128" name="TextBox 127"/>
        <xdr:cNvSpPr txBox="1"/>
      </xdr:nvSpPr>
      <xdr:spPr>
        <a:xfrm>
          <a:off x="10641623" y="56675802"/>
          <a:ext cx="674077" cy="3077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latin typeface="Times New Roman" pitchFamily="18" charset="0"/>
              <a:cs typeface="Times New Roman" pitchFamily="18" charset="0"/>
            </a:rPr>
            <a:t>Page</a:t>
          </a:r>
          <a:r>
            <a:rPr lang="en-US" sz="105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50" baseline="0">
              <a:latin typeface="Times New Roman" pitchFamily="18" charset="0"/>
              <a:cs typeface="Times New Roman" pitchFamily="18" charset="0"/>
            </a:rPr>
            <a:t> 7</a:t>
          </a:r>
          <a:endParaRPr lang="en-US" sz="105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85482</xdr:colOff>
      <xdr:row>3</xdr:row>
      <xdr:rowOff>123825</xdr:rowOff>
    </xdr:from>
    <xdr:to>
      <xdr:col>0</xdr:col>
      <xdr:colOff>2613270</xdr:colOff>
      <xdr:row>3</xdr:row>
      <xdr:rowOff>746125</xdr:rowOff>
    </xdr:to>
    <xdr:sp macro="" textlink="">
      <xdr:nvSpPr>
        <xdr:cNvPr id="129" name="TextBox 128"/>
        <xdr:cNvSpPr txBox="1"/>
      </xdr:nvSpPr>
      <xdr:spPr>
        <a:xfrm>
          <a:off x="85482" y="1520825"/>
          <a:ext cx="2527788" cy="622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3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Description</a:t>
          </a:r>
        </a:p>
        <a:p>
          <a:pPr algn="ctr"/>
          <a:r>
            <a:rPr lang="en-US" sz="800" b="1">
              <a:latin typeface="Times New Roman" pitchFamily="18" charset="0"/>
              <a:cs typeface="Times New Roman" pitchFamily="18" charset="0"/>
            </a:rPr>
            <a:t>(Title of Form, Report or Record)</a:t>
          </a:r>
        </a:p>
        <a:p>
          <a:pPr algn="ctr"/>
          <a:endParaRPr lang="en-US" sz="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139700</xdr:colOff>
      <xdr:row>126</xdr:row>
      <xdr:rowOff>76200</xdr:rowOff>
    </xdr:from>
    <xdr:to>
      <xdr:col>0</xdr:col>
      <xdr:colOff>2667488</xdr:colOff>
      <xdr:row>126</xdr:row>
      <xdr:rowOff>769376</xdr:rowOff>
    </xdr:to>
    <xdr:sp macro="" textlink="">
      <xdr:nvSpPr>
        <xdr:cNvPr id="133" name="TextBox 132"/>
        <xdr:cNvSpPr txBox="1"/>
      </xdr:nvSpPr>
      <xdr:spPr>
        <a:xfrm>
          <a:off x="139700" y="27622500"/>
          <a:ext cx="2527788" cy="69317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Description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(Title of Form, Report or Record)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9"/>
  <sheetViews>
    <sheetView tabSelected="1" topLeftCell="A18" zoomScale="80" zoomScaleNormal="80" zoomScaleSheetLayoutView="70" zoomScalePageLayoutView="80" workbookViewId="0">
      <selection activeCell="N239" sqref="N239"/>
    </sheetView>
  </sheetViews>
  <sheetFormatPr defaultColWidth="9.08984375" defaultRowHeight="14" x14ac:dyDescent="0.3"/>
  <cols>
    <col min="1" max="1" width="48.54296875" style="2" customWidth="1"/>
    <col min="2" max="2" width="7.453125" style="1" customWidth="1"/>
    <col min="3" max="3" width="9" style="1" customWidth="1"/>
    <col min="4" max="4" width="15.81640625" style="1" customWidth="1"/>
    <col min="5" max="5" width="19" style="1" customWidth="1"/>
    <col min="6" max="6" width="13.36328125" style="26" customWidth="1"/>
    <col min="7" max="7" width="12.6328125" style="1" customWidth="1"/>
    <col min="8" max="8" width="13.36328125" style="26" customWidth="1"/>
    <col min="9" max="9" width="13.36328125" style="1" customWidth="1"/>
    <col min="10" max="10" width="12.6328125" style="1" customWidth="1"/>
    <col min="11" max="11" width="12.36328125" style="26" customWidth="1"/>
    <col min="12" max="16384" width="9.08984375" style="1"/>
  </cols>
  <sheetData>
    <row r="1" spans="1:11" ht="51.75" customHeight="1" x14ac:dyDescent="0.35">
      <c r="A1" s="152"/>
      <c r="B1" s="399"/>
      <c r="C1" s="400"/>
      <c r="D1" s="400"/>
      <c r="E1" s="401"/>
      <c r="F1" s="404"/>
      <c r="G1" s="405"/>
      <c r="H1" s="404"/>
      <c r="I1" s="406"/>
      <c r="J1" s="406"/>
      <c r="K1" s="407"/>
    </row>
    <row r="2" spans="1:11" ht="35.25" customHeight="1" x14ac:dyDescent="0.3">
      <c r="A2" s="151"/>
      <c r="B2" s="402"/>
      <c r="C2" s="402"/>
      <c r="D2" s="402"/>
      <c r="E2" s="403"/>
      <c r="F2" s="388" t="s">
        <v>60</v>
      </c>
      <c r="G2" s="389" t="s">
        <v>281</v>
      </c>
      <c r="H2" s="317"/>
      <c r="I2" s="149"/>
      <c r="J2" s="149"/>
      <c r="K2" s="387">
        <v>42817</v>
      </c>
    </row>
    <row r="3" spans="1:11" ht="24" customHeight="1" x14ac:dyDescent="0.35">
      <c r="A3" s="148"/>
      <c r="B3" s="147"/>
      <c r="C3" s="145"/>
      <c r="D3" s="146"/>
      <c r="E3" s="145"/>
      <c r="F3" s="408"/>
      <c r="G3" s="409"/>
      <c r="H3" s="409"/>
      <c r="I3" s="409"/>
      <c r="J3" s="409"/>
      <c r="K3" s="410"/>
    </row>
    <row r="4" spans="1:11" ht="67.25" customHeight="1" x14ac:dyDescent="0.3">
      <c r="A4" s="144"/>
      <c r="B4" s="216"/>
      <c r="C4" s="215"/>
      <c r="D4" s="213"/>
      <c r="E4" s="213"/>
      <c r="F4" s="309"/>
      <c r="G4" s="214"/>
      <c r="H4" s="309"/>
      <c r="I4" s="213"/>
      <c r="J4" s="212"/>
      <c r="K4" s="262"/>
    </row>
    <row r="5" spans="1:11" s="29" customFormat="1" ht="14.25" customHeight="1" x14ac:dyDescent="0.3">
      <c r="A5" s="67" t="s">
        <v>241</v>
      </c>
      <c r="B5" s="66"/>
      <c r="C5" s="66"/>
      <c r="D5" s="201" t="s">
        <v>240</v>
      </c>
      <c r="E5" s="279"/>
      <c r="F5" s="79"/>
      <c r="G5" s="259"/>
      <c r="H5" s="79"/>
      <c r="I5" s="62">
        <v>60</v>
      </c>
      <c r="J5" s="62"/>
      <c r="K5" s="79"/>
    </row>
    <row r="6" spans="1:11" s="29" customFormat="1" ht="14.25" customHeight="1" x14ac:dyDescent="0.3">
      <c r="A6" s="276" t="s">
        <v>258</v>
      </c>
      <c r="B6" s="255"/>
      <c r="C6" s="50"/>
      <c r="D6" s="55" t="s">
        <v>39</v>
      </c>
      <c r="E6" s="44" t="s">
        <v>239</v>
      </c>
      <c r="F6" s="103">
        <v>823</v>
      </c>
      <c r="G6" s="283">
        <v>1</v>
      </c>
      <c r="H6" s="43">
        <f>SUM(F6)*G6</f>
        <v>823</v>
      </c>
      <c r="I6" s="47">
        <f>SUM(I5/60)</f>
        <v>1</v>
      </c>
      <c r="J6" s="47"/>
      <c r="K6" s="327">
        <f>SUM(H6*I6)</f>
        <v>823</v>
      </c>
    </row>
    <row r="7" spans="1:11" s="29" customFormat="1" ht="14.25" customHeight="1" x14ac:dyDescent="0.3">
      <c r="A7" s="78" t="s">
        <v>242</v>
      </c>
      <c r="B7" s="91"/>
      <c r="C7" s="132"/>
      <c r="D7" s="201" t="s">
        <v>243</v>
      </c>
      <c r="E7" s="280"/>
      <c r="F7" s="100"/>
      <c r="G7" s="353"/>
      <c r="H7" s="100"/>
      <c r="I7" s="99">
        <v>60</v>
      </c>
      <c r="J7" s="99"/>
      <c r="K7" s="100"/>
    </row>
    <row r="8" spans="1:11" s="29" customFormat="1" ht="14.25" customHeight="1" x14ac:dyDescent="0.3">
      <c r="A8" s="276" t="s">
        <v>244</v>
      </c>
      <c r="B8" s="169"/>
      <c r="C8" s="76"/>
      <c r="D8" s="55" t="s">
        <v>39</v>
      </c>
      <c r="E8" s="69">
        <v>762.10699999999997</v>
      </c>
      <c r="F8" s="103">
        <v>20</v>
      </c>
      <c r="G8" s="354">
        <v>1</v>
      </c>
      <c r="H8" s="95">
        <f>SUM(F8)*G8</f>
        <v>20</v>
      </c>
      <c r="I8" s="110">
        <v>1</v>
      </c>
      <c r="J8" s="110"/>
      <c r="K8" s="327">
        <f>SUM(H8*I8)</f>
        <v>20</v>
      </c>
    </row>
    <row r="9" spans="1:11" s="29" customFormat="1" ht="14.25" customHeight="1" x14ac:dyDescent="0.3">
      <c r="A9" s="78" t="s">
        <v>245</v>
      </c>
      <c r="B9" s="355"/>
      <c r="C9" s="280"/>
      <c r="D9" s="326" t="s">
        <v>246</v>
      </c>
      <c r="E9" s="281"/>
      <c r="F9" s="356"/>
      <c r="G9" s="357"/>
      <c r="H9" s="358"/>
      <c r="I9" s="359">
        <v>15</v>
      </c>
      <c r="J9" s="359"/>
      <c r="K9" s="360"/>
    </row>
    <row r="10" spans="1:11" s="29" customFormat="1" ht="14.25" customHeight="1" x14ac:dyDescent="0.3">
      <c r="A10" s="365" t="s">
        <v>247</v>
      </c>
      <c r="B10" s="361"/>
      <c r="C10" s="362"/>
      <c r="D10" s="375" t="s">
        <v>34</v>
      </c>
      <c r="E10" s="277">
        <v>762.11</v>
      </c>
      <c r="F10" s="358">
        <v>1000</v>
      </c>
      <c r="G10" s="354">
        <v>1</v>
      </c>
      <c r="H10" s="358">
        <f>SUM(F10)*G10</f>
        <v>1000</v>
      </c>
      <c r="I10" s="363">
        <f>SUM(I9/60)</f>
        <v>0.25</v>
      </c>
      <c r="J10" s="363"/>
      <c r="K10" s="386">
        <f>SUM(H10*I10)</f>
        <v>250</v>
      </c>
    </row>
    <row r="11" spans="1:11" s="29" customFormat="1" ht="14.25" customHeight="1" x14ac:dyDescent="0.3">
      <c r="A11" s="78" t="s">
        <v>245</v>
      </c>
      <c r="B11" s="280"/>
      <c r="C11" s="280"/>
      <c r="D11" s="376" t="s">
        <v>246</v>
      </c>
      <c r="E11" s="280"/>
      <c r="F11" s="356"/>
      <c r="G11" s="364"/>
      <c r="H11" s="356"/>
      <c r="I11" s="359">
        <v>60</v>
      </c>
      <c r="J11" s="359"/>
      <c r="K11" s="356"/>
    </row>
    <row r="12" spans="1:11" s="29" customFormat="1" ht="14.25" customHeight="1" x14ac:dyDescent="0.3">
      <c r="A12" s="365" t="s">
        <v>248</v>
      </c>
      <c r="B12" s="362"/>
      <c r="C12" s="362"/>
      <c r="D12" s="375" t="s">
        <v>39</v>
      </c>
      <c r="E12" s="65">
        <v>762.11</v>
      </c>
      <c r="F12" s="358">
        <v>120</v>
      </c>
      <c r="G12" s="287">
        <v>8.33</v>
      </c>
      <c r="H12" s="358">
        <f>SUM(F12)*G12</f>
        <v>999.6</v>
      </c>
      <c r="I12" s="363">
        <f>SUM(I11/60)</f>
        <v>1</v>
      </c>
      <c r="J12" s="363"/>
      <c r="K12" s="327">
        <f>SUM(H12*I12)</f>
        <v>999.6</v>
      </c>
    </row>
    <row r="13" spans="1:11" s="29" customFormat="1" ht="14.25" customHeight="1" x14ac:dyDescent="0.3">
      <c r="A13" s="67" t="s">
        <v>237</v>
      </c>
      <c r="B13" s="90"/>
      <c r="C13" s="66"/>
      <c r="D13" s="377" t="s">
        <v>236</v>
      </c>
      <c r="E13" s="279"/>
      <c r="F13" s="79"/>
      <c r="G13" s="284"/>
      <c r="H13" s="79"/>
      <c r="I13" s="62">
        <v>30</v>
      </c>
      <c r="J13" s="62"/>
      <c r="K13" s="46"/>
    </row>
    <row r="14" spans="1:11" s="29" customFormat="1" ht="14.25" customHeight="1" x14ac:dyDescent="0.3">
      <c r="A14" s="276" t="s">
        <v>230</v>
      </c>
      <c r="B14" s="50"/>
      <c r="C14" s="50"/>
      <c r="D14" s="378" t="s">
        <v>34</v>
      </c>
      <c r="E14" s="44" t="s">
        <v>238</v>
      </c>
      <c r="F14" s="103">
        <v>6000</v>
      </c>
      <c r="G14" s="285">
        <v>1</v>
      </c>
      <c r="H14" s="43">
        <v>6000</v>
      </c>
      <c r="I14" s="47">
        <f>SUM(I13/60)</f>
        <v>0.5</v>
      </c>
      <c r="J14" s="47"/>
      <c r="K14" s="385">
        <f>SUM(H14*I14)</f>
        <v>3000</v>
      </c>
    </row>
    <row r="15" spans="1:11" s="29" customFormat="1" ht="14.25" customHeight="1" x14ac:dyDescent="0.3">
      <c r="A15" s="67" t="s">
        <v>237</v>
      </c>
      <c r="B15" s="90"/>
      <c r="C15" s="66"/>
      <c r="D15" s="379" t="s">
        <v>236</v>
      </c>
      <c r="E15" s="279"/>
      <c r="F15" s="79"/>
      <c r="G15" s="259"/>
      <c r="H15" s="79"/>
      <c r="I15" s="62">
        <v>210</v>
      </c>
      <c r="J15" s="62"/>
      <c r="K15" s="61"/>
    </row>
    <row r="16" spans="1:11" s="29" customFormat="1" ht="14.25" customHeight="1" x14ac:dyDescent="0.3">
      <c r="A16" s="276" t="s">
        <v>251</v>
      </c>
      <c r="B16" s="255"/>
      <c r="C16" s="50"/>
      <c r="D16" s="375" t="s">
        <v>39</v>
      </c>
      <c r="E16" s="44" t="s">
        <v>235</v>
      </c>
      <c r="F16" s="48">
        <v>2200</v>
      </c>
      <c r="G16" s="283">
        <v>2.7</v>
      </c>
      <c r="H16" s="43">
        <v>6000</v>
      </c>
      <c r="I16" s="47">
        <f>SUM(I15/60)</f>
        <v>3.5</v>
      </c>
      <c r="J16" s="47"/>
      <c r="K16" s="46">
        <f>SUM(H16*I16)</f>
        <v>21000</v>
      </c>
    </row>
    <row r="17" spans="1:11" s="29" customFormat="1" ht="14.25" customHeight="1" x14ac:dyDescent="0.3">
      <c r="A17" s="67" t="s">
        <v>233</v>
      </c>
      <c r="B17" s="90"/>
      <c r="C17" s="66"/>
      <c r="D17" s="377" t="s">
        <v>232</v>
      </c>
      <c r="E17" s="279"/>
      <c r="F17" s="79"/>
      <c r="G17" s="284"/>
      <c r="H17" s="79"/>
      <c r="I17" s="62">
        <v>15</v>
      </c>
      <c r="J17" s="62"/>
      <c r="K17" s="61"/>
    </row>
    <row r="18" spans="1:11" s="29" customFormat="1" ht="14.25" customHeight="1" x14ac:dyDescent="0.3">
      <c r="A18" s="276" t="s">
        <v>230</v>
      </c>
      <c r="B18" s="255"/>
      <c r="C18" s="50"/>
      <c r="D18" s="378" t="s">
        <v>34</v>
      </c>
      <c r="E18" s="44" t="s">
        <v>234</v>
      </c>
      <c r="F18" s="95">
        <v>4000</v>
      </c>
      <c r="G18" s="285">
        <v>1</v>
      </c>
      <c r="H18" s="43">
        <v>4000</v>
      </c>
      <c r="I18" s="47">
        <f>SUM(I17/60)</f>
        <v>0.25</v>
      </c>
      <c r="J18" s="47"/>
      <c r="K18" s="385">
        <f>SUM(H18*I18)</f>
        <v>1000</v>
      </c>
    </row>
    <row r="19" spans="1:11" s="29" customFormat="1" ht="14.25" customHeight="1" x14ac:dyDescent="0.3">
      <c r="A19" s="67" t="s">
        <v>233</v>
      </c>
      <c r="B19" s="90"/>
      <c r="C19" s="66"/>
      <c r="D19" s="379" t="s">
        <v>232</v>
      </c>
      <c r="E19" s="279"/>
      <c r="F19" s="254"/>
      <c r="G19" s="259"/>
      <c r="H19" s="79"/>
      <c r="I19" s="62">
        <v>60</v>
      </c>
      <c r="J19" s="62"/>
      <c r="K19" s="61"/>
    </row>
    <row r="20" spans="1:11" s="29" customFormat="1" ht="14.25" customHeight="1" x14ac:dyDescent="0.3">
      <c r="A20" s="276" t="s">
        <v>257</v>
      </c>
      <c r="B20" s="255"/>
      <c r="C20" s="50"/>
      <c r="D20" s="375" t="s">
        <v>39</v>
      </c>
      <c r="E20" s="44" t="s">
        <v>231</v>
      </c>
      <c r="F20" s="48">
        <v>230</v>
      </c>
      <c r="G20" s="283">
        <v>17.3</v>
      </c>
      <c r="H20" s="48">
        <v>4000</v>
      </c>
      <c r="I20" s="47">
        <f>SUM(I19/60)</f>
        <v>1</v>
      </c>
      <c r="J20" s="47"/>
      <c r="K20" s="46">
        <f>SUM(H20*I20)</f>
        <v>4000</v>
      </c>
    </row>
    <row r="21" spans="1:11" s="29" customFormat="1" ht="14.25" customHeight="1" x14ac:dyDescent="0.3">
      <c r="A21" s="78" t="s">
        <v>229</v>
      </c>
      <c r="B21" s="91"/>
      <c r="C21" s="132"/>
      <c r="D21" s="377" t="s">
        <v>228</v>
      </c>
      <c r="E21" s="280"/>
      <c r="F21" s="204"/>
      <c r="G21" s="286"/>
      <c r="H21" s="100"/>
      <c r="I21" s="99">
        <v>15</v>
      </c>
      <c r="J21" s="99"/>
      <c r="K21" s="118"/>
    </row>
    <row r="22" spans="1:11" s="29" customFormat="1" ht="14.25" customHeight="1" x14ac:dyDescent="0.3">
      <c r="A22" s="276" t="s">
        <v>230</v>
      </c>
      <c r="B22" s="169"/>
      <c r="C22" s="76"/>
      <c r="D22" s="378" t="s">
        <v>34</v>
      </c>
      <c r="E22" s="69" t="s">
        <v>227</v>
      </c>
      <c r="F22" s="103">
        <v>0</v>
      </c>
      <c r="G22" s="287">
        <v>0</v>
      </c>
      <c r="H22" s="103">
        <v>0</v>
      </c>
      <c r="I22" s="110">
        <f>SUM(I21/60)</f>
        <v>0.25</v>
      </c>
      <c r="J22" s="110"/>
      <c r="K22" s="385">
        <f>SUM(H22*I22)</f>
        <v>0</v>
      </c>
    </row>
    <row r="23" spans="1:11" s="29" customFormat="1" ht="14.25" customHeight="1" x14ac:dyDescent="0.3">
      <c r="A23" s="78" t="s">
        <v>229</v>
      </c>
      <c r="B23" s="91"/>
      <c r="C23" s="132"/>
      <c r="D23" s="65" t="s">
        <v>228</v>
      </c>
      <c r="E23" s="281"/>
      <c r="F23" s="100"/>
      <c r="G23" s="286"/>
      <c r="H23" s="100"/>
      <c r="I23" s="99">
        <v>15</v>
      </c>
      <c r="J23" s="99"/>
      <c r="K23" s="118"/>
    </row>
    <row r="24" spans="1:11" s="29" customFormat="1" ht="14.25" customHeight="1" x14ac:dyDescent="0.3">
      <c r="A24" s="276" t="s">
        <v>211</v>
      </c>
      <c r="B24" s="169"/>
      <c r="C24" s="76"/>
      <c r="D24" s="59" t="s">
        <v>39</v>
      </c>
      <c r="E24" s="277" t="s">
        <v>227</v>
      </c>
      <c r="F24" s="278">
        <v>0</v>
      </c>
      <c r="G24" s="287">
        <v>0</v>
      </c>
      <c r="H24" s="103">
        <v>0</v>
      </c>
      <c r="I24" s="110">
        <f>SUM(I23/60)</f>
        <v>0.25</v>
      </c>
      <c r="J24" s="110"/>
      <c r="K24" s="122">
        <f>SUM(H24*I24)</f>
        <v>0</v>
      </c>
    </row>
    <row r="25" spans="1:11" s="29" customFormat="1" ht="14.25" customHeight="1" x14ac:dyDescent="0.3">
      <c r="A25" s="78" t="s">
        <v>226</v>
      </c>
      <c r="B25" s="90"/>
      <c r="C25" s="66"/>
      <c r="D25" s="201" t="s">
        <v>225</v>
      </c>
      <c r="E25" s="201"/>
      <c r="F25" s="100"/>
      <c r="G25" s="286"/>
      <c r="H25" s="100"/>
      <c r="I25" s="99">
        <v>20</v>
      </c>
      <c r="J25" s="99"/>
      <c r="K25" s="118"/>
    </row>
    <row r="26" spans="1:11" s="29" customFormat="1" ht="14.25" customHeight="1" x14ac:dyDescent="0.3">
      <c r="A26" s="276" t="s">
        <v>224</v>
      </c>
      <c r="B26" s="255"/>
      <c r="C26" s="50"/>
      <c r="D26" s="55" t="s">
        <v>39</v>
      </c>
      <c r="E26" s="277" t="s">
        <v>223</v>
      </c>
      <c r="F26" s="103">
        <v>85</v>
      </c>
      <c r="G26" s="287">
        <v>1</v>
      </c>
      <c r="H26" s="103">
        <v>85</v>
      </c>
      <c r="I26" s="105">
        <f>SUM(I25/60)</f>
        <v>0.33333333333333331</v>
      </c>
      <c r="J26" s="110"/>
      <c r="K26" s="122">
        <f>SUM(H26*I26)</f>
        <v>28.333333333333332</v>
      </c>
    </row>
    <row r="27" spans="1:11" s="29" customFormat="1" ht="14.25" customHeight="1" x14ac:dyDescent="0.3">
      <c r="A27" s="67" t="s">
        <v>222</v>
      </c>
      <c r="B27" s="90"/>
      <c r="C27" s="184"/>
      <c r="D27" s="201" t="s">
        <v>221</v>
      </c>
      <c r="E27" s="101"/>
      <c r="F27" s="79"/>
      <c r="G27" s="288"/>
      <c r="H27" s="79"/>
      <c r="I27" s="62">
        <v>15</v>
      </c>
      <c r="J27" s="62"/>
      <c r="K27" s="79"/>
    </row>
    <row r="28" spans="1:11" s="29" customFormat="1" ht="14.25" customHeight="1" x14ac:dyDescent="0.3">
      <c r="A28" s="164" t="s">
        <v>250</v>
      </c>
      <c r="B28" s="45"/>
      <c r="C28" s="45"/>
      <c r="D28" s="55" t="s">
        <v>39</v>
      </c>
      <c r="E28" s="96" t="s">
        <v>220</v>
      </c>
      <c r="F28" s="95">
        <v>2470</v>
      </c>
      <c r="G28" s="289">
        <v>4.5</v>
      </c>
      <c r="H28" s="95">
        <v>11115</v>
      </c>
      <c r="I28" s="42">
        <f>SUM(I27/60)</f>
        <v>0.25</v>
      </c>
      <c r="J28" s="42"/>
      <c r="K28" s="345">
        <f>SUM(H28*I28)</f>
        <v>2778.75</v>
      </c>
    </row>
    <row r="29" spans="1:11" s="29" customFormat="1" ht="14.25" customHeight="1" x14ac:dyDescent="0.3">
      <c r="A29" s="67" t="s">
        <v>219</v>
      </c>
      <c r="B29" s="90"/>
      <c r="C29" s="66"/>
      <c r="D29" s="65" t="s">
        <v>218</v>
      </c>
      <c r="E29" s="101"/>
      <c r="F29" s="100"/>
      <c r="G29" s="286"/>
      <c r="H29" s="79"/>
      <c r="I29" s="62">
        <v>15</v>
      </c>
      <c r="J29" s="62"/>
      <c r="K29" s="61"/>
    </row>
    <row r="30" spans="1:11" s="29" customFormat="1" ht="14.25" customHeight="1" x14ac:dyDescent="0.3">
      <c r="A30" s="76" t="s">
        <v>211</v>
      </c>
      <c r="B30" s="50"/>
      <c r="C30" s="50"/>
      <c r="D30" s="59" t="s">
        <v>39</v>
      </c>
      <c r="E30" s="282">
        <v>762.13</v>
      </c>
      <c r="F30" s="103">
        <v>2470</v>
      </c>
      <c r="G30" s="287">
        <v>4.5</v>
      </c>
      <c r="H30" s="48">
        <v>11115</v>
      </c>
      <c r="I30" s="47">
        <f>SUM(I29/60)</f>
        <v>0.25</v>
      </c>
      <c r="J30" s="47"/>
      <c r="K30" s="46">
        <f>SUM(H30*I30)</f>
        <v>2778.75</v>
      </c>
    </row>
    <row r="31" spans="1:11" x14ac:dyDescent="0.3">
      <c r="A31" s="261" t="s">
        <v>217</v>
      </c>
      <c r="B31" s="90"/>
      <c r="C31" s="66"/>
      <c r="D31" s="201" t="s">
        <v>216</v>
      </c>
      <c r="E31" s="101"/>
      <c r="F31" s="100"/>
      <c r="G31" s="286"/>
      <c r="H31" s="79"/>
      <c r="I31" s="62">
        <v>60</v>
      </c>
      <c r="J31" s="62"/>
      <c r="K31" s="79"/>
    </row>
    <row r="32" spans="1:11" s="251" customFormat="1" ht="15" customHeight="1" x14ac:dyDescent="0.3">
      <c r="A32" s="117" t="s">
        <v>211</v>
      </c>
      <c r="B32" s="45"/>
      <c r="C32" s="45"/>
      <c r="D32" s="55" t="s">
        <v>39</v>
      </c>
      <c r="E32" s="44" t="s">
        <v>215</v>
      </c>
      <c r="F32" s="95">
        <v>2470</v>
      </c>
      <c r="G32" s="289">
        <v>4.5</v>
      </c>
      <c r="H32" s="43">
        <v>11115</v>
      </c>
      <c r="I32" s="42">
        <f>SUM(I31/60)</f>
        <v>1</v>
      </c>
      <c r="J32" s="42"/>
      <c r="K32" s="43">
        <f>SUM(H32*I32)</f>
        <v>11115</v>
      </c>
    </row>
    <row r="33" spans="1:11" s="251" customFormat="1" ht="15" customHeight="1" x14ac:dyDescent="0.3">
      <c r="A33" s="229" t="s">
        <v>214</v>
      </c>
      <c r="B33" s="132"/>
      <c r="C33" s="132"/>
      <c r="D33" s="201" t="s">
        <v>42</v>
      </c>
      <c r="E33" s="201"/>
      <c r="F33" s="258"/>
      <c r="G33" s="290"/>
      <c r="H33" s="258"/>
      <c r="I33" s="99">
        <v>20</v>
      </c>
      <c r="J33" s="257"/>
      <c r="K33" s="258"/>
    </row>
    <row r="34" spans="1:11" s="251" customFormat="1" ht="15" customHeight="1" x14ac:dyDescent="0.3">
      <c r="A34" s="117" t="s">
        <v>211</v>
      </c>
      <c r="B34" s="328"/>
      <c r="C34" s="328"/>
      <c r="D34" s="55" t="s">
        <v>39</v>
      </c>
      <c r="E34" s="69" t="s">
        <v>252</v>
      </c>
      <c r="F34" s="329">
        <v>2470</v>
      </c>
      <c r="G34" s="330">
        <v>46.16</v>
      </c>
      <c r="H34" s="95">
        <f>F34*G34</f>
        <v>114015.2</v>
      </c>
      <c r="I34" s="93">
        <v>0.33</v>
      </c>
      <c r="J34" s="328"/>
      <c r="K34" s="95">
        <f>H34*I34</f>
        <v>37625.016000000003</v>
      </c>
    </row>
    <row r="35" spans="1:11" s="251" customFormat="1" ht="15" customHeight="1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251" customFormat="1" ht="15" customHeight="1" x14ac:dyDescent="0.3">
      <c r="A36" s="117" t="s">
        <v>279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x14ac:dyDescent="0.3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s="29" customFormat="1" ht="27.65" customHeight="1" x14ac:dyDescent="0.3">
      <c r="A39" s="243" t="s">
        <v>33</v>
      </c>
      <c r="B39" s="249"/>
      <c r="C39" s="249"/>
      <c r="D39" s="250"/>
      <c r="E39" s="249"/>
      <c r="F39" s="221">
        <f>SUM(F6,F8,F10,F12,F14,F16,F18,F20)</f>
        <v>14393</v>
      </c>
      <c r="G39" s="248"/>
      <c r="H39" s="247">
        <f>SUM(H6,H8,H10,H12,H14,H16,H18,H20,H22,H24,H26,H28,H30,H32,H34)</f>
        <v>170287.8</v>
      </c>
      <c r="I39" s="248"/>
      <c r="J39" s="248"/>
      <c r="K39" s="247">
        <f>SUM(K6,K8,K10,K12,K14,K16,K18,K20,K22,K24,K26,K28,K30,K32,K34)</f>
        <v>85418.449333333338</v>
      </c>
    </row>
    <row r="40" spans="1:11" ht="46.75" customHeight="1" x14ac:dyDescent="0.35">
      <c r="A40" s="152"/>
      <c r="B40" s="399"/>
      <c r="C40" s="400"/>
      <c r="D40" s="400"/>
      <c r="E40" s="401"/>
      <c r="F40" s="404"/>
      <c r="G40" s="407"/>
      <c r="H40" s="411"/>
      <c r="I40" s="400"/>
      <c r="J40" s="400"/>
      <c r="K40" s="401"/>
    </row>
    <row r="41" spans="1:11" ht="35.25" customHeight="1" x14ac:dyDescent="0.35">
      <c r="A41" s="151"/>
      <c r="B41" s="402"/>
      <c r="C41" s="402"/>
      <c r="D41" s="402"/>
      <c r="E41" s="403"/>
      <c r="F41" s="308" t="s">
        <v>60</v>
      </c>
      <c r="G41" s="150"/>
      <c r="H41" s="412"/>
      <c r="I41" s="413"/>
      <c r="J41" s="413"/>
      <c r="K41" s="414"/>
    </row>
    <row r="42" spans="1:11" ht="22.5" customHeight="1" x14ac:dyDescent="0.35">
      <c r="A42" s="148"/>
      <c r="B42" s="147"/>
      <c r="C42" s="145"/>
      <c r="D42" s="146"/>
      <c r="E42" s="145"/>
      <c r="F42" s="408"/>
      <c r="G42" s="409"/>
      <c r="H42" s="409"/>
      <c r="I42" s="409"/>
      <c r="J42" s="409"/>
      <c r="K42" s="410"/>
    </row>
    <row r="43" spans="1:11" ht="63" customHeight="1" x14ac:dyDescent="0.3">
      <c r="A43" s="246"/>
      <c r="B43" s="143"/>
      <c r="C43" s="245"/>
      <c r="D43" s="213"/>
      <c r="E43" s="140"/>
      <c r="F43" s="252"/>
      <c r="G43" s="141"/>
      <c r="H43" s="252"/>
      <c r="I43" s="140"/>
      <c r="J43" s="139"/>
      <c r="K43" s="263"/>
    </row>
    <row r="44" spans="1:11" s="29" customFormat="1" ht="13.5" customHeight="1" x14ac:dyDescent="0.3">
      <c r="A44" s="208" t="s">
        <v>213</v>
      </c>
      <c r="B44" s="66"/>
      <c r="C44" s="66"/>
      <c r="D44" s="201" t="s">
        <v>212</v>
      </c>
      <c r="E44" s="66"/>
      <c r="F44" s="252"/>
      <c r="G44" s="66"/>
      <c r="H44" s="252"/>
      <c r="I44" s="259">
        <v>30</v>
      </c>
      <c r="J44" s="152"/>
      <c r="K44" s="252"/>
    </row>
    <row r="45" spans="1:11" s="29" customFormat="1" ht="13.5" customHeight="1" x14ac:dyDescent="0.3">
      <c r="A45" s="76" t="s">
        <v>211</v>
      </c>
      <c r="B45" s="167"/>
      <c r="C45" s="50"/>
      <c r="D45" s="55" t="s">
        <v>39</v>
      </c>
      <c r="E45" s="49" t="s">
        <v>249</v>
      </c>
      <c r="F45" s="103">
        <v>250</v>
      </c>
      <c r="G45" s="110">
        <v>5.6</v>
      </c>
      <c r="H45" s="48">
        <v>1400</v>
      </c>
      <c r="I45" s="47">
        <f>SUM(I44/60)</f>
        <v>0.5</v>
      </c>
      <c r="J45" s="331"/>
      <c r="K45" s="43">
        <f>SUM(H45*I45)</f>
        <v>700</v>
      </c>
    </row>
    <row r="46" spans="1:11" s="29" customFormat="1" ht="13.5" customHeight="1" x14ac:dyDescent="0.3">
      <c r="A46" s="67" t="s">
        <v>210</v>
      </c>
      <c r="B46" s="66"/>
      <c r="C46" s="66"/>
      <c r="D46" s="201" t="s">
        <v>209</v>
      </c>
      <c r="E46" s="188"/>
      <c r="F46" s="61"/>
      <c r="G46" s="62"/>
      <c r="H46" s="79"/>
      <c r="I46" s="62">
        <v>20</v>
      </c>
      <c r="J46" s="62"/>
      <c r="K46" s="79"/>
    </row>
    <row r="47" spans="1:11" s="29" customFormat="1" ht="13.5" customHeight="1" x14ac:dyDescent="0.3">
      <c r="A47" s="74" t="s">
        <v>145</v>
      </c>
      <c r="B47" s="50"/>
      <c r="C47" s="50"/>
      <c r="D47" s="55" t="s">
        <v>39</v>
      </c>
      <c r="E47" s="44" t="s">
        <v>208</v>
      </c>
      <c r="F47" s="46">
        <v>1500</v>
      </c>
      <c r="G47" s="110">
        <v>3.8</v>
      </c>
      <c r="H47" s="103">
        <v>5700</v>
      </c>
      <c r="I47" s="105">
        <v>0.33</v>
      </c>
      <c r="J47" s="47"/>
      <c r="K47" s="43">
        <f t="shared" ref="K47:K59" si="0">SUM(H47*I47)</f>
        <v>1881</v>
      </c>
    </row>
    <row r="48" spans="1:11" s="29" customFormat="1" ht="13.5" customHeight="1" x14ac:dyDescent="0.3">
      <c r="A48" s="261" t="s">
        <v>207</v>
      </c>
      <c r="B48" s="66"/>
      <c r="C48" s="66"/>
      <c r="D48" s="201" t="s">
        <v>206</v>
      </c>
      <c r="E48" s="101"/>
      <c r="F48" s="61"/>
      <c r="G48" s="62"/>
      <c r="H48" s="79"/>
      <c r="I48" s="62">
        <v>30</v>
      </c>
      <c r="J48" s="62"/>
      <c r="K48" s="79"/>
    </row>
    <row r="49" spans="1:11" s="29" customFormat="1" ht="13.5" customHeight="1" x14ac:dyDescent="0.3">
      <c r="A49" s="74" t="s">
        <v>145</v>
      </c>
      <c r="B49" s="50"/>
      <c r="C49" s="50"/>
      <c r="D49" s="55" t="s">
        <v>39</v>
      </c>
      <c r="E49" s="187" t="s">
        <v>198</v>
      </c>
      <c r="F49" s="46">
        <v>10</v>
      </c>
      <c r="G49" s="47">
        <v>1</v>
      </c>
      <c r="H49" s="48">
        <f>SUM(F49)*G49</f>
        <v>10</v>
      </c>
      <c r="I49" s="47">
        <f>SUM(I48/60)</f>
        <v>0.5</v>
      </c>
      <c r="J49" s="47"/>
      <c r="K49" s="43">
        <f t="shared" si="0"/>
        <v>5</v>
      </c>
    </row>
    <row r="50" spans="1:11" s="29" customFormat="1" ht="13.5" customHeight="1" x14ac:dyDescent="0.3">
      <c r="A50" s="67" t="s">
        <v>205</v>
      </c>
      <c r="B50" s="66"/>
      <c r="C50" s="66"/>
      <c r="D50" s="201" t="s">
        <v>204</v>
      </c>
      <c r="E50" s="161"/>
      <c r="F50" s="61"/>
      <c r="G50" s="62"/>
      <c r="H50" s="79"/>
      <c r="I50" s="62">
        <v>120</v>
      </c>
      <c r="J50" s="62"/>
      <c r="K50" s="79"/>
    </row>
    <row r="51" spans="1:11" s="29" customFormat="1" ht="13.5" customHeight="1" x14ac:dyDescent="0.3">
      <c r="A51" s="74" t="s">
        <v>203</v>
      </c>
      <c r="B51" s="50"/>
      <c r="C51" s="50"/>
      <c r="D51" s="55" t="s">
        <v>39</v>
      </c>
      <c r="E51" s="58" t="s">
        <v>202</v>
      </c>
      <c r="F51" s="46">
        <v>15</v>
      </c>
      <c r="G51" s="47">
        <v>1</v>
      </c>
      <c r="H51" s="48">
        <f>SUM(F51)*G51</f>
        <v>15</v>
      </c>
      <c r="I51" s="47">
        <f>SUM(I50/60)</f>
        <v>2</v>
      </c>
      <c r="J51" s="47"/>
      <c r="K51" s="43">
        <f t="shared" si="0"/>
        <v>30</v>
      </c>
    </row>
    <row r="52" spans="1:11" s="29" customFormat="1" ht="13.5" customHeight="1" x14ac:dyDescent="0.3">
      <c r="A52" s="67" t="s">
        <v>271</v>
      </c>
      <c r="B52" s="66"/>
      <c r="C52" s="66"/>
      <c r="D52" s="201" t="s">
        <v>201</v>
      </c>
      <c r="E52" s="101"/>
      <c r="F52" s="61"/>
      <c r="G52" s="62"/>
      <c r="H52" s="79"/>
      <c r="I52" s="62">
        <v>60</v>
      </c>
      <c r="J52" s="62"/>
      <c r="K52" s="79"/>
    </row>
    <row r="53" spans="1:11" x14ac:dyDescent="0.3">
      <c r="A53" s="350" t="s">
        <v>176</v>
      </c>
      <c r="B53" s="50"/>
      <c r="C53" s="50"/>
      <c r="D53" s="55" t="s">
        <v>34</v>
      </c>
      <c r="E53" s="291">
        <v>762.14700000000005</v>
      </c>
      <c r="F53" s="122">
        <v>5</v>
      </c>
      <c r="G53" s="47">
        <v>1</v>
      </c>
      <c r="H53" s="48">
        <f>SUM(F53)*G53</f>
        <v>5</v>
      </c>
      <c r="I53" s="47">
        <f>SUM(I52/60)</f>
        <v>1</v>
      </c>
      <c r="J53" s="47"/>
      <c r="K53" s="82">
        <f t="shared" si="0"/>
        <v>5</v>
      </c>
    </row>
    <row r="54" spans="1:11" x14ac:dyDescent="0.3">
      <c r="A54" s="261" t="s">
        <v>271</v>
      </c>
      <c r="B54" s="66"/>
      <c r="C54" s="66"/>
      <c r="D54" s="201" t="s">
        <v>201</v>
      </c>
      <c r="E54" s="101"/>
      <c r="F54" s="61"/>
      <c r="G54" s="62"/>
      <c r="H54" s="79"/>
      <c r="I54" s="62">
        <v>60</v>
      </c>
      <c r="J54" s="62"/>
      <c r="K54" s="79"/>
    </row>
    <row r="55" spans="1:11" x14ac:dyDescent="0.3">
      <c r="A55" s="74" t="s">
        <v>145</v>
      </c>
      <c r="B55" s="50"/>
      <c r="C55" s="50"/>
      <c r="D55" s="59" t="s">
        <v>39</v>
      </c>
      <c r="E55" s="291">
        <v>762.14700000000005</v>
      </c>
      <c r="F55" s="46">
        <v>5</v>
      </c>
      <c r="G55" s="47">
        <v>1</v>
      </c>
      <c r="H55" s="48">
        <v>5</v>
      </c>
      <c r="I55" s="47">
        <f>SUM(I54/60)</f>
        <v>1</v>
      </c>
      <c r="J55" s="47"/>
      <c r="K55" s="43">
        <f t="shared" si="0"/>
        <v>5</v>
      </c>
    </row>
    <row r="56" spans="1:11" x14ac:dyDescent="0.3">
      <c r="A56" s="67" t="s">
        <v>200</v>
      </c>
      <c r="B56" s="66"/>
      <c r="C56" s="152"/>
      <c r="D56" s="201" t="s">
        <v>199</v>
      </c>
      <c r="E56" s="197"/>
      <c r="F56" s="118"/>
      <c r="G56" s="99"/>
      <c r="H56" s="100"/>
      <c r="I56" s="99">
        <v>1500</v>
      </c>
      <c r="J56" s="99"/>
      <c r="K56" s="79"/>
    </row>
    <row r="57" spans="1:11" s="29" customFormat="1" ht="13.5" customHeight="1" x14ac:dyDescent="0.3">
      <c r="A57" s="74" t="s">
        <v>145</v>
      </c>
      <c r="B57" s="50"/>
      <c r="C57" s="162"/>
      <c r="D57" s="55" t="s">
        <v>39</v>
      </c>
      <c r="E57" s="380" t="s">
        <v>198</v>
      </c>
      <c r="F57" s="122">
        <v>875</v>
      </c>
      <c r="G57" s="110">
        <v>2</v>
      </c>
      <c r="H57" s="103">
        <f>SUM(F57*G57)</f>
        <v>1750</v>
      </c>
      <c r="I57" s="110">
        <v>25</v>
      </c>
      <c r="J57" s="110"/>
      <c r="K57" s="48">
        <f t="shared" si="0"/>
        <v>43750</v>
      </c>
    </row>
    <row r="58" spans="1:11" x14ac:dyDescent="0.3">
      <c r="A58" s="78" t="s">
        <v>197</v>
      </c>
      <c r="B58" s="66"/>
      <c r="C58" s="152"/>
      <c r="D58" s="201" t="s">
        <v>196</v>
      </c>
      <c r="E58" s="101"/>
      <c r="F58" s="61"/>
      <c r="G58" s="62"/>
      <c r="H58" s="79"/>
      <c r="I58" s="62">
        <v>75</v>
      </c>
      <c r="J58" s="62"/>
      <c r="K58" s="79"/>
    </row>
    <row r="59" spans="1:11" s="29" customFormat="1" ht="13.5" customHeight="1" x14ac:dyDescent="0.3">
      <c r="A59" s="74" t="s">
        <v>145</v>
      </c>
      <c r="B59" s="50"/>
      <c r="C59" s="162"/>
      <c r="D59" s="55" t="s">
        <v>39</v>
      </c>
      <c r="E59" s="383">
        <v>762.14400000000001</v>
      </c>
      <c r="F59" s="122">
        <v>720</v>
      </c>
      <c r="G59" s="110">
        <v>1</v>
      </c>
      <c r="H59" s="103">
        <f>SUM(F59)*G59</f>
        <v>720</v>
      </c>
      <c r="I59" s="110">
        <f>SUM(I58/60)</f>
        <v>1.25</v>
      </c>
      <c r="J59" s="110"/>
      <c r="K59" s="48">
        <f t="shared" si="0"/>
        <v>900</v>
      </c>
    </row>
    <row r="60" spans="1:11" s="138" customFormat="1" ht="13.5" customHeight="1" x14ac:dyDescent="0.3">
      <c r="A60" s="67" t="s">
        <v>195</v>
      </c>
      <c r="B60" s="66"/>
      <c r="C60" s="152"/>
      <c r="D60" s="201" t="s">
        <v>194</v>
      </c>
      <c r="E60" s="381"/>
      <c r="F60" s="61"/>
      <c r="G60" s="62"/>
      <c r="H60" s="79"/>
      <c r="I60" s="62">
        <v>10</v>
      </c>
      <c r="J60" s="62"/>
      <c r="K60" s="79"/>
    </row>
    <row r="61" spans="1:11" s="138" customFormat="1" ht="13.5" customHeight="1" x14ac:dyDescent="0.3">
      <c r="A61" s="74" t="s">
        <v>145</v>
      </c>
      <c r="B61" s="50"/>
      <c r="C61" s="162"/>
      <c r="D61" s="59" t="s">
        <v>39</v>
      </c>
      <c r="E61" s="382" t="s">
        <v>193</v>
      </c>
      <c r="F61" s="46">
        <v>900</v>
      </c>
      <c r="G61" s="47">
        <v>2</v>
      </c>
      <c r="H61" s="48">
        <f>SUM(F61)*G61</f>
        <v>1800</v>
      </c>
      <c r="I61" s="70">
        <f>SUM(I60/60)</f>
        <v>0.16666666666666666</v>
      </c>
      <c r="J61" s="47"/>
      <c r="K61" s="48">
        <f>SUM(H61*I61)</f>
        <v>300</v>
      </c>
    </row>
    <row r="62" spans="1:11" s="138" customFormat="1" ht="13.5" customHeight="1" x14ac:dyDescent="0.3">
      <c r="A62" s="56"/>
      <c r="B62" s="45"/>
      <c r="C62" s="151"/>
      <c r="D62" s="55"/>
      <c r="E62" s="225"/>
      <c r="F62" s="41"/>
      <c r="G62" s="42"/>
      <c r="H62" s="43"/>
      <c r="I62" s="42"/>
      <c r="J62" s="42"/>
      <c r="K62" s="43"/>
    </row>
    <row r="63" spans="1:11" s="138" customFormat="1" ht="13.5" customHeight="1" x14ac:dyDescent="0.3">
      <c r="A63" s="67"/>
      <c r="B63" s="66"/>
      <c r="C63" s="66"/>
      <c r="D63" s="65"/>
      <c r="E63" s="101"/>
      <c r="F63" s="61"/>
      <c r="G63" s="62"/>
      <c r="H63" s="79"/>
      <c r="I63" s="62"/>
      <c r="J63" s="62"/>
      <c r="K63" s="79"/>
    </row>
    <row r="64" spans="1:11" s="138" customFormat="1" ht="13.5" customHeight="1" x14ac:dyDescent="0.3">
      <c r="A64" s="74"/>
      <c r="B64" s="50"/>
      <c r="C64" s="50"/>
      <c r="D64" s="59"/>
      <c r="E64" s="291"/>
      <c r="F64" s="122"/>
      <c r="G64" s="47"/>
      <c r="H64" s="48"/>
      <c r="I64" s="47"/>
      <c r="J64" s="47"/>
      <c r="K64" s="48"/>
    </row>
    <row r="65" spans="1:11" s="138" customFormat="1" ht="13.5" customHeight="1" x14ac:dyDescent="0.3">
      <c r="A65" s="56"/>
      <c r="B65" s="45"/>
      <c r="C65" s="45"/>
      <c r="D65" s="55"/>
      <c r="E65" s="44"/>
      <c r="F65" s="41"/>
      <c r="G65" s="42"/>
      <c r="H65" s="43"/>
      <c r="I65" s="42"/>
      <c r="J65" s="42"/>
      <c r="K65" s="43"/>
    </row>
    <row r="66" spans="1:11" s="138" customFormat="1" ht="13.5" customHeight="1" x14ac:dyDescent="0.3">
      <c r="A66" s="67"/>
      <c r="B66" s="66"/>
      <c r="C66" s="66"/>
      <c r="D66" s="65"/>
      <c r="E66" s="101"/>
      <c r="F66" s="61"/>
      <c r="G66" s="62"/>
      <c r="H66" s="79"/>
      <c r="I66" s="62"/>
      <c r="J66" s="62"/>
      <c r="K66" s="79"/>
    </row>
    <row r="67" spans="1:11" s="138" customFormat="1" ht="13.5" customHeight="1" x14ac:dyDescent="0.3">
      <c r="A67" s="74"/>
      <c r="B67" s="50"/>
      <c r="C67" s="50"/>
      <c r="D67" s="59"/>
      <c r="E67" s="291"/>
      <c r="F67" s="46"/>
      <c r="G67" s="47"/>
      <c r="H67" s="48"/>
      <c r="I67" s="47"/>
      <c r="J67" s="47"/>
      <c r="K67" s="48"/>
    </row>
    <row r="68" spans="1:11" s="138" customFormat="1" ht="13.5" customHeight="1" x14ac:dyDescent="0.3">
      <c r="A68" s="45"/>
      <c r="B68" s="45"/>
      <c r="C68" s="45"/>
      <c r="D68" s="55"/>
      <c r="E68" s="44"/>
      <c r="F68" s="41"/>
      <c r="G68" s="42"/>
      <c r="H68" s="43"/>
      <c r="I68" s="42"/>
      <c r="J68" s="42"/>
      <c r="K68" s="43"/>
    </row>
    <row r="69" spans="1:11" s="138" customFormat="1" ht="13.5" customHeight="1" x14ac:dyDescent="0.3">
      <c r="A69" s="67"/>
      <c r="B69" s="66"/>
      <c r="C69" s="66"/>
      <c r="D69" s="65"/>
      <c r="E69" s="201"/>
      <c r="F69" s="118"/>
      <c r="G69" s="99"/>
      <c r="H69" s="100"/>
      <c r="I69" s="99"/>
      <c r="J69" s="99"/>
      <c r="K69" s="79"/>
    </row>
    <row r="70" spans="1:11" s="138" customFormat="1" ht="13.5" customHeight="1" x14ac:dyDescent="0.3">
      <c r="A70" s="74"/>
      <c r="B70" s="50"/>
      <c r="C70" s="50"/>
      <c r="D70" s="59"/>
      <c r="E70" s="244"/>
      <c r="F70" s="122"/>
      <c r="G70" s="110"/>
      <c r="H70" s="103"/>
      <c r="I70" s="110"/>
      <c r="J70" s="110"/>
      <c r="K70" s="48"/>
    </row>
    <row r="71" spans="1:11" s="138" customFormat="1" ht="13.5" customHeight="1" x14ac:dyDescent="0.3">
      <c r="A71" s="65"/>
      <c r="B71" s="45"/>
      <c r="C71" s="45"/>
      <c r="D71" s="55"/>
      <c r="E71" s="50"/>
      <c r="F71" s="41"/>
      <c r="G71" s="42"/>
      <c r="H71" s="43"/>
      <c r="I71" s="42"/>
      <c r="J71" s="42"/>
      <c r="K71" s="43"/>
    </row>
    <row r="72" spans="1:11" s="138" customFormat="1" ht="13.5" customHeight="1" x14ac:dyDescent="0.3">
      <c r="A72" s="78"/>
      <c r="B72" s="66"/>
      <c r="C72" s="66"/>
      <c r="D72" s="65"/>
      <c r="E72" s="101"/>
      <c r="F72" s="61"/>
      <c r="G72" s="62"/>
      <c r="H72" s="79"/>
      <c r="I72" s="62"/>
      <c r="J72" s="62"/>
      <c r="K72" s="79"/>
    </row>
    <row r="73" spans="1:11" s="29" customFormat="1" ht="13.5" customHeight="1" x14ac:dyDescent="0.3">
      <c r="A73" s="74"/>
      <c r="B73" s="50"/>
      <c r="C73" s="50"/>
      <c r="D73" s="59"/>
      <c r="E73" s="291"/>
      <c r="F73" s="122"/>
      <c r="G73" s="110"/>
      <c r="H73" s="103"/>
      <c r="I73" s="110"/>
      <c r="J73" s="110"/>
      <c r="K73" s="48"/>
    </row>
    <row r="74" spans="1:11" s="29" customFormat="1" ht="13.5" customHeight="1" x14ac:dyDescent="0.3">
      <c r="A74" s="56"/>
      <c r="B74" s="154"/>
      <c r="C74" s="154"/>
      <c r="D74" s="55"/>
      <c r="E74" s="44"/>
      <c r="F74" s="41"/>
      <c r="G74" s="42"/>
      <c r="H74" s="43"/>
      <c r="I74" s="42"/>
      <c r="J74" s="154"/>
      <c r="K74" s="43"/>
    </row>
    <row r="75" spans="1:11" s="29" customFormat="1" ht="13.5" customHeight="1" x14ac:dyDescent="0.3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332"/>
    </row>
    <row r="76" spans="1:11" s="29" customFormat="1" ht="13.5" customHeight="1" x14ac:dyDescent="0.3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333"/>
    </row>
    <row r="77" spans="1:11" s="29" customFormat="1" ht="30" customHeight="1" x14ac:dyDescent="0.3">
      <c r="A77" s="243" t="s">
        <v>33</v>
      </c>
      <c r="B77" s="242"/>
      <c r="C77" s="242"/>
      <c r="D77" s="242"/>
      <c r="E77" s="242"/>
      <c r="F77" s="191">
        <f>SUM(F45,F47,F49,F51,F53,F55,F57,F59,F61)</f>
        <v>4280</v>
      </c>
      <c r="G77" s="241"/>
      <c r="H77" s="191">
        <f>SUM(H45,H47,H49,H51,H53,H55,H57,H59,H61)</f>
        <v>11405</v>
      </c>
      <c r="I77" s="241"/>
      <c r="J77" s="241"/>
      <c r="K77" s="191">
        <f>SUM(K45,K47,K49,K51,K53,K55,K57,K59,K61)</f>
        <v>47576</v>
      </c>
    </row>
    <row r="78" spans="1:11" ht="51.75" customHeight="1" x14ac:dyDescent="0.35">
      <c r="A78" s="152"/>
      <c r="B78" s="399"/>
      <c r="C78" s="400"/>
      <c r="D78" s="400"/>
      <c r="E78" s="401"/>
      <c r="F78" s="404"/>
      <c r="G78" s="407"/>
      <c r="H78" s="411"/>
      <c r="I78" s="400"/>
      <c r="J78" s="400"/>
      <c r="K78" s="401"/>
    </row>
    <row r="79" spans="1:11" ht="35.25" customHeight="1" x14ac:dyDescent="0.35">
      <c r="A79" s="151"/>
      <c r="B79" s="402"/>
      <c r="C79" s="402"/>
      <c r="D79" s="402"/>
      <c r="E79" s="403"/>
      <c r="F79" s="308" t="s">
        <v>60</v>
      </c>
      <c r="G79" s="217"/>
      <c r="H79" s="412"/>
      <c r="I79" s="413"/>
      <c r="J79" s="413"/>
      <c r="K79" s="414"/>
    </row>
    <row r="80" spans="1:11" ht="24" customHeight="1" x14ac:dyDescent="0.35">
      <c r="A80" s="148"/>
      <c r="B80" s="147"/>
      <c r="C80" s="145"/>
      <c r="D80" s="146"/>
      <c r="E80" s="145"/>
      <c r="F80" s="408"/>
      <c r="G80" s="409"/>
      <c r="H80" s="418"/>
      <c r="I80" s="418"/>
      <c r="J80" s="418"/>
      <c r="K80" s="419"/>
    </row>
    <row r="81" spans="1:11" ht="55.75" customHeight="1" x14ac:dyDescent="0.3">
      <c r="A81" s="144"/>
      <c r="B81" s="216"/>
      <c r="C81" s="215"/>
      <c r="D81" s="213"/>
      <c r="E81" s="213"/>
      <c r="F81" s="309"/>
      <c r="G81" s="214"/>
      <c r="H81" s="309"/>
      <c r="I81" s="213"/>
      <c r="J81" s="212"/>
      <c r="K81" s="262"/>
    </row>
    <row r="82" spans="1:11" s="29" customFormat="1" ht="13.5" customHeight="1" x14ac:dyDescent="0.3">
      <c r="A82" s="298" t="s">
        <v>253</v>
      </c>
      <c r="B82" s="292"/>
      <c r="C82" s="292"/>
      <c r="D82" s="293"/>
      <c r="E82" s="293"/>
      <c r="F82" s="294"/>
      <c r="G82" s="295"/>
      <c r="H82" s="296"/>
      <c r="I82" s="295"/>
      <c r="J82" s="295"/>
      <c r="K82" s="297"/>
    </row>
    <row r="83" spans="1:11" x14ac:dyDescent="0.3">
      <c r="A83" s="238" t="s">
        <v>191</v>
      </c>
      <c r="B83" s="66"/>
      <c r="C83" s="66"/>
      <c r="D83" s="201" t="s">
        <v>106</v>
      </c>
      <c r="E83" s="101"/>
      <c r="F83" s="239"/>
      <c r="G83" s="62"/>
      <c r="H83" s="79"/>
      <c r="I83" s="62">
        <v>60</v>
      </c>
      <c r="J83" s="62"/>
      <c r="K83" s="61"/>
    </row>
    <row r="84" spans="1:11" x14ac:dyDescent="0.3">
      <c r="A84" s="74" t="s">
        <v>145</v>
      </c>
      <c r="B84" s="50"/>
      <c r="C84" s="50"/>
      <c r="D84" s="55" t="s">
        <v>190</v>
      </c>
      <c r="E84" s="187" t="s">
        <v>189</v>
      </c>
      <c r="F84" s="46">
        <v>20</v>
      </c>
      <c r="G84" s="47">
        <v>1</v>
      </c>
      <c r="H84" s="48">
        <f>SUM(F84*G84)</f>
        <v>20</v>
      </c>
      <c r="I84" s="47">
        <f>SUM(I83/60)</f>
        <v>1</v>
      </c>
      <c r="J84" s="47"/>
      <c r="K84" s="46">
        <f>SUM(H84*I84)</f>
        <v>20</v>
      </c>
    </row>
    <row r="85" spans="1:11" s="29" customFormat="1" ht="13.5" customHeight="1" x14ac:dyDescent="0.3">
      <c r="A85" s="260" t="s">
        <v>188</v>
      </c>
      <c r="B85" s="66"/>
      <c r="C85" s="66"/>
      <c r="D85" s="201" t="s">
        <v>272</v>
      </c>
      <c r="E85" s="161"/>
      <c r="F85" s="239"/>
      <c r="G85" s="62"/>
      <c r="H85" s="79"/>
      <c r="I85" s="62">
        <v>30</v>
      </c>
      <c r="J85" s="62"/>
      <c r="K85" s="61"/>
    </row>
    <row r="86" spans="1:11" s="29" customFormat="1" ht="13.5" customHeight="1" x14ac:dyDescent="0.3">
      <c r="A86" s="74" t="s">
        <v>145</v>
      </c>
      <c r="B86" s="50"/>
      <c r="C86" s="50"/>
      <c r="D86" s="55" t="s">
        <v>187</v>
      </c>
      <c r="E86" s="58" t="s">
        <v>186</v>
      </c>
      <c r="F86" s="46">
        <v>10</v>
      </c>
      <c r="G86" s="47">
        <v>1</v>
      </c>
      <c r="H86" s="43">
        <f>SUM(F86*G86)</f>
        <v>10</v>
      </c>
      <c r="I86" s="47">
        <f>SUM(I85/60)</f>
        <v>0.5</v>
      </c>
      <c r="J86" s="47"/>
      <c r="K86" s="46">
        <f>SUM(H86*I86)</f>
        <v>5</v>
      </c>
    </row>
    <row r="87" spans="1:11" s="29" customFormat="1" ht="13.5" customHeight="1" x14ac:dyDescent="0.3">
      <c r="A87" s="236" t="s">
        <v>185</v>
      </c>
      <c r="B87" s="66"/>
      <c r="C87" s="66"/>
      <c r="D87" s="101" t="s">
        <v>106</v>
      </c>
      <c r="E87" s="101"/>
      <c r="F87" s="234"/>
      <c r="G87" s="62"/>
      <c r="H87" s="48"/>
      <c r="I87" s="62">
        <v>20</v>
      </c>
      <c r="J87" s="62"/>
      <c r="K87" s="61"/>
    </row>
    <row r="88" spans="1:11" s="29" customFormat="1" ht="13.5" customHeight="1" x14ac:dyDescent="0.3">
      <c r="A88" s="74" t="s">
        <v>145</v>
      </c>
      <c r="B88" s="50"/>
      <c r="C88" s="50"/>
      <c r="D88" s="44" t="s">
        <v>104</v>
      </c>
      <c r="E88" s="58" t="s">
        <v>282</v>
      </c>
      <c r="F88" s="48">
        <v>20</v>
      </c>
      <c r="G88" s="47">
        <v>1</v>
      </c>
      <c r="H88" s="48">
        <f>SUM(F88*G88)</f>
        <v>20</v>
      </c>
      <c r="I88" s="70">
        <f>SUM(I87/60)</f>
        <v>0.33333333333333331</v>
      </c>
      <c r="J88" s="47"/>
      <c r="K88" s="46">
        <v>7</v>
      </c>
    </row>
    <row r="89" spans="1:11" s="29" customFormat="1" ht="13.5" customHeight="1" x14ac:dyDescent="0.3">
      <c r="A89" s="237" t="s">
        <v>254</v>
      </c>
      <c r="B89" s="132"/>
      <c r="C89" s="132"/>
      <c r="D89" s="132"/>
      <c r="E89" s="201"/>
      <c r="F89" s="204"/>
      <c r="G89" s="334"/>
      <c r="H89" s="100"/>
      <c r="I89" s="99">
        <v>300</v>
      </c>
      <c r="J89" s="99"/>
      <c r="K89" s="118"/>
    </row>
    <row r="90" spans="1:11" s="29" customFormat="1" ht="13.5" customHeight="1" x14ac:dyDescent="0.3">
      <c r="A90" s="74" t="s">
        <v>145</v>
      </c>
      <c r="B90" s="76"/>
      <c r="C90" s="76"/>
      <c r="D90" s="69" t="s">
        <v>170</v>
      </c>
      <c r="E90" s="244" t="s">
        <v>192</v>
      </c>
      <c r="F90" s="103">
        <v>10</v>
      </c>
      <c r="G90" s="110">
        <v>1</v>
      </c>
      <c r="H90" s="103">
        <f>SUM(F90*G90)</f>
        <v>10</v>
      </c>
      <c r="I90" s="110">
        <f>SUM(I89/60)</f>
        <v>5</v>
      </c>
      <c r="J90" s="110"/>
      <c r="K90" s="122">
        <f>SUM(H90*I90)</f>
        <v>50</v>
      </c>
    </row>
    <row r="91" spans="1:11" s="29" customFormat="1" ht="13.5" customHeight="1" x14ac:dyDescent="0.3">
      <c r="A91" s="237" t="s">
        <v>273</v>
      </c>
      <c r="B91" s="208"/>
      <c r="C91" s="132"/>
      <c r="D91" s="201" t="s">
        <v>184</v>
      </c>
      <c r="E91" s="201"/>
      <c r="F91" s="204"/>
      <c r="G91" s="99"/>
      <c r="H91" s="100"/>
      <c r="I91" s="286">
        <v>300</v>
      </c>
      <c r="J91" s="99"/>
      <c r="K91" s="118"/>
    </row>
    <row r="92" spans="1:11" s="29" customFormat="1" ht="13.5" customHeight="1" x14ac:dyDescent="0.3">
      <c r="A92" s="203" t="s">
        <v>145</v>
      </c>
      <c r="B92" s="335"/>
      <c r="C92" s="328"/>
      <c r="D92" s="55" t="s">
        <v>113</v>
      </c>
      <c r="E92" s="55" t="s">
        <v>283</v>
      </c>
      <c r="F92" s="103">
        <v>10</v>
      </c>
      <c r="G92" s="55">
        <v>1</v>
      </c>
      <c r="H92" s="103">
        <f>SUM(F92*G92)</f>
        <v>10</v>
      </c>
      <c r="I92" s="110">
        <f>SUM(I91/60)</f>
        <v>5</v>
      </c>
      <c r="J92" s="328"/>
      <c r="K92" s="122">
        <f>SUM(H92*I92)</f>
        <v>50</v>
      </c>
    </row>
    <row r="93" spans="1:11" s="29" customFormat="1" ht="13.5" customHeight="1" x14ac:dyDescent="0.3">
      <c r="A93" s="260" t="s">
        <v>259</v>
      </c>
      <c r="B93" s="299"/>
      <c r="C93" s="299"/>
      <c r="D93" s="190" t="s">
        <v>184</v>
      </c>
      <c r="E93" s="336"/>
      <c r="F93" s="100"/>
      <c r="G93" s="98"/>
      <c r="H93" s="100"/>
      <c r="I93" s="99">
        <v>300</v>
      </c>
      <c r="J93" s="99"/>
      <c r="K93" s="100"/>
    </row>
    <row r="94" spans="1:11" s="29" customFormat="1" ht="13.5" customHeight="1" x14ac:dyDescent="0.3">
      <c r="A94" s="346" t="s">
        <v>260</v>
      </c>
      <c r="B94" s="305"/>
      <c r="C94" s="305"/>
      <c r="D94" s="227" t="s">
        <v>113</v>
      </c>
      <c r="E94" s="337" t="s">
        <v>284</v>
      </c>
      <c r="F94" s="95">
        <v>70</v>
      </c>
      <c r="G94" s="113">
        <v>1</v>
      </c>
      <c r="H94" s="103">
        <f>SUM(F94*G94)</f>
        <v>70</v>
      </c>
      <c r="I94" s="92">
        <f>SUM(I93/60)</f>
        <v>5</v>
      </c>
      <c r="J94" s="92"/>
      <c r="K94" s="95">
        <f>SUM(H94*I94)</f>
        <v>350</v>
      </c>
    </row>
    <row r="95" spans="1:11" s="29" customFormat="1" ht="13.5" customHeight="1" x14ac:dyDescent="0.3">
      <c r="A95" s="260" t="s">
        <v>255</v>
      </c>
      <c r="B95" s="299"/>
      <c r="C95" s="299"/>
      <c r="D95" s="190" t="s">
        <v>184</v>
      </c>
      <c r="E95" s="336"/>
      <c r="F95" s="100"/>
      <c r="G95" s="98"/>
      <c r="H95" s="100"/>
      <c r="I95" s="99">
        <v>300</v>
      </c>
      <c r="J95" s="99"/>
      <c r="K95" s="100"/>
    </row>
    <row r="96" spans="1:11" x14ac:dyDescent="0.3">
      <c r="A96" s="346" t="s">
        <v>260</v>
      </c>
      <c r="B96" s="305"/>
      <c r="C96" s="305"/>
      <c r="D96" s="227" t="s">
        <v>113</v>
      </c>
      <c r="E96" s="337" t="s">
        <v>284</v>
      </c>
      <c r="F96" s="95">
        <v>70</v>
      </c>
      <c r="G96" s="113">
        <v>1</v>
      </c>
      <c r="H96" s="95">
        <f>SUM(F96*G96)</f>
        <v>70</v>
      </c>
      <c r="I96" s="92">
        <f>SUM(I95/60)</f>
        <v>5</v>
      </c>
      <c r="J96" s="92"/>
      <c r="K96" s="95">
        <f>SUM(H96*I96)</f>
        <v>350</v>
      </c>
    </row>
    <row r="97" spans="1:11" s="29" customFormat="1" ht="13.5" customHeight="1" x14ac:dyDescent="0.3">
      <c r="A97" s="260" t="s">
        <v>183</v>
      </c>
      <c r="B97" s="132"/>
      <c r="C97" s="132"/>
      <c r="D97" s="201" t="s">
        <v>182</v>
      </c>
      <c r="E97" s="201"/>
      <c r="F97" s="204"/>
      <c r="G97" s="99"/>
      <c r="H97" s="100"/>
      <c r="I97" s="99">
        <v>480</v>
      </c>
      <c r="J97" s="99"/>
      <c r="K97" s="100"/>
    </row>
    <row r="98" spans="1:11" s="29" customFormat="1" ht="15" customHeight="1" x14ac:dyDescent="0.3">
      <c r="A98" s="203" t="s">
        <v>145</v>
      </c>
      <c r="B98" s="164"/>
      <c r="C98" s="164"/>
      <c r="D98" s="55" t="s">
        <v>181</v>
      </c>
      <c r="E98" s="337" t="s">
        <v>285</v>
      </c>
      <c r="F98" s="95">
        <v>430</v>
      </c>
      <c r="G98" s="92">
        <v>2</v>
      </c>
      <c r="H98" s="95">
        <f>SUM(F98*G98)</f>
        <v>860</v>
      </c>
      <c r="I98" s="92">
        <f>SUM(I97/60)</f>
        <v>8</v>
      </c>
      <c r="J98" s="92"/>
      <c r="K98" s="95">
        <f>SUM(H98*I98)</f>
        <v>6880</v>
      </c>
    </row>
    <row r="99" spans="1:11" s="29" customFormat="1" ht="13.5" customHeight="1" x14ac:dyDescent="0.3">
      <c r="A99" s="384" t="s">
        <v>263</v>
      </c>
      <c r="B99" s="66"/>
      <c r="C99" s="66"/>
      <c r="D99" s="101" t="s">
        <v>180</v>
      </c>
      <c r="E99" s="101"/>
      <c r="F99" s="234"/>
      <c r="G99" s="62"/>
      <c r="H99" s="79"/>
      <c r="I99" s="87">
        <v>360</v>
      </c>
      <c r="J99" s="62"/>
      <c r="K99" s="61"/>
    </row>
    <row r="100" spans="1:11" x14ac:dyDescent="0.3">
      <c r="A100" s="350" t="s">
        <v>145</v>
      </c>
      <c r="B100" s="50"/>
      <c r="C100" s="50"/>
      <c r="D100" s="49" t="s">
        <v>179</v>
      </c>
      <c r="E100" s="58" t="s">
        <v>178</v>
      </c>
      <c r="F100" s="103">
        <v>2000</v>
      </c>
      <c r="G100" s="47">
        <v>1</v>
      </c>
      <c r="H100" s="48">
        <f>SUM(F100*G100)</f>
        <v>2000</v>
      </c>
      <c r="I100" s="352">
        <f>SUM(I99/60)</f>
        <v>6</v>
      </c>
      <c r="J100" s="47"/>
      <c r="K100" s="46">
        <f>SUM(H100*I100)</f>
        <v>12000</v>
      </c>
    </row>
    <row r="101" spans="1:11" s="29" customFormat="1" ht="13.5" customHeight="1" x14ac:dyDescent="0.3">
      <c r="A101" s="384" t="s">
        <v>264</v>
      </c>
      <c r="B101" s="66"/>
      <c r="C101" s="66"/>
      <c r="D101" s="101" t="s">
        <v>180</v>
      </c>
      <c r="E101" s="101"/>
      <c r="F101" s="234"/>
      <c r="G101" s="62"/>
      <c r="H101" s="79"/>
      <c r="I101" s="87">
        <v>360</v>
      </c>
      <c r="J101" s="62"/>
      <c r="K101" s="61"/>
    </row>
    <row r="102" spans="1:11" s="29" customFormat="1" ht="13.5" customHeight="1" x14ac:dyDescent="0.3">
      <c r="A102" s="350" t="s">
        <v>145</v>
      </c>
      <c r="B102" s="50"/>
      <c r="C102" s="50"/>
      <c r="D102" s="49" t="s">
        <v>179</v>
      </c>
      <c r="E102" s="58" t="s">
        <v>178</v>
      </c>
      <c r="F102" s="103">
        <v>200</v>
      </c>
      <c r="G102" s="47">
        <v>1</v>
      </c>
      <c r="H102" s="48">
        <f>SUM(F102*G102)</f>
        <v>200</v>
      </c>
      <c r="I102" s="352">
        <f>SUM(I101/60)</f>
        <v>6</v>
      </c>
      <c r="J102" s="47"/>
      <c r="K102" s="46">
        <f>SUM(H102*I102)</f>
        <v>1200</v>
      </c>
    </row>
    <row r="103" spans="1:11" s="29" customFormat="1" ht="13.5" customHeight="1" x14ac:dyDescent="0.3">
      <c r="A103" s="384" t="s">
        <v>265</v>
      </c>
      <c r="B103" s="66"/>
      <c r="C103" s="66"/>
      <c r="D103" s="101" t="s">
        <v>180</v>
      </c>
      <c r="E103" s="101"/>
      <c r="F103" s="234"/>
      <c r="G103" s="62"/>
      <c r="H103" s="79"/>
      <c r="I103" s="87">
        <v>360</v>
      </c>
      <c r="J103" s="62"/>
      <c r="K103" s="61"/>
    </row>
    <row r="104" spans="1:11" s="29" customFormat="1" ht="13.5" customHeight="1" x14ac:dyDescent="0.3">
      <c r="A104" s="74" t="s">
        <v>145</v>
      </c>
      <c r="B104" s="50"/>
      <c r="C104" s="50"/>
      <c r="D104" s="49" t="s">
        <v>179</v>
      </c>
      <c r="E104" s="58" t="s">
        <v>178</v>
      </c>
      <c r="F104" s="103">
        <v>115</v>
      </c>
      <c r="G104" s="47">
        <v>1</v>
      </c>
      <c r="H104" s="48">
        <f>SUM(F104*G104)</f>
        <v>115</v>
      </c>
      <c r="I104" s="352">
        <f>SUM(I103/60)</f>
        <v>6</v>
      </c>
      <c r="J104" s="47"/>
      <c r="K104" s="46">
        <f>SUM(H104*I104)</f>
        <v>690</v>
      </c>
    </row>
    <row r="105" spans="1:11" s="29" customFormat="1" ht="13.5" customHeight="1" x14ac:dyDescent="0.3">
      <c r="A105" s="236" t="s">
        <v>177</v>
      </c>
      <c r="B105" s="66"/>
      <c r="C105" s="66"/>
      <c r="D105" s="101" t="s">
        <v>106</v>
      </c>
      <c r="E105" s="101"/>
      <c r="F105" s="234"/>
      <c r="G105" s="62"/>
      <c r="H105" s="79"/>
      <c r="I105" s="62">
        <v>15</v>
      </c>
      <c r="J105" s="62"/>
      <c r="K105" s="61"/>
    </row>
    <row r="106" spans="1:11" s="29" customFormat="1" ht="13.5" customHeight="1" x14ac:dyDescent="0.3">
      <c r="A106" s="351" t="s">
        <v>176</v>
      </c>
      <c r="B106" s="50"/>
      <c r="C106" s="50"/>
      <c r="D106" s="84" t="s">
        <v>170</v>
      </c>
      <c r="E106" s="23" t="s">
        <v>175</v>
      </c>
      <c r="F106" s="103">
        <v>800</v>
      </c>
      <c r="G106" s="47">
        <v>1</v>
      </c>
      <c r="H106" s="48">
        <f>SUM(F106*G106)</f>
        <v>800</v>
      </c>
      <c r="I106" s="47">
        <f>SUM(I105/60)</f>
        <v>0.25</v>
      </c>
      <c r="J106" s="47"/>
      <c r="K106" s="385">
        <f>SUM(H106*I106)</f>
        <v>200</v>
      </c>
    </row>
    <row r="107" spans="1:11" s="29" customFormat="1" ht="13.5" customHeight="1" x14ac:dyDescent="0.3">
      <c r="A107" s="238" t="s">
        <v>261</v>
      </c>
      <c r="B107" s="66"/>
      <c r="C107" s="66"/>
      <c r="D107" s="49" t="s">
        <v>106</v>
      </c>
      <c r="E107" s="101"/>
      <c r="F107" s="234"/>
      <c r="G107" s="62"/>
      <c r="H107" s="79"/>
      <c r="I107" s="62">
        <v>75</v>
      </c>
      <c r="J107" s="62"/>
      <c r="K107" s="61"/>
    </row>
    <row r="108" spans="1:11" s="29" customFormat="1" ht="13.5" customHeight="1" x14ac:dyDescent="0.3">
      <c r="A108" s="74" t="s">
        <v>145</v>
      </c>
      <c r="B108" s="50"/>
      <c r="C108" s="50"/>
      <c r="D108" s="49" t="s">
        <v>170</v>
      </c>
      <c r="E108" s="58" t="s">
        <v>286</v>
      </c>
      <c r="F108" s="48">
        <v>2450</v>
      </c>
      <c r="G108" s="47">
        <v>4.5</v>
      </c>
      <c r="H108" s="48">
        <v>11000</v>
      </c>
      <c r="I108" s="47">
        <f>SUM(I107/60)</f>
        <v>1.25</v>
      </c>
      <c r="J108" s="47"/>
      <c r="K108" s="46">
        <f>SUM(H108*I108)</f>
        <v>13750</v>
      </c>
    </row>
    <row r="109" spans="1:11" s="29" customFormat="1" ht="13.5" customHeight="1" x14ac:dyDescent="0.3">
      <c r="A109" s="260" t="s">
        <v>274</v>
      </c>
      <c r="B109" s="66"/>
      <c r="C109" s="66"/>
      <c r="D109" s="101" t="s">
        <v>106</v>
      </c>
      <c r="E109" s="235"/>
      <c r="F109" s="234"/>
      <c r="G109" s="62"/>
      <c r="H109" s="79"/>
      <c r="I109" s="62">
        <v>30</v>
      </c>
      <c r="J109" s="62"/>
      <c r="K109" s="61"/>
    </row>
    <row r="110" spans="1:11" s="29" customFormat="1" ht="13.5" customHeight="1" x14ac:dyDescent="0.3">
      <c r="A110" s="203" t="s">
        <v>145</v>
      </c>
      <c r="B110" s="154"/>
      <c r="C110" s="154"/>
      <c r="D110" s="44" t="s">
        <v>170</v>
      </c>
      <c r="E110" s="202" t="s">
        <v>169</v>
      </c>
      <c r="F110" s="43">
        <v>1000</v>
      </c>
      <c r="G110" s="42">
        <v>1</v>
      </c>
      <c r="H110" s="43">
        <v>1000</v>
      </c>
      <c r="I110" s="47">
        <f>SUM(I109/60)</f>
        <v>0.5</v>
      </c>
      <c r="J110" s="42"/>
      <c r="K110" s="46">
        <f>SUM(H110*I110)</f>
        <v>500</v>
      </c>
    </row>
    <row r="111" spans="1:11" s="29" customFormat="1" ht="17.399999999999999" customHeight="1" x14ac:dyDescent="0.3">
      <c r="A111" s="237" t="s">
        <v>174</v>
      </c>
      <c r="B111" s="66"/>
      <c r="C111" s="66"/>
      <c r="D111" s="49" t="s">
        <v>106</v>
      </c>
      <c r="E111" s="101"/>
      <c r="F111" s="234"/>
      <c r="G111" s="62"/>
      <c r="H111" s="79"/>
      <c r="I111" s="62">
        <v>15</v>
      </c>
      <c r="J111" s="62"/>
      <c r="K111" s="61"/>
    </row>
    <row r="112" spans="1:11" s="29" customFormat="1" ht="13.25" customHeight="1" x14ac:dyDescent="0.3">
      <c r="A112" s="74" t="s">
        <v>145</v>
      </c>
      <c r="B112" s="50"/>
      <c r="C112" s="50"/>
      <c r="D112" s="49" t="s">
        <v>170</v>
      </c>
      <c r="E112" s="23" t="s">
        <v>287</v>
      </c>
      <c r="F112" s="103">
        <v>100</v>
      </c>
      <c r="G112" s="47">
        <v>1</v>
      </c>
      <c r="H112" s="48">
        <v>100</v>
      </c>
      <c r="I112" s="47">
        <f>SUM(I111/60)</f>
        <v>0.25</v>
      </c>
      <c r="J112" s="47"/>
      <c r="K112" s="122">
        <f>SUM(H112*I112)</f>
        <v>25</v>
      </c>
    </row>
    <row r="113" spans="1:11" s="29" customFormat="1" ht="13.5" customHeight="1" x14ac:dyDescent="0.3">
      <c r="A113" s="349" t="s">
        <v>173</v>
      </c>
      <c r="B113" s="66"/>
      <c r="C113" s="66"/>
      <c r="D113" s="101" t="s">
        <v>106</v>
      </c>
      <c r="E113" s="101"/>
      <c r="F113" s="234"/>
      <c r="G113" s="62"/>
      <c r="H113" s="79"/>
      <c r="I113" s="62">
        <v>60</v>
      </c>
      <c r="J113" s="62"/>
      <c r="K113" s="61"/>
    </row>
    <row r="114" spans="1:11" s="29" customFormat="1" ht="13.5" customHeight="1" x14ac:dyDescent="0.3">
      <c r="A114" s="350" t="s">
        <v>145</v>
      </c>
      <c r="B114" s="50"/>
      <c r="C114" s="50"/>
      <c r="D114" s="44" t="s">
        <v>170</v>
      </c>
      <c r="E114" s="23">
        <v>762.12699999999995</v>
      </c>
      <c r="F114" s="48">
        <v>1000</v>
      </c>
      <c r="G114" s="47">
        <v>3</v>
      </c>
      <c r="H114" s="48">
        <v>3000</v>
      </c>
      <c r="I114" s="47">
        <f>SUM(I113/60)</f>
        <v>1</v>
      </c>
      <c r="J114" s="47"/>
      <c r="K114" s="46">
        <f>SUM(H114*I114)</f>
        <v>3000</v>
      </c>
    </row>
    <row r="115" spans="1:11" s="29" customFormat="1" ht="13.5" customHeight="1" x14ac:dyDescent="0.3">
      <c r="A115" s="384" t="s">
        <v>266</v>
      </c>
      <c r="B115" s="66"/>
      <c r="C115" s="66"/>
      <c r="D115" s="101" t="s">
        <v>106</v>
      </c>
      <c r="E115" s="101"/>
      <c r="F115" s="234"/>
      <c r="G115" s="62"/>
      <c r="H115" s="79"/>
      <c r="I115" s="62">
        <v>300</v>
      </c>
      <c r="J115" s="62"/>
      <c r="K115" s="61"/>
    </row>
    <row r="116" spans="1:11" s="29" customFormat="1" ht="13.5" customHeight="1" x14ac:dyDescent="0.3">
      <c r="A116" s="350" t="s">
        <v>145</v>
      </c>
      <c r="B116" s="50"/>
      <c r="C116" s="45"/>
      <c r="D116" s="44" t="s">
        <v>170</v>
      </c>
      <c r="E116" s="96" t="s">
        <v>267</v>
      </c>
      <c r="F116" s="43">
        <v>3800</v>
      </c>
      <c r="G116" s="42">
        <v>1</v>
      </c>
      <c r="H116" s="43">
        <v>3800</v>
      </c>
      <c r="I116" s="42">
        <f>SUM(I115/60)</f>
        <v>5</v>
      </c>
      <c r="J116" s="42"/>
      <c r="K116" s="46">
        <f>SUM(H116*I116)</f>
        <v>19000</v>
      </c>
    </row>
    <row r="117" spans="1:11" s="29" customFormat="1" ht="13.5" customHeight="1" x14ac:dyDescent="0.3">
      <c r="A117" s="384" t="s">
        <v>268</v>
      </c>
      <c r="B117" s="66"/>
      <c r="C117" s="66"/>
      <c r="D117" s="101" t="s">
        <v>106</v>
      </c>
      <c r="E117" s="101"/>
      <c r="F117" s="234"/>
      <c r="G117" s="62"/>
      <c r="H117" s="79"/>
      <c r="I117" s="62">
        <v>60</v>
      </c>
      <c r="J117" s="62"/>
      <c r="K117" s="61"/>
    </row>
    <row r="118" spans="1:11" s="29" customFormat="1" ht="13.5" customHeight="1" x14ac:dyDescent="0.3">
      <c r="A118" s="350" t="s">
        <v>145</v>
      </c>
      <c r="B118" s="50"/>
      <c r="C118" s="45"/>
      <c r="D118" s="44" t="s">
        <v>170</v>
      </c>
      <c r="E118" s="96" t="s">
        <v>269</v>
      </c>
      <c r="F118" s="43">
        <v>6000</v>
      </c>
      <c r="G118" s="42">
        <v>1</v>
      </c>
      <c r="H118" s="43">
        <v>6000</v>
      </c>
      <c r="I118" s="42">
        <f>SUM(I117/60)</f>
        <v>1</v>
      </c>
      <c r="J118" s="42"/>
      <c r="K118" s="46">
        <f>SUM(H118*I118)</f>
        <v>6000</v>
      </c>
    </row>
    <row r="119" spans="1:11" customFormat="1" ht="14.25" customHeight="1" x14ac:dyDescent="0.35">
      <c r="A119" s="236" t="s">
        <v>172</v>
      </c>
      <c r="B119" s="66"/>
      <c r="C119" s="66"/>
      <c r="D119" s="101" t="s">
        <v>106</v>
      </c>
      <c r="E119" s="101"/>
      <c r="F119" s="234"/>
      <c r="G119" s="62"/>
      <c r="H119" s="79"/>
      <c r="I119" s="62">
        <v>75</v>
      </c>
      <c r="J119" s="62"/>
      <c r="K119" s="61"/>
    </row>
    <row r="120" spans="1:11" ht="13.75" customHeight="1" x14ac:dyDescent="0.3">
      <c r="A120" s="203" t="s">
        <v>145</v>
      </c>
      <c r="B120" s="45"/>
      <c r="C120" s="45"/>
      <c r="D120" s="44" t="s">
        <v>170</v>
      </c>
      <c r="E120" s="202" t="s">
        <v>171</v>
      </c>
      <c r="F120" s="43">
        <v>25</v>
      </c>
      <c r="G120" s="42">
        <v>2</v>
      </c>
      <c r="H120" s="43">
        <v>50</v>
      </c>
      <c r="I120" s="42">
        <f>SUM(I119/60)</f>
        <v>1.25</v>
      </c>
      <c r="J120" s="42"/>
      <c r="K120" s="41">
        <v>63</v>
      </c>
    </row>
    <row r="121" spans="1:11" ht="17.399999999999999" customHeight="1" x14ac:dyDescent="0.3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</row>
    <row r="122" spans="1:11" ht="19.25" customHeight="1" x14ac:dyDescent="0.3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1:11" ht="18" customHeight="1" x14ac:dyDescent="0.35">
      <c r="A123" s="233" t="s">
        <v>33</v>
      </c>
      <c r="B123" s="232"/>
      <c r="C123" s="232"/>
      <c r="D123" s="232"/>
      <c r="E123" s="232"/>
      <c r="F123" s="231">
        <f>SUM(F83:F122)</f>
        <v>18130</v>
      </c>
      <c r="G123" s="230"/>
      <c r="H123" s="231">
        <f>SUM(H83:H122)</f>
        <v>29135</v>
      </c>
      <c r="I123" s="230"/>
      <c r="J123" s="230"/>
      <c r="K123" s="231">
        <f>SUM(K83:K122)</f>
        <v>64140</v>
      </c>
    </row>
    <row r="124" spans="1:11" s="29" customFormat="1" ht="45" customHeight="1" x14ac:dyDescent="0.3">
      <c r="A124" s="152"/>
      <c r="B124" s="399"/>
      <c r="C124" s="399"/>
      <c r="D124" s="399"/>
      <c r="E124" s="417"/>
      <c r="F124" s="404"/>
      <c r="G124" s="405"/>
      <c r="H124" s="411"/>
      <c r="I124" s="399"/>
      <c r="J124" s="399"/>
      <c r="K124" s="417"/>
    </row>
    <row r="125" spans="1:11" s="29" customFormat="1" ht="36" customHeight="1" x14ac:dyDescent="0.35">
      <c r="A125" s="151"/>
      <c r="B125" s="420"/>
      <c r="C125" s="420"/>
      <c r="D125" s="420"/>
      <c r="E125" s="421"/>
      <c r="F125" s="308" t="s">
        <v>60</v>
      </c>
      <c r="G125" s="217"/>
      <c r="H125" s="412"/>
      <c r="I125" s="413"/>
      <c r="J125" s="413"/>
      <c r="K125" s="414"/>
    </row>
    <row r="126" spans="1:11" s="29" customFormat="1" ht="24" customHeight="1" x14ac:dyDescent="0.3">
      <c r="A126" s="148"/>
      <c r="B126" s="147"/>
      <c r="C126" s="145"/>
      <c r="D126" s="146"/>
      <c r="E126" s="145"/>
      <c r="F126" s="408"/>
      <c r="G126" s="422"/>
      <c r="H126" s="423"/>
      <c r="I126" s="423"/>
      <c r="J126" s="423"/>
      <c r="K126" s="424"/>
    </row>
    <row r="127" spans="1:11" s="29" customFormat="1" ht="75" customHeight="1" x14ac:dyDescent="0.3">
      <c r="A127" s="144"/>
      <c r="B127" s="216"/>
      <c r="C127" s="215"/>
      <c r="D127" s="213"/>
      <c r="E127" s="140"/>
      <c r="F127" s="309"/>
      <c r="G127" s="214"/>
      <c r="H127" s="309"/>
      <c r="I127" s="213"/>
      <c r="J127" s="212"/>
      <c r="K127" s="262"/>
    </row>
    <row r="128" spans="1:11" s="29" customFormat="1" ht="18" customHeight="1" x14ac:dyDescent="0.3">
      <c r="A128" s="347" t="s">
        <v>270</v>
      </c>
      <c r="B128" s="66"/>
      <c r="C128" s="101"/>
      <c r="D128" s="190" t="s">
        <v>168</v>
      </c>
      <c r="E128" s="64"/>
      <c r="F128" s="118"/>
      <c r="G128" s="62"/>
      <c r="H128" s="79"/>
      <c r="I128" s="62">
        <v>30</v>
      </c>
      <c r="J128" s="62"/>
      <c r="K128" s="61"/>
    </row>
    <row r="129" spans="1:11" s="29" customFormat="1" ht="16.75" customHeight="1" x14ac:dyDescent="0.3">
      <c r="A129" s="117" t="s">
        <v>256</v>
      </c>
      <c r="B129" s="45"/>
      <c r="C129" s="44"/>
      <c r="D129" s="227" t="s">
        <v>131</v>
      </c>
      <c r="E129" s="158" t="s">
        <v>167</v>
      </c>
      <c r="F129" s="112">
        <v>50</v>
      </c>
      <c r="G129" s="42">
        <v>1</v>
      </c>
      <c r="H129" s="43">
        <v>50</v>
      </c>
      <c r="I129" s="348">
        <f>SUM(I128/60)</f>
        <v>0.5</v>
      </c>
      <c r="J129" s="42"/>
      <c r="K129" s="41">
        <f>SUM(H129*I129)</f>
        <v>25</v>
      </c>
    </row>
    <row r="130" spans="1:11" s="29" customFormat="1" ht="20.399999999999999" customHeight="1" x14ac:dyDescent="0.3">
      <c r="A130" s="78" t="s">
        <v>164</v>
      </c>
      <c r="B130" s="66"/>
      <c r="C130" s="101"/>
      <c r="D130" s="101" t="s">
        <v>106</v>
      </c>
      <c r="E130" s="64"/>
      <c r="F130" s="118"/>
      <c r="G130" s="62"/>
      <c r="H130" s="79"/>
      <c r="I130" s="62">
        <v>120</v>
      </c>
      <c r="J130" s="62"/>
      <c r="K130" s="165"/>
    </row>
    <row r="131" spans="1:11" s="29" customFormat="1" ht="15.65" customHeight="1" x14ac:dyDescent="0.3">
      <c r="A131" s="76" t="s">
        <v>145</v>
      </c>
      <c r="B131" s="50"/>
      <c r="C131" s="49"/>
      <c r="D131" s="69" t="s">
        <v>131</v>
      </c>
      <c r="E131" s="161" t="s">
        <v>163</v>
      </c>
      <c r="F131" s="122">
        <v>2000</v>
      </c>
      <c r="G131" s="110">
        <v>1</v>
      </c>
      <c r="H131" s="48">
        <v>2000</v>
      </c>
      <c r="I131" s="177">
        <f>SUM(I130/60)</f>
        <v>2</v>
      </c>
      <c r="J131" s="47"/>
      <c r="K131" s="46">
        <f>SUM(H131*I131)</f>
        <v>4000</v>
      </c>
    </row>
    <row r="132" spans="1:11" s="29" customFormat="1" ht="13.5" customHeight="1" x14ac:dyDescent="0.3">
      <c r="A132" s="78" t="s">
        <v>166</v>
      </c>
      <c r="B132" s="66"/>
      <c r="C132" s="101"/>
      <c r="D132" s="101" t="s">
        <v>106</v>
      </c>
      <c r="E132" s="64"/>
      <c r="F132" s="118"/>
      <c r="G132" s="62"/>
      <c r="H132" s="79"/>
      <c r="I132" s="62">
        <v>60</v>
      </c>
      <c r="J132" s="62"/>
      <c r="K132" s="165"/>
    </row>
    <row r="133" spans="1:11" s="29" customFormat="1" ht="17.399999999999999" customHeight="1" x14ac:dyDescent="0.3">
      <c r="A133" s="76" t="s">
        <v>145</v>
      </c>
      <c r="B133" s="50"/>
      <c r="C133" s="49"/>
      <c r="D133" s="69" t="s">
        <v>131</v>
      </c>
      <c r="E133" s="161" t="s">
        <v>165</v>
      </c>
      <c r="F133" s="122">
        <v>200</v>
      </c>
      <c r="G133" s="110">
        <v>1</v>
      </c>
      <c r="H133" s="48">
        <v>200</v>
      </c>
      <c r="I133" s="177">
        <f>SUM(I132/60)</f>
        <v>1</v>
      </c>
      <c r="J133" s="47"/>
      <c r="K133" s="46">
        <f>SUM(H133*I133)</f>
        <v>200</v>
      </c>
    </row>
    <row r="134" spans="1:11" s="29" customFormat="1" ht="13.5" customHeight="1" x14ac:dyDescent="0.3">
      <c r="A134" s="78" t="s">
        <v>162</v>
      </c>
      <c r="B134" s="132"/>
      <c r="C134" s="338"/>
      <c r="D134" s="201" t="s">
        <v>106</v>
      </c>
      <c r="E134" s="222"/>
      <c r="F134" s="118"/>
      <c r="G134" s="99"/>
      <c r="H134" s="100"/>
      <c r="I134" s="99">
        <v>30</v>
      </c>
      <c r="J134" s="99"/>
      <c r="K134" s="99"/>
    </row>
    <row r="135" spans="1:11" s="29" customFormat="1" ht="13.5" customHeight="1" x14ac:dyDescent="0.3">
      <c r="A135" s="76" t="s">
        <v>145</v>
      </c>
      <c r="B135" s="76"/>
      <c r="C135" s="339"/>
      <c r="D135" s="69" t="s">
        <v>131</v>
      </c>
      <c r="E135" s="59" t="s">
        <v>288</v>
      </c>
      <c r="F135" s="122">
        <v>20</v>
      </c>
      <c r="G135" s="110">
        <v>1</v>
      </c>
      <c r="H135" s="103">
        <v>20</v>
      </c>
      <c r="I135" s="105">
        <f>SUM(I134/60)</f>
        <v>0.5</v>
      </c>
      <c r="J135" s="110"/>
      <c r="K135" s="103">
        <f>SUM(H135*I135)</f>
        <v>10</v>
      </c>
    </row>
    <row r="136" spans="1:11" s="29" customFormat="1" ht="13.5" customHeight="1" x14ac:dyDescent="0.3">
      <c r="A136" s="78"/>
      <c r="B136" s="132"/>
      <c r="C136" s="338"/>
      <c r="D136" s="201"/>
      <c r="E136" s="222"/>
      <c r="F136" s="118"/>
      <c r="G136" s="99"/>
      <c r="H136" s="100"/>
      <c r="I136" s="99"/>
      <c r="J136" s="99"/>
      <c r="K136" s="99"/>
    </row>
    <row r="137" spans="1:11" s="29" customFormat="1" ht="13.5" customHeight="1" x14ac:dyDescent="0.3">
      <c r="A137" s="76"/>
      <c r="B137" s="76"/>
      <c r="C137" s="339"/>
      <c r="D137" s="69"/>
      <c r="E137" s="59"/>
      <c r="F137" s="122"/>
      <c r="G137" s="110"/>
      <c r="H137" s="103"/>
      <c r="I137" s="105"/>
      <c r="J137" s="110"/>
      <c r="K137" s="103"/>
    </row>
    <row r="138" spans="1:11" s="29" customFormat="1" ht="13.5" customHeight="1" x14ac:dyDescent="0.3">
      <c r="A138" s="67" t="s">
        <v>161</v>
      </c>
      <c r="B138" s="77"/>
      <c r="C138" s="66"/>
      <c r="D138" s="190" t="s">
        <v>128</v>
      </c>
      <c r="E138" s="173"/>
      <c r="F138" s="118"/>
      <c r="G138" s="62"/>
      <c r="H138" s="79"/>
      <c r="I138" s="180">
        <v>360</v>
      </c>
      <c r="J138" s="62"/>
      <c r="K138" s="61"/>
    </row>
    <row r="139" spans="1:11" s="29" customFormat="1" ht="13.5" customHeight="1" x14ac:dyDescent="0.3">
      <c r="A139" s="76"/>
      <c r="B139" s="75"/>
      <c r="C139" s="50"/>
      <c r="D139" s="228" t="s">
        <v>158</v>
      </c>
      <c r="E139" s="161" t="s">
        <v>160</v>
      </c>
      <c r="F139" s="122">
        <v>100</v>
      </c>
      <c r="G139" s="47">
        <v>3</v>
      </c>
      <c r="H139" s="48">
        <v>300</v>
      </c>
      <c r="I139" s="70">
        <f>SUM(I138/60)</f>
        <v>6</v>
      </c>
      <c r="J139" s="47"/>
      <c r="K139" s="48">
        <f>SUM(H139*I139)</f>
        <v>1800</v>
      </c>
    </row>
    <row r="140" spans="1:11" s="29" customFormat="1" ht="13.5" customHeight="1" x14ac:dyDescent="0.3">
      <c r="A140" s="67" t="s">
        <v>159</v>
      </c>
      <c r="B140" s="66"/>
      <c r="C140" s="66"/>
      <c r="D140" s="201" t="s">
        <v>128</v>
      </c>
      <c r="E140" s="226"/>
      <c r="F140" s="100"/>
      <c r="G140" s="62"/>
      <c r="H140" s="79"/>
      <c r="I140" s="62">
        <v>360</v>
      </c>
      <c r="J140" s="62"/>
      <c r="K140" s="61"/>
    </row>
    <row r="141" spans="1:11" s="29" customFormat="1" ht="13.5" customHeight="1" x14ac:dyDescent="0.3">
      <c r="A141" s="76"/>
      <c r="B141" s="50"/>
      <c r="C141" s="50"/>
      <c r="D141" s="69" t="s">
        <v>158</v>
      </c>
      <c r="E141" s="161" t="s">
        <v>157</v>
      </c>
      <c r="F141" s="103">
        <v>25</v>
      </c>
      <c r="G141" s="47">
        <v>4</v>
      </c>
      <c r="H141" s="48">
        <v>100</v>
      </c>
      <c r="I141" s="70">
        <f>SUM(I140/60)</f>
        <v>6</v>
      </c>
      <c r="J141" s="47"/>
      <c r="K141" s="46">
        <f>SUM(H141*I141)</f>
        <v>600</v>
      </c>
    </row>
    <row r="142" spans="1:11" s="29" customFormat="1" ht="13.5" customHeight="1" x14ac:dyDescent="0.3">
      <c r="A142" s="67" t="s">
        <v>156</v>
      </c>
      <c r="B142" s="66"/>
      <c r="C142" s="66"/>
      <c r="D142" s="101" t="s">
        <v>106</v>
      </c>
      <c r="E142" s="101"/>
      <c r="F142" s="100"/>
      <c r="G142" s="62"/>
      <c r="H142" s="79"/>
      <c r="I142" s="62">
        <v>20</v>
      </c>
      <c r="J142" s="62"/>
      <c r="K142" s="61"/>
    </row>
    <row r="143" spans="1:11" s="29" customFormat="1" ht="13.5" customHeight="1" x14ac:dyDescent="0.3">
      <c r="A143" s="76"/>
      <c r="B143" s="50"/>
      <c r="C143" s="50"/>
      <c r="D143" s="69" t="s">
        <v>155</v>
      </c>
      <c r="E143" s="161" t="s">
        <v>154</v>
      </c>
      <c r="F143" s="103">
        <v>25</v>
      </c>
      <c r="G143" s="47">
        <v>1</v>
      </c>
      <c r="H143" s="48">
        <v>25</v>
      </c>
      <c r="I143" s="70">
        <f>SUM(I142/60)</f>
        <v>0.33333333333333331</v>
      </c>
      <c r="J143" s="47"/>
      <c r="K143" s="46">
        <v>9</v>
      </c>
    </row>
    <row r="144" spans="1:11" s="29" customFormat="1" ht="13.5" customHeight="1" x14ac:dyDescent="0.3">
      <c r="A144" s="66" t="s">
        <v>153</v>
      </c>
      <c r="B144" s="66"/>
      <c r="C144" s="66"/>
      <c r="D144" s="49" t="s">
        <v>106</v>
      </c>
      <c r="E144" s="101"/>
      <c r="F144" s="100"/>
      <c r="G144" s="62"/>
      <c r="H144" s="79"/>
      <c r="I144" s="62">
        <v>30</v>
      </c>
      <c r="J144" s="62"/>
      <c r="K144" s="61"/>
    </row>
    <row r="145" spans="1:11" s="29" customFormat="1" ht="13.5" customHeight="1" x14ac:dyDescent="0.3">
      <c r="A145" s="76" t="s">
        <v>145</v>
      </c>
      <c r="B145" s="50"/>
      <c r="C145" s="50"/>
      <c r="D145" s="65"/>
      <c r="E145" s="161" t="s">
        <v>152</v>
      </c>
      <c r="F145" s="103">
        <v>100</v>
      </c>
      <c r="G145" s="47">
        <v>3</v>
      </c>
      <c r="H145" s="48">
        <v>300</v>
      </c>
      <c r="I145" s="70">
        <f>SUM(I144/60)</f>
        <v>0.5</v>
      </c>
      <c r="J145" s="47"/>
      <c r="K145" s="46">
        <f>SUM(H145*I145)</f>
        <v>150</v>
      </c>
    </row>
    <row r="146" spans="1:11" s="29" customFormat="1" ht="13.5" customHeight="1" x14ac:dyDescent="0.3">
      <c r="A146" s="66" t="s">
        <v>150</v>
      </c>
      <c r="B146" s="66"/>
      <c r="C146" s="66"/>
      <c r="D146" s="201" t="s">
        <v>149</v>
      </c>
      <c r="E146" s="101"/>
      <c r="F146" s="100"/>
      <c r="G146" s="62"/>
      <c r="H146" s="79"/>
      <c r="I146" s="62">
        <v>15</v>
      </c>
      <c r="J146" s="62"/>
      <c r="K146" s="61"/>
    </row>
    <row r="147" spans="1:11" s="29" customFormat="1" ht="13.5" customHeight="1" x14ac:dyDescent="0.3">
      <c r="A147" s="76" t="s">
        <v>151</v>
      </c>
      <c r="B147" s="50"/>
      <c r="C147" s="50"/>
      <c r="D147" s="65" t="s">
        <v>114</v>
      </c>
      <c r="E147" s="161" t="s">
        <v>148</v>
      </c>
      <c r="F147" s="103">
        <v>10</v>
      </c>
      <c r="G147" s="47">
        <v>1</v>
      </c>
      <c r="H147" s="48">
        <v>10</v>
      </c>
      <c r="I147" s="70">
        <f>SUM(I146/60)</f>
        <v>0.25</v>
      </c>
      <c r="J147" s="47"/>
      <c r="K147" s="46">
        <f>SUM(H147*I147)</f>
        <v>2.5</v>
      </c>
    </row>
    <row r="148" spans="1:11" s="29" customFormat="1" ht="13.5" customHeight="1" x14ac:dyDescent="0.3">
      <c r="A148" s="67" t="s">
        <v>147</v>
      </c>
      <c r="B148" s="66"/>
      <c r="C148" s="101"/>
      <c r="D148" s="201" t="s">
        <v>146</v>
      </c>
      <c r="E148" s="101"/>
      <c r="F148" s="100"/>
      <c r="G148" s="62"/>
      <c r="H148" s="79"/>
      <c r="I148" s="62">
        <v>20</v>
      </c>
      <c r="J148" s="62"/>
      <c r="K148" s="61"/>
    </row>
    <row r="149" spans="1:11" x14ac:dyDescent="0.3">
      <c r="A149" s="76" t="s">
        <v>145</v>
      </c>
      <c r="B149" s="50"/>
      <c r="C149" s="49"/>
      <c r="D149" s="65" t="s">
        <v>144</v>
      </c>
      <c r="E149" s="161" t="s">
        <v>143</v>
      </c>
      <c r="F149" s="103">
        <v>75</v>
      </c>
      <c r="G149" s="47">
        <v>5</v>
      </c>
      <c r="H149" s="48">
        <v>375</v>
      </c>
      <c r="I149" s="70">
        <f>SUM(I148/60)</f>
        <v>0.33333333333333331</v>
      </c>
      <c r="J149" s="47"/>
      <c r="K149" s="46">
        <f>SUM(H149*I149)</f>
        <v>125</v>
      </c>
    </row>
    <row r="150" spans="1:11" x14ac:dyDescent="0.3">
      <c r="A150" s="67" t="s">
        <v>142</v>
      </c>
      <c r="B150" s="66"/>
      <c r="C150" s="101"/>
      <c r="D150" s="190" t="s">
        <v>128</v>
      </c>
      <c r="E150" s="64" t="s">
        <v>290</v>
      </c>
      <c r="F150" s="100"/>
      <c r="G150" s="62"/>
      <c r="H150" s="79"/>
      <c r="I150" s="62">
        <v>180</v>
      </c>
      <c r="J150" s="62"/>
      <c r="K150" s="61"/>
    </row>
    <row r="151" spans="1:11" x14ac:dyDescent="0.3">
      <c r="A151" s="76"/>
      <c r="B151" s="50"/>
      <c r="C151" s="49"/>
      <c r="D151" s="65" t="s">
        <v>127</v>
      </c>
      <c r="E151" s="161"/>
      <c r="F151" s="103">
        <v>200</v>
      </c>
      <c r="G151" s="47">
        <v>4</v>
      </c>
      <c r="H151" s="48">
        <v>800</v>
      </c>
      <c r="I151" s="48">
        <f>SUM(I150/60)</f>
        <v>3</v>
      </c>
      <c r="J151" s="50"/>
      <c r="K151" s="46">
        <f>SUM(H151*I151)</f>
        <v>2400</v>
      </c>
    </row>
    <row r="152" spans="1:11" x14ac:dyDescent="0.3">
      <c r="A152" s="67" t="s">
        <v>141</v>
      </c>
      <c r="B152" s="66"/>
      <c r="C152" s="101"/>
      <c r="D152" s="190" t="s">
        <v>128</v>
      </c>
      <c r="E152" s="64" t="s">
        <v>289</v>
      </c>
      <c r="F152" s="118"/>
      <c r="G152" s="62"/>
      <c r="H152" s="79"/>
      <c r="I152" s="62">
        <v>120</v>
      </c>
      <c r="J152" s="62"/>
      <c r="K152" s="61"/>
    </row>
    <row r="153" spans="1:11" x14ac:dyDescent="0.3">
      <c r="A153" s="162"/>
      <c r="B153" s="51"/>
      <c r="C153" s="224"/>
      <c r="D153" s="228" t="s">
        <v>127</v>
      </c>
      <c r="E153" s="158"/>
      <c r="F153" s="122">
        <v>100</v>
      </c>
      <c r="G153" s="110">
        <v>3</v>
      </c>
      <c r="H153" s="103">
        <v>300</v>
      </c>
      <c r="I153" s="48">
        <f>SUM(I152/60)</f>
        <v>2</v>
      </c>
      <c r="J153" s="223"/>
      <c r="K153" s="46">
        <f>SUM(H153*I153)</f>
        <v>600</v>
      </c>
    </row>
    <row r="154" spans="1:11" x14ac:dyDescent="0.3">
      <c r="A154" s="67" t="s">
        <v>140</v>
      </c>
      <c r="B154" s="140"/>
      <c r="C154" s="64"/>
      <c r="D154" s="222" t="s">
        <v>139</v>
      </c>
      <c r="E154" s="161" t="s">
        <v>289</v>
      </c>
      <c r="F154" s="100"/>
      <c r="G154" s="64"/>
      <c r="H154" s="79"/>
      <c r="I154" s="62">
        <v>20</v>
      </c>
      <c r="J154" s="140"/>
      <c r="K154" s="252"/>
    </row>
    <row r="155" spans="1:11" x14ac:dyDescent="0.3">
      <c r="A155" s="45"/>
      <c r="B155" s="167"/>
      <c r="C155" s="161"/>
      <c r="D155" s="59" t="s">
        <v>138</v>
      </c>
      <c r="E155" s="161"/>
      <c r="F155" s="103">
        <v>100</v>
      </c>
      <c r="G155" s="161">
        <v>2</v>
      </c>
      <c r="H155" s="48">
        <v>200</v>
      </c>
      <c r="I155" s="70">
        <f>SUM(I154/60)</f>
        <v>0.33333333333333331</v>
      </c>
      <c r="J155" s="167"/>
      <c r="K155" s="46">
        <f>SUM(H155*I155)</f>
        <v>66.666666666666657</v>
      </c>
    </row>
    <row r="156" spans="1:11" x14ac:dyDescent="0.3">
      <c r="A156" s="152" t="s">
        <v>137</v>
      </c>
      <c r="B156" s="140"/>
      <c r="C156" s="64"/>
      <c r="D156" s="137" t="s">
        <v>136</v>
      </c>
      <c r="E156" s="64" t="s">
        <v>135</v>
      </c>
      <c r="F156" s="100"/>
      <c r="G156" s="64"/>
      <c r="H156" s="79"/>
      <c r="I156" s="62">
        <v>600</v>
      </c>
      <c r="J156" s="140"/>
      <c r="K156" s="252"/>
    </row>
    <row r="157" spans="1:11" x14ac:dyDescent="0.3">
      <c r="A157" s="151"/>
      <c r="B157" s="154"/>
      <c r="C157" s="158"/>
      <c r="D157" s="193" t="s">
        <v>134</v>
      </c>
      <c r="E157" s="158"/>
      <c r="F157" s="95">
        <v>10</v>
      </c>
      <c r="G157" s="158">
        <v>1</v>
      </c>
      <c r="H157" s="43">
        <v>10</v>
      </c>
      <c r="I157" s="43">
        <f>SUM(I156/60)</f>
        <v>10</v>
      </c>
      <c r="J157" s="154"/>
      <c r="K157" s="43">
        <f>SUM(H157*I157)</f>
        <v>100</v>
      </c>
    </row>
    <row r="158" spans="1:11" x14ac:dyDescent="0.3">
      <c r="A158" s="152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</row>
    <row r="159" spans="1:11" x14ac:dyDescent="0.3">
      <c r="A159" s="151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</row>
    <row r="160" spans="1:11" s="29" customFormat="1" ht="13.5" customHeight="1" x14ac:dyDescent="0.3">
      <c r="A160" s="152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</row>
    <row r="161" spans="1:11" ht="22.75" customHeight="1" x14ac:dyDescent="0.3">
      <c r="A161" s="151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</row>
    <row r="162" spans="1:11" ht="16.75" customHeight="1" x14ac:dyDescent="0.3">
      <c r="A162" s="152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</row>
    <row r="163" spans="1:11" ht="16.25" customHeight="1" x14ac:dyDescent="0.3">
      <c r="A163" s="151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</row>
    <row r="164" spans="1:11" ht="23.4" customHeight="1" x14ac:dyDescent="0.3">
      <c r="A164" s="368" t="s">
        <v>33</v>
      </c>
      <c r="B164" s="369"/>
      <c r="C164" s="370"/>
      <c r="D164" s="369"/>
      <c r="E164" s="369"/>
      <c r="F164" s="221">
        <f>SUM(F129:F163)</f>
        <v>3015</v>
      </c>
      <c r="G164" s="220"/>
      <c r="H164" s="218">
        <f>SUM(H128:H163)</f>
        <v>4690</v>
      </c>
      <c r="I164" s="219"/>
      <c r="J164" s="219"/>
      <c r="K164" s="218">
        <f>SUM(K129:K163)</f>
        <v>10088.166666666666</v>
      </c>
    </row>
    <row r="165" spans="1:11" s="29" customFormat="1" ht="85.75" customHeight="1" x14ac:dyDescent="0.3">
      <c r="A165" s="152"/>
      <c r="B165" s="415"/>
      <c r="C165" s="415"/>
      <c r="D165" s="415"/>
      <c r="E165" s="415"/>
      <c r="F165" s="416"/>
      <c r="G165" s="405"/>
      <c r="H165" s="411"/>
      <c r="I165" s="399"/>
      <c r="J165" s="399"/>
      <c r="K165" s="417"/>
    </row>
    <row r="166" spans="1:11" s="29" customFormat="1" ht="24.65" customHeight="1" x14ac:dyDescent="0.35">
      <c r="A166" s="151"/>
      <c r="B166" s="415"/>
      <c r="C166" s="415"/>
      <c r="D166" s="415"/>
      <c r="E166" s="415"/>
      <c r="F166" s="367" t="s">
        <v>60</v>
      </c>
      <c r="G166" s="217"/>
      <c r="H166" s="412"/>
      <c r="I166" s="413"/>
      <c r="J166" s="413"/>
      <c r="K166" s="414"/>
    </row>
    <row r="167" spans="1:11" s="29" customFormat="1" ht="22.25" customHeight="1" x14ac:dyDescent="0.3">
      <c r="A167" s="371"/>
      <c r="B167" s="372"/>
      <c r="C167" s="373"/>
      <c r="D167" s="374"/>
      <c r="E167" s="373"/>
      <c r="F167" s="408"/>
      <c r="G167" s="422"/>
      <c r="H167" s="423"/>
      <c r="I167" s="423"/>
      <c r="J167" s="423"/>
      <c r="K167" s="424"/>
    </row>
    <row r="168" spans="1:11" s="29" customFormat="1" ht="64.25" customHeight="1" x14ac:dyDescent="0.3">
      <c r="A168" s="144"/>
      <c r="B168" s="216"/>
      <c r="C168" s="215"/>
      <c r="D168" s="213"/>
      <c r="E168" s="213"/>
      <c r="F168" s="309"/>
      <c r="G168" s="214"/>
      <c r="H168" s="309"/>
      <c r="I168" s="213"/>
      <c r="J168" s="212"/>
      <c r="K168" s="262"/>
    </row>
    <row r="169" spans="1:11" s="29" customFormat="1" ht="13.5" customHeight="1" x14ac:dyDescent="0.3">
      <c r="A169" s="211" t="s">
        <v>133</v>
      </c>
      <c r="B169" s="66"/>
      <c r="C169" s="66"/>
      <c r="D169" s="101" t="s">
        <v>106</v>
      </c>
      <c r="E169" s="64"/>
      <c r="F169" s="100"/>
      <c r="G169" s="99"/>
      <c r="H169" s="100"/>
      <c r="I169" s="62">
        <v>120</v>
      </c>
      <c r="J169" s="99"/>
      <c r="K169" s="100"/>
    </row>
    <row r="170" spans="1:11" s="29" customFormat="1" ht="13.5" customHeight="1" x14ac:dyDescent="0.3">
      <c r="A170" s="205" t="s">
        <v>132</v>
      </c>
      <c r="B170" s="50"/>
      <c r="C170" s="50"/>
      <c r="D170" s="65" t="s">
        <v>131</v>
      </c>
      <c r="E170" s="161" t="s">
        <v>130</v>
      </c>
      <c r="F170" s="103">
        <v>200</v>
      </c>
      <c r="G170" s="110">
        <v>2</v>
      </c>
      <c r="H170" s="103">
        <v>400</v>
      </c>
      <c r="I170" s="48">
        <f>SUM(I169/60)</f>
        <v>2</v>
      </c>
      <c r="J170" s="110"/>
      <c r="K170" s="48">
        <f>SUM(H170*I170)</f>
        <v>800</v>
      </c>
    </row>
    <row r="171" spans="1:11" s="29" customFormat="1" ht="13.5" customHeight="1" x14ac:dyDescent="0.3">
      <c r="A171" s="210" t="s">
        <v>129</v>
      </c>
      <c r="B171" s="66"/>
      <c r="C171" s="66"/>
      <c r="D171" s="201" t="s">
        <v>128</v>
      </c>
      <c r="E171" s="101"/>
      <c r="F171" s="100"/>
      <c r="G171" s="99"/>
      <c r="H171" s="318"/>
      <c r="I171" s="62">
        <v>300</v>
      </c>
      <c r="J171" s="99"/>
      <c r="K171" s="100"/>
    </row>
    <row r="172" spans="1:11" s="29" customFormat="1" ht="13.5" customHeight="1" x14ac:dyDescent="0.3">
      <c r="A172" s="151"/>
      <c r="B172" s="45"/>
      <c r="C172" s="45"/>
      <c r="D172" s="69" t="s">
        <v>127</v>
      </c>
      <c r="E172" s="158" t="s">
        <v>126</v>
      </c>
      <c r="F172" s="95">
        <v>875</v>
      </c>
      <c r="G172" s="92">
        <v>1</v>
      </c>
      <c r="H172" s="95">
        <v>875</v>
      </c>
      <c r="I172" s="43">
        <f>SUM(I171/60)</f>
        <v>5</v>
      </c>
      <c r="J172" s="92"/>
      <c r="K172" s="43">
        <f>SUM(H172*I172)</f>
        <v>4375</v>
      </c>
    </row>
    <row r="173" spans="1:11" s="29" customFormat="1" ht="13.5" customHeight="1" x14ac:dyDescent="0.3">
      <c r="A173" s="206" t="s">
        <v>125</v>
      </c>
      <c r="B173" s="66"/>
      <c r="C173" s="66"/>
      <c r="D173" s="101" t="s">
        <v>106</v>
      </c>
      <c r="E173" s="101"/>
      <c r="F173" s="100"/>
      <c r="G173" s="99"/>
      <c r="H173" s="100"/>
      <c r="I173" s="62">
        <v>60</v>
      </c>
      <c r="J173" s="99"/>
      <c r="K173" s="100"/>
    </row>
    <row r="174" spans="1:11" s="29" customFormat="1" ht="13.5" customHeight="1" x14ac:dyDescent="0.3">
      <c r="A174" s="151"/>
      <c r="B174" s="45"/>
      <c r="C174" s="45"/>
      <c r="D174" s="44" t="s">
        <v>104</v>
      </c>
      <c r="E174" s="158" t="s">
        <v>124</v>
      </c>
      <c r="F174" s="95">
        <v>150</v>
      </c>
      <c r="G174" s="92">
        <v>2</v>
      </c>
      <c r="H174" s="95">
        <v>300</v>
      </c>
      <c r="I174" s="43">
        <f>SUM(I173/60)</f>
        <v>1</v>
      </c>
      <c r="J174" s="92"/>
      <c r="K174" s="43">
        <f>SUM(H174*I174)</f>
        <v>300</v>
      </c>
    </row>
    <row r="175" spans="1:11" s="29" customFormat="1" ht="13.5" customHeight="1" x14ac:dyDescent="0.3">
      <c r="A175" s="152" t="s">
        <v>123</v>
      </c>
      <c r="B175" s="66"/>
      <c r="C175" s="66"/>
      <c r="D175" s="101" t="s">
        <v>106</v>
      </c>
      <c r="E175" s="157"/>
      <c r="F175" s="100"/>
      <c r="G175" s="99"/>
      <c r="H175" s="100"/>
      <c r="I175" s="62">
        <v>240</v>
      </c>
      <c r="J175" s="99"/>
      <c r="K175" s="100"/>
    </row>
    <row r="176" spans="1:11" s="29" customFormat="1" ht="13.5" customHeight="1" x14ac:dyDescent="0.3">
      <c r="A176" s="162"/>
      <c r="B176" s="50"/>
      <c r="C176" s="50"/>
      <c r="D176" s="49" t="s">
        <v>104</v>
      </c>
      <c r="E176" s="161">
        <v>762.14700000000005</v>
      </c>
      <c r="F176" s="103">
        <v>5</v>
      </c>
      <c r="G176" s="110">
        <v>1</v>
      </c>
      <c r="H176" s="103">
        <v>5</v>
      </c>
      <c r="I176" s="48">
        <f>SUM(I175/60)</f>
        <v>4</v>
      </c>
      <c r="J176" s="76"/>
      <c r="K176" s="48">
        <f>SUM(H176*I176)</f>
        <v>20</v>
      </c>
    </row>
    <row r="177" spans="1:11" s="29" customFormat="1" ht="13.5" customHeight="1" x14ac:dyDescent="0.3">
      <c r="A177" s="209" t="s">
        <v>122</v>
      </c>
      <c r="B177" s="66"/>
      <c r="C177" s="66"/>
      <c r="D177" s="101" t="s">
        <v>121</v>
      </c>
      <c r="E177" s="101"/>
      <c r="F177" s="100"/>
      <c r="G177" s="99"/>
      <c r="H177" s="100"/>
      <c r="I177" s="62">
        <v>240</v>
      </c>
      <c r="J177" s="99"/>
      <c r="K177" s="100"/>
    </row>
    <row r="178" spans="1:11" s="29" customFormat="1" ht="13.5" customHeight="1" x14ac:dyDescent="0.3">
      <c r="A178" s="162"/>
      <c r="B178" s="51"/>
      <c r="C178" s="51"/>
      <c r="D178" s="49" t="s">
        <v>120</v>
      </c>
      <c r="E178" s="127" t="s">
        <v>119</v>
      </c>
      <c r="F178" s="103">
        <v>150</v>
      </c>
      <c r="G178" s="110">
        <v>1</v>
      </c>
      <c r="H178" s="103">
        <v>150</v>
      </c>
      <c r="I178" s="48">
        <f>SUM(I177/60)</f>
        <v>4</v>
      </c>
      <c r="J178" s="110"/>
      <c r="K178" s="48">
        <f>SUM(H178*I178)</f>
        <v>600</v>
      </c>
    </row>
    <row r="179" spans="1:11" s="29" customFormat="1" ht="13.5" customHeight="1" x14ac:dyDescent="0.3">
      <c r="A179" s="152" t="s">
        <v>118</v>
      </c>
      <c r="B179" s="133"/>
      <c r="C179" s="133"/>
      <c r="D179" s="101" t="s">
        <v>106</v>
      </c>
      <c r="E179" s="101"/>
      <c r="F179" s="100"/>
      <c r="G179" s="201"/>
      <c r="H179" s="100"/>
      <c r="I179" s="62">
        <v>360</v>
      </c>
      <c r="J179" s="99"/>
      <c r="K179" s="100"/>
    </row>
    <row r="180" spans="1:11" s="29" customFormat="1" ht="13.5" customHeight="1" x14ac:dyDescent="0.3">
      <c r="A180" s="162"/>
      <c r="B180" s="51"/>
      <c r="C180" s="51"/>
      <c r="D180" s="49" t="s">
        <v>117</v>
      </c>
      <c r="E180" s="49" t="s">
        <v>116</v>
      </c>
      <c r="F180" s="103">
        <v>875</v>
      </c>
      <c r="G180" s="110">
        <v>1</v>
      </c>
      <c r="H180" s="103">
        <v>875</v>
      </c>
      <c r="I180" s="48">
        <f>SUM(I179/60)</f>
        <v>6</v>
      </c>
      <c r="J180" s="110"/>
      <c r="K180" s="48">
        <f>SUM(H180*I180)</f>
        <v>5250</v>
      </c>
    </row>
    <row r="181" spans="1:11" s="29" customFormat="1" ht="13.5" customHeight="1" x14ac:dyDescent="0.3">
      <c r="A181" s="208" t="s">
        <v>115</v>
      </c>
      <c r="B181" s="66"/>
      <c r="C181" s="66"/>
      <c r="D181" s="201" t="s">
        <v>114</v>
      </c>
      <c r="E181" s="120"/>
      <c r="F181" s="100"/>
      <c r="G181" s="99"/>
      <c r="H181" s="100"/>
      <c r="I181" s="62">
        <v>60</v>
      </c>
      <c r="J181" s="99"/>
      <c r="K181" s="100"/>
    </row>
    <row r="182" spans="1:11" s="29" customFormat="1" ht="13.5" customHeight="1" x14ac:dyDescent="0.3">
      <c r="A182" s="207"/>
      <c r="B182" s="50"/>
      <c r="C182" s="50"/>
      <c r="D182" s="65" t="s">
        <v>113</v>
      </c>
      <c r="E182" s="49" t="s">
        <v>112</v>
      </c>
      <c r="F182" s="103">
        <v>100</v>
      </c>
      <c r="G182" s="110">
        <v>5</v>
      </c>
      <c r="H182" s="103">
        <v>500</v>
      </c>
      <c r="I182" s="48">
        <f>SUM(I181/60)</f>
        <v>1</v>
      </c>
      <c r="J182" s="110"/>
      <c r="K182" s="48">
        <f>SUM(H182*I182)</f>
        <v>500</v>
      </c>
    </row>
    <row r="183" spans="1:11" s="29" customFormat="1" ht="13.5" customHeight="1" x14ac:dyDescent="0.3">
      <c r="A183" s="208" t="s">
        <v>111</v>
      </c>
      <c r="B183" s="66"/>
      <c r="C183" s="66"/>
      <c r="D183" s="101" t="s">
        <v>110</v>
      </c>
      <c r="E183" s="120"/>
      <c r="F183" s="100"/>
      <c r="G183" s="99"/>
      <c r="H183" s="100"/>
      <c r="I183" s="79">
        <v>10</v>
      </c>
      <c r="J183" s="99"/>
      <c r="K183" s="100"/>
    </row>
    <row r="184" spans="1:11" s="29" customFormat="1" ht="13.5" customHeight="1" x14ac:dyDescent="0.3">
      <c r="A184" s="155"/>
      <c r="B184" s="45"/>
      <c r="C184" s="45"/>
      <c r="D184" s="44" t="s">
        <v>109</v>
      </c>
      <c r="E184" s="44" t="s">
        <v>108</v>
      </c>
      <c r="F184" s="95">
        <v>1000</v>
      </c>
      <c r="G184" s="92">
        <v>1</v>
      </c>
      <c r="H184" s="95">
        <v>1000</v>
      </c>
      <c r="I184" s="53">
        <f>SUM(I183/60)</f>
        <v>0.16666666666666666</v>
      </c>
      <c r="J184" s="92"/>
      <c r="K184" s="43">
        <v>170</v>
      </c>
    </row>
    <row r="185" spans="1:11" s="29" customFormat="1" ht="13.5" customHeight="1" x14ac:dyDescent="0.3">
      <c r="A185" s="206" t="s">
        <v>213</v>
      </c>
      <c r="B185" s="66"/>
      <c r="C185" s="66"/>
      <c r="D185" s="101" t="s">
        <v>106</v>
      </c>
      <c r="E185" s="120"/>
      <c r="F185" s="100"/>
      <c r="G185" s="99"/>
      <c r="H185" s="100"/>
      <c r="I185" s="79">
        <v>15</v>
      </c>
      <c r="J185" s="99"/>
      <c r="K185" s="100"/>
    </row>
    <row r="186" spans="1:11" s="29" customFormat="1" ht="13.5" customHeight="1" x14ac:dyDescent="0.3">
      <c r="A186" s="172"/>
      <c r="B186" s="45"/>
      <c r="C186" s="45"/>
      <c r="D186" s="44" t="s">
        <v>104</v>
      </c>
      <c r="E186" s="341">
        <v>762.16</v>
      </c>
      <c r="F186" s="95">
        <v>250</v>
      </c>
      <c r="G186" s="92">
        <v>6</v>
      </c>
      <c r="H186" s="95">
        <v>1500</v>
      </c>
      <c r="I186" s="53">
        <f>SUM(I185/60)</f>
        <v>0.25</v>
      </c>
      <c r="J186" s="92"/>
      <c r="K186" s="43">
        <f>SUM(H186*I186)</f>
        <v>375</v>
      </c>
    </row>
    <row r="187" spans="1:11" s="29" customFormat="1" ht="13.5" customHeight="1" x14ac:dyDescent="0.3">
      <c r="A187" s="205" t="s">
        <v>107</v>
      </c>
      <c r="B187" s="50"/>
      <c r="C187" s="50"/>
      <c r="D187" s="49" t="s">
        <v>106</v>
      </c>
      <c r="E187" s="49" t="s">
        <v>105</v>
      </c>
      <c r="F187" s="103"/>
      <c r="G187" s="110"/>
      <c r="H187" s="103"/>
      <c r="I187" s="48">
        <v>60</v>
      </c>
      <c r="J187" s="110"/>
      <c r="K187" s="103"/>
    </row>
    <row r="188" spans="1:11" s="29" customFormat="1" ht="13.5" customHeight="1" x14ac:dyDescent="0.3">
      <c r="A188" s="205"/>
      <c r="B188" s="50"/>
      <c r="C188" s="50"/>
      <c r="D188" s="49" t="s">
        <v>104</v>
      </c>
      <c r="E188" s="49"/>
      <c r="F188" s="103">
        <v>25</v>
      </c>
      <c r="G188" s="110">
        <v>1</v>
      </c>
      <c r="H188" s="95">
        <v>25</v>
      </c>
      <c r="I188" s="48">
        <f>SUM(I187/60)</f>
        <v>1</v>
      </c>
      <c r="J188" s="110"/>
      <c r="K188" s="43">
        <f>SUM(H188*I188)</f>
        <v>25</v>
      </c>
    </row>
    <row r="189" spans="1:11" s="29" customFormat="1" ht="13.5" customHeight="1" x14ac:dyDescent="0.3">
      <c r="A189" s="253" t="s">
        <v>103</v>
      </c>
      <c r="B189" s="299"/>
      <c r="C189" s="299"/>
      <c r="D189" s="200"/>
      <c r="E189" s="201" t="s">
        <v>102</v>
      </c>
      <c r="F189" s="302"/>
      <c r="G189" s="301"/>
      <c r="H189" s="302"/>
      <c r="I189" s="322"/>
      <c r="J189" s="301"/>
      <c r="K189" s="302"/>
    </row>
    <row r="190" spans="1:11" s="29" customFormat="1" ht="13.5" customHeight="1" x14ac:dyDescent="0.3">
      <c r="A190" s="323"/>
      <c r="B190" s="305"/>
      <c r="C190" s="305"/>
      <c r="D190" s="324"/>
      <c r="E190" s="303"/>
      <c r="F190" s="307"/>
      <c r="G190" s="306"/>
      <c r="H190" s="307"/>
      <c r="I190" s="325"/>
      <c r="J190" s="306"/>
      <c r="K190" s="307"/>
    </row>
    <row r="191" spans="1:11" s="29" customFormat="1" ht="13.5" customHeight="1" x14ac:dyDescent="0.3">
      <c r="A191" s="343" t="s">
        <v>275</v>
      </c>
      <c r="B191" s="299"/>
      <c r="C191" s="304"/>
      <c r="D191" s="300"/>
      <c r="E191" s="300"/>
      <c r="F191" s="302"/>
      <c r="G191" s="301"/>
      <c r="H191" s="302"/>
      <c r="I191" s="302"/>
      <c r="J191" s="301"/>
      <c r="K191" s="100">
        <v>1200</v>
      </c>
    </row>
    <row r="192" spans="1:11" s="29" customFormat="1" ht="13.5" customHeight="1" x14ac:dyDescent="0.3">
      <c r="A192" s="340"/>
      <c r="B192" s="305"/>
      <c r="C192" s="323"/>
      <c r="D192" s="303"/>
      <c r="E192" s="303"/>
      <c r="F192" s="307"/>
      <c r="G192" s="306"/>
      <c r="H192" s="307"/>
      <c r="I192" s="307"/>
      <c r="J192" s="306"/>
      <c r="K192" s="95"/>
    </row>
    <row r="193" spans="1:11" s="29" customFormat="1" ht="13.5" customHeight="1" x14ac:dyDescent="0.3">
      <c r="A193" s="343"/>
      <c r="B193" s="299"/>
      <c r="C193" s="304"/>
      <c r="D193" s="300"/>
      <c r="E193" s="300"/>
      <c r="F193" s="302"/>
      <c r="G193" s="301"/>
      <c r="H193" s="302"/>
      <c r="I193" s="302"/>
      <c r="J193" s="301"/>
      <c r="K193" s="100"/>
    </row>
    <row r="194" spans="1:11" s="29" customFormat="1" ht="13.5" customHeight="1" x14ac:dyDescent="0.3">
      <c r="A194" s="340"/>
      <c r="B194" s="305"/>
      <c r="C194" s="323"/>
      <c r="D194" s="303"/>
      <c r="E194" s="303"/>
      <c r="F194" s="307"/>
      <c r="G194" s="306"/>
      <c r="H194" s="307"/>
      <c r="I194" s="307"/>
      <c r="J194" s="306"/>
      <c r="K194" s="95"/>
    </row>
    <row r="195" spans="1:11" s="29" customFormat="1" ht="13.5" customHeight="1" x14ac:dyDescent="0.3">
      <c r="A195" s="343"/>
      <c r="B195" s="299"/>
      <c r="C195" s="304"/>
      <c r="D195" s="300"/>
      <c r="E195" s="300"/>
      <c r="F195" s="302"/>
      <c r="G195" s="301"/>
      <c r="H195" s="302"/>
      <c r="I195" s="302"/>
      <c r="J195" s="301"/>
      <c r="K195" s="100"/>
    </row>
    <row r="196" spans="1:11" s="29" customFormat="1" ht="13.5" customHeight="1" x14ac:dyDescent="0.3">
      <c r="A196" s="340"/>
      <c r="B196" s="305"/>
      <c r="C196" s="323"/>
      <c r="D196" s="303"/>
      <c r="E196" s="303"/>
      <c r="F196" s="307"/>
      <c r="G196" s="306"/>
      <c r="H196" s="307"/>
      <c r="I196" s="307"/>
      <c r="J196" s="306"/>
      <c r="K196" s="95"/>
    </row>
    <row r="197" spans="1:11" s="29" customFormat="1" ht="13.5" customHeight="1" x14ac:dyDescent="0.3">
      <c r="A197" s="343"/>
      <c r="B197" s="299"/>
      <c r="C197" s="304"/>
      <c r="D197" s="300"/>
      <c r="E197" s="300"/>
      <c r="F197" s="302"/>
      <c r="G197" s="301"/>
      <c r="H197" s="302"/>
      <c r="I197" s="302"/>
      <c r="J197" s="301"/>
      <c r="K197" s="100"/>
    </row>
    <row r="198" spans="1:11" s="29" customFormat="1" ht="13.5" customHeight="1" x14ac:dyDescent="0.3">
      <c r="A198" s="340"/>
      <c r="B198" s="305"/>
      <c r="C198" s="323"/>
      <c r="D198" s="303"/>
      <c r="E198" s="303"/>
      <c r="F198" s="307"/>
      <c r="G198" s="306"/>
      <c r="H198" s="307"/>
      <c r="I198" s="307"/>
      <c r="J198" s="306"/>
      <c r="K198" s="95"/>
    </row>
    <row r="199" spans="1:11" s="29" customFormat="1" ht="13.5" customHeight="1" x14ac:dyDescent="0.3">
      <c r="A199" s="343"/>
      <c r="B199" s="299"/>
      <c r="C199" s="304"/>
      <c r="D199" s="300"/>
      <c r="E199" s="300"/>
      <c r="F199" s="302"/>
      <c r="G199" s="301"/>
      <c r="H199" s="302"/>
      <c r="I199" s="302"/>
      <c r="J199" s="301"/>
      <c r="K199" s="100"/>
    </row>
    <row r="200" spans="1:11" s="29" customFormat="1" ht="13.5" customHeight="1" x14ac:dyDescent="0.3">
      <c r="A200" s="340"/>
      <c r="B200" s="305"/>
      <c r="C200" s="323"/>
      <c r="D200" s="303"/>
      <c r="E200" s="303"/>
      <c r="F200" s="307"/>
      <c r="G200" s="306"/>
      <c r="H200" s="307"/>
      <c r="I200" s="307"/>
      <c r="J200" s="306"/>
      <c r="K200" s="95"/>
    </row>
    <row r="201" spans="1:11" s="29" customFormat="1" ht="13.5" customHeight="1" x14ac:dyDescent="0.3">
      <c r="A201" s="343"/>
      <c r="B201" s="299"/>
      <c r="C201" s="304"/>
      <c r="D201" s="300"/>
      <c r="E201" s="300"/>
      <c r="F201" s="302"/>
      <c r="G201" s="301"/>
      <c r="H201" s="302"/>
      <c r="I201" s="302"/>
      <c r="J201" s="301"/>
      <c r="K201" s="100"/>
    </row>
    <row r="202" spans="1:11" s="29" customFormat="1" ht="13.5" customHeight="1" x14ac:dyDescent="0.3">
      <c r="A202" s="340"/>
      <c r="B202" s="305"/>
      <c r="C202" s="323"/>
      <c r="D202" s="303"/>
      <c r="E202" s="303"/>
      <c r="F202" s="307"/>
      <c r="G202" s="306"/>
      <c r="H202" s="307"/>
      <c r="I202" s="307"/>
      <c r="J202" s="306"/>
      <c r="K202" s="95"/>
    </row>
    <row r="203" spans="1:11" s="29" customFormat="1" ht="13.5" customHeight="1" x14ac:dyDescent="0.3">
      <c r="A203" s="343"/>
      <c r="B203" s="299"/>
      <c r="C203" s="304"/>
      <c r="D203" s="300"/>
      <c r="E203" s="300"/>
      <c r="F203" s="302"/>
      <c r="G203" s="301"/>
      <c r="H203" s="302"/>
      <c r="I203" s="302"/>
      <c r="J203" s="301"/>
      <c r="K203" s="100"/>
    </row>
    <row r="204" spans="1:11" ht="15.65" customHeight="1" x14ac:dyDescent="0.3">
      <c r="A204" s="340"/>
      <c r="B204" s="305"/>
      <c r="C204" s="323"/>
      <c r="D204" s="303"/>
      <c r="E204" s="303"/>
      <c r="F204" s="307"/>
      <c r="G204" s="306"/>
      <c r="H204" s="307"/>
      <c r="I204" s="307"/>
      <c r="J204" s="306"/>
      <c r="K204" s="95"/>
    </row>
    <row r="205" spans="1:11" ht="19.75" customHeight="1" x14ac:dyDescent="0.3">
      <c r="A205" s="343"/>
      <c r="B205" s="299"/>
      <c r="C205" s="304"/>
      <c r="D205" s="300"/>
      <c r="E205" s="300"/>
      <c r="F205" s="302"/>
      <c r="G205" s="301"/>
      <c r="H205" s="302"/>
      <c r="I205" s="302"/>
      <c r="J205" s="301"/>
      <c r="K205" s="100"/>
    </row>
    <row r="206" spans="1:11" ht="20.399999999999999" customHeight="1" x14ac:dyDescent="0.3">
      <c r="A206" s="340"/>
      <c r="B206" s="305"/>
      <c r="C206" s="323"/>
      <c r="D206" s="303"/>
      <c r="E206" s="303"/>
      <c r="F206" s="307"/>
      <c r="G206" s="306"/>
      <c r="H206" s="307"/>
      <c r="I206" s="307"/>
      <c r="J206" s="306"/>
      <c r="K206" s="307"/>
    </row>
    <row r="207" spans="1:11" s="29" customFormat="1" ht="31.75" customHeight="1" x14ac:dyDescent="0.3">
      <c r="A207" s="40" t="s">
        <v>33</v>
      </c>
      <c r="B207" s="38"/>
      <c r="C207" s="39"/>
      <c r="D207" s="38"/>
      <c r="E207" s="38"/>
      <c r="F207" s="153">
        <f>SUM(F170:F206)</f>
        <v>3630</v>
      </c>
      <c r="G207" s="38"/>
      <c r="H207" s="153">
        <f>SUM(H170:H206)</f>
        <v>5630</v>
      </c>
      <c r="I207" s="37"/>
      <c r="J207" s="37"/>
      <c r="K207" s="153">
        <f>SUM(K170:K206)</f>
        <v>13615</v>
      </c>
    </row>
    <row r="208" spans="1:11" s="29" customFormat="1" ht="29.4" customHeight="1" x14ac:dyDescent="0.35">
      <c r="A208" s="152"/>
      <c r="B208" s="399"/>
      <c r="C208" s="400"/>
      <c r="D208" s="400"/>
      <c r="E208" s="401"/>
      <c r="F208" s="404"/>
      <c r="G208" s="405"/>
      <c r="H208" s="404"/>
      <c r="I208" s="406"/>
      <c r="J208" s="406"/>
      <c r="K208" s="407"/>
    </row>
    <row r="209" spans="1:11" s="29" customFormat="1" ht="55.25" customHeight="1" x14ac:dyDescent="0.35">
      <c r="A209" s="151"/>
      <c r="B209" s="402"/>
      <c r="C209" s="402"/>
      <c r="D209" s="402"/>
      <c r="E209" s="403"/>
      <c r="F209" s="310" t="s">
        <v>60</v>
      </c>
      <c r="G209" s="150"/>
      <c r="H209" s="317"/>
      <c r="I209" s="149"/>
      <c r="J209" s="149"/>
      <c r="K209" s="264"/>
    </row>
    <row r="210" spans="1:11" s="29" customFormat="1" ht="18.649999999999999" customHeight="1" x14ac:dyDescent="0.35">
      <c r="A210" s="148"/>
      <c r="B210" s="147"/>
      <c r="C210" s="145"/>
      <c r="D210" s="146"/>
      <c r="E210" s="145"/>
      <c r="F210" s="408"/>
      <c r="G210" s="409"/>
      <c r="H210" s="409"/>
      <c r="I210" s="409"/>
      <c r="J210" s="409"/>
      <c r="K210" s="410"/>
    </row>
    <row r="211" spans="1:11" s="29" customFormat="1" ht="59.4" customHeight="1" x14ac:dyDescent="0.3">
      <c r="A211" s="144"/>
      <c r="B211" s="143"/>
      <c r="C211" s="142"/>
      <c r="D211" s="140"/>
      <c r="E211" s="140"/>
      <c r="F211" s="252"/>
      <c r="G211" s="141"/>
      <c r="H211" s="252"/>
      <c r="I211" s="140"/>
      <c r="J211" s="139"/>
      <c r="K211" s="263"/>
    </row>
    <row r="212" spans="1:11" s="29" customFormat="1" ht="13.5" customHeight="1" x14ac:dyDescent="0.3">
      <c r="A212" s="159" t="s">
        <v>101</v>
      </c>
      <c r="B212" s="66"/>
      <c r="C212" s="66"/>
      <c r="D212" s="201" t="s">
        <v>100</v>
      </c>
      <c r="E212" s="101"/>
      <c r="F212" s="79"/>
      <c r="G212" s="62"/>
      <c r="H212" s="79"/>
      <c r="I212" s="62">
        <v>120</v>
      </c>
      <c r="J212" s="62"/>
      <c r="K212" s="61"/>
    </row>
    <row r="213" spans="1:11" s="29" customFormat="1" ht="13.5" customHeight="1" x14ac:dyDescent="0.3">
      <c r="A213" s="56" t="s">
        <v>276</v>
      </c>
      <c r="B213" s="45"/>
      <c r="C213" s="45"/>
      <c r="D213" s="55" t="s">
        <v>34</v>
      </c>
      <c r="E213" s="158" t="s">
        <v>98</v>
      </c>
      <c r="F213" s="192">
        <v>0</v>
      </c>
      <c r="G213" s="42">
        <v>1</v>
      </c>
      <c r="H213" s="43">
        <f>SUM(F213)*G213</f>
        <v>0</v>
      </c>
      <c r="I213" s="42">
        <f>SUM(I212/60)</f>
        <v>2</v>
      </c>
      <c r="J213" s="42"/>
      <c r="K213" s="41">
        <f>SUM(H213*I213)</f>
        <v>0</v>
      </c>
    </row>
    <row r="214" spans="1:11" s="29" customFormat="1" ht="13.5" customHeight="1" x14ac:dyDescent="0.3">
      <c r="A214" s="159" t="s">
        <v>101</v>
      </c>
      <c r="B214" s="77"/>
      <c r="C214" s="66"/>
      <c r="D214" s="201" t="s">
        <v>100</v>
      </c>
      <c r="E214" s="101"/>
      <c r="F214" s="204"/>
      <c r="G214" s="62"/>
      <c r="H214" s="79"/>
      <c r="I214" s="62">
        <v>120</v>
      </c>
      <c r="J214" s="62"/>
      <c r="K214" s="61"/>
    </row>
    <row r="215" spans="1:11" s="29" customFormat="1" ht="13.5" customHeight="1" x14ac:dyDescent="0.3">
      <c r="A215" s="203" t="s">
        <v>99</v>
      </c>
      <c r="B215" s="73"/>
      <c r="C215" s="45"/>
      <c r="D215" s="55" t="s">
        <v>34</v>
      </c>
      <c r="E215" s="202" t="s">
        <v>98</v>
      </c>
      <c r="F215" s="192">
        <v>0</v>
      </c>
      <c r="G215" s="42">
        <v>1</v>
      </c>
      <c r="H215" s="43">
        <f>SUM(F215)*G215</f>
        <v>0</v>
      </c>
      <c r="I215" s="42">
        <f>SUM(I214/60)</f>
        <v>2</v>
      </c>
      <c r="J215" s="42"/>
      <c r="K215" s="41">
        <f>SUM(H215*I215)</f>
        <v>0</v>
      </c>
    </row>
    <row r="216" spans="1:11" s="29" customFormat="1" ht="13.5" customHeight="1" x14ac:dyDescent="0.3">
      <c r="A216" s="195" t="s">
        <v>95</v>
      </c>
      <c r="B216" s="256"/>
      <c r="C216" s="66"/>
      <c r="D216" s="201" t="s">
        <v>94</v>
      </c>
      <c r="E216" s="188"/>
      <c r="F216" s="274"/>
      <c r="G216" s="188"/>
      <c r="H216" s="318"/>
      <c r="I216" s="62">
        <v>120</v>
      </c>
      <c r="J216" s="188"/>
      <c r="K216" s="266"/>
    </row>
    <row r="217" spans="1:11" s="29" customFormat="1" ht="13.5" customHeight="1" x14ac:dyDescent="0.3">
      <c r="A217" s="199" t="s">
        <v>97</v>
      </c>
      <c r="B217" s="344"/>
      <c r="C217" s="344"/>
      <c r="D217" s="198" t="s">
        <v>34</v>
      </c>
      <c r="E217" s="187" t="s">
        <v>87</v>
      </c>
      <c r="F217" s="192">
        <v>0</v>
      </c>
      <c r="G217" s="42">
        <v>1</v>
      </c>
      <c r="H217" s="43">
        <f>SUM(F217)*G217</f>
        <v>0</v>
      </c>
      <c r="I217" s="43">
        <f>SUM(I216/60)</f>
        <v>2</v>
      </c>
      <c r="J217" s="42"/>
      <c r="K217" s="41">
        <f>SUM(H217*I217)</f>
        <v>0</v>
      </c>
    </row>
    <row r="218" spans="1:11" s="29" customFormat="1" ht="13.5" customHeight="1" x14ac:dyDescent="0.3">
      <c r="A218" s="195" t="s">
        <v>95</v>
      </c>
      <c r="B218" s="344"/>
      <c r="C218" s="344"/>
      <c r="D218" s="197" t="s">
        <v>94</v>
      </c>
      <c r="E218" s="101"/>
      <c r="F218" s="100"/>
      <c r="G218" s="62"/>
      <c r="H218" s="79"/>
      <c r="I218" s="62">
        <v>120</v>
      </c>
      <c r="J218" s="62"/>
      <c r="K218" s="61"/>
    </row>
    <row r="219" spans="1:11" s="29" customFormat="1" ht="13.5" customHeight="1" x14ac:dyDescent="0.3">
      <c r="A219" s="172" t="s">
        <v>96</v>
      </c>
      <c r="B219" s="344"/>
      <c r="C219" s="344"/>
      <c r="D219" s="196" t="s">
        <v>34</v>
      </c>
      <c r="E219" s="187" t="s">
        <v>87</v>
      </c>
      <c r="F219" s="192">
        <v>0</v>
      </c>
      <c r="G219" s="42">
        <v>1</v>
      </c>
      <c r="H219" s="43">
        <f>SUM(F219)*G219</f>
        <v>0</v>
      </c>
      <c r="I219" s="43">
        <f>SUM(I218/60)</f>
        <v>2</v>
      </c>
      <c r="J219" s="42"/>
      <c r="K219" s="41">
        <f>SUM(H219*I219)</f>
        <v>0</v>
      </c>
    </row>
    <row r="220" spans="1:11" s="29" customFormat="1" ht="13.5" customHeight="1" x14ac:dyDescent="0.3">
      <c r="A220" s="195" t="s">
        <v>95</v>
      </c>
      <c r="B220" s="344"/>
      <c r="C220" s="344"/>
      <c r="D220" s="194" t="s">
        <v>94</v>
      </c>
      <c r="E220" s="64"/>
      <c r="F220" s="100"/>
      <c r="G220" s="62"/>
      <c r="H220" s="79"/>
      <c r="I220" s="62">
        <v>120</v>
      </c>
      <c r="J220" s="62"/>
      <c r="K220" s="61"/>
    </row>
    <row r="221" spans="1:11" s="29" customFormat="1" ht="13.5" customHeight="1" x14ac:dyDescent="0.3">
      <c r="A221" s="172" t="s">
        <v>93</v>
      </c>
      <c r="B221" s="344"/>
      <c r="C221" s="344"/>
      <c r="D221" s="193" t="s">
        <v>39</v>
      </c>
      <c r="E221" s="187" t="s">
        <v>87</v>
      </c>
      <c r="F221" s="192">
        <v>0</v>
      </c>
      <c r="G221" s="42">
        <v>1</v>
      </c>
      <c r="H221" s="43">
        <f>SUM(F221)*G221</f>
        <v>0</v>
      </c>
      <c r="I221" s="43">
        <f>SUM(I220/60)</f>
        <v>2</v>
      </c>
      <c r="J221" s="42"/>
      <c r="K221" s="41">
        <f>SUM(H221*I221)</f>
        <v>0</v>
      </c>
    </row>
    <row r="222" spans="1:11" s="29" customFormat="1" ht="13.5" customHeight="1" x14ac:dyDescent="0.3">
      <c r="A222" s="195" t="s">
        <v>90</v>
      </c>
      <c r="B222" s="344"/>
      <c r="C222" s="344"/>
      <c r="D222" s="201" t="s">
        <v>89</v>
      </c>
      <c r="E222" s="188"/>
      <c r="F222" s="274"/>
      <c r="G222" s="188"/>
      <c r="H222" s="318"/>
      <c r="I222" s="62">
        <v>120</v>
      </c>
      <c r="J222" s="188"/>
      <c r="K222" s="266"/>
    </row>
    <row r="223" spans="1:11" s="138" customFormat="1" ht="13.5" customHeight="1" x14ac:dyDescent="0.3">
      <c r="A223" s="199" t="s">
        <v>92</v>
      </c>
      <c r="B223" s="344"/>
      <c r="C223" s="344"/>
      <c r="D223" s="198" t="s">
        <v>34</v>
      </c>
      <c r="E223" s="187" t="s">
        <v>87</v>
      </c>
      <c r="F223" s="192">
        <v>0</v>
      </c>
      <c r="G223" s="42">
        <v>1</v>
      </c>
      <c r="H223" s="43">
        <f>SUM(F223)*G223</f>
        <v>0</v>
      </c>
      <c r="I223" s="43">
        <f>SUM(I222/60)</f>
        <v>2</v>
      </c>
      <c r="J223" s="42"/>
      <c r="K223" s="41">
        <f>SUM(H223*I223)</f>
        <v>0</v>
      </c>
    </row>
    <row r="224" spans="1:11" s="29" customFormat="1" ht="13.5" customHeight="1" x14ac:dyDescent="0.3">
      <c r="A224" s="195" t="s">
        <v>90</v>
      </c>
      <c r="B224" s="344"/>
      <c r="C224" s="344"/>
      <c r="D224" s="197" t="s">
        <v>89</v>
      </c>
      <c r="E224" s="101"/>
      <c r="F224" s="100"/>
      <c r="G224" s="62"/>
      <c r="H224" s="79"/>
      <c r="I224" s="62">
        <v>120</v>
      </c>
      <c r="J224" s="62"/>
      <c r="K224" s="61"/>
    </row>
    <row r="225" spans="1:11" s="29" customFormat="1" ht="13.5" customHeight="1" x14ac:dyDescent="0.3">
      <c r="A225" s="172" t="s">
        <v>91</v>
      </c>
      <c r="B225" s="344"/>
      <c r="C225" s="344"/>
      <c r="D225" s="196" t="s">
        <v>34</v>
      </c>
      <c r="E225" s="187" t="s">
        <v>87</v>
      </c>
      <c r="F225" s="192">
        <v>0</v>
      </c>
      <c r="G225" s="42">
        <v>1</v>
      </c>
      <c r="H225" s="43">
        <f>SUM(F225)*G225</f>
        <v>0</v>
      </c>
      <c r="I225" s="43">
        <f>SUM(I224/60)</f>
        <v>2</v>
      </c>
      <c r="J225" s="42"/>
      <c r="K225" s="41">
        <f>SUM(H225*I225)</f>
        <v>0</v>
      </c>
    </row>
    <row r="226" spans="1:11" s="29" customFormat="1" ht="13.5" customHeight="1" x14ac:dyDescent="0.3">
      <c r="A226" s="195" t="s">
        <v>90</v>
      </c>
      <c r="B226" s="344"/>
      <c r="C226" s="344"/>
      <c r="D226" s="194" t="s">
        <v>89</v>
      </c>
      <c r="E226" s="64"/>
      <c r="F226" s="100"/>
      <c r="G226" s="62"/>
      <c r="H226" s="79"/>
      <c r="I226" s="62">
        <v>120</v>
      </c>
      <c r="J226" s="62"/>
      <c r="K226" s="61"/>
    </row>
    <row r="227" spans="1:11" s="29" customFormat="1" ht="13.5" customHeight="1" x14ac:dyDescent="0.3">
      <c r="A227" s="172" t="s">
        <v>88</v>
      </c>
      <c r="B227" s="344"/>
      <c r="C227" s="344"/>
      <c r="D227" s="193" t="s">
        <v>39</v>
      </c>
      <c r="E227" s="187" t="s">
        <v>87</v>
      </c>
      <c r="F227" s="192">
        <v>0</v>
      </c>
      <c r="G227" s="42">
        <v>1</v>
      </c>
      <c r="H227" s="43">
        <f>SUM(F227)*G227</f>
        <v>0</v>
      </c>
      <c r="I227" s="43">
        <f>SUM(I226/60)</f>
        <v>2</v>
      </c>
      <c r="J227" s="42"/>
      <c r="K227" s="41">
        <f>SUM(H227*I227)</f>
        <v>0</v>
      </c>
    </row>
    <row r="228" spans="1:11" s="29" customFormat="1" ht="13.5" customHeight="1" x14ac:dyDescent="0.3">
      <c r="A228" s="366" t="s">
        <v>292</v>
      </c>
      <c r="B228" s="344"/>
      <c r="C228" s="344"/>
      <c r="D228" s="190" t="s">
        <v>86</v>
      </c>
      <c r="E228" s="189" t="s">
        <v>85</v>
      </c>
      <c r="F228" s="275"/>
      <c r="G228" s="188"/>
      <c r="H228" s="318"/>
      <c r="I228" s="62">
        <v>40</v>
      </c>
      <c r="J228" s="188"/>
      <c r="K228" s="266"/>
    </row>
    <row r="229" spans="1:11" s="29" customFormat="1" ht="16.5" customHeight="1" x14ac:dyDescent="0.35">
      <c r="A229" s="425" t="s">
        <v>293</v>
      </c>
      <c r="B229" s="344"/>
      <c r="C229" s="344"/>
      <c r="D229" t="s">
        <v>294</v>
      </c>
      <c r="E229" s="29" t="s">
        <v>291</v>
      </c>
      <c r="F229" s="114">
        <v>0</v>
      </c>
      <c r="G229" s="42">
        <v>1</v>
      </c>
      <c r="H229" s="43">
        <f>SUM(F229)*G229</f>
        <v>0</v>
      </c>
      <c r="I229" s="53">
        <v>0.6</v>
      </c>
      <c r="J229" s="42"/>
      <c r="K229" s="41">
        <f>SUM(H229*I229)</f>
        <v>0</v>
      </c>
    </row>
    <row r="230" spans="1:11" x14ac:dyDescent="0.3">
      <c r="A230" s="186" t="s">
        <v>84</v>
      </c>
      <c r="B230" s="186"/>
      <c r="C230" s="186"/>
      <c r="D230" s="186"/>
      <c r="E230" s="186"/>
      <c r="F230" s="273"/>
      <c r="G230" s="186"/>
      <c r="H230" s="319"/>
      <c r="I230" s="186"/>
      <c r="J230" s="186"/>
      <c r="K230" s="265"/>
    </row>
    <row r="231" spans="1:11" x14ac:dyDescent="0.3">
      <c r="A231" s="185" t="s">
        <v>83</v>
      </c>
      <c r="B231" s="184"/>
      <c r="C231" s="183"/>
      <c r="D231" s="174" t="s">
        <v>47</v>
      </c>
      <c r="E231" s="64" t="s">
        <v>79</v>
      </c>
      <c r="F231" s="182"/>
      <c r="G231" s="180"/>
      <c r="H231" s="181"/>
      <c r="I231" s="180">
        <v>15</v>
      </c>
      <c r="J231" s="180"/>
      <c r="K231" s="181"/>
    </row>
    <row r="232" spans="1:11" x14ac:dyDescent="0.3">
      <c r="A232" s="179" t="s">
        <v>82</v>
      </c>
      <c r="B232" s="45"/>
      <c r="C232" s="75"/>
      <c r="D232" s="108" t="s">
        <v>34</v>
      </c>
      <c r="E232" s="167"/>
      <c r="F232" s="178">
        <v>0</v>
      </c>
      <c r="G232" s="47">
        <v>1</v>
      </c>
      <c r="H232" s="48">
        <f>SUM(F232*G232)</f>
        <v>0</v>
      </c>
      <c r="I232" s="70">
        <f>SUM(I231/60)</f>
        <v>0.25</v>
      </c>
      <c r="J232" s="47"/>
      <c r="K232" s="130">
        <v>0</v>
      </c>
    </row>
    <row r="233" spans="1:11" x14ac:dyDescent="0.3">
      <c r="A233" s="176" t="s">
        <v>81</v>
      </c>
      <c r="B233" s="175"/>
      <c r="C233" s="66"/>
      <c r="D233" s="174" t="s">
        <v>47</v>
      </c>
      <c r="E233" s="173" t="s">
        <v>76</v>
      </c>
      <c r="F233" s="182"/>
      <c r="G233" s="180"/>
      <c r="H233" s="181"/>
      <c r="I233" s="180">
        <v>15</v>
      </c>
      <c r="J233" s="180"/>
      <c r="K233" s="272"/>
    </row>
    <row r="234" spans="1:11" x14ac:dyDescent="0.3">
      <c r="A234" s="172" t="s">
        <v>45</v>
      </c>
      <c r="B234" s="85"/>
      <c r="C234" s="45"/>
      <c r="D234" s="96" t="s">
        <v>34</v>
      </c>
      <c r="E234" s="171" t="s">
        <v>75</v>
      </c>
      <c r="F234" s="178">
        <v>0</v>
      </c>
      <c r="G234" s="47">
        <v>1</v>
      </c>
      <c r="H234" s="48">
        <f>SUM(F234*G234)</f>
        <v>0</v>
      </c>
      <c r="I234" s="70">
        <f>SUM(I233/60)</f>
        <v>0.25</v>
      </c>
      <c r="J234" s="47"/>
      <c r="K234" s="70">
        <v>0</v>
      </c>
    </row>
    <row r="235" spans="1:11" x14ac:dyDescent="0.3">
      <c r="A235" s="102" t="s">
        <v>80</v>
      </c>
      <c r="B235" s="66"/>
      <c r="C235" s="66"/>
      <c r="D235" s="101" t="s">
        <v>47</v>
      </c>
      <c r="E235" s="101" t="s">
        <v>79</v>
      </c>
      <c r="F235" s="170"/>
      <c r="G235" s="62"/>
      <c r="H235" s="79"/>
      <c r="I235" s="62">
        <v>15</v>
      </c>
      <c r="J235" s="62"/>
      <c r="K235" s="269"/>
    </row>
    <row r="236" spans="1:11" x14ac:dyDescent="0.3">
      <c r="A236" s="169" t="s">
        <v>78</v>
      </c>
      <c r="B236" s="50"/>
      <c r="C236" s="50"/>
      <c r="D236" s="49" t="s">
        <v>34</v>
      </c>
      <c r="E236" s="23"/>
      <c r="F236" s="168">
        <v>0</v>
      </c>
      <c r="G236" s="47">
        <v>1</v>
      </c>
      <c r="H236" s="48">
        <f>SUM(F236*G236)</f>
        <v>0</v>
      </c>
      <c r="I236" s="70">
        <f>SUM(I235/60)</f>
        <v>0.25</v>
      </c>
      <c r="J236" s="47"/>
      <c r="K236" s="240">
        <v>0</v>
      </c>
    </row>
    <row r="237" spans="1:11" x14ac:dyDescent="0.3">
      <c r="A237" s="159" t="s">
        <v>77</v>
      </c>
      <c r="B237" s="66"/>
      <c r="C237" s="66"/>
      <c r="D237" s="101" t="s">
        <v>47</v>
      </c>
      <c r="E237" s="64" t="s">
        <v>76</v>
      </c>
      <c r="F237" s="61"/>
      <c r="G237" s="62">
        <v>1</v>
      </c>
      <c r="H237" s="79"/>
      <c r="I237" s="62">
        <v>15</v>
      </c>
      <c r="J237" s="62"/>
      <c r="K237" s="269"/>
    </row>
    <row r="238" spans="1:11" x14ac:dyDescent="0.3">
      <c r="A238" s="164" t="s">
        <v>45</v>
      </c>
      <c r="B238" s="45"/>
      <c r="C238" s="45"/>
      <c r="D238" s="44" t="s">
        <v>34</v>
      </c>
      <c r="E238" s="158" t="s">
        <v>75</v>
      </c>
      <c r="F238" s="41">
        <v>0</v>
      </c>
      <c r="G238" s="42">
        <v>1</v>
      </c>
      <c r="H238" s="43">
        <v>0</v>
      </c>
      <c r="I238" s="53">
        <f>SUM(I237/60)</f>
        <v>0.25</v>
      </c>
      <c r="J238" s="42"/>
      <c r="K238" s="130">
        <v>0</v>
      </c>
    </row>
    <row r="239" spans="1:11" x14ac:dyDescent="0.3">
      <c r="A239" s="166" t="s">
        <v>74</v>
      </c>
      <c r="B239" s="66"/>
      <c r="C239" s="66"/>
      <c r="D239" s="101" t="s">
        <v>47</v>
      </c>
      <c r="E239" s="64" t="s">
        <v>73</v>
      </c>
      <c r="F239" s="79"/>
      <c r="G239" s="62"/>
      <c r="H239" s="79"/>
      <c r="I239" s="62">
        <v>15</v>
      </c>
      <c r="J239" s="62"/>
      <c r="K239" s="269"/>
    </row>
    <row r="240" spans="1:11" x14ac:dyDescent="0.3">
      <c r="A240" s="76"/>
      <c r="B240" s="50"/>
      <c r="C240" s="50"/>
      <c r="D240" s="49" t="s">
        <v>34</v>
      </c>
      <c r="E240" s="167"/>
      <c r="F240" s="48">
        <v>0</v>
      </c>
      <c r="G240" s="47">
        <v>1</v>
      </c>
      <c r="H240" s="48">
        <f>SUM(F240*G240)</f>
        <v>0</v>
      </c>
      <c r="I240" s="70">
        <f>SUM(I239/60)</f>
        <v>0.25</v>
      </c>
      <c r="J240" s="47"/>
      <c r="K240" s="240">
        <v>0</v>
      </c>
    </row>
    <row r="241" spans="1:11" x14ac:dyDescent="0.3">
      <c r="A241" s="166" t="s">
        <v>72</v>
      </c>
      <c r="B241" s="66"/>
      <c r="C241" s="66"/>
      <c r="D241" s="121" t="s">
        <v>47</v>
      </c>
      <c r="E241" s="64" t="s">
        <v>71</v>
      </c>
      <c r="F241" s="61"/>
      <c r="G241" s="62"/>
      <c r="H241" s="79"/>
      <c r="I241" s="62">
        <v>15</v>
      </c>
      <c r="J241" s="62"/>
      <c r="K241" s="269"/>
    </row>
    <row r="242" spans="1:11" x14ac:dyDescent="0.3">
      <c r="A242" s="164"/>
      <c r="B242" s="45"/>
      <c r="C242" s="45"/>
      <c r="D242" s="116" t="s">
        <v>34</v>
      </c>
      <c r="E242" s="44" t="s">
        <v>70</v>
      </c>
      <c r="F242" s="41">
        <v>0</v>
      </c>
      <c r="G242" s="42">
        <v>1</v>
      </c>
      <c r="H242" s="43">
        <f>SUM(F242*G242)</f>
        <v>0</v>
      </c>
      <c r="I242" s="53">
        <f>SUM(I241/60)</f>
        <v>0.25</v>
      </c>
      <c r="J242" s="42"/>
      <c r="K242" s="130">
        <v>0</v>
      </c>
    </row>
    <row r="243" spans="1:11" x14ac:dyDescent="0.3">
      <c r="A243" s="163" t="s">
        <v>69</v>
      </c>
      <c r="B243" s="66"/>
      <c r="C243" s="66"/>
      <c r="D243" s="101" t="s">
        <v>47</v>
      </c>
      <c r="E243" s="64" t="s">
        <v>68</v>
      </c>
      <c r="F243" s="100"/>
      <c r="G243" s="99"/>
      <c r="H243" s="100"/>
      <c r="I243" s="99">
        <v>15</v>
      </c>
      <c r="J243" s="99"/>
      <c r="K243" s="271"/>
    </row>
    <row r="244" spans="1:11" x14ac:dyDescent="0.3">
      <c r="A244" s="162" t="s">
        <v>45</v>
      </c>
      <c r="B244" s="50"/>
      <c r="C244" s="50"/>
      <c r="D244" s="49" t="s">
        <v>39</v>
      </c>
      <c r="E244" s="161" t="s">
        <v>67</v>
      </c>
      <c r="F244" s="160">
        <v>0</v>
      </c>
      <c r="G244" s="110">
        <v>1</v>
      </c>
      <c r="H244" s="103">
        <f>SUM(F244*G244)</f>
        <v>0</v>
      </c>
      <c r="I244" s="105">
        <f>SUM(I243/60)</f>
        <v>0.25</v>
      </c>
      <c r="J244" s="110"/>
      <c r="K244" s="270">
        <f>SUM(H244*I244)</f>
        <v>0</v>
      </c>
    </row>
    <row r="245" spans="1:11" x14ac:dyDescent="0.3">
      <c r="A245" s="159" t="s">
        <v>66</v>
      </c>
      <c r="B245" s="66"/>
      <c r="C245" s="66"/>
      <c r="D245" s="121" t="s">
        <v>47</v>
      </c>
      <c r="E245" s="101"/>
      <c r="F245" s="118"/>
      <c r="G245" s="99"/>
      <c r="H245" s="100"/>
      <c r="I245" s="99">
        <v>15</v>
      </c>
      <c r="J245" s="99"/>
      <c r="K245" s="271"/>
    </row>
    <row r="246" spans="1:11" x14ac:dyDescent="0.3">
      <c r="A246" s="50" t="s">
        <v>65</v>
      </c>
      <c r="B246" s="50"/>
      <c r="C246" s="50"/>
      <c r="D246" s="125" t="s">
        <v>39</v>
      </c>
      <c r="E246" s="158" t="s">
        <v>64</v>
      </c>
      <c r="F246" s="122">
        <v>0</v>
      </c>
      <c r="G246" s="110">
        <v>1</v>
      </c>
      <c r="H246" s="103">
        <f>SUM(F246*G246)</f>
        <v>0</v>
      </c>
      <c r="I246" s="105">
        <f>SUM(I245/60)</f>
        <v>0.25</v>
      </c>
      <c r="J246" s="110"/>
      <c r="K246" s="270">
        <f>SUM(H246*I246)</f>
        <v>0</v>
      </c>
    </row>
    <row r="247" spans="1:11" x14ac:dyDescent="0.3">
      <c r="A247" s="134" t="s">
        <v>63</v>
      </c>
      <c r="B247" s="66"/>
      <c r="C247" s="66"/>
      <c r="D247" s="121" t="s">
        <v>47</v>
      </c>
      <c r="E247" s="64" t="s">
        <v>62</v>
      </c>
      <c r="F247" s="118"/>
      <c r="G247" s="99"/>
      <c r="H247" s="100"/>
      <c r="I247" s="99">
        <v>20</v>
      </c>
      <c r="J247" s="99"/>
      <c r="K247" s="118"/>
    </row>
    <row r="248" spans="1:11" x14ac:dyDescent="0.3">
      <c r="A248" s="45" t="s">
        <v>57</v>
      </c>
      <c r="B248" s="45"/>
      <c r="C248" s="45"/>
      <c r="D248" s="116" t="s">
        <v>39</v>
      </c>
      <c r="E248" s="158" t="s">
        <v>61</v>
      </c>
      <c r="F248" s="112">
        <v>0</v>
      </c>
      <c r="G248" s="92">
        <v>1</v>
      </c>
      <c r="H248" s="95">
        <f>SUM(F248*G248)</f>
        <v>0</v>
      </c>
      <c r="I248" s="93">
        <f>SUM(I247/60)</f>
        <v>0.33333333333333331</v>
      </c>
      <c r="J248" s="164"/>
      <c r="K248" s="112">
        <f>SUM(H248*I248)</f>
        <v>0</v>
      </c>
    </row>
    <row r="249" spans="1:11" ht="24" customHeight="1" x14ac:dyDescent="0.3">
      <c r="A249" s="162"/>
      <c r="B249" s="50"/>
      <c r="C249" s="75"/>
      <c r="D249" s="125"/>
      <c r="E249" s="156"/>
      <c r="F249" s="122"/>
      <c r="G249" s="110"/>
      <c r="H249" s="103"/>
      <c r="I249" s="105"/>
      <c r="J249" s="76"/>
      <c r="K249" s="122"/>
    </row>
    <row r="250" spans="1:11" ht="18.649999999999999" customHeight="1" x14ac:dyDescent="0.3">
      <c r="A250" s="40" t="s">
        <v>33</v>
      </c>
      <c r="B250" s="38"/>
      <c r="C250" s="39"/>
      <c r="D250" s="38"/>
      <c r="E250" s="38"/>
      <c r="F250" s="153">
        <f>SUM(F244,F236,F232,F229,F227,F225,F223,F221,F219,F217,F215,F213)</f>
        <v>0</v>
      </c>
      <c r="G250" s="38"/>
      <c r="H250" s="36">
        <f>SUM(H213,H215,H217,H219,H221,H223,H225,H227,H229,H232,H234,H236,H238,H240,H242,H244,H246,H248)</f>
        <v>0</v>
      </c>
      <c r="I250" s="37"/>
      <c r="J250" s="37"/>
      <c r="K250" s="36">
        <f>SUM(K213,K215,K217,K219,K221,K223,K225,K227,K229,K232,K234,K236,K238,K240,K242,K244,K246,K248)</f>
        <v>0</v>
      </c>
    </row>
    <row r="251" spans="1:11" s="29" customFormat="1" ht="48" customHeight="1" x14ac:dyDescent="0.35">
      <c r="A251" s="152"/>
      <c r="B251" s="399"/>
      <c r="C251" s="400"/>
      <c r="D251" s="400"/>
      <c r="E251" s="401"/>
      <c r="F251" s="404"/>
      <c r="G251" s="405"/>
      <c r="H251" s="404"/>
      <c r="I251" s="406"/>
      <c r="J251" s="406"/>
      <c r="K251" s="407"/>
    </row>
    <row r="252" spans="1:11" ht="24.65" customHeight="1" x14ac:dyDescent="0.35">
      <c r="A252" s="151"/>
      <c r="B252" s="402"/>
      <c r="C252" s="402"/>
      <c r="D252" s="402"/>
      <c r="E252" s="403"/>
      <c r="F252" s="310" t="s">
        <v>60</v>
      </c>
      <c r="G252" s="150"/>
      <c r="H252" s="317"/>
      <c r="I252" s="149"/>
      <c r="J252" s="149"/>
      <c r="K252" s="264"/>
    </row>
    <row r="253" spans="1:11" ht="20.399999999999999" customHeight="1" x14ac:dyDescent="0.35">
      <c r="A253" s="148"/>
      <c r="B253" s="147"/>
      <c r="C253" s="145"/>
      <c r="D253" s="146"/>
      <c r="E253" s="145"/>
      <c r="F253" s="408"/>
      <c r="G253" s="409"/>
      <c r="H253" s="409"/>
      <c r="I253" s="409"/>
      <c r="J253" s="409"/>
      <c r="K253" s="410"/>
    </row>
    <row r="254" spans="1:11" ht="55.75" customHeight="1" x14ac:dyDescent="0.3">
      <c r="A254" s="144"/>
      <c r="B254" s="143"/>
      <c r="C254" s="142"/>
      <c r="D254" s="140"/>
      <c r="E254" s="140"/>
      <c r="F254" s="252"/>
      <c r="G254" s="141"/>
      <c r="H254" s="252"/>
      <c r="I254" s="140"/>
      <c r="J254" s="139"/>
      <c r="K254" s="263"/>
    </row>
    <row r="255" spans="1:11" x14ac:dyDescent="0.3">
      <c r="A255" s="138"/>
      <c r="B255" s="344"/>
      <c r="C255" s="344"/>
      <c r="D255" s="344"/>
      <c r="E255" s="344"/>
      <c r="F255" s="344"/>
      <c r="G255" s="344"/>
      <c r="H255" s="344"/>
      <c r="I255" s="344"/>
      <c r="J255" s="344"/>
      <c r="K255" s="344"/>
    </row>
    <row r="256" spans="1:11" x14ac:dyDescent="0.3">
      <c r="A256" s="136" t="s">
        <v>59</v>
      </c>
      <c r="B256" s="77"/>
      <c r="C256" s="66"/>
      <c r="D256" s="121" t="s">
        <v>47</v>
      </c>
      <c r="E256" s="101" t="s">
        <v>58</v>
      </c>
      <c r="F256" s="118"/>
      <c r="G256" s="99"/>
      <c r="H256" s="119"/>
      <c r="I256" s="99">
        <v>15</v>
      </c>
      <c r="J256" s="98"/>
      <c r="K256" s="118"/>
    </row>
    <row r="257" spans="1:11" x14ac:dyDescent="0.3">
      <c r="A257" s="45" t="s">
        <v>57</v>
      </c>
      <c r="B257" s="135"/>
      <c r="C257" s="131"/>
      <c r="D257" s="116" t="s">
        <v>39</v>
      </c>
      <c r="E257" s="115" t="s">
        <v>56</v>
      </c>
      <c r="F257" s="112">
        <v>0</v>
      </c>
      <c r="G257" s="92">
        <v>1</v>
      </c>
      <c r="H257" s="94">
        <f>SUM(F257*G257)</f>
        <v>0</v>
      </c>
      <c r="I257" s="93">
        <f>SUM(I256/60)</f>
        <v>0.25</v>
      </c>
      <c r="J257" s="113"/>
      <c r="K257" s="112">
        <f>SUM(H257*I257)</f>
        <v>0</v>
      </c>
    </row>
    <row r="258" spans="1:11" x14ac:dyDescent="0.3">
      <c r="A258" s="134" t="s">
        <v>55</v>
      </c>
      <c r="B258" s="133"/>
      <c r="C258" s="133"/>
      <c r="D258" s="121" t="s">
        <v>47</v>
      </c>
      <c r="E258" s="49" t="s">
        <v>54</v>
      </c>
      <c r="F258" s="118"/>
      <c r="G258" s="132"/>
      <c r="H258" s="119"/>
      <c r="I258" s="99">
        <v>15</v>
      </c>
      <c r="J258" s="98"/>
      <c r="K258" s="118"/>
    </row>
    <row r="259" spans="1:11" x14ac:dyDescent="0.3">
      <c r="A259" s="45" t="s">
        <v>45</v>
      </c>
      <c r="B259" s="131"/>
      <c r="C259" s="131"/>
      <c r="D259" s="116" t="s">
        <v>39</v>
      </c>
      <c r="E259" s="49" t="s">
        <v>53</v>
      </c>
      <c r="F259" s="112">
        <v>0</v>
      </c>
      <c r="G259" s="92">
        <v>1</v>
      </c>
      <c r="H259" s="94">
        <f>SUM(F259*G259)</f>
        <v>0</v>
      </c>
      <c r="I259" s="93">
        <f>SUM(I258/60)</f>
        <v>0.25</v>
      </c>
      <c r="J259" s="113"/>
      <c r="K259" s="41">
        <f>SUM(H259*I259)</f>
        <v>0</v>
      </c>
    </row>
    <row r="260" spans="1:11" x14ac:dyDescent="0.3">
      <c r="A260" s="129" t="s">
        <v>52</v>
      </c>
      <c r="B260" s="66"/>
      <c r="C260" s="66"/>
      <c r="D260" s="121" t="s">
        <v>47</v>
      </c>
      <c r="E260" s="120" t="s">
        <v>51</v>
      </c>
      <c r="F260" s="118"/>
      <c r="G260" s="99"/>
      <c r="H260" s="119"/>
      <c r="I260" s="99">
        <v>15</v>
      </c>
      <c r="J260" s="98"/>
      <c r="K260" s="118"/>
    </row>
    <row r="261" spans="1:11" x14ac:dyDescent="0.3">
      <c r="A261" s="86" t="s">
        <v>45</v>
      </c>
      <c r="B261" s="45"/>
      <c r="C261" s="45"/>
      <c r="D261" s="116" t="s">
        <v>39</v>
      </c>
      <c r="E261" s="124"/>
      <c r="F261" s="114">
        <v>0</v>
      </c>
      <c r="G261" s="92">
        <v>1</v>
      </c>
      <c r="H261" s="94">
        <f>SUM(F261*G261)</f>
        <v>0</v>
      </c>
      <c r="I261" s="93">
        <f>SUM(I260/60)</f>
        <v>0.25</v>
      </c>
      <c r="J261" s="113"/>
      <c r="K261" s="112">
        <f>SUM(H261*I261)</f>
        <v>0</v>
      </c>
    </row>
    <row r="262" spans="1:11" x14ac:dyDescent="0.3">
      <c r="A262" s="128" t="s">
        <v>50</v>
      </c>
      <c r="B262" s="50"/>
      <c r="C262" s="50"/>
      <c r="D262" s="125" t="s">
        <v>47</v>
      </c>
      <c r="E262" s="127" t="s">
        <v>46</v>
      </c>
      <c r="F262" s="122"/>
      <c r="G262" s="110"/>
      <c r="H262" s="106"/>
      <c r="I262" s="110">
        <v>360</v>
      </c>
      <c r="J262" s="104"/>
      <c r="K262" s="122"/>
    </row>
    <row r="263" spans="1:11" x14ac:dyDescent="0.3">
      <c r="A263" s="126" t="s">
        <v>49</v>
      </c>
      <c r="B263" s="50"/>
      <c r="C263" s="50"/>
      <c r="D263" s="125" t="s">
        <v>39</v>
      </c>
      <c r="E263" s="124"/>
      <c r="F263" s="123">
        <v>0</v>
      </c>
      <c r="G263" s="110">
        <v>1</v>
      </c>
      <c r="H263" s="106">
        <f>SUM(F263*G263)</f>
        <v>0</v>
      </c>
      <c r="I263" s="103">
        <f>SUM(I262/60)</f>
        <v>6</v>
      </c>
      <c r="J263" s="104"/>
      <c r="K263" s="122">
        <f>SUM(H263*I263)</f>
        <v>0</v>
      </c>
    </row>
    <row r="264" spans="1:11" x14ac:dyDescent="0.3">
      <c r="A264" s="102" t="s">
        <v>48</v>
      </c>
      <c r="B264" s="66"/>
      <c r="C264" s="66"/>
      <c r="D264" s="121" t="s">
        <v>47</v>
      </c>
      <c r="E264" s="120" t="s">
        <v>46</v>
      </c>
      <c r="F264" s="118"/>
      <c r="G264" s="99"/>
      <c r="H264" s="119"/>
      <c r="I264" s="99">
        <v>60</v>
      </c>
      <c r="J264" s="98"/>
      <c r="K264" s="118"/>
    </row>
    <row r="265" spans="1:11" x14ac:dyDescent="0.3">
      <c r="A265" s="117" t="s">
        <v>45</v>
      </c>
      <c r="B265" s="45"/>
      <c r="C265" s="45"/>
      <c r="D265" s="116" t="s">
        <v>39</v>
      </c>
      <c r="E265" s="115" t="s">
        <v>44</v>
      </c>
      <c r="F265" s="114">
        <v>0</v>
      </c>
      <c r="G265" s="92">
        <v>1</v>
      </c>
      <c r="H265" s="94">
        <f>SUM(F265*G265)</f>
        <v>0</v>
      </c>
      <c r="I265" s="95">
        <f>SUM(I264/60)</f>
        <v>1</v>
      </c>
      <c r="J265" s="113"/>
      <c r="K265" s="112">
        <f>SUM(H265*I265)</f>
        <v>0</v>
      </c>
    </row>
    <row r="266" spans="1:11" x14ac:dyDescent="0.3">
      <c r="A266" s="111" t="s">
        <v>43</v>
      </c>
      <c r="B266" s="50"/>
      <c r="C266" s="50"/>
      <c r="D266" s="49" t="s">
        <v>42</v>
      </c>
      <c r="E266" s="49" t="s">
        <v>41</v>
      </c>
      <c r="F266" s="103"/>
      <c r="G266" s="107"/>
      <c r="H266" s="106"/>
      <c r="I266" s="110">
        <v>20</v>
      </c>
      <c r="J266" s="104"/>
      <c r="K266" s="103"/>
    </row>
    <row r="267" spans="1:11" x14ac:dyDescent="0.3">
      <c r="A267" s="109" t="s">
        <v>40</v>
      </c>
      <c r="B267" s="50"/>
      <c r="C267" s="50"/>
      <c r="D267" s="49" t="s">
        <v>39</v>
      </c>
      <c r="E267" s="108" t="s">
        <v>38</v>
      </c>
      <c r="F267" s="103">
        <v>0</v>
      </c>
      <c r="G267" s="107">
        <v>2</v>
      </c>
      <c r="H267" s="106">
        <f>SUM(F267*G267)</f>
        <v>0</v>
      </c>
      <c r="I267" s="105">
        <f>SUM(I266/60)</f>
        <v>0.33333333333333331</v>
      </c>
      <c r="J267" s="104"/>
      <c r="K267" s="103">
        <f>SUM(H267*I267)</f>
        <v>0</v>
      </c>
    </row>
    <row r="268" spans="1:11" x14ac:dyDescent="0.3">
      <c r="A268" s="102" t="s">
        <v>37</v>
      </c>
      <c r="B268" s="66"/>
      <c r="C268" s="66"/>
      <c r="D268" s="101" t="s">
        <v>36</v>
      </c>
      <c r="E268" s="101" t="s">
        <v>35</v>
      </c>
      <c r="F268" s="100"/>
      <c r="G268" s="99"/>
      <c r="H268" s="100"/>
      <c r="I268" s="99">
        <v>15</v>
      </c>
      <c r="J268" s="99"/>
      <c r="K268" s="118"/>
    </row>
    <row r="269" spans="1:11" x14ac:dyDescent="0.3">
      <c r="A269" s="97"/>
      <c r="B269" s="45"/>
      <c r="C269" s="45"/>
      <c r="D269" s="44" t="s">
        <v>34</v>
      </c>
      <c r="E269" s="96"/>
      <c r="F269" s="95">
        <v>0</v>
      </c>
      <c r="G269" s="92">
        <v>1</v>
      </c>
      <c r="H269" s="94">
        <f>SUM(F269*G269)</f>
        <v>0</v>
      </c>
      <c r="I269" s="93">
        <f>SUM(I268/60)</f>
        <v>0.25</v>
      </c>
      <c r="J269" s="92"/>
      <c r="K269" s="112">
        <f>SUM(H269*I269)</f>
        <v>0</v>
      </c>
    </row>
    <row r="270" spans="1:11" x14ac:dyDescent="0.3">
      <c r="A270" s="91"/>
      <c r="B270" s="90"/>
      <c r="C270" s="90"/>
      <c r="D270" s="89"/>
      <c r="E270" s="89"/>
      <c r="F270" s="88"/>
      <c r="G270" s="87"/>
      <c r="H270" s="88"/>
      <c r="I270" s="87"/>
      <c r="J270" s="87"/>
      <c r="K270" s="267"/>
    </row>
    <row r="271" spans="1:11" x14ac:dyDescent="0.3">
      <c r="A271" s="86"/>
      <c r="B271" s="85"/>
      <c r="C271" s="85"/>
      <c r="D271" s="84"/>
      <c r="E271" s="83"/>
      <c r="F271" s="82"/>
      <c r="G271" s="81"/>
      <c r="H271" s="82"/>
      <c r="I271" s="82"/>
      <c r="J271" s="81"/>
      <c r="K271" s="80"/>
    </row>
    <row r="272" spans="1:11" x14ac:dyDescent="0.3">
      <c r="A272" s="67"/>
      <c r="B272" s="66"/>
      <c r="C272" s="66"/>
      <c r="D272" s="65"/>
      <c r="E272" s="64"/>
      <c r="F272" s="61"/>
      <c r="G272" s="62"/>
      <c r="H272" s="79"/>
      <c r="I272" s="62"/>
      <c r="J272" s="62"/>
      <c r="K272" s="61"/>
    </row>
    <row r="273" spans="1:11" x14ac:dyDescent="0.3">
      <c r="A273" s="76"/>
      <c r="B273" s="50"/>
      <c r="C273" s="50"/>
      <c r="D273" s="59"/>
      <c r="E273" s="49"/>
      <c r="F273" s="46"/>
      <c r="G273" s="47"/>
      <c r="H273" s="48"/>
      <c r="I273" s="47"/>
      <c r="J273" s="47"/>
      <c r="K273" s="46"/>
    </row>
    <row r="274" spans="1:11" x14ac:dyDescent="0.3">
      <c r="A274" s="74"/>
      <c r="B274" s="45"/>
      <c r="C274" s="45"/>
      <c r="D274" s="55"/>
      <c r="E274" s="44"/>
      <c r="F274" s="41"/>
      <c r="G274" s="42"/>
      <c r="H274" s="43"/>
      <c r="I274" s="42"/>
      <c r="J274" s="42"/>
      <c r="K274" s="41"/>
    </row>
    <row r="275" spans="1:11" x14ac:dyDescent="0.3">
      <c r="A275" s="78"/>
      <c r="B275" s="77"/>
      <c r="C275" s="66"/>
      <c r="D275" s="65"/>
      <c r="E275" s="64"/>
      <c r="F275" s="61"/>
      <c r="G275" s="62"/>
      <c r="H275" s="63"/>
      <c r="I275" s="62"/>
      <c r="J275" s="62"/>
      <c r="K275" s="61"/>
    </row>
    <row r="276" spans="1:11" x14ac:dyDescent="0.3">
      <c r="A276" s="76"/>
      <c r="B276" s="75"/>
      <c r="C276" s="50"/>
      <c r="D276" s="49"/>
      <c r="E276" s="49"/>
      <c r="F276" s="46"/>
      <c r="G276" s="47"/>
      <c r="H276" s="71"/>
      <c r="I276" s="47"/>
      <c r="J276" s="47"/>
      <c r="K276" s="46"/>
    </row>
    <row r="277" spans="1:11" x14ac:dyDescent="0.3">
      <c r="A277" s="74"/>
      <c r="B277" s="73"/>
      <c r="C277" s="45"/>
      <c r="D277" s="68"/>
      <c r="E277" s="44"/>
      <c r="F277" s="41"/>
      <c r="G277" s="42"/>
      <c r="H277" s="54"/>
      <c r="I277" s="42"/>
      <c r="J277" s="42"/>
      <c r="K277" s="41"/>
    </row>
    <row r="278" spans="1:11" x14ac:dyDescent="0.3">
      <c r="A278" s="72"/>
      <c r="B278" s="66"/>
      <c r="C278" s="66"/>
      <c r="D278" s="66"/>
      <c r="E278" s="64"/>
      <c r="F278" s="61"/>
      <c r="G278" s="62"/>
      <c r="H278" s="63"/>
      <c r="I278" s="62"/>
      <c r="J278" s="62"/>
      <c r="K278" s="61"/>
    </row>
    <row r="279" spans="1:11" x14ac:dyDescent="0.3">
      <c r="A279" s="65"/>
      <c r="B279" s="50"/>
      <c r="C279" s="50"/>
      <c r="D279" s="50"/>
      <c r="E279" s="49"/>
      <c r="F279" s="46"/>
      <c r="G279" s="47"/>
      <c r="H279" s="71"/>
      <c r="I279" s="70"/>
      <c r="J279" s="47"/>
      <c r="K279" s="46"/>
    </row>
    <row r="280" spans="1:11" x14ac:dyDescent="0.3">
      <c r="A280" s="69"/>
      <c r="B280" s="45"/>
      <c r="C280" s="45"/>
      <c r="D280" s="68"/>
      <c r="E280" s="44"/>
      <c r="F280" s="41"/>
      <c r="G280" s="42"/>
      <c r="H280" s="54"/>
      <c r="I280" s="53"/>
      <c r="J280" s="42"/>
      <c r="K280" s="41"/>
    </row>
    <row r="281" spans="1:11" x14ac:dyDescent="0.3">
      <c r="A281" s="67"/>
      <c r="B281" s="66"/>
      <c r="C281" s="66"/>
      <c r="D281" s="65"/>
      <c r="E281" s="64"/>
      <c r="F281" s="61"/>
      <c r="G281" s="62"/>
      <c r="H281" s="63"/>
      <c r="I281" s="62"/>
      <c r="J281" s="62"/>
      <c r="K281" s="61"/>
    </row>
    <row r="282" spans="1:11" x14ac:dyDescent="0.3">
      <c r="A282" s="60"/>
      <c r="B282" s="50"/>
      <c r="C282" s="50"/>
      <c r="D282" s="59"/>
      <c r="E282" s="58"/>
      <c r="F282" s="57"/>
      <c r="G282" s="47"/>
      <c r="H282" s="48"/>
      <c r="I282" s="48"/>
      <c r="J282" s="47"/>
      <c r="K282" s="46"/>
    </row>
    <row r="283" spans="1:11" x14ac:dyDescent="0.3">
      <c r="A283" s="56"/>
      <c r="B283" s="45"/>
      <c r="C283" s="45"/>
      <c r="D283" s="55"/>
      <c r="E283" s="44"/>
      <c r="F283" s="41"/>
      <c r="G283" s="42"/>
      <c r="H283" s="54"/>
      <c r="I283" s="53"/>
      <c r="J283" s="42"/>
      <c r="K283" s="41"/>
    </row>
    <row r="284" spans="1:11" x14ac:dyDescent="0.3">
      <c r="A284" s="52"/>
      <c r="B284" s="50"/>
      <c r="C284" s="50"/>
      <c r="D284" s="50"/>
      <c r="E284" s="49"/>
      <c r="F284" s="46"/>
      <c r="G284" s="47"/>
      <c r="H284" s="48"/>
      <c r="I284" s="47"/>
      <c r="J284" s="47"/>
      <c r="K284" s="46"/>
    </row>
    <row r="285" spans="1:11" x14ac:dyDescent="0.3">
      <c r="A285" s="51"/>
      <c r="B285" s="50"/>
      <c r="C285" s="50"/>
      <c r="D285" s="50"/>
      <c r="E285" s="49"/>
      <c r="F285" s="46"/>
      <c r="G285" s="47"/>
      <c r="H285" s="48"/>
      <c r="I285" s="47"/>
      <c r="J285" s="47"/>
      <c r="K285" s="46"/>
    </row>
    <row r="286" spans="1:11" x14ac:dyDescent="0.3">
      <c r="A286" s="45"/>
      <c r="B286" s="45"/>
      <c r="C286" s="45"/>
      <c r="D286" s="45"/>
      <c r="E286" s="44"/>
      <c r="F286" s="41"/>
      <c r="G286" s="42"/>
      <c r="H286" s="43"/>
      <c r="I286" s="42"/>
      <c r="J286" s="42"/>
      <c r="K286" s="41"/>
    </row>
    <row r="287" spans="1:11" x14ac:dyDescent="0.3">
      <c r="A287" s="52"/>
      <c r="B287" s="50"/>
      <c r="C287" s="50"/>
      <c r="D287" s="50"/>
      <c r="E287" s="49"/>
      <c r="F287" s="46"/>
      <c r="G287" s="47"/>
      <c r="H287" s="48"/>
      <c r="I287" s="47"/>
      <c r="J287" s="47"/>
      <c r="K287" s="46"/>
    </row>
    <row r="288" spans="1:11" x14ac:dyDescent="0.3">
      <c r="A288" s="51"/>
      <c r="B288" s="50"/>
      <c r="C288" s="50"/>
      <c r="D288" s="50"/>
      <c r="E288" s="49"/>
      <c r="F288" s="46"/>
      <c r="G288" s="47"/>
      <c r="H288" s="48"/>
      <c r="I288" s="47"/>
      <c r="J288" s="47"/>
      <c r="K288" s="46"/>
    </row>
    <row r="289" spans="1:11" x14ac:dyDescent="0.3">
      <c r="A289" s="45"/>
      <c r="B289" s="45"/>
      <c r="C289" s="45"/>
      <c r="D289" s="45"/>
      <c r="E289" s="44"/>
      <c r="F289" s="41"/>
      <c r="G289" s="42"/>
      <c r="H289" s="43"/>
      <c r="I289" s="42"/>
      <c r="J289" s="42"/>
      <c r="K289" s="41"/>
    </row>
    <row r="290" spans="1:11" x14ac:dyDescent="0.3">
      <c r="A290" s="52"/>
      <c r="B290" s="50"/>
      <c r="C290" s="50"/>
      <c r="D290" s="50"/>
      <c r="E290" s="49"/>
      <c r="F290" s="46"/>
      <c r="G290" s="47"/>
      <c r="H290" s="48"/>
      <c r="I290" s="47"/>
      <c r="J290" s="47"/>
      <c r="K290" s="46"/>
    </row>
    <row r="291" spans="1:11" x14ac:dyDescent="0.3">
      <c r="A291" s="52"/>
      <c r="B291" s="50"/>
      <c r="C291" s="50"/>
      <c r="D291" s="50"/>
      <c r="E291" s="49"/>
      <c r="F291" s="46"/>
      <c r="G291" s="47"/>
      <c r="H291" s="48"/>
      <c r="I291" s="47"/>
      <c r="J291" s="47"/>
      <c r="K291" s="46"/>
    </row>
    <row r="292" spans="1:11" s="29" customFormat="1" ht="12" customHeight="1" x14ac:dyDescent="0.3">
      <c r="A292" s="51"/>
      <c r="B292" s="50"/>
      <c r="C292" s="50"/>
      <c r="D292" s="50"/>
      <c r="E292" s="49"/>
      <c r="F292" s="46"/>
      <c r="G292" s="47"/>
      <c r="H292" s="48"/>
      <c r="I292" s="47"/>
      <c r="J292" s="47"/>
      <c r="K292" s="46"/>
    </row>
    <row r="293" spans="1:11" x14ac:dyDescent="0.3">
      <c r="A293" s="40" t="s">
        <v>33</v>
      </c>
      <c r="B293" s="38"/>
      <c r="C293" s="39"/>
      <c r="D293" s="38"/>
      <c r="E293" s="38"/>
      <c r="F293" s="36">
        <v>0</v>
      </c>
      <c r="G293" s="38"/>
      <c r="H293" s="36">
        <f>SUM(H257,H259,H261,H263,H265,H267,H269)</f>
        <v>0</v>
      </c>
      <c r="I293" s="37"/>
      <c r="J293" s="37"/>
      <c r="K293" s="36">
        <f>SUM(K257,K259,K261,K263,K265,K267,K269)</f>
        <v>0</v>
      </c>
    </row>
    <row r="294" spans="1:11" x14ac:dyDescent="0.3">
      <c r="A294" s="35" t="s">
        <v>32</v>
      </c>
      <c r="B294" s="33"/>
      <c r="C294" s="34"/>
      <c r="D294" s="33"/>
      <c r="E294" s="32"/>
      <c r="F294" s="31">
        <f>SUM(F39)</f>
        <v>14393</v>
      </c>
      <c r="G294" s="30"/>
      <c r="H294" s="342">
        <f>SUM(H207,H164,H123,H77,H39,H293,H250)</f>
        <v>221147.8</v>
      </c>
      <c r="I294" s="30"/>
      <c r="J294" s="30"/>
      <c r="K294" s="342">
        <f>SUM(K39,K77,K123,K164,K207,K250,K293)</f>
        <v>220837.61600000001</v>
      </c>
    </row>
    <row r="295" spans="1:11" x14ac:dyDescent="0.3">
      <c r="A295" s="1"/>
      <c r="K295" s="268"/>
    </row>
    <row r="296" spans="1:11" x14ac:dyDescent="0.3">
      <c r="A296" s="29"/>
      <c r="B296" s="29"/>
      <c r="C296" s="29"/>
      <c r="D296" s="29"/>
      <c r="E296" s="29"/>
      <c r="F296" s="268"/>
      <c r="G296" s="29"/>
      <c r="H296" s="268"/>
      <c r="I296" s="29"/>
      <c r="J296" s="29"/>
    </row>
    <row r="301" spans="1:11" ht="18" x14ac:dyDescent="0.4">
      <c r="A301" s="390" t="s">
        <v>262</v>
      </c>
      <c r="B301" s="3"/>
      <c r="C301" s="3"/>
      <c r="D301" s="3"/>
      <c r="G301" s="28"/>
      <c r="H301" s="320"/>
      <c r="I301" s="28"/>
    </row>
    <row r="302" spans="1:11" x14ac:dyDescent="0.3">
      <c r="G302" s="28"/>
      <c r="H302" s="320"/>
      <c r="I302" s="28"/>
    </row>
    <row r="303" spans="1:11" x14ac:dyDescent="0.3">
      <c r="A303" s="4" t="s">
        <v>31</v>
      </c>
      <c r="B303" s="3"/>
      <c r="C303" s="3"/>
      <c r="D303" s="391">
        <f>SUM(F6,F8,F10,F12,F14,F16,F18,F20)</f>
        <v>14393</v>
      </c>
      <c r="F303" s="311"/>
      <c r="G303" s="27" t="s">
        <v>30</v>
      </c>
      <c r="H303" s="311" t="s">
        <v>29</v>
      </c>
      <c r="I303" s="27" t="s">
        <v>277</v>
      </c>
    </row>
    <row r="304" spans="1:11" x14ac:dyDescent="0.3">
      <c r="F304" s="22"/>
      <c r="G304" s="23"/>
      <c r="H304" s="22"/>
      <c r="I304" s="23"/>
    </row>
    <row r="305" spans="1:10" x14ac:dyDescent="0.3">
      <c r="A305" s="4" t="s">
        <v>28</v>
      </c>
      <c r="B305" s="3"/>
      <c r="C305" s="3"/>
      <c r="D305" s="392">
        <f>SUM(H294/F294)</f>
        <v>15.364955186549016</v>
      </c>
      <c r="E305" s="19"/>
      <c r="F305" s="22" t="s">
        <v>27</v>
      </c>
      <c r="G305" s="25">
        <f>SUM(K10,K14,K18)</f>
        <v>4250</v>
      </c>
      <c r="H305" s="22">
        <f>SUM(K6,K8,K12,K16,K20,K26,K28,K30,K32,K34)</f>
        <v>81168.449333333338</v>
      </c>
      <c r="I305" s="22">
        <f t="shared" ref="I305:I311" si="1">SUM(G305:H305)</f>
        <v>85418.449333333338</v>
      </c>
    </row>
    <row r="306" spans="1:10" x14ac:dyDescent="0.3">
      <c r="A306" s="18" t="s">
        <v>26</v>
      </c>
      <c r="F306" s="22" t="s">
        <v>25</v>
      </c>
      <c r="G306" s="25">
        <f>SUM(K53)</f>
        <v>5</v>
      </c>
      <c r="H306" s="22">
        <v>47571</v>
      </c>
      <c r="I306" s="22">
        <f t="shared" si="1"/>
        <v>47576</v>
      </c>
    </row>
    <row r="307" spans="1:10" x14ac:dyDescent="0.3">
      <c r="A307" s="4" t="s">
        <v>24</v>
      </c>
      <c r="B307" s="3"/>
      <c r="C307" s="3"/>
      <c r="D307" s="393">
        <f>SUM(H294)</f>
        <v>221147.8</v>
      </c>
      <c r="F307" s="22" t="s">
        <v>23</v>
      </c>
      <c r="G307" s="25">
        <v>200</v>
      </c>
      <c r="H307" s="22">
        <v>63940</v>
      </c>
      <c r="I307" s="22">
        <f t="shared" si="1"/>
        <v>64140</v>
      </c>
    </row>
    <row r="308" spans="1:10" x14ac:dyDescent="0.3">
      <c r="A308" s="18" t="s">
        <v>22</v>
      </c>
      <c r="D308" s="26"/>
      <c r="F308" s="22" t="s">
        <v>21</v>
      </c>
      <c r="G308" s="25">
        <v>0</v>
      </c>
      <c r="H308" s="22">
        <f>SUM(K164)</f>
        <v>10088.166666666666</v>
      </c>
      <c r="I308" s="22">
        <f>SUM(K164)</f>
        <v>10088.166666666666</v>
      </c>
    </row>
    <row r="309" spans="1:10" x14ac:dyDescent="0.3">
      <c r="A309" s="4" t="s">
        <v>20</v>
      </c>
      <c r="B309" s="3"/>
      <c r="C309" s="3"/>
      <c r="D309" s="393">
        <f>SUM(K294)</f>
        <v>220837.61600000001</v>
      </c>
      <c r="F309" s="22" t="s">
        <v>19</v>
      </c>
      <c r="G309" s="24">
        <v>0</v>
      </c>
      <c r="H309" s="22">
        <f>SUM(K207)</f>
        <v>13615</v>
      </c>
      <c r="I309" s="22">
        <f>SUM(K207)</f>
        <v>13615</v>
      </c>
    </row>
    <row r="310" spans="1:10" x14ac:dyDescent="0.3">
      <c r="A310" s="18" t="s">
        <v>18</v>
      </c>
      <c r="F310" s="312" t="s">
        <v>17</v>
      </c>
      <c r="G310" s="21">
        <v>0</v>
      </c>
      <c r="H310" s="321">
        <v>0</v>
      </c>
      <c r="I310" s="22">
        <v>0</v>
      </c>
    </row>
    <row r="311" spans="1:10" x14ac:dyDescent="0.3">
      <c r="A311" s="4" t="s">
        <v>16</v>
      </c>
      <c r="B311" s="3"/>
      <c r="C311" s="3"/>
      <c r="D311" s="392">
        <f>SUM(K294/H294*60)</f>
        <v>59.915843431406515</v>
      </c>
      <c r="E311" s="1" t="s">
        <v>15</v>
      </c>
      <c r="F311" s="312" t="s">
        <v>14</v>
      </c>
      <c r="G311" s="21">
        <v>0</v>
      </c>
      <c r="H311" s="321">
        <v>0</v>
      </c>
      <c r="I311" s="20">
        <f t="shared" si="1"/>
        <v>0</v>
      </c>
    </row>
    <row r="312" spans="1:10" x14ac:dyDescent="0.3">
      <c r="A312" s="18" t="s">
        <v>13</v>
      </c>
      <c r="F312" s="312"/>
      <c r="G312" s="20">
        <v>0</v>
      </c>
      <c r="H312" s="321">
        <v>0</v>
      </c>
      <c r="I312" s="20">
        <v>0</v>
      </c>
    </row>
    <row r="313" spans="1:10" x14ac:dyDescent="0.3">
      <c r="A313" s="4" t="s">
        <v>12</v>
      </c>
      <c r="B313" s="3"/>
      <c r="C313" s="3"/>
      <c r="D313" s="394">
        <f>SUM(K294/F294)</f>
        <v>15.343404154797472</v>
      </c>
      <c r="E313" s="1" t="s">
        <v>11</v>
      </c>
      <c r="F313" s="311" t="s">
        <v>10</v>
      </c>
      <c r="G313" s="311">
        <f>SUM(G305:G312)</f>
        <v>4455</v>
      </c>
      <c r="H313" s="311">
        <f>SUM(H305:H312)</f>
        <v>216382.61600000001</v>
      </c>
      <c r="I313" s="398">
        <f>SUM(I305:I312)</f>
        <v>220837.61600000001</v>
      </c>
      <c r="J313" s="19"/>
    </row>
    <row r="314" spans="1:10" x14ac:dyDescent="0.3">
      <c r="A314" s="18" t="s">
        <v>9</v>
      </c>
      <c r="F314" s="313"/>
      <c r="G314" s="17"/>
      <c r="H314" s="313"/>
      <c r="I314" s="17"/>
    </row>
    <row r="315" spans="1:10" x14ac:dyDescent="0.3">
      <c r="A315" s="2" t="s">
        <v>8</v>
      </c>
      <c r="F315" s="312"/>
      <c r="G315" s="16"/>
      <c r="H315" s="312"/>
      <c r="I315" s="16"/>
    </row>
    <row r="316" spans="1:10" x14ac:dyDescent="0.3">
      <c r="A316" s="4" t="s">
        <v>7</v>
      </c>
      <c r="B316" s="3"/>
      <c r="C316" s="3"/>
      <c r="D316" s="15">
        <v>34.89</v>
      </c>
    </row>
    <row r="317" spans="1:10" x14ac:dyDescent="0.3">
      <c r="A317" s="4" t="s">
        <v>6</v>
      </c>
      <c r="B317" s="3"/>
      <c r="C317" s="3"/>
      <c r="D317" s="14">
        <f>SUM(G313)</f>
        <v>4455</v>
      </c>
    </row>
    <row r="318" spans="1:10" x14ac:dyDescent="0.3">
      <c r="A318" s="4" t="s">
        <v>5</v>
      </c>
      <c r="B318" s="3"/>
      <c r="C318" s="3"/>
      <c r="D318" s="395">
        <f>SUM(D316*D317)</f>
        <v>155434.95000000001</v>
      </c>
    </row>
    <row r="319" spans="1:10" x14ac:dyDescent="0.3">
      <c r="D319" s="13"/>
      <c r="F319" s="314"/>
      <c r="G319" s="11"/>
      <c r="H319" s="314"/>
      <c r="I319" s="11"/>
    </row>
    <row r="320" spans="1:10" x14ac:dyDescent="0.3">
      <c r="A320" s="4" t="s">
        <v>4</v>
      </c>
      <c r="B320" s="3"/>
      <c r="C320" s="3"/>
      <c r="D320" s="12">
        <v>35.42</v>
      </c>
      <c r="F320" s="314"/>
      <c r="G320" s="11"/>
      <c r="H320" s="314"/>
      <c r="I320" s="11"/>
    </row>
    <row r="321" spans="1:9" x14ac:dyDescent="0.3">
      <c r="A321" s="4" t="s">
        <v>3</v>
      </c>
      <c r="B321" s="3"/>
      <c r="C321" s="3"/>
      <c r="D321" s="10">
        <f>SUM(H313)</f>
        <v>216382.61600000001</v>
      </c>
      <c r="F321" s="315"/>
      <c r="G321" s="9"/>
      <c r="H321" s="315"/>
      <c r="I321" s="9"/>
    </row>
    <row r="322" spans="1:9" x14ac:dyDescent="0.3">
      <c r="A322" s="4" t="s">
        <v>2</v>
      </c>
      <c r="B322" s="3"/>
      <c r="C322" s="3"/>
      <c r="D322" s="396">
        <f>SUM(D320*D321)</f>
        <v>7664272.2587200003</v>
      </c>
      <c r="F322" s="316"/>
      <c r="G322" s="8"/>
      <c r="H322" s="316"/>
      <c r="I322" s="8"/>
    </row>
    <row r="323" spans="1:9" x14ac:dyDescent="0.3">
      <c r="A323" s="2" t="s">
        <v>0</v>
      </c>
      <c r="D323" s="397">
        <f>SUM(D318,D322)</f>
        <v>7819707.2087200005</v>
      </c>
    </row>
    <row r="326" spans="1:9" x14ac:dyDescent="0.3">
      <c r="A326" s="7" t="s">
        <v>1</v>
      </c>
      <c r="B326" s="3"/>
      <c r="C326" s="3"/>
      <c r="D326" s="3"/>
    </row>
    <row r="327" spans="1:9" x14ac:dyDescent="0.3">
      <c r="A327" s="4" t="s">
        <v>278</v>
      </c>
      <c r="B327" s="3"/>
      <c r="C327" s="3"/>
      <c r="D327" s="6">
        <v>206000</v>
      </c>
    </row>
    <row r="328" spans="1:9" x14ac:dyDescent="0.3">
      <c r="A328" s="4" t="s">
        <v>280</v>
      </c>
      <c r="B328" s="3"/>
      <c r="C328" s="3"/>
      <c r="D328" s="5">
        <v>44.1</v>
      </c>
    </row>
    <row r="329" spans="1:9" x14ac:dyDescent="0.3">
      <c r="A329" s="4" t="s">
        <v>0</v>
      </c>
      <c r="B329" s="3"/>
      <c r="C329" s="3"/>
      <c r="D329" s="396">
        <f>SUM(D327*D328)</f>
        <v>9084600</v>
      </c>
    </row>
    <row r="335" spans="1:9" x14ac:dyDescent="0.3">
      <c r="A335" s="1"/>
    </row>
    <row r="336" spans="1:9" x14ac:dyDescent="0.3">
      <c r="A336" s="1"/>
    </row>
    <row r="337" spans="1:1" x14ac:dyDescent="0.3">
      <c r="A337" s="1"/>
    </row>
    <row r="338" spans="1:1" x14ac:dyDescent="0.3">
      <c r="A338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</sheetData>
  <mergeCells count="32">
    <mergeCell ref="F253:K253"/>
    <mergeCell ref="F167:K167"/>
    <mergeCell ref="B208:E209"/>
    <mergeCell ref="F208:G208"/>
    <mergeCell ref="H208:K208"/>
    <mergeCell ref="F210:K210"/>
    <mergeCell ref="B251:E252"/>
    <mergeCell ref="F251:G251"/>
    <mergeCell ref="H251:K251"/>
    <mergeCell ref="B165:E166"/>
    <mergeCell ref="F165:G165"/>
    <mergeCell ref="H165:K165"/>
    <mergeCell ref="H166:K166"/>
    <mergeCell ref="F42:K42"/>
    <mergeCell ref="B78:E79"/>
    <mergeCell ref="F78:G78"/>
    <mergeCell ref="H78:K78"/>
    <mergeCell ref="H79:K79"/>
    <mergeCell ref="F80:K80"/>
    <mergeCell ref="B124:E125"/>
    <mergeCell ref="F124:G124"/>
    <mergeCell ref="H124:K124"/>
    <mergeCell ref="H125:K125"/>
    <mergeCell ref="F126:K126"/>
    <mergeCell ref="B1:E2"/>
    <mergeCell ref="F1:G1"/>
    <mergeCell ref="H1:K1"/>
    <mergeCell ref="F3:K3"/>
    <mergeCell ref="B40:E41"/>
    <mergeCell ref="F40:G40"/>
    <mergeCell ref="H40:K40"/>
    <mergeCell ref="H41:K41"/>
  </mergeCells>
  <dataValidations disablePrompts="1" count="1">
    <dataValidation allowBlank="1" sqref="K5"/>
  </dataValidations>
  <pageMargins left="0.7" right="0" top="0.5" bottom="0.5" header="0" footer="0"/>
  <pageSetup scale="71" orientation="landscape" r:id="rId1"/>
  <headerFooter scaleWithDoc="0" alignWithMargins="0"/>
  <rowBreaks count="3" manualBreakCount="3">
    <brk id="39" max="16383" man="1"/>
    <brk id="77" max="10" man="1"/>
    <brk id="12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GLB 2016</vt:lpstr>
      <vt:lpstr>'GLB 2016'!Print_Area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Trent - FSA, Washington, DC</dc:creator>
  <cp:lastModifiedBy>Ball, MaryAnn - FSA, Washington, DC</cp:lastModifiedBy>
  <cp:lastPrinted>2017-03-30T15:39:37Z</cp:lastPrinted>
  <dcterms:created xsi:type="dcterms:W3CDTF">2016-10-14T17:23:09Z</dcterms:created>
  <dcterms:modified xsi:type="dcterms:W3CDTF">2017-04-07T18:56:27Z</dcterms:modified>
</cp:coreProperties>
</file>