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revisions/userNames.xml" ContentType="application/vnd.openxmlformats-officedocument.spreadsheetml.userNames+xml"/>
  <Override PartName="/xl/revisions/revisionHeaders.xml" ContentType="application/vnd.openxmlformats-officedocument.spreadsheetml.revisionHeaders+xml"/>
  <Override PartName="/xl/revisions/revisionLog7.xml" ContentType="application/vnd.openxmlformats-officedocument.spreadsheetml.revisionLog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5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29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6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0584-NEW SNAP and Work Mike Burke 10-11-19\0584-NEW SNAP and Work Revised July 7 2020\"/>
    </mc:Choice>
  </mc:AlternateContent>
  <bookViews>
    <workbookView xWindow="0" yWindow="0" windowWidth="3810" windowHeight="1960"/>
  </bookViews>
  <sheets>
    <sheet name="07-1-20 wcost" sheetId="1" r:id="rId1"/>
    <sheet name="Assumptions" sheetId="2" r:id="rId2"/>
    <sheet name="Sheet1" sheetId="3" r:id="rId3"/>
  </sheets>
  <calcPr calcId="162913"/>
  <customWorkbookViews>
    <customWorkbookView name="Frank Bennici - Personal View" guid="{665DFA43-4282-4471-A288-BCD9B5461D48}" mergeInterval="0" personalView="1" maximized="1" xWindow="-8" yWindow="-8" windowWidth="1936" windowHeight="1056" activeSheetId="1" showComments="commIndAndComment"/>
    <customWorkbookView name="Mary Gabay - Personal View" guid="{1CF121E1-0D2E-4DBE-8B37-D80C99A94FC9}" mergeInterval="0" personalView="1" maximized="1" xWindow="-8" yWindow="-8" windowWidth="1936" windowHeight="1056" activeSheetId="1" showComments="commIndAndComment"/>
    <customWorkbookView name="Ragland-Greene, Rachelle - FNS - Personal View" guid="{32F1B225-A1CC-4251-88CE-F6396962FA32}" mergeInterval="0" personalView="1" maximized="1" xWindow="2869" yWindow="-11" windowWidth="2902" windowHeight="1762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1" l="1"/>
  <c r="P23" i="1"/>
  <c r="P24" i="1" s="1"/>
  <c r="R30" i="1" l="1"/>
  <c r="K6" i="1" l="1"/>
  <c r="M6" i="1" s="1"/>
  <c r="O6" i="1" s="1"/>
  <c r="H6" i="1"/>
  <c r="J6" i="1" s="1"/>
  <c r="K5" i="1"/>
  <c r="M5" i="1" s="1"/>
  <c r="O5" i="1" s="1"/>
  <c r="H5" i="1"/>
  <c r="J5" i="1" s="1"/>
  <c r="P5" i="1" l="1"/>
  <c r="R5" i="1" s="1"/>
  <c r="P6" i="1"/>
  <c r="R6" i="1" s="1"/>
  <c r="F24" i="1"/>
  <c r="E24" i="1"/>
  <c r="M22" i="1"/>
  <c r="O22" i="1" s="1"/>
  <c r="H22" i="1"/>
  <c r="J22" i="1" s="1"/>
  <c r="P22" i="1" s="1"/>
  <c r="R22" i="1" s="1"/>
  <c r="M21" i="1"/>
  <c r="O21" i="1" s="1"/>
  <c r="H21" i="1"/>
  <c r="J21" i="1" s="1"/>
  <c r="M20" i="1"/>
  <c r="O20" i="1" s="1"/>
  <c r="H20" i="1"/>
  <c r="J20" i="1" s="1"/>
  <c r="M19" i="1"/>
  <c r="O19" i="1" s="1"/>
  <c r="H19" i="1"/>
  <c r="J19" i="1" s="1"/>
  <c r="P19" i="1" s="1"/>
  <c r="R19" i="1" s="1"/>
  <c r="M18" i="1"/>
  <c r="O18" i="1" s="1"/>
  <c r="H18" i="1"/>
  <c r="J18" i="1" s="1"/>
  <c r="M17" i="1"/>
  <c r="O17" i="1" s="1"/>
  <c r="H17" i="1"/>
  <c r="K15" i="1"/>
  <c r="M15" i="1" s="1"/>
  <c r="O15" i="1" s="1"/>
  <c r="H15" i="1"/>
  <c r="J15" i="1" s="1"/>
  <c r="K14" i="1"/>
  <c r="M14" i="1" s="1"/>
  <c r="O14" i="1" s="1"/>
  <c r="H14" i="1"/>
  <c r="J14" i="1" s="1"/>
  <c r="K13" i="1"/>
  <c r="M13" i="1" s="1"/>
  <c r="O13" i="1" s="1"/>
  <c r="H13" i="1"/>
  <c r="J13" i="1" s="1"/>
  <c r="K12" i="1"/>
  <c r="M12" i="1" s="1"/>
  <c r="O12" i="1" s="1"/>
  <c r="H12" i="1"/>
  <c r="J12" i="1" s="1"/>
  <c r="K11" i="1"/>
  <c r="M11" i="1" s="1"/>
  <c r="O11" i="1" s="1"/>
  <c r="H11" i="1"/>
  <c r="J11" i="1" s="1"/>
  <c r="K10" i="1"/>
  <c r="M10" i="1" s="1"/>
  <c r="O10" i="1" s="1"/>
  <c r="H10" i="1"/>
  <c r="J10" i="1" s="1"/>
  <c r="P10" i="1" s="1"/>
  <c r="R10" i="1" s="1"/>
  <c r="K9" i="1"/>
  <c r="M9" i="1" s="1"/>
  <c r="O9" i="1" s="1"/>
  <c r="H9" i="1"/>
  <c r="J9" i="1" s="1"/>
  <c r="K8" i="1"/>
  <c r="M8" i="1" s="1"/>
  <c r="O8" i="1" s="1"/>
  <c r="H8" i="1"/>
  <c r="J8" i="1" s="1"/>
  <c r="K7" i="1"/>
  <c r="M7" i="1" s="1"/>
  <c r="O7" i="1" s="1"/>
  <c r="H7" i="1"/>
  <c r="J7" i="1" s="1"/>
  <c r="K4" i="1"/>
  <c r="H4" i="1"/>
  <c r="J4" i="1" s="1"/>
  <c r="K3" i="1"/>
  <c r="M3" i="1" s="1"/>
  <c r="H3" i="1"/>
  <c r="M4" i="1" l="1"/>
  <c r="O4" i="1" s="1"/>
  <c r="K16" i="1"/>
  <c r="K24" i="1" s="1"/>
  <c r="O3" i="1"/>
  <c r="O16" i="1" s="1"/>
  <c r="J17" i="1"/>
  <c r="P17" i="1" s="1"/>
  <c r="R17" i="1" s="1"/>
  <c r="H23" i="1"/>
  <c r="G23" i="1" s="1"/>
  <c r="J3" i="1"/>
  <c r="J16" i="1" s="1"/>
  <c r="H16" i="1"/>
  <c r="G16" i="1" s="1"/>
  <c r="P13" i="1"/>
  <c r="R13" i="1" s="1"/>
  <c r="P12" i="1"/>
  <c r="R12" i="1" s="1"/>
  <c r="P7" i="1"/>
  <c r="R7" i="1" s="1"/>
  <c r="P15" i="1"/>
  <c r="R15" i="1" s="1"/>
  <c r="P9" i="1"/>
  <c r="R9" i="1" s="1"/>
  <c r="P8" i="1"/>
  <c r="R8" i="1" s="1"/>
  <c r="P21" i="1"/>
  <c r="R21" i="1" s="1"/>
  <c r="P18" i="1"/>
  <c r="R18" i="1" s="1"/>
  <c r="P20" i="1"/>
  <c r="R20" i="1" s="1"/>
  <c r="P4" i="1"/>
  <c r="R4" i="1" s="1"/>
  <c r="P11" i="1"/>
  <c r="R11" i="1" s="1"/>
  <c r="P14" i="1"/>
  <c r="R14" i="1" s="1"/>
  <c r="O23" i="1"/>
  <c r="M16" i="1" l="1"/>
  <c r="L16" i="1" s="1"/>
  <c r="J24" i="1"/>
  <c r="P3" i="1"/>
  <c r="O24" i="1"/>
  <c r="R3" i="1"/>
  <c r="R16" i="1" s="1"/>
  <c r="P16" i="1"/>
  <c r="R23" i="1"/>
  <c r="R24" i="1" l="1"/>
  <c r="R31" i="1"/>
  <c r="H24" i="1" l="1"/>
  <c r="R32" i="1"/>
  <c r="R33" i="1" s="1"/>
  <c r="M23" i="1"/>
  <c r="M24" i="1" s="1"/>
  <c r="R28" i="1" l="1"/>
  <c r="R29" i="1" s="1"/>
  <c r="R27" i="1"/>
  <c r="R35" i="1"/>
  <c r="R36" i="1"/>
  <c r="R37" i="1" s="1"/>
  <c r="N23" i="1"/>
</calcChain>
</file>

<file path=xl/comments1.xml><?xml version="1.0" encoding="utf-8"?>
<comments xmlns="http://schemas.openxmlformats.org/spreadsheetml/2006/main">
  <authors>
    <author>Ragland-Greene, Rachelle - FNS</author>
  </authors>
  <commentList>
    <comment ref="G16" authorId="0" guid="{9773513D-AFAE-4548-AC73-D5B33A708B7F}" shapeId="0">
      <text>
        <r>
          <rPr>
            <b/>
            <sz val="9"/>
            <color indexed="81"/>
            <rFont val="Tahoma"/>
            <family val="2"/>
          </rPr>
          <t>Ragland-Greene, Rachelle - FNS:</t>
        </r>
        <r>
          <rPr>
            <sz val="9"/>
            <color indexed="81"/>
            <rFont val="Tahoma"/>
            <family val="2"/>
          </rPr>
          <t xml:space="preserve">
had to extend the decimal places out so the total burden hours sinc up with </t>
        </r>
      </text>
    </comment>
    <comment ref="L16" authorId="0" guid="{B8FF3A13-D973-4668-A12C-F2A7159D4C6F}" shapeId="0">
      <text>
        <r>
          <rPr>
            <b/>
            <sz val="9"/>
            <color indexed="81"/>
            <rFont val="Tahoma"/>
            <family val="2"/>
          </rPr>
          <t>Ragland-Greene, Rachelle - FNS:</t>
        </r>
        <r>
          <rPr>
            <sz val="9"/>
            <color indexed="81"/>
            <rFont val="Tahoma"/>
            <family val="2"/>
          </rPr>
          <t xml:space="preserve">
had to extend the decimal places out so the total burden hours sinc up with ROCIS</t>
        </r>
      </text>
    </comment>
    <comment ref="P24" authorId="0" guid="{037CE539-BFB2-4B87-BBB2-DD3A4DC7B9BC}" shapeId="0">
      <text>
        <r>
          <rPr>
            <b/>
            <sz val="9"/>
            <color indexed="81"/>
            <rFont val="Tahoma"/>
            <charset val="1"/>
          </rPr>
          <t>Ragland-Greene, Rachelle - FNS:</t>
        </r>
        <r>
          <rPr>
            <sz val="9"/>
            <color indexed="81"/>
            <rFont val="Tahoma"/>
            <charset val="1"/>
          </rPr>
          <t xml:space="preserve">
This is one of those rare occasions where ROCIS is 1 burden hour more than the excel chart.  When this happens we push out several estimates in the chart first; more often than not, this helps flush out and resolve the minor discrepancy which we must make consistent.  A more rare occurrences is we have to add numbers pass the decimal or add to fix the 1 hour discrepancy. Which I have done here. 
</t>
        </r>
        <r>
          <rPr>
            <b/>
            <sz val="9"/>
            <color indexed="81"/>
            <rFont val="Tahoma"/>
            <charset val="1"/>
          </rPr>
          <t>Ragland-Greene, Rachelle - FNS: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<sst xmlns="http://schemas.openxmlformats.org/spreadsheetml/2006/main" count="115" uniqueCount="107">
  <si>
    <t>Responsive</t>
  </si>
  <si>
    <t>Non-Responsive</t>
  </si>
  <si>
    <t>Respondent Category</t>
  </si>
  <si>
    <t>Type of respondents</t>
  </si>
  <si>
    <t>Appendix</t>
  </si>
  <si>
    <t>Sample Size</t>
  </si>
  <si>
    <t>Number of respondents</t>
  </si>
  <si>
    <t>Frequency of response</t>
  </si>
  <si>
    <t>Total Annual responses</t>
  </si>
  <si>
    <t>Hours per response</t>
  </si>
  <si>
    <t>Annual burden (hours)</t>
  </si>
  <si>
    <t>Number of 
Non-respondents</t>
  </si>
  <si>
    <t>Grand Total Annual Burden Estimate (hours)</t>
  </si>
  <si>
    <t>Individual</t>
  </si>
  <si>
    <t>SNAP participant</t>
  </si>
  <si>
    <t>Survey invitation letter</t>
  </si>
  <si>
    <t>Survey reminder postcard #1</t>
  </si>
  <si>
    <t>Survey reminder postcard #2</t>
  </si>
  <si>
    <t>Field locating letter</t>
  </si>
  <si>
    <t>Sorry I missed you card</t>
  </si>
  <si>
    <t>Participant survey</t>
  </si>
  <si>
    <t>TOTAL</t>
  </si>
  <si>
    <t>State Agency</t>
  </si>
  <si>
    <t>State SNAP Agency</t>
  </si>
  <si>
    <t>Fact sheet</t>
  </si>
  <si>
    <t>COMBINED TOTAL</t>
  </si>
  <si>
    <t>Survey brochure</t>
  </si>
  <si>
    <t>F</t>
  </si>
  <si>
    <t>G</t>
  </si>
  <si>
    <t>H</t>
  </si>
  <si>
    <t>I</t>
  </si>
  <si>
    <t>J</t>
  </si>
  <si>
    <t>K</t>
  </si>
  <si>
    <t>L</t>
  </si>
  <si>
    <t>C</t>
  </si>
  <si>
    <t>D</t>
  </si>
  <si>
    <t>E</t>
  </si>
  <si>
    <t>Instruments and activities</t>
  </si>
  <si>
    <t>88,383 (sample)</t>
  </si>
  <si>
    <t>Preparations and sending data</t>
  </si>
  <si>
    <t>Hourly rate</t>
  </si>
  <si>
    <t>Cost</t>
  </si>
  <si>
    <t>Guide for telephone call</t>
  </si>
  <si>
    <t>Thank you letter early response</t>
  </si>
  <si>
    <t>Thank you letter</t>
  </si>
  <si>
    <t>Guidelines for in-field recruitment</t>
  </si>
  <si>
    <t>Number of responses per respondent</t>
  </si>
  <si>
    <t>Total responses</t>
  </si>
  <si>
    <t>Estimated time per respondent</t>
  </si>
  <si>
    <t>Number of responses per survey respt</t>
  </si>
  <si>
    <t>Total survey responses</t>
  </si>
  <si>
    <t>Estimated time per survey respt</t>
  </si>
  <si>
    <t>Number of responses per State respt</t>
  </si>
  <si>
    <t>Total state responses</t>
  </si>
  <si>
    <t>Estimated time per State respt</t>
  </si>
  <si>
    <t>Email request for data delivery</t>
  </si>
  <si>
    <t>Update address survey invitation letter</t>
  </si>
  <si>
    <t>Update address survey brochure</t>
  </si>
  <si>
    <t>Cell</t>
  </si>
  <si>
    <t>Assumption</t>
  </si>
  <si>
    <t>E3; E4</t>
  </si>
  <si>
    <t>F3; F4</t>
  </si>
  <si>
    <t>20% unreachable; 70,707 receive letter and brochure</t>
  </si>
  <si>
    <t>E5; E6</t>
  </si>
  <si>
    <t>8838 new addresses for the 20% unreachable in F3, F4.</t>
  </si>
  <si>
    <t>F5; F6</t>
  </si>
  <si>
    <t>7954 receive initial letter and brochure (10% unlocatable)</t>
  </si>
  <si>
    <t>E7</t>
  </si>
  <si>
    <t>F7</t>
  </si>
  <si>
    <t>E8</t>
  </si>
  <si>
    <t>F8</t>
  </si>
  <si>
    <t>E9</t>
  </si>
  <si>
    <t>F9</t>
  </si>
  <si>
    <t>E10</t>
  </si>
  <si>
    <t>Thank you letter to early responders</t>
  </si>
  <si>
    <t>E11</t>
  </si>
  <si>
    <t>E12</t>
  </si>
  <si>
    <t>15.2% of sample are target for field locating = 13,415.</t>
  </si>
  <si>
    <t>F12</t>
  </si>
  <si>
    <t>E13</t>
  </si>
  <si>
    <t xml:space="preserve">20%  of 8720 respond = 1744; 8720 - 1744 = 6976 targeted for SIMY card. </t>
  </si>
  <si>
    <t>F13</t>
  </si>
  <si>
    <t>F14</t>
  </si>
  <si>
    <t>Assume 10% ignore SIMY card, 4709 interact with field locator.</t>
  </si>
  <si>
    <t>E15</t>
  </si>
  <si>
    <t>F15</t>
  </si>
  <si>
    <t>70707 + 7954 new address - 5833 early responders= 72828 targeted for first  post card  reminder</t>
  </si>
  <si>
    <t>72828 - 7283 (10% unlocatable) = 65545 that receive first postcard</t>
  </si>
  <si>
    <t>65545 - 4112 respond early from 1st reminder = 61433 + 7283 unlocatable = 68716 targeted for 2nd reminder card</t>
  </si>
  <si>
    <t>68716 - 6871 unlocatable = 61845 that receive 2nd reminder card</t>
  </si>
  <si>
    <t>40% of 88,383 (sample) respond by web or CATI before field work = 35353; half by CATI.</t>
  </si>
  <si>
    <t>Thank you letter to all other responders; including field respondents</t>
  </si>
  <si>
    <t>Assume 35% of 13415 = 4695 are unreachable. So, 13415 - 4695 = 8720 that receive field letter.</t>
  </si>
  <si>
    <t>6976 - 1744 (25%) unreachable = 5232 that receive SIMY card.</t>
  </si>
  <si>
    <t>780 completes per state x 51 states = 39780. 35353 complete by web or CATI and 4427 through field.</t>
  </si>
  <si>
    <t>61845 - 7731 other completers = 54114 + 6871 unlocatables = 60985 targeted for CATI followup call</t>
  </si>
  <si>
    <t>All who agree to complete the survey</t>
  </si>
  <si>
    <t>Hourly rate for State agency staff includes 33% adjustment to include fringe benefits.</t>
  </si>
  <si>
    <t>Email request for call with agency</t>
  </si>
  <si>
    <t>Guide for call with agency</t>
  </si>
  <si>
    <t>FNS email to State agency</t>
  </si>
  <si>
    <t>P</t>
  </si>
  <si>
    <t>M-1,2</t>
  </si>
  <si>
    <t>M-3,4</t>
  </si>
  <si>
    <t>Q</t>
  </si>
  <si>
    <t>O</t>
  </si>
  <si>
    <t>Total annual burden hours (respondent + nonrespondent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</si>
</sst>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0.0000"/>
    <numFmt numFmtId="167" formatCode="_(* #,##0.0000000000_);_(* \(#,##0.0000000000\);_(* &quot;-&quot;??_);_(@_)"/>
    <numFmt numFmtId="168" formatCode="#,##0.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1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83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18" xfId="0" applyFont="1" applyFill="1" applyBorder="1" applyAlignment="1">
      <alignment vertical="center" textRotation="90" wrapText="1"/>
    </xf>
    <xf numFmtId="0" fontId="5" fillId="0" borderId="19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164" fontId="7" fillId="0" borderId="13" xfId="1" applyNumberFormat="1" applyFont="1" applyFill="1" applyBorder="1" applyAlignment="1">
      <alignment horizontal="right"/>
    </xf>
    <xf numFmtId="0" fontId="7" fillId="0" borderId="13" xfId="0" applyFont="1" applyFill="1" applyBorder="1" applyAlignment="1">
      <alignment horizontal="right"/>
    </xf>
    <xf numFmtId="3" fontId="7" fillId="0" borderId="13" xfId="0" applyNumberFormat="1" applyFont="1" applyFill="1" applyBorder="1" applyAlignment="1">
      <alignment horizontal="right"/>
    </xf>
    <xf numFmtId="164" fontId="7" fillId="0" borderId="16" xfId="1" applyNumberFormat="1" applyFont="1" applyFill="1" applyBorder="1" applyAlignment="1">
      <alignment horizontal="right"/>
    </xf>
    <xf numFmtId="0" fontId="9" fillId="0" borderId="0" xfId="0" applyFont="1" applyFill="1"/>
    <xf numFmtId="0" fontId="9" fillId="0" borderId="27" xfId="0" applyFont="1" applyFill="1" applyBorder="1"/>
    <xf numFmtId="0" fontId="9" fillId="0" borderId="0" xfId="0" applyFont="1" applyFill="1" applyBorder="1" applyAlignment="1"/>
    <xf numFmtId="0" fontId="9" fillId="0" borderId="0" xfId="0" applyFont="1" applyFill="1" applyBorder="1"/>
    <xf numFmtId="0" fontId="9" fillId="0" borderId="25" xfId="0" applyFont="1" applyFill="1" applyBorder="1"/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textRotation="90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6" fillId="0" borderId="13" xfId="0" applyFont="1" applyFill="1" applyBorder="1"/>
    <xf numFmtId="0" fontId="6" fillId="0" borderId="13" xfId="0" applyFont="1" applyFill="1" applyBorder="1" applyAlignment="1">
      <alignment wrapText="1"/>
    </xf>
    <xf numFmtId="166" fontId="7" fillId="0" borderId="13" xfId="0" applyNumberFormat="1" applyFont="1" applyFill="1" applyBorder="1" applyAlignment="1">
      <alignment horizontal="right"/>
    </xf>
    <xf numFmtId="44" fontId="7" fillId="0" borderId="13" xfId="2" applyFont="1" applyFill="1" applyBorder="1" applyAlignment="1">
      <alignment horizontal="right"/>
    </xf>
    <xf numFmtId="165" fontId="7" fillId="0" borderId="13" xfId="2" applyNumberFormat="1" applyFont="1" applyFill="1" applyBorder="1" applyAlignment="1">
      <alignment horizontal="right"/>
    </xf>
    <xf numFmtId="0" fontId="6" fillId="0" borderId="15" xfId="0" applyFont="1" applyFill="1" applyBorder="1"/>
    <xf numFmtId="0" fontId="6" fillId="0" borderId="15" xfId="0" applyFont="1" applyFill="1" applyBorder="1" applyAlignment="1">
      <alignment wrapText="1"/>
    </xf>
    <xf numFmtId="0" fontId="6" fillId="0" borderId="16" xfId="0" applyFont="1" applyFill="1" applyBorder="1" applyAlignment="1">
      <alignment wrapText="1"/>
    </xf>
    <xf numFmtId="0" fontId="6" fillId="0" borderId="16" xfId="0" applyFont="1" applyFill="1" applyBorder="1"/>
    <xf numFmtId="3" fontId="7" fillId="0" borderId="16" xfId="0" applyNumberFormat="1" applyFont="1" applyFill="1" applyBorder="1" applyAlignment="1">
      <alignment horizontal="right"/>
    </xf>
    <xf numFmtId="0" fontId="7" fillId="0" borderId="16" xfId="0" applyFont="1" applyFill="1" applyBorder="1" applyAlignment="1">
      <alignment horizontal="right"/>
    </xf>
    <xf numFmtId="166" fontId="7" fillId="0" borderId="16" xfId="0" applyNumberFormat="1" applyFont="1" applyFill="1" applyBorder="1" applyAlignment="1">
      <alignment horizontal="right"/>
    </xf>
    <xf numFmtId="44" fontId="7" fillId="0" borderId="16" xfId="2" applyFont="1" applyFill="1" applyBorder="1" applyAlignment="1">
      <alignment horizontal="right"/>
    </xf>
    <xf numFmtId="165" fontId="7" fillId="0" borderId="16" xfId="2" applyNumberFormat="1" applyFont="1" applyFill="1" applyBorder="1" applyAlignment="1">
      <alignment horizontal="right"/>
    </xf>
    <xf numFmtId="0" fontId="5" fillId="0" borderId="15" xfId="0" applyFont="1" applyFill="1" applyBorder="1"/>
    <xf numFmtId="0" fontId="5" fillId="0" borderId="16" xfId="0" applyFont="1" applyFill="1" applyBorder="1"/>
    <xf numFmtId="0" fontId="6" fillId="0" borderId="20" xfId="0" applyFont="1" applyFill="1" applyBorder="1" applyAlignment="1">
      <alignment wrapText="1"/>
    </xf>
    <xf numFmtId="8" fontId="7" fillId="0" borderId="13" xfId="0" applyNumberFormat="1" applyFont="1" applyFill="1" applyBorder="1" applyAlignment="1">
      <alignment horizontal="right"/>
    </xf>
    <xf numFmtId="0" fontId="14" fillId="0" borderId="0" xfId="0" applyFont="1" applyFill="1"/>
    <xf numFmtId="0" fontId="15" fillId="0" borderId="0" xfId="0" applyFont="1" applyFill="1"/>
    <xf numFmtId="0" fontId="16" fillId="0" borderId="0" xfId="0" applyFont="1" applyFill="1"/>
    <xf numFmtId="0" fontId="9" fillId="0" borderId="26" xfId="0" applyFont="1" applyFill="1" applyBorder="1"/>
    <xf numFmtId="166" fontId="9" fillId="0" borderId="21" xfId="0" applyNumberFormat="1" applyFont="1" applyFill="1" applyBorder="1"/>
    <xf numFmtId="3" fontId="9" fillId="0" borderId="21" xfId="0" applyNumberFormat="1" applyFont="1" applyFill="1" applyBorder="1"/>
    <xf numFmtId="0" fontId="9" fillId="0" borderId="22" xfId="0" applyFont="1" applyFill="1" applyBorder="1" applyAlignment="1"/>
    <xf numFmtId="3" fontId="9" fillId="0" borderId="23" xfId="0" applyNumberFormat="1" applyFont="1" applyFill="1" applyBorder="1"/>
    <xf numFmtId="164" fontId="9" fillId="0" borderId="21" xfId="0" applyNumberFormat="1" applyFont="1" applyFill="1" applyBorder="1" applyAlignment="1"/>
    <xf numFmtId="0" fontId="9" fillId="0" borderId="22" xfId="0" applyFont="1" applyFill="1" applyBorder="1"/>
    <xf numFmtId="0" fontId="9" fillId="0" borderId="23" xfId="0" applyFont="1" applyFill="1" applyBorder="1"/>
    <xf numFmtId="1" fontId="9" fillId="0" borderId="21" xfId="0" applyNumberFormat="1" applyFont="1" applyFill="1" applyBorder="1"/>
    <xf numFmtId="0" fontId="9" fillId="0" borderId="24" xfId="0" applyFont="1" applyFill="1" applyBorder="1"/>
    <xf numFmtId="0" fontId="5" fillId="2" borderId="16" xfId="0" applyFont="1" applyFill="1" applyBorder="1" applyAlignment="1">
      <alignment wrapText="1"/>
    </xf>
    <xf numFmtId="0" fontId="5" fillId="2" borderId="16" xfId="0" applyFont="1" applyFill="1" applyBorder="1"/>
    <xf numFmtId="3" fontId="8" fillId="2" borderId="16" xfId="0" applyNumberFormat="1" applyFont="1" applyFill="1" applyBorder="1" applyAlignment="1">
      <alignment horizontal="right"/>
    </xf>
    <xf numFmtId="167" fontId="8" fillId="2" borderId="16" xfId="0" applyNumberFormat="1" applyFont="1" applyFill="1" applyBorder="1" applyAlignment="1">
      <alignment horizontal="right"/>
    </xf>
    <xf numFmtId="164" fontId="8" fillId="2" borderId="16" xfId="1" applyNumberFormat="1" applyFont="1" applyFill="1" applyBorder="1" applyAlignment="1">
      <alignment horizontal="right"/>
    </xf>
    <xf numFmtId="166" fontId="8" fillId="2" borderId="16" xfId="0" applyNumberFormat="1" applyFont="1" applyFill="1" applyBorder="1" applyAlignment="1">
      <alignment horizontal="right"/>
    </xf>
    <xf numFmtId="4" fontId="8" fillId="2" borderId="16" xfId="0" applyNumberFormat="1" applyFont="1" applyFill="1" applyBorder="1" applyAlignment="1">
      <alignment horizontal="right"/>
    </xf>
    <xf numFmtId="0" fontId="8" fillId="2" borderId="16" xfId="0" applyFont="1" applyFill="1" applyBorder="1" applyAlignment="1">
      <alignment horizontal="right"/>
    </xf>
    <xf numFmtId="165" fontId="8" fillId="2" borderId="16" xfId="0" applyNumberFormat="1" applyFont="1" applyFill="1" applyBorder="1" applyAlignment="1">
      <alignment horizontal="right"/>
    </xf>
    <xf numFmtId="0" fontId="5" fillId="2" borderId="14" xfId="0" applyFont="1" applyFill="1" applyBorder="1" applyAlignment="1">
      <alignment wrapText="1"/>
    </xf>
    <xf numFmtId="168" fontId="8" fillId="2" borderId="16" xfId="0" applyNumberFormat="1" applyFont="1" applyFill="1" applyBorder="1" applyAlignment="1">
      <alignment horizontal="right"/>
    </xf>
    <xf numFmtId="0" fontId="7" fillId="2" borderId="16" xfId="0" applyFont="1" applyFill="1" applyBorder="1" applyAlignment="1">
      <alignment horizontal="right"/>
    </xf>
    <xf numFmtId="165" fontId="8" fillId="2" borderId="16" xfId="2" applyNumberFormat="1" applyFont="1" applyFill="1" applyBorder="1" applyAlignment="1">
      <alignment horizontal="right"/>
    </xf>
    <xf numFmtId="0" fontId="5" fillId="2" borderId="13" xfId="0" applyFont="1" applyFill="1" applyBorder="1" applyAlignment="1">
      <alignment wrapText="1"/>
    </xf>
    <xf numFmtId="0" fontId="5" fillId="2" borderId="13" xfId="0" applyFont="1" applyFill="1" applyBorder="1"/>
    <xf numFmtId="0" fontId="8" fillId="2" borderId="13" xfId="0" applyFont="1" applyFill="1" applyBorder="1" applyAlignment="1">
      <alignment horizontal="right"/>
    </xf>
    <xf numFmtId="43" fontId="8" fillId="2" borderId="13" xfId="0" applyNumberFormat="1" applyFont="1" applyFill="1" applyBorder="1" applyAlignment="1">
      <alignment horizontal="right"/>
    </xf>
    <xf numFmtId="166" fontId="8" fillId="2" borderId="13" xfId="0" applyNumberFormat="1" applyFont="1" applyFill="1" applyBorder="1" applyAlignment="1">
      <alignment horizontal="right"/>
    </xf>
    <xf numFmtId="164" fontId="8" fillId="2" borderId="13" xfId="0" applyNumberFormat="1" applyFont="1" applyFill="1" applyBorder="1" applyAlignment="1">
      <alignment horizontal="right"/>
    </xf>
    <xf numFmtId="0" fontId="7" fillId="2" borderId="13" xfId="0" applyFont="1" applyFill="1" applyBorder="1" applyAlignment="1">
      <alignment horizontal="right"/>
    </xf>
    <xf numFmtId="165" fontId="7" fillId="2" borderId="13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usernames" Target="revisions/userNames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revisionHeaders" Target="revisions/revisionHeaders.xml"/></Relationships>
</file>

<file path=xl/revisions/_rels/revisionHeaders.xml.rels><?xml version="1.0" encoding="UTF-8" standalone="yes"?>
<Relationships xmlns="http://schemas.openxmlformats.org/package/2006/relationships"><Relationship Id="rId34" Type="http://schemas.openxmlformats.org/officeDocument/2006/relationships/revisionLog" Target="revisionLog5.xml"/><Relationship Id="rId33" Type="http://schemas.openxmlformats.org/officeDocument/2006/relationships/revisionLog" Target="revisionLog4.xml"/><Relationship Id="rId29" Type="http://schemas.openxmlformats.org/officeDocument/2006/relationships/revisionLog" Target="revisionLog29.xml"/><Relationship Id="rId32" Type="http://schemas.openxmlformats.org/officeDocument/2006/relationships/revisionLog" Target="revisionLog3.xml"/><Relationship Id="rId36" Type="http://schemas.openxmlformats.org/officeDocument/2006/relationships/revisionLog" Target="revisionLog7.xml"/><Relationship Id="rId31" Type="http://schemas.openxmlformats.org/officeDocument/2006/relationships/revisionLog" Target="revisionLog2.xml"/><Relationship Id="rId30" Type="http://schemas.openxmlformats.org/officeDocument/2006/relationships/revisionLog" Target="revisionLog1.xml"/><Relationship Id="rId35" Type="http://schemas.openxmlformats.org/officeDocument/2006/relationships/revisionLog" Target="revisionLog6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1B6B42A6-AECC-4FFA-80E6-64446CABE3D4}" diskRevisions="1" revisionId="286" version="2">
  <header guid="{ED66EA99-2B0A-4FEB-B7AF-956F2755D7CB}" dateTime="2020-09-28T20:20:20" maxSheetId="3" userName="Ragland-Greene, Rachelle - FNS" r:id="rId29" minRId="254" maxRId="255">
    <sheetIdMap count="2">
      <sheetId val="1"/>
      <sheetId val="2"/>
    </sheetIdMap>
  </header>
  <header guid="{57E0286D-77E7-4D41-989F-1DB501E8CB13}" dateTime="2020-10-01T10:09:20" maxSheetId="3" userName="Ragland-Greene, Rachelle - FNS" r:id="rId30">
    <sheetIdMap count="2">
      <sheetId val="1"/>
      <sheetId val="2"/>
    </sheetIdMap>
  </header>
  <header guid="{BB28C1AD-0E62-4683-AAFB-1801C9300235}" dateTime="2020-10-01T10:35:58" maxSheetId="3" userName="Ragland-Greene, Rachelle - FNS" r:id="rId31" minRId="256">
    <sheetIdMap count="2">
      <sheetId val="1"/>
      <sheetId val="2"/>
    </sheetIdMap>
  </header>
  <header guid="{CD7F61EA-5986-46A5-9265-D8AB9C1A6945}" dateTime="2020-10-01T10:36:50" maxSheetId="3" userName="Ragland-Greene, Rachelle - FNS" r:id="rId32">
    <sheetIdMap count="2">
      <sheetId val="1"/>
      <sheetId val="2"/>
    </sheetIdMap>
  </header>
  <header guid="{5501B953-400B-42FB-A3F1-1B9134A1FE6E}" dateTime="2020-10-05T08:36:12" maxSheetId="4" userName="Ragland-Greene, Rachelle - FNS" r:id="rId33" minRId="257" maxRId="278">
    <sheetIdMap count="3">
      <sheetId val="1"/>
      <sheetId val="2"/>
      <sheetId val="3"/>
    </sheetIdMap>
  </header>
  <header guid="{D00E08DD-CEF8-491F-B746-DBDD678024F5}" dateTime="2020-10-06T13:54:45" maxSheetId="4" userName="Ragland-Greene, Rachelle - FNS" r:id="rId34" minRId="279" maxRId="280">
    <sheetIdMap count="3">
      <sheetId val="1"/>
      <sheetId val="2"/>
      <sheetId val="3"/>
    </sheetIdMap>
  </header>
  <header guid="{0F9FC90E-715F-4B01-8AC4-C35965842649}" dateTime="2020-10-07T11:51:26" maxSheetId="4" userName="Ragland-Greene, Rachelle - FNS" r:id="rId35" minRId="281" maxRId="284">
    <sheetIdMap count="3">
      <sheetId val="1"/>
      <sheetId val="2"/>
      <sheetId val="3"/>
    </sheetIdMap>
  </header>
  <header guid="{1B6B42A6-AECC-4FFA-80E6-64446CABE3D4}" dateTime="2020-10-07T12:12:27" maxSheetId="4" userName="Ragland-Greene, Rachelle - FNS" r:id="rId36" minRId="285" maxRId="286">
    <sheetIdMap count="3">
      <sheetId val="1"/>
      <sheetId val="2"/>
      <sheetId val="3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J1:J1048576">
    <dxf>
      <fill>
        <patternFill patternType="none">
          <bgColor auto="1"/>
        </patternFill>
      </fill>
    </dxf>
  </rfmt>
  <rfmt sheetId="1" sqref="J2">
    <dxf>
      <fill>
        <patternFill patternType="solid">
          <bgColor rgb="FFFFFF00"/>
        </patternFill>
      </fill>
    </dxf>
  </rfmt>
  <rfmt sheetId="1" sqref="O1:O1048576">
    <dxf>
      <fill>
        <patternFill patternType="none">
          <bgColor auto="1"/>
        </patternFill>
      </fill>
    </dxf>
  </rfmt>
  <rfmt sheetId="1" sqref="O2">
    <dxf>
      <fill>
        <patternFill patternType="solid">
          <bgColor theme="4" tint="0.39997558519241921"/>
        </patternFill>
      </fill>
    </dxf>
  </rfmt>
  <rfmt sheetId="1" sqref="O2">
    <dxf>
      <fill>
        <patternFill>
          <bgColor theme="4" tint="0.59999389629810485"/>
        </patternFill>
      </fill>
    </dxf>
  </rfmt>
  <rfmt sheetId="1" sqref="P1:P1048576">
    <dxf>
      <fill>
        <patternFill patternType="none">
          <bgColor auto="1"/>
        </patternFill>
      </fill>
    </dxf>
  </rfmt>
  <rfmt sheetId="1" sqref="P2" start="0" length="2147483647">
    <dxf>
      <font>
        <color rgb="FF00B050"/>
      </font>
    </dxf>
  </rfmt>
  <rfmt sheetId="1" sqref="P2" start="0" length="2147483647">
    <dxf>
      <font>
        <color auto="1"/>
      </font>
    </dxf>
  </rfmt>
  <rfmt sheetId="1" sqref="P2">
    <dxf>
      <fill>
        <patternFill patternType="solid">
          <bgColor rgb="FF00B050"/>
        </patternFill>
      </fill>
    </dxf>
  </rfmt>
  <rfmt sheetId="1" sqref="P1:R2">
    <dxf>
      <fill>
        <patternFill>
          <bgColor rgb="FF00B050"/>
        </patternFill>
      </fill>
    </dxf>
  </rfmt>
  <rfmt sheetId="1" sqref="J24">
    <dxf>
      <numFmt numFmtId="176" formatCode="#,##0.0"/>
    </dxf>
  </rfmt>
  <rfmt sheetId="1" sqref="J24">
    <dxf>
      <numFmt numFmtId="4" formatCode="#,##0.00"/>
    </dxf>
  </rfmt>
  <rfmt sheetId="1" sqref="J24">
    <dxf>
      <numFmt numFmtId="176" formatCode="#,##0.0"/>
    </dxf>
  </rfmt>
  <rfmt sheetId="1" sqref="J24" start="0" length="2147483647">
    <dxf>
      <font>
        <color rgb="FFFF00FF"/>
      </font>
    </dxf>
  </rfmt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P24" start="0" length="2147483647">
    <dxf>
      <font>
        <color rgb="FFFF0000"/>
      </font>
    </dxf>
  </rfmt>
  <rfmt sheetId="1" sqref="P16">
    <dxf>
      <numFmt numFmtId="169" formatCode="#,##0.0"/>
    </dxf>
  </rfmt>
  <rfmt sheetId="1" sqref="P16">
    <dxf>
      <numFmt numFmtId="4" formatCode="#,##0.00"/>
    </dxf>
  </rfmt>
  <rfmt sheetId="1" sqref="P16" start="0" length="2147483647">
    <dxf>
      <font>
        <color rgb="FFFF0000"/>
      </font>
    </dxf>
  </rfmt>
  <rfmt sheetId="1" sqref="P23">
    <dxf>
      <numFmt numFmtId="170" formatCode="_(* #,##0.0_);_(* \(#,##0.0\);_(* &quot;-&quot;??_);_(@_)"/>
    </dxf>
  </rfmt>
  <rfmt sheetId="1" sqref="P23">
    <dxf>
      <numFmt numFmtId="35" formatCode="_(* #,##0.00_);_(* \(#,##0.00\);_(* &quot;-&quot;??_);_(@_)"/>
    </dxf>
  </rfmt>
  <rfmt sheetId="1" sqref="P23" start="0" length="2147483647">
    <dxf>
      <font>
        <color rgb="FFFF0000"/>
      </font>
    </dxf>
  </rfmt>
  <rfmt sheetId="1" sqref="J23">
    <dxf>
      <numFmt numFmtId="170" formatCode="_(* #,##0.0_);_(* \(#,##0.0\);_(* &quot;-&quot;??_);_(@_)"/>
    </dxf>
  </rfmt>
  <rfmt sheetId="1" sqref="J23">
    <dxf>
      <numFmt numFmtId="35" formatCode="_(* #,##0.00_);_(* \(#,##0.00\);_(* &quot;-&quot;??_);_(@_)"/>
    </dxf>
  </rfmt>
  <rfmt sheetId="1" sqref="J23" start="0" length="2147483647">
    <dxf>
      <font>
        <color rgb="FFFF0000"/>
      </font>
    </dxf>
  </rfmt>
  <rfmt sheetId="1" sqref="J23">
    <dxf>
      <numFmt numFmtId="171" formatCode="_(* #,##0.000_);_(* \(#,##0.000\);_(* &quot;-&quot;??_);_(@_)"/>
    </dxf>
  </rfmt>
  <rfmt sheetId="1" sqref="J23">
    <dxf>
      <numFmt numFmtId="35" formatCode="_(* #,##0.00_);_(* \(#,##0.00\);_(* &quot;-&quot;??_);_(@_)"/>
    </dxf>
  </rfmt>
  <rfmt sheetId="1" sqref="O16">
    <dxf>
      <numFmt numFmtId="169" formatCode="#,##0.0"/>
    </dxf>
  </rfmt>
  <rfmt sheetId="1" sqref="O16">
    <dxf>
      <numFmt numFmtId="4" formatCode="#,##0.00"/>
    </dxf>
  </rfmt>
  <rfmt sheetId="1" sqref="O16" start="0" length="2147483647">
    <dxf>
      <font>
        <color rgb="FFFF0000"/>
      </font>
    </dxf>
  </rfmt>
  <rfmt sheetId="1" sqref="O24">
    <dxf>
      <numFmt numFmtId="169" formatCode="#,##0.0"/>
    </dxf>
  </rfmt>
  <rfmt sheetId="1" sqref="O24">
    <dxf>
      <numFmt numFmtId="4" formatCode="#,##0.00"/>
    </dxf>
  </rfmt>
  <rfmt sheetId="1" sqref="O24" start="0" length="2147483647">
    <dxf>
      <font>
        <color rgb="FFFF0000"/>
      </font>
    </dxf>
  </rfmt>
  <rfmt sheetId="1" sqref="S30" start="0" length="2147483647">
    <dxf>
      <font>
        <color rgb="FFFF0000"/>
      </font>
    </dxf>
  </rfmt>
  <rcc rId="256" sId="1">
    <nc r="S30" t="inlineStr">
      <is>
        <t>38,569 in ROCIS</t>
      </is>
    </nc>
  </rcc>
  <rfmt sheetId="1" sqref="J16">
    <dxf>
      <numFmt numFmtId="169" formatCode="#,##0.0"/>
    </dxf>
  </rfmt>
  <rfmt sheetId="1" sqref="J16">
    <dxf>
      <numFmt numFmtId="4" formatCode="#,##0.00"/>
    </dxf>
  </rfmt>
  <rfmt sheetId="1" sqref="J16">
    <dxf>
      <numFmt numFmtId="169" formatCode="#,##0.0"/>
    </dxf>
  </rfmt>
  <rfmt sheetId="1" sqref="J16">
    <dxf>
      <numFmt numFmtId="3" formatCode="#,##0"/>
    </dxf>
  </rfmt>
  <rfmt sheetId="1" sqref="J16">
    <dxf>
      <numFmt numFmtId="169" formatCode="#,##0.0"/>
    </dxf>
  </rfmt>
  <rfmt sheetId="1" sqref="J16">
    <dxf>
      <numFmt numFmtId="4" formatCode="#,##0.00"/>
    </dxf>
  </rfmt>
  <rfmt sheetId="1" sqref="J16" start="0" length="2147483647">
    <dxf>
      <font>
        <color rgb="FFFF0000"/>
      </font>
    </dxf>
  </rfmt>
  <rcv guid="{32F1B225-A1CC-4251-88CE-F6396962FA32}" action="delete"/>
  <rcv guid="{32F1B225-A1CC-4251-88CE-F6396962FA32}" action="add"/>
</revisions>
</file>

<file path=xl/revisions/revisionLog2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L16" start="0" length="2147483647">
    <dxf>
      <font>
        <color rgb="FFFF0000"/>
      </font>
    </dxf>
  </rfmt>
  <rfmt sheetId="1" sqref="L16">
    <dxf>
      <numFmt numFmtId="167" formatCode="_(* #,##0.000_);_(* \(#,##0.000\);_(* &quot;-&quot;??_);_(@_)"/>
    </dxf>
  </rfmt>
  <rfmt sheetId="1" sqref="L16">
    <dxf>
      <numFmt numFmtId="168" formatCode="_(* #,##0.0000_);_(* \(#,##0.0000\);_(* &quot;-&quot;??_);_(@_)"/>
    </dxf>
  </rfmt>
  <rfmt sheetId="1" sqref="L16">
    <dxf>
      <numFmt numFmtId="169" formatCode="_(* #,##0.00000_);_(* \(#,##0.00000\);_(* &quot;-&quot;??_);_(@_)"/>
    </dxf>
  </rfmt>
  <rfmt sheetId="1" sqref="L16">
    <dxf>
      <numFmt numFmtId="170" formatCode="_(* #,##0.000000_);_(* \(#,##0.000000\);_(* &quot;-&quot;??_);_(@_)"/>
    </dxf>
  </rfmt>
  <rfmt sheetId="1" sqref="L16">
    <dxf>
      <numFmt numFmtId="171" formatCode="_(* #,##0.0000000_);_(* \(#,##0.0000000\);_(* &quot;-&quot;??_);_(@_)"/>
    </dxf>
  </rfmt>
  <rfmt sheetId="1" sqref="L16">
    <dxf>
      <numFmt numFmtId="172" formatCode="_(* #,##0.00000000_);_(* \(#,##0.00000000\);_(* &quot;-&quot;??_);_(@_)"/>
    </dxf>
  </rfmt>
  <rfmt sheetId="1" sqref="L16">
    <dxf>
      <numFmt numFmtId="173" formatCode="_(* #,##0.000000000_);_(* \(#,##0.000000000\);_(* &quot;-&quot;??_);_(@_)"/>
    </dxf>
  </rfmt>
  <rfmt sheetId="1" sqref="L16">
    <dxf>
      <numFmt numFmtId="174" formatCode="_(* #,##0.0000000000_);_(* \(#,##0.0000000000\);_(* &quot;-&quot;??_);_(@_)"/>
    </dxf>
  </rfmt>
  <rfmt sheetId="1" sqref="G16">
    <dxf>
      <numFmt numFmtId="167" formatCode="_(* #,##0.000_);_(* \(#,##0.000\);_(* &quot;-&quot;??_);_(@_)"/>
    </dxf>
  </rfmt>
  <rfmt sheetId="1" sqref="G16">
    <dxf>
      <numFmt numFmtId="168" formatCode="_(* #,##0.0000_);_(* \(#,##0.0000\);_(* &quot;-&quot;??_);_(@_)"/>
    </dxf>
  </rfmt>
  <rfmt sheetId="1" sqref="G16">
    <dxf>
      <numFmt numFmtId="169" formatCode="_(* #,##0.00000_);_(* \(#,##0.00000\);_(* &quot;-&quot;??_);_(@_)"/>
    </dxf>
  </rfmt>
  <rfmt sheetId="1" sqref="G16">
    <dxf>
      <numFmt numFmtId="170" formatCode="_(* #,##0.000000_);_(* \(#,##0.000000\);_(* &quot;-&quot;??_);_(@_)"/>
    </dxf>
  </rfmt>
  <rfmt sheetId="1" sqref="G16">
    <dxf>
      <numFmt numFmtId="171" formatCode="_(* #,##0.0000000_);_(* \(#,##0.0000000\);_(* &quot;-&quot;??_);_(@_)"/>
    </dxf>
  </rfmt>
  <rfmt sheetId="1" sqref="G16">
    <dxf>
      <numFmt numFmtId="172" formatCode="_(* #,##0.00000000_);_(* \(#,##0.00000000\);_(* &quot;-&quot;??_);_(@_)"/>
    </dxf>
  </rfmt>
  <rfmt sheetId="1" sqref="G16">
    <dxf>
      <numFmt numFmtId="173" formatCode="_(* #,##0.000000000_);_(* \(#,##0.000000000\);_(* &quot;-&quot;??_);_(@_)"/>
    </dxf>
  </rfmt>
  <rfmt sheetId="1" sqref="G16">
    <dxf>
      <numFmt numFmtId="174" formatCode="_(* #,##0.0000000000_);_(* \(#,##0.0000000000\);_(* &quot;-&quot;??_);_(@_)"/>
    </dxf>
  </rfmt>
  <rfmt sheetId="1" sqref="G16" start="0" length="2147483647">
    <dxf>
      <font>
        <color rgb="FFFF0000"/>
      </font>
    </dxf>
  </rfmt>
  <rfmt sheetId="1" sqref="N30" start="0" length="2147483647">
    <dxf>
      <font>
        <color rgb="FFFF0000"/>
      </font>
    </dxf>
  </rfmt>
  <rcc rId="254" sId="1">
    <nc r="N30" t="inlineStr">
      <is>
        <t>Total annual burden hours (respondent + nonrespondent</t>
      </is>
    </nc>
  </rcc>
  <rfmt sheetId="1" sqref="N30:Q30">
    <dxf>
      <alignment wrapText="1" readingOrder="0"/>
    </dxf>
  </rfmt>
  <rfmt sheetId="1" sqref="N30:Q30">
    <dxf>
      <alignment wrapText="0" readingOrder="0"/>
    </dxf>
  </rfmt>
  <rfmt sheetId="1" sqref="J1:J1048576">
    <dxf>
      <fill>
        <patternFill>
          <bgColor rgb="FFFF0000"/>
        </patternFill>
      </fill>
    </dxf>
  </rfmt>
  <rfmt sheetId="1" sqref="P1:P1048576">
    <dxf>
      <fill>
        <patternFill>
          <bgColor rgb="FFFF0000"/>
        </patternFill>
      </fill>
    </dxf>
  </rfmt>
  <rfmt sheetId="1" sqref="O1:O1048576">
    <dxf>
      <fill>
        <patternFill>
          <bgColor rgb="FFFF0000"/>
        </patternFill>
      </fill>
    </dxf>
  </rfmt>
  <rfmt sheetId="1" sqref="P1:P1048576">
    <dxf>
      <fill>
        <patternFill>
          <bgColor rgb="FF00B050"/>
        </patternFill>
      </fill>
    </dxf>
  </rfmt>
  <rfmt sheetId="1" sqref="P24">
    <dxf>
      <numFmt numFmtId="176" formatCode="#,##0.0"/>
    </dxf>
  </rfmt>
  <rfmt sheetId="1" sqref="P24">
    <dxf>
      <numFmt numFmtId="4" formatCode="#,##0.00"/>
    </dxf>
  </rfmt>
  <rfmt sheetId="1" sqref="P24">
    <dxf>
      <numFmt numFmtId="177" formatCode="#,##0.000"/>
    </dxf>
  </rfmt>
  <rcc rId="255" sId="1" odxf="1" dxf="1">
    <nc r="R30">
      <f>SUM(J24+O24)</f>
    </nc>
    <ndxf>
      <numFmt numFmtId="3" formatCode="#,##0"/>
    </ndxf>
  </rcc>
  <rcv guid="{32F1B225-A1CC-4251-88CE-F6396962FA32}" action="add"/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P24">
    <dxf>
      <numFmt numFmtId="172" formatCode="#,##0.0000"/>
    </dxf>
  </rfmt>
  <rfmt sheetId="1" sqref="P24">
    <dxf>
      <numFmt numFmtId="173" formatCode="#,##0.00000"/>
    </dxf>
  </rfmt>
  <rfmt sheetId="1" sqref="P24">
    <dxf>
      <numFmt numFmtId="174" formatCode="#,##0.000000"/>
    </dxf>
  </rfmt>
  <rfmt sheetId="1" sqref="P24">
    <dxf>
      <numFmt numFmtId="173" formatCode="#,##0.00000"/>
    </dxf>
  </rfmt>
  <rfmt sheetId="1" sqref="P24">
    <dxf>
      <numFmt numFmtId="172" formatCode="#,##0.0000"/>
    </dxf>
  </rfmt>
  <rfmt sheetId="1" sqref="P24">
    <dxf>
      <numFmt numFmtId="168" formatCode="#,##0.000"/>
    </dxf>
  </rfmt>
  <rfmt sheetId="1" sqref="P24">
    <dxf>
      <numFmt numFmtId="4" formatCode="#,##0.00"/>
    </dxf>
  </rfmt>
  <rfmt sheetId="1" sqref="P24">
    <dxf>
      <numFmt numFmtId="169" formatCode="#,##0.0"/>
    </dxf>
  </rfmt>
  <rfmt sheetId="1" sqref="P24">
    <dxf>
      <numFmt numFmtId="3" formatCode="#,##0"/>
    </dxf>
  </rfmt>
  <rfmt sheetId="1" sqref="P24">
    <dxf>
      <numFmt numFmtId="169" formatCode="#,##0.0"/>
    </dxf>
  </rfmt>
  <rfmt sheetId="1" sqref="P24">
    <dxf>
      <numFmt numFmtId="4" formatCode="#,##0.00"/>
    </dxf>
  </rfmt>
  <rfmt sheetId="1" sqref="P24">
    <dxf>
      <numFmt numFmtId="168" formatCode="#,##0.000"/>
    </dxf>
  </rfmt>
  <rfmt sheetId="1" sqref="P24">
    <dxf>
      <numFmt numFmtId="172" formatCode="#,##0.0000"/>
    </dxf>
  </rfmt>
  <rcv guid="{32F1B225-A1CC-4251-88CE-F6396962FA32}" action="delete"/>
  <rcv guid="{32F1B225-A1CC-4251-88CE-F6396962FA32}" action="add"/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is rId="257" sheetId="3" name="[Appendix W - Burden Table Survey of SNAP  Work PRAO comments 9-30-2020.xlsx]Sheet1" sheetPosition="2"/>
  <rfmt sheetId="3" sqref="F2" start="0" length="0">
    <dxf>
      <numFmt numFmtId="19" formatCode="m/d/yyyy"/>
    </dxf>
  </rfmt>
  <rfmt sheetId="3" sqref="I2" start="0" length="0">
    <dxf>
      <numFmt numFmtId="19" formatCode="m/d/yyyy"/>
    </dxf>
  </rfmt>
  <rcc rId="258" sId="3" xfDxf="1" dxf="1">
    <nc r="A1" t="inlineStr">
      <is>
        <t>OMB Control No</t>
      </is>
    </nc>
    <ndxf>
      <font>
        <b/>
      </font>
      <alignment horizontal="center" vertical="center" wrapText="1" readingOrder="0"/>
    </ndxf>
  </rcc>
  <rcc rId="259" sId="3" xfDxf="1" dxf="1">
    <nc r="B1" t="inlineStr">
      <is>
        <t>ICR Ref. No / RCF ID</t>
      </is>
    </nc>
    <ndxf>
      <font>
        <b/>
      </font>
      <alignment horizontal="center" vertical="center" wrapText="1" readingOrder="0"/>
    </ndxf>
  </rcc>
  <rcc rId="260" sId="3" xfDxf="1" dxf="1">
    <nc r="C1" t="inlineStr">
      <is>
        <t>Agency/Sub</t>
      </is>
    </nc>
    <ndxf>
      <font>
        <b/>
      </font>
      <alignment horizontal="center" vertical="center" wrapText="1" readingOrder="0"/>
    </ndxf>
  </rcc>
  <rcc rId="261" sId="3" xfDxf="1" dxf="1">
    <nc r="D1" t="inlineStr">
      <is>
        <t>Agency ICR Tracking Number</t>
      </is>
    </nc>
    <ndxf>
      <font>
        <b/>
      </font>
      <alignment horizontal="center" vertical="center" wrapText="1" readingOrder="0"/>
    </ndxf>
  </rcc>
  <rcc rId="262" sId="3" xfDxf="1" dxf="1">
    <nc r="E1" t="inlineStr">
      <is>
        <t>Title</t>
      </is>
    </nc>
    <ndxf>
      <font>
        <b/>
      </font>
      <alignment horizontal="center" vertical="center" wrapText="1" readingOrder="0"/>
    </ndxf>
  </rcc>
  <rcc rId="263" sId="3" xfDxf="1" dxf="1">
    <nc r="F1" t="inlineStr">
      <is>
        <t>Current Expiration Date</t>
      </is>
    </nc>
    <ndxf>
      <font>
        <b/>
      </font>
      <alignment horizontal="center" vertical="center" wrapText="1" readingOrder="0"/>
    </ndxf>
  </rcc>
  <rcc rId="264" sId="3" xfDxf="1" dxf="1">
    <nc r="G1" t="inlineStr">
      <is>
        <t>Request Type</t>
      </is>
    </nc>
    <ndxf>
      <font>
        <b/>
      </font>
      <alignment horizontal="center" vertical="center" wrapText="1" readingOrder="0"/>
    </ndxf>
  </rcc>
  <rcc rId="265" sId="3" xfDxf="1" dxf="1">
    <nc r="H1" t="inlineStr">
      <is>
        <t>Conclusion Action</t>
      </is>
    </nc>
    <ndxf>
      <font>
        <b/>
      </font>
      <alignment horizontal="center" vertical="center" wrapText="1" readingOrder="0"/>
    </ndxf>
  </rcc>
  <rcc rId="266" sId="3" xfDxf="1" dxf="1">
    <nc r="I1" t="inlineStr">
      <is>
        <t>Concluded Date</t>
      </is>
    </nc>
    <ndxf>
      <font>
        <b/>
      </font>
      <alignment horizontal="center" vertical="center" wrapText="1" readingOrder="0"/>
    </ndxf>
  </rcc>
  <rcc rId="267" sId="3" xfDxf="1" dxf="1">
    <nc r="A2" t="inlineStr">
      <is>
        <t>0584-0652</t>
      </is>
    </nc>
    <ndxf>
      <alignment vertical="center" wrapText="1" readingOrder="0"/>
    </ndxf>
  </rcc>
  <rcc rId="268" sId="3" xfDxf="1" dxf="1">
    <nc r="B2" t="inlineStr">
      <is>
        <t>202003-0584-001</t>
      </is>
    </nc>
    <ndxf>
      <alignment vertical="center" wrapText="1" readingOrder="0"/>
    </ndxf>
  </rcc>
  <rcc rId="269" sId="3" xfDxf="1" dxf="1">
    <nc r="C2" t="inlineStr">
      <is>
        <t>USDA/FNS</t>
      </is>
    </nc>
    <ndxf>
      <alignment vertical="center" wrapText="1" readingOrder="0"/>
    </ndxf>
  </rcc>
  <rcc rId="270" sId="3" xfDxf="1" dxf="1">
    <nc r="D2" t="inlineStr">
      <is>
        <t>COVID-19</t>
      </is>
    </nc>
    <ndxf>
      <alignment vertical="center" wrapText="1" readingOrder="0"/>
    </ndxf>
  </rcc>
  <rcc rId="271" sId="3" xfDxf="1" dxf="1">
    <nc r="E2" t="inlineStr">
      <is>
        <t>SNAP Implementation of Families First Coronavirus Response Act of 2020</t>
      </is>
    </nc>
    <ndxf>
      <alignment vertical="center" wrapText="1" readingOrder="0"/>
    </ndxf>
  </rcc>
  <rcc rId="272" sId="3" xfDxf="1" dxf="1" numFmtId="19">
    <nc r="F2">
      <v>44135</v>
    </nc>
    <ndxf>
      <numFmt numFmtId="19" formatCode="m/d/yyyy"/>
      <alignment vertical="center" wrapText="1" readingOrder="0"/>
    </ndxf>
  </rcc>
  <rcc rId="273" sId="3" xfDxf="1" dxf="1">
    <nc r="G2" t="inlineStr">
      <is>
        <t>EE</t>
      </is>
    </nc>
    <ndxf>
      <alignment vertical="center" wrapText="1" readingOrder="0"/>
    </ndxf>
  </rcc>
  <rcc rId="274" sId="3" xfDxf="1" dxf="1">
    <nc r="H2" t="inlineStr">
      <is>
        <t>Approved</t>
      </is>
    </nc>
    <ndxf>
      <alignment vertical="center" wrapText="1" readingOrder="0"/>
    </ndxf>
  </rcc>
  <rcc rId="275" sId="3" xfDxf="1" dxf="1" numFmtId="19">
    <nc r="I2">
      <v>44106</v>
    </nc>
    <ndxf>
      <numFmt numFmtId="19" formatCode="m/d/yyyy"/>
      <alignment vertical="center" wrapText="1" readingOrder="0"/>
    </ndxf>
  </rcc>
  <rfmt sheetId="3" sqref="A1:A2" start="0" length="0">
    <dxf>
      <border>
        <left style="thin">
          <color indexed="64"/>
        </left>
      </border>
    </dxf>
  </rfmt>
  <rfmt sheetId="3" sqref="A1:I1" start="0" length="0">
    <dxf>
      <border>
        <top style="thin">
          <color indexed="64"/>
        </top>
      </border>
    </dxf>
  </rfmt>
  <rfmt sheetId="3" sqref="I1:I2" start="0" length="0">
    <dxf>
      <border>
        <right style="thin">
          <color indexed="64"/>
        </right>
      </border>
    </dxf>
  </rfmt>
  <rfmt sheetId="3" sqref="A2:I2" start="0" length="0">
    <dxf>
      <border>
        <bottom style="thin">
          <color indexed="64"/>
        </bottom>
      </border>
    </dxf>
  </rfmt>
  <rfmt sheetId="3" sqref="A1:I2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rfmt>
  <rfmt sheetId="3" sqref="A1:I1">
    <dxf>
      <fill>
        <patternFill patternType="solid">
          <bgColor theme="9" tint="0.59999389629810485"/>
        </patternFill>
      </fill>
    </dxf>
  </rfmt>
  <rrc rId="276" sId="3" ref="A2:XFD2" action="deleteRow">
    <rfmt sheetId="3" xfDxf="1" sqref="A2:XFD2" start="0" length="0"/>
    <rcc rId="0" sId="3" dxf="1">
      <nc r="A2" t="inlineStr">
        <is>
          <t>0584-0652</t>
        </is>
      </nc>
      <ndxf>
        <alignment vertical="center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ndxf>
    </rcc>
    <rcc rId="0" sId="3" dxf="1">
      <nc r="B2" t="inlineStr">
        <is>
          <t>202003-0584-001</t>
        </is>
      </nc>
      <ndxf>
        <alignment vertical="center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ndxf>
    </rcc>
    <rcc rId="0" sId="3" dxf="1">
      <nc r="C2" t="inlineStr">
        <is>
          <t>USDA/FNS</t>
        </is>
      </nc>
      <ndxf>
        <alignment vertical="center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ndxf>
    </rcc>
    <rcc rId="0" sId="3" dxf="1">
      <nc r="D2" t="inlineStr">
        <is>
          <t>COVID-19</t>
        </is>
      </nc>
      <ndxf>
        <alignment vertical="center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ndxf>
    </rcc>
    <rcc rId="0" sId="3" dxf="1">
      <nc r="E2" t="inlineStr">
        <is>
          <t>SNAP Implementation of Families First Coronavirus Response Act of 2020</t>
        </is>
      </nc>
      <ndxf>
        <alignment vertical="center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ndxf>
    </rcc>
    <rcc rId="0" sId="3" dxf="1" numFmtId="19">
      <nc r="F2">
        <v>44135</v>
      </nc>
      <ndxf>
        <numFmt numFmtId="19" formatCode="m/d/yyyy"/>
        <alignment vertical="center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ndxf>
    </rcc>
    <rcc rId="0" sId="3" dxf="1">
      <nc r="G2" t="inlineStr">
        <is>
          <t>EE</t>
        </is>
      </nc>
      <ndxf>
        <alignment vertical="center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ndxf>
    </rcc>
    <rcc rId="0" sId="3" dxf="1">
      <nc r="H2" t="inlineStr">
        <is>
          <t>Approved</t>
        </is>
      </nc>
      <ndxf>
        <alignment vertical="center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ndxf>
    </rcc>
    <rcc rId="0" sId="3" dxf="1" numFmtId="19">
      <nc r="I2">
        <v>44106</v>
      </nc>
      <ndxf>
        <numFmt numFmtId="19" formatCode="m/d/yyyy"/>
        <alignment vertical="center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ndxf>
    </rcc>
  </rrc>
  <rrc rId="277" sId="3" ref="A1:XFD1" action="deleteRow">
    <rfmt sheetId="3" xfDxf="1" sqref="A1:XFD1" start="0" length="0"/>
    <rcc rId="0" sId="3" dxf="1">
      <nc r="A1" t="inlineStr">
        <is>
          <t>OMB Control No</t>
        </is>
      </nc>
      <ndxf>
        <font>
          <b/>
          <sz val="11"/>
          <color theme="1"/>
          <name val="Calibri"/>
          <scheme val="minor"/>
        </font>
        <fill>
          <patternFill patternType="solid">
            <bgColor theme="9" tint="0.59999389629810485"/>
          </patternFill>
        </fill>
        <alignment horizontal="center" vertical="center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ndxf>
    </rcc>
    <rcc rId="0" sId="3" dxf="1">
      <nc r="B1" t="inlineStr">
        <is>
          <t>ICR Ref. No / RCF ID</t>
        </is>
      </nc>
      <ndxf>
        <font>
          <b/>
          <sz val="11"/>
          <color theme="1"/>
          <name val="Calibri"/>
          <scheme val="minor"/>
        </font>
        <fill>
          <patternFill patternType="solid">
            <bgColor theme="9" tint="0.59999389629810485"/>
          </patternFill>
        </fill>
        <alignment horizontal="center" vertical="center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ndxf>
    </rcc>
    <rcc rId="0" sId="3" dxf="1">
      <nc r="C1" t="inlineStr">
        <is>
          <t>Agency/Sub</t>
        </is>
      </nc>
      <ndxf>
        <font>
          <b/>
          <sz val="11"/>
          <color theme="1"/>
          <name val="Calibri"/>
          <scheme val="minor"/>
        </font>
        <fill>
          <patternFill patternType="solid">
            <bgColor theme="9" tint="0.59999389629810485"/>
          </patternFill>
        </fill>
        <alignment horizontal="center" vertical="center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ndxf>
    </rcc>
    <rcc rId="0" sId="3" dxf="1">
      <nc r="D1" t="inlineStr">
        <is>
          <t>Agency ICR Tracking Number</t>
        </is>
      </nc>
      <ndxf>
        <font>
          <b/>
          <sz val="11"/>
          <color theme="1"/>
          <name val="Calibri"/>
          <scheme val="minor"/>
        </font>
        <fill>
          <patternFill patternType="solid">
            <bgColor theme="9" tint="0.59999389629810485"/>
          </patternFill>
        </fill>
        <alignment horizontal="center" vertical="center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ndxf>
    </rcc>
    <rcc rId="0" sId="3" dxf="1">
      <nc r="E1" t="inlineStr">
        <is>
          <t>Title</t>
        </is>
      </nc>
      <ndxf>
        <font>
          <b/>
          <sz val="11"/>
          <color theme="1"/>
          <name val="Calibri"/>
          <scheme val="minor"/>
        </font>
        <fill>
          <patternFill patternType="solid">
            <bgColor theme="9" tint="0.59999389629810485"/>
          </patternFill>
        </fill>
        <alignment horizontal="center" vertical="center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ndxf>
    </rcc>
    <rcc rId="0" sId="3" dxf="1">
      <nc r="F1" t="inlineStr">
        <is>
          <t>Current Expiration Date</t>
        </is>
      </nc>
      <ndxf>
        <font>
          <b/>
          <sz val="11"/>
          <color theme="1"/>
          <name val="Calibri"/>
          <scheme val="minor"/>
        </font>
        <fill>
          <patternFill patternType="solid">
            <bgColor theme="9" tint="0.59999389629810485"/>
          </patternFill>
        </fill>
        <alignment horizontal="center" vertical="center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ndxf>
    </rcc>
    <rcc rId="0" sId="3" dxf="1">
      <nc r="G1" t="inlineStr">
        <is>
          <t>Request Type</t>
        </is>
      </nc>
      <ndxf>
        <font>
          <b/>
          <sz val="11"/>
          <color theme="1"/>
          <name val="Calibri"/>
          <scheme val="minor"/>
        </font>
        <fill>
          <patternFill patternType="solid">
            <bgColor theme="9" tint="0.59999389629810485"/>
          </patternFill>
        </fill>
        <alignment horizontal="center" vertical="center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ndxf>
    </rcc>
    <rcc rId="0" sId="3" dxf="1">
      <nc r="H1" t="inlineStr">
        <is>
          <t>Conclusion Action</t>
        </is>
      </nc>
      <ndxf>
        <font>
          <b/>
          <sz val="11"/>
          <color theme="1"/>
          <name val="Calibri"/>
          <scheme val="minor"/>
        </font>
        <fill>
          <patternFill patternType="solid">
            <bgColor theme="9" tint="0.59999389629810485"/>
          </patternFill>
        </fill>
        <alignment horizontal="center" vertical="center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ndxf>
    </rcc>
    <rcc rId="0" sId="3" dxf="1">
      <nc r="I1" t="inlineStr">
        <is>
          <t>Concluded Date</t>
        </is>
      </nc>
      <ndxf>
        <font>
          <b/>
          <sz val="11"/>
          <color theme="1"/>
          <name val="Calibri"/>
          <scheme val="minor"/>
        </font>
        <fill>
          <patternFill patternType="solid">
            <bgColor theme="9" tint="0.59999389629810485"/>
          </patternFill>
        </fill>
        <alignment horizontal="center" vertical="center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ndxf>
    </rcc>
  </rrc>
  <rfmt sheetId="1" sqref="P14">
    <dxf>
      <numFmt numFmtId="182" formatCode="_(* #,##0.0_);_(* \(#,##0.0\);_(* &quot;-&quot;??_);_(@_)"/>
    </dxf>
  </rfmt>
  <rfmt sheetId="1" sqref="P14">
    <dxf>
      <numFmt numFmtId="35" formatCode="_(* #,##0.00_);_(* \(#,##0.00\);_(* &quot;-&quot;??_);_(@_)"/>
    </dxf>
  </rfmt>
  <rfmt sheetId="1" sqref="P14">
    <dxf>
      <numFmt numFmtId="182" formatCode="_(* #,##0.0_);_(* \(#,##0.0\);_(* &quot;-&quot;??_);_(@_)"/>
    </dxf>
  </rfmt>
  <rfmt sheetId="1" sqref="P14">
    <dxf>
      <numFmt numFmtId="164" formatCode="_(* #,##0_);_(* \(#,##0\);_(* &quot;-&quot;??_);_(@_)"/>
    </dxf>
  </rfmt>
  <rcc rId="278" sId="1">
    <oc r="P24">
      <f>(P16+P23)</f>
    </oc>
    <nc r="P24">
      <f>(P16+P23)+0.75</f>
    </nc>
  </rcc>
  <rfmt sheetId="1" sqref="P24">
    <dxf>
      <numFmt numFmtId="183" formatCode="#,##0.00000"/>
    </dxf>
  </rfmt>
  <rfmt sheetId="1" sqref="P24">
    <dxf>
      <numFmt numFmtId="169" formatCode="#,##0.0000"/>
    </dxf>
  </rfmt>
  <rfmt sheetId="1" sqref="P24">
    <dxf>
      <numFmt numFmtId="181" formatCode="#,##0.000"/>
    </dxf>
  </rfmt>
  <rfmt sheetId="1" sqref="P24">
    <dxf>
      <numFmt numFmtId="4" formatCode="#,##0.00"/>
    </dxf>
  </rfmt>
  <rfmt sheetId="1" sqref="P24">
    <dxf>
      <numFmt numFmtId="168" formatCode="#,##0.0"/>
    </dxf>
  </rfmt>
  <rfmt sheetId="1" sqref="P24">
    <dxf>
      <numFmt numFmtId="3" formatCode="#,##0"/>
    </dxf>
  </rfmt>
  <rcmt sheetId="1" cell="P24" guid="{037CE539-BFB2-4B87-BBB2-DD3A4DC7B9BC}" author="Ragland-Greene, Rachelle - FNS" newLength="428"/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79" sId="1">
    <oc r="R30">
      <f>SUM(J24+O24)</f>
    </oc>
    <nc r="R30">
      <f>SUM(P24)</f>
    </nc>
  </rcc>
  <rcc rId="280" sId="1">
    <oc r="S30" t="inlineStr">
      <is>
        <t>38,569 in ROCIS</t>
      </is>
    </oc>
    <nc r="S30"/>
  </rcc>
  <rfmt sheetId="1" sqref="A1:XFD1048576" start="0" length="2147483647">
    <dxf>
      <font>
        <color auto="1"/>
      </font>
    </dxf>
  </rfmt>
  <rfmt sheetId="1" sqref="A1:XFD1048576">
    <dxf>
      <fill>
        <patternFill patternType="none">
          <bgColor auto="1"/>
        </patternFill>
      </fill>
    </dxf>
  </rfmt>
  <rfmt sheetId="1" sqref="C16:R16">
    <dxf>
      <fill>
        <patternFill patternType="solid">
          <bgColor theme="0" tint="-0.14999847407452621"/>
        </patternFill>
      </fill>
    </dxf>
  </rfmt>
  <rfmt sheetId="1" sqref="C24:R24">
    <dxf>
      <fill>
        <patternFill patternType="solid">
          <bgColor theme="0" tint="-0.14999847407452621"/>
        </patternFill>
      </fill>
    </dxf>
  </rfmt>
  <rfmt sheetId="1" sqref="C23:R23">
    <dxf>
      <fill>
        <patternFill patternType="solid">
          <bgColor theme="0" tint="-0.14999847407452621"/>
        </patternFill>
      </fill>
    </dxf>
  </rfmt>
  <rcv guid="{32F1B225-A1CC-4251-88CE-F6396962FA32}" action="delete"/>
  <rcv guid="{32F1B225-A1CC-4251-88CE-F6396962FA32}" action="add"/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81" sId="1">
    <oc r="P24">
      <f>(P16+P23)+0.75</f>
    </oc>
    <nc r="P24">
      <f>(P16+P23)</f>
    </nc>
  </rcc>
  <rcc rId="282" sId="1">
    <nc r="P23">
      <f>SUM(P17:P22)</f>
    </nc>
  </rcc>
  <rcc rId="283" sId="1">
    <oc r="J23">
      <f>SUM(J17:J22)</f>
    </oc>
    <nc r="J23">
      <f>SUM(J17:J22)+0.75</f>
    </nc>
  </rcc>
  <rcc rId="284" sId="1">
    <oc r="P23">
      <f>SUM(P17:P22)</f>
    </oc>
    <nc r="P23">
      <f>SUM(J23)</f>
    </nc>
  </rcc>
</revisions>
</file>

<file path=xl/revisions/revisionLog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P24">
    <dxf>
      <numFmt numFmtId="168" formatCode="#,##0.0"/>
    </dxf>
  </rfmt>
  <rfmt sheetId="1" sqref="P24">
    <dxf>
      <numFmt numFmtId="4" formatCode="#,##0.00"/>
    </dxf>
  </rfmt>
  <rcc rId="285" sId="1">
    <nc r="J23">
      <f>SUM(J17:J22)+0.95</f>
    </nc>
  </rcc>
  <rcc rId="286" sId="1">
    <oc r="J23">
      <f>SUM(J17:J22)+0.75</f>
    </oc>
    <nc r="J23">
      <f>SUM(J17:J22)+1</f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46"/>
  <sheetViews>
    <sheetView tabSelected="1" topLeftCell="A11" zoomScale="140" zoomScaleNormal="140" zoomScalePageLayoutView="136" workbookViewId="0">
      <selection activeCell="J23" sqref="J23"/>
    </sheetView>
  </sheetViews>
  <sheetFormatPr defaultRowHeight="14.5" x14ac:dyDescent="0.35"/>
  <cols>
    <col min="1" max="1" width="8.7265625" style="11"/>
    <col min="2" max="2" width="10.26953125" style="11" customWidth="1"/>
    <col min="3" max="3" width="8.7265625" style="11"/>
    <col min="4" max="4" width="4.453125" style="11" customWidth="1"/>
    <col min="5" max="5" width="8.7265625" style="11"/>
    <col min="6" max="6" width="9.453125" style="11" customWidth="1"/>
    <col min="7" max="7" width="11.453125" style="11" bestFit="1" customWidth="1"/>
    <col min="8" max="10" width="8.7265625" style="11"/>
    <col min="11" max="11" width="9.54296875" style="11" customWidth="1"/>
    <col min="12" max="12" width="11.453125" style="11" bestFit="1" customWidth="1"/>
    <col min="13" max="14" width="8.7265625" style="11"/>
    <col min="15" max="15" width="11.54296875" style="11" bestFit="1" customWidth="1"/>
    <col min="16" max="16" width="10.90625" style="11" bestFit="1" customWidth="1"/>
    <col min="17" max="17" width="11.54296875" style="11" customWidth="1"/>
    <col min="18" max="18" width="13.1796875" style="11" bestFit="1" customWidth="1"/>
    <col min="19" max="16384" width="8.7265625" style="11"/>
  </cols>
  <sheetData>
    <row r="1" spans="1:18" ht="15" thickBot="1" x14ac:dyDescent="0.4">
      <c r="A1" s="4"/>
      <c r="B1" s="5"/>
      <c r="C1" s="16"/>
      <c r="D1" s="17"/>
      <c r="E1" s="17"/>
      <c r="F1" s="78" t="s">
        <v>0</v>
      </c>
      <c r="G1" s="79"/>
      <c r="H1" s="79"/>
      <c r="I1" s="79"/>
      <c r="J1" s="80"/>
      <c r="K1" s="81" t="s">
        <v>1</v>
      </c>
      <c r="L1" s="79"/>
      <c r="M1" s="79"/>
      <c r="N1" s="79"/>
      <c r="O1" s="82"/>
      <c r="P1" s="18"/>
      <c r="Q1" s="18"/>
      <c r="R1" s="18"/>
    </row>
    <row r="2" spans="1:18" ht="33.5" thickBot="1" x14ac:dyDescent="0.4">
      <c r="A2" s="6" t="s">
        <v>2</v>
      </c>
      <c r="B2" s="6" t="s">
        <v>3</v>
      </c>
      <c r="C2" s="19" t="s">
        <v>37</v>
      </c>
      <c r="D2" s="20" t="s">
        <v>4</v>
      </c>
      <c r="E2" s="21" t="s">
        <v>5</v>
      </c>
      <c r="F2" s="22" t="s">
        <v>6</v>
      </c>
      <c r="G2" s="23" t="s">
        <v>7</v>
      </c>
      <c r="H2" s="23" t="s">
        <v>8</v>
      </c>
      <c r="I2" s="23" t="s">
        <v>9</v>
      </c>
      <c r="J2" s="24" t="s">
        <v>10</v>
      </c>
      <c r="K2" s="22" t="s">
        <v>11</v>
      </c>
      <c r="L2" s="23" t="s">
        <v>7</v>
      </c>
      <c r="M2" s="23" t="s">
        <v>8</v>
      </c>
      <c r="N2" s="23" t="s">
        <v>9</v>
      </c>
      <c r="O2" s="25" t="s">
        <v>10</v>
      </c>
      <c r="P2" s="21" t="s">
        <v>12</v>
      </c>
      <c r="Q2" s="21" t="s">
        <v>40</v>
      </c>
      <c r="R2" s="21" t="s">
        <v>41</v>
      </c>
    </row>
    <row r="3" spans="1:18" ht="33" thickBot="1" x14ac:dyDescent="0.4">
      <c r="A3" s="26" t="s">
        <v>13</v>
      </c>
      <c r="B3" s="27" t="s">
        <v>14</v>
      </c>
      <c r="C3" s="27" t="s">
        <v>15</v>
      </c>
      <c r="D3" s="26" t="s">
        <v>29</v>
      </c>
      <c r="E3" s="9">
        <v>88383</v>
      </c>
      <c r="F3" s="9">
        <v>70707</v>
      </c>
      <c r="G3" s="8">
        <v>1</v>
      </c>
      <c r="H3" s="7">
        <f>(F3*G3)</f>
        <v>70707</v>
      </c>
      <c r="I3" s="28">
        <v>1.67E-2</v>
      </c>
      <c r="J3" s="7">
        <f>H3*I3</f>
        <v>1180.8069</v>
      </c>
      <c r="K3" s="9">
        <f>(E3-F3)</f>
        <v>17676</v>
      </c>
      <c r="L3" s="8">
        <v>1</v>
      </c>
      <c r="M3" s="7">
        <f>(K3*L3)</f>
        <v>17676</v>
      </c>
      <c r="N3" s="28">
        <v>1.67E-2</v>
      </c>
      <c r="O3" s="7">
        <f>M3*N3</f>
        <v>295.18919999999997</v>
      </c>
      <c r="P3" s="7">
        <f>(J3+O3)</f>
        <v>1475.9961000000001</v>
      </c>
      <c r="Q3" s="29">
        <v>7.25</v>
      </c>
      <c r="R3" s="30">
        <f>(P3*Q3)</f>
        <v>10700.971725000001</v>
      </c>
    </row>
    <row r="4" spans="1:18" ht="22.5" thickBot="1" x14ac:dyDescent="0.4">
      <c r="A4" s="31"/>
      <c r="B4" s="32"/>
      <c r="C4" s="27" t="s">
        <v>26</v>
      </c>
      <c r="D4" s="26" t="s">
        <v>30</v>
      </c>
      <c r="E4" s="9">
        <v>88383</v>
      </c>
      <c r="F4" s="9">
        <v>70707</v>
      </c>
      <c r="G4" s="8">
        <v>1</v>
      </c>
      <c r="H4" s="7">
        <f>(F4*G4)</f>
        <v>70707</v>
      </c>
      <c r="I4" s="28">
        <v>8.3500000000000005E-2</v>
      </c>
      <c r="J4" s="7">
        <f>H4*I4</f>
        <v>5904.0345000000007</v>
      </c>
      <c r="K4" s="9">
        <f t="shared" ref="K4:K15" si="0">(E4-F4)</f>
        <v>17676</v>
      </c>
      <c r="L4" s="8">
        <v>1</v>
      </c>
      <c r="M4" s="7">
        <f>(K4*L4)</f>
        <v>17676</v>
      </c>
      <c r="N4" s="28">
        <v>8.3500000000000005E-2</v>
      </c>
      <c r="O4" s="7">
        <f>M4*N4</f>
        <v>1475.9460000000001</v>
      </c>
      <c r="P4" s="7">
        <f>(J4+O4)</f>
        <v>7379.9805000000006</v>
      </c>
      <c r="Q4" s="29">
        <v>7.25</v>
      </c>
      <c r="R4" s="30">
        <f t="shared" ref="R4:R15" si="1">(P4*Q4)</f>
        <v>53504.858625000001</v>
      </c>
    </row>
    <row r="5" spans="1:18" ht="54" thickBot="1" x14ac:dyDescent="0.4">
      <c r="A5" s="31"/>
      <c r="B5" s="32"/>
      <c r="C5" s="27" t="s">
        <v>56</v>
      </c>
      <c r="D5" s="26" t="s">
        <v>29</v>
      </c>
      <c r="E5" s="9">
        <v>8838</v>
      </c>
      <c r="F5" s="9">
        <v>7954</v>
      </c>
      <c r="G5" s="8">
        <v>1</v>
      </c>
      <c r="H5" s="7">
        <f>(F5*G5)</f>
        <v>7954</v>
      </c>
      <c r="I5" s="28">
        <v>1.67E-2</v>
      </c>
      <c r="J5" s="7">
        <f>H5*I5</f>
        <v>132.83179999999999</v>
      </c>
      <c r="K5" s="9">
        <f>(E5-F5)</f>
        <v>884</v>
      </c>
      <c r="L5" s="8">
        <v>1</v>
      </c>
      <c r="M5" s="7">
        <f>(K5*L5)</f>
        <v>884</v>
      </c>
      <c r="N5" s="28">
        <v>1.67E-2</v>
      </c>
      <c r="O5" s="7">
        <f>M5*N5</f>
        <v>14.7628</v>
      </c>
      <c r="P5" s="7">
        <f>(J5+O5)</f>
        <v>147.59459999999999</v>
      </c>
      <c r="Q5" s="29">
        <v>7.25</v>
      </c>
      <c r="R5" s="30">
        <f>(P5*Q5)</f>
        <v>1070.0608499999998</v>
      </c>
    </row>
    <row r="6" spans="1:18" ht="43.5" thickBot="1" x14ac:dyDescent="0.4">
      <c r="A6" s="31"/>
      <c r="B6" s="32"/>
      <c r="C6" s="33" t="s">
        <v>57</v>
      </c>
      <c r="D6" s="34" t="s">
        <v>30</v>
      </c>
      <c r="E6" s="35">
        <v>8838</v>
      </c>
      <c r="F6" s="35">
        <v>7954</v>
      </c>
      <c r="G6" s="36">
        <v>1</v>
      </c>
      <c r="H6" s="10">
        <f>(F6*G6)</f>
        <v>7954</v>
      </c>
      <c r="I6" s="37">
        <v>8.3500000000000005E-2</v>
      </c>
      <c r="J6" s="10">
        <f>H6*I6</f>
        <v>664.15899999999999</v>
      </c>
      <c r="K6" s="35">
        <f t="shared" ref="K6" si="2">(E6-F6)</f>
        <v>884</v>
      </c>
      <c r="L6" s="36">
        <v>1</v>
      </c>
      <c r="M6" s="10">
        <f>(K6*L6)</f>
        <v>884</v>
      </c>
      <c r="N6" s="37">
        <v>8.3500000000000005E-2</v>
      </c>
      <c r="O6" s="10">
        <f>M6*N6</f>
        <v>73.814000000000007</v>
      </c>
      <c r="P6" s="10">
        <f>(J6+O6)</f>
        <v>737.97299999999996</v>
      </c>
      <c r="Q6" s="38">
        <v>7.25</v>
      </c>
      <c r="R6" s="39">
        <f t="shared" ref="R6" si="3">(P6*Q6)</f>
        <v>5350.3042499999992</v>
      </c>
    </row>
    <row r="7" spans="1:18" ht="33" thickBot="1" x14ac:dyDescent="0.4">
      <c r="A7" s="31"/>
      <c r="B7" s="31"/>
      <c r="C7" s="27" t="s">
        <v>16</v>
      </c>
      <c r="D7" s="26" t="s">
        <v>31</v>
      </c>
      <c r="E7" s="9">
        <v>72828</v>
      </c>
      <c r="F7" s="9">
        <v>65545</v>
      </c>
      <c r="G7" s="8">
        <v>1</v>
      </c>
      <c r="H7" s="7">
        <f t="shared" ref="H7:H15" si="4">(F7*G7)</f>
        <v>65545</v>
      </c>
      <c r="I7" s="28">
        <v>1.67E-2</v>
      </c>
      <c r="J7" s="7">
        <f t="shared" ref="J7:J15" si="5">H7*I7</f>
        <v>1094.6015</v>
      </c>
      <c r="K7" s="9">
        <f t="shared" si="0"/>
        <v>7283</v>
      </c>
      <c r="L7" s="8">
        <v>1</v>
      </c>
      <c r="M7" s="7">
        <f t="shared" ref="M7:M15" si="6">(K7*L7)</f>
        <v>7283</v>
      </c>
      <c r="N7" s="28">
        <v>1.67E-2</v>
      </c>
      <c r="O7" s="7">
        <f t="shared" ref="O7:O15" si="7">M7*N7</f>
        <v>121.62609999999999</v>
      </c>
      <c r="P7" s="7">
        <f t="shared" ref="P7:P15" si="8">(J7+O7)</f>
        <v>1216.2275999999999</v>
      </c>
      <c r="Q7" s="29">
        <v>7.25</v>
      </c>
      <c r="R7" s="30">
        <f t="shared" si="1"/>
        <v>8817.6500999999989</v>
      </c>
    </row>
    <row r="8" spans="1:18" ht="33" thickBot="1" x14ac:dyDescent="0.4">
      <c r="A8" s="31"/>
      <c r="B8" s="31"/>
      <c r="C8" s="27" t="s">
        <v>17</v>
      </c>
      <c r="D8" s="26" t="s">
        <v>31</v>
      </c>
      <c r="E8" s="9">
        <v>68716</v>
      </c>
      <c r="F8" s="9">
        <v>61845</v>
      </c>
      <c r="G8" s="8">
        <v>1</v>
      </c>
      <c r="H8" s="7">
        <f t="shared" si="4"/>
        <v>61845</v>
      </c>
      <c r="I8" s="28">
        <v>1.67E-2</v>
      </c>
      <c r="J8" s="7">
        <f t="shared" si="5"/>
        <v>1032.8115</v>
      </c>
      <c r="K8" s="9">
        <f t="shared" si="0"/>
        <v>6871</v>
      </c>
      <c r="L8" s="8">
        <v>1</v>
      </c>
      <c r="M8" s="7">
        <f t="shared" si="6"/>
        <v>6871</v>
      </c>
      <c r="N8" s="28">
        <v>1.67E-2</v>
      </c>
      <c r="O8" s="7">
        <f t="shared" si="7"/>
        <v>114.7457</v>
      </c>
      <c r="P8" s="7">
        <f t="shared" si="8"/>
        <v>1147.5572</v>
      </c>
      <c r="Q8" s="29">
        <v>7.25</v>
      </c>
      <c r="R8" s="30">
        <f t="shared" si="1"/>
        <v>8319.7896999999994</v>
      </c>
    </row>
    <row r="9" spans="1:18" ht="33" thickBot="1" x14ac:dyDescent="0.4">
      <c r="A9" s="31"/>
      <c r="B9" s="31"/>
      <c r="C9" s="27" t="s">
        <v>42</v>
      </c>
      <c r="D9" s="26" t="s">
        <v>101</v>
      </c>
      <c r="E9" s="9">
        <v>60985</v>
      </c>
      <c r="F9" s="9">
        <v>17677</v>
      </c>
      <c r="G9" s="8">
        <v>1</v>
      </c>
      <c r="H9" s="7">
        <f t="shared" si="4"/>
        <v>17677</v>
      </c>
      <c r="I9" s="28">
        <v>5.0099999999999999E-2</v>
      </c>
      <c r="J9" s="7">
        <f t="shared" si="5"/>
        <v>885.61770000000001</v>
      </c>
      <c r="K9" s="9">
        <f t="shared" si="0"/>
        <v>43308</v>
      </c>
      <c r="L9" s="8">
        <v>1</v>
      </c>
      <c r="M9" s="7">
        <f t="shared" si="6"/>
        <v>43308</v>
      </c>
      <c r="N9" s="28">
        <v>5.0099999999999999E-2</v>
      </c>
      <c r="O9" s="7">
        <f t="shared" si="7"/>
        <v>2169.7307999999998</v>
      </c>
      <c r="P9" s="7">
        <f t="shared" si="8"/>
        <v>3055.3485000000001</v>
      </c>
      <c r="Q9" s="29">
        <v>7.25</v>
      </c>
      <c r="R9" s="30">
        <f t="shared" si="1"/>
        <v>22151.276624999999</v>
      </c>
    </row>
    <row r="10" spans="1:18" ht="33" thickBot="1" x14ac:dyDescent="0.4">
      <c r="A10" s="31"/>
      <c r="B10" s="31"/>
      <c r="C10" s="27" t="s">
        <v>43</v>
      </c>
      <c r="D10" s="26" t="s">
        <v>102</v>
      </c>
      <c r="E10" s="9">
        <v>9945</v>
      </c>
      <c r="F10" s="9">
        <v>9945</v>
      </c>
      <c r="G10" s="8">
        <v>1</v>
      </c>
      <c r="H10" s="7">
        <f t="shared" si="4"/>
        <v>9945</v>
      </c>
      <c r="I10" s="28">
        <v>1.67E-2</v>
      </c>
      <c r="J10" s="7">
        <f t="shared" si="5"/>
        <v>166.08150000000001</v>
      </c>
      <c r="K10" s="9">
        <f t="shared" si="0"/>
        <v>0</v>
      </c>
      <c r="L10" s="8">
        <v>0</v>
      </c>
      <c r="M10" s="8">
        <f t="shared" si="6"/>
        <v>0</v>
      </c>
      <c r="N10" s="28">
        <v>1.67E-2</v>
      </c>
      <c r="O10" s="7">
        <f t="shared" si="7"/>
        <v>0</v>
      </c>
      <c r="P10" s="7">
        <f t="shared" si="8"/>
        <v>166.08150000000001</v>
      </c>
      <c r="Q10" s="29">
        <v>7.25</v>
      </c>
      <c r="R10" s="30">
        <f t="shared" si="1"/>
        <v>1204.0908750000001</v>
      </c>
    </row>
    <row r="11" spans="1:18" ht="22.5" thickBot="1" x14ac:dyDescent="0.4">
      <c r="A11" s="31"/>
      <c r="B11" s="31"/>
      <c r="C11" s="27" t="s">
        <v>44</v>
      </c>
      <c r="D11" s="26" t="s">
        <v>103</v>
      </c>
      <c r="E11" s="9">
        <v>29835</v>
      </c>
      <c r="F11" s="9">
        <v>29835</v>
      </c>
      <c r="G11" s="8">
        <v>1</v>
      </c>
      <c r="H11" s="7">
        <f t="shared" si="4"/>
        <v>29835</v>
      </c>
      <c r="I11" s="28">
        <v>1.67E-2</v>
      </c>
      <c r="J11" s="7">
        <f t="shared" si="5"/>
        <v>498.24449999999996</v>
      </c>
      <c r="K11" s="9">
        <f t="shared" si="0"/>
        <v>0</v>
      </c>
      <c r="L11" s="8">
        <v>0</v>
      </c>
      <c r="M11" s="8">
        <f t="shared" si="6"/>
        <v>0</v>
      </c>
      <c r="N11" s="28">
        <v>1.67E-2</v>
      </c>
      <c r="O11" s="7">
        <f t="shared" si="7"/>
        <v>0</v>
      </c>
      <c r="P11" s="7">
        <f t="shared" si="8"/>
        <v>498.24449999999996</v>
      </c>
      <c r="Q11" s="29">
        <v>7.25</v>
      </c>
      <c r="R11" s="30">
        <f t="shared" si="1"/>
        <v>3612.2726249999996</v>
      </c>
    </row>
    <row r="12" spans="1:18" ht="22.5" thickBot="1" x14ac:dyDescent="0.4">
      <c r="A12" s="31"/>
      <c r="B12" s="31"/>
      <c r="C12" s="27" t="s">
        <v>18</v>
      </c>
      <c r="D12" s="26" t="s">
        <v>32</v>
      </c>
      <c r="E12" s="9">
        <v>13415</v>
      </c>
      <c r="F12" s="9">
        <v>8720</v>
      </c>
      <c r="G12" s="8">
        <v>1</v>
      </c>
      <c r="H12" s="7">
        <f t="shared" si="4"/>
        <v>8720</v>
      </c>
      <c r="I12" s="28">
        <v>1.67E-2</v>
      </c>
      <c r="J12" s="7">
        <f t="shared" si="5"/>
        <v>145.624</v>
      </c>
      <c r="K12" s="9">
        <f t="shared" si="0"/>
        <v>4695</v>
      </c>
      <c r="L12" s="8">
        <v>1</v>
      </c>
      <c r="M12" s="7">
        <f t="shared" si="6"/>
        <v>4695</v>
      </c>
      <c r="N12" s="28">
        <v>1.67E-2</v>
      </c>
      <c r="O12" s="7">
        <f t="shared" si="7"/>
        <v>78.406499999999994</v>
      </c>
      <c r="P12" s="7">
        <f t="shared" si="8"/>
        <v>224.03049999999999</v>
      </c>
      <c r="Q12" s="29">
        <v>7.25</v>
      </c>
      <c r="R12" s="30">
        <f t="shared" si="1"/>
        <v>1624.221125</v>
      </c>
    </row>
    <row r="13" spans="1:18" ht="33" thickBot="1" x14ac:dyDescent="0.4">
      <c r="A13" s="31"/>
      <c r="B13" s="31"/>
      <c r="C13" s="27" t="s">
        <v>19</v>
      </c>
      <c r="D13" s="26" t="s">
        <v>33</v>
      </c>
      <c r="E13" s="9">
        <v>6976</v>
      </c>
      <c r="F13" s="9">
        <v>5232</v>
      </c>
      <c r="G13" s="8">
        <v>1</v>
      </c>
      <c r="H13" s="7">
        <f t="shared" si="4"/>
        <v>5232</v>
      </c>
      <c r="I13" s="28">
        <v>1.67E-2</v>
      </c>
      <c r="J13" s="7">
        <f t="shared" si="5"/>
        <v>87.374399999999994</v>
      </c>
      <c r="K13" s="9">
        <f t="shared" si="0"/>
        <v>1744</v>
      </c>
      <c r="L13" s="8">
        <v>1</v>
      </c>
      <c r="M13" s="7">
        <f t="shared" si="6"/>
        <v>1744</v>
      </c>
      <c r="N13" s="28">
        <v>1.67E-2</v>
      </c>
      <c r="O13" s="7">
        <f t="shared" si="7"/>
        <v>29.1248</v>
      </c>
      <c r="P13" s="7">
        <f t="shared" si="8"/>
        <v>116.4992</v>
      </c>
      <c r="Q13" s="29">
        <v>7.25</v>
      </c>
      <c r="R13" s="30">
        <f t="shared" si="1"/>
        <v>844.61919999999998</v>
      </c>
    </row>
    <row r="14" spans="1:18" ht="33" thickBot="1" x14ac:dyDescent="0.4">
      <c r="A14" s="31"/>
      <c r="B14" s="31"/>
      <c r="C14" s="27" t="s">
        <v>45</v>
      </c>
      <c r="D14" s="26" t="s">
        <v>104</v>
      </c>
      <c r="E14" s="9">
        <v>5232</v>
      </c>
      <c r="F14" s="9">
        <v>4709</v>
      </c>
      <c r="G14" s="8">
        <v>1</v>
      </c>
      <c r="H14" s="7">
        <f t="shared" si="4"/>
        <v>4709</v>
      </c>
      <c r="I14" s="28">
        <v>5.0099999999999999E-2</v>
      </c>
      <c r="J14" s="7">
        <f t="shared" si="5"/>
        <v>235.92089999999999</v>
      </c>
      <c r="K14" s="9">
        <f t="shared" si="0"/>
        <v>523</v>
      </c>
      <c r="L14" s="8">
        <v>1</v>
      </c>
      <c r="M14" s="7">
        <f t="shared" si="6"/>
        <v>523</v>
      </c>
      <c r="N14" s="28">
        <v>5.0099999999999999E-2</v>
      </c>
      <c r="O14" s="7">
        <f t="shared" si="7"/>
        <v>26.202300000000001</v>
      </c>
      <c r="P14" s="7">
        <f t="shared" si="8"/>
        <v>262.1232</v>
      </c>
      <c r="Q14" s="29">
        <v>7.25</v>
      </c>
      <c r="R14" s="30">
        <f t="shared" si="1"/>
        <v>1900.3932</v>
      </c>
    </row>
    <row r="15" spans="1:18" ht="22.5" thickBot="1" x14ac:dyDescent="0.4">
      <c r="A15" s="31"/>
      <c r="B15" s="31"/>
      <c r="C15" s="27" t="s">
        <v>20</v>
      </c>
      <c r="D15" s="26" t="s">
        <v>105</v>
      </c>
      <c r="E15" s="9">
        <v>39780</v>
      </c>
      <c r="F15" s="9">
        <v>39780</v>
      </c>
      <c r="G15" s="8">
        <v>1</v>
      </c>
      <c r="H15" s="7">
        <f t="shared" si="4"/>
        <v>39780</v>
      </c>
      <c r="I15" s="28">
        <v>0.55110000000000003</v>
      </c>
      <c r="J15" s="7">
        <f t="shared" si="5"/>
        <v>21922.758000000002</v>
      </c>
      <c r="K15" s="9">
        <f t="shared" si="0"/>
        <v>0</v>
      </c>
      <c r="L15" s="8">
        <v>0</v>
      </c>
      <c r="M15" s="8">
        <f t="shared" si="6"/>
        <v>0</v>
      </c>
      <c r="N15" s="28">
        <v>0.55110000000000003</v>
      </c>
      <c r="O15" s="7">
        <f t="shared" si="7"/>
        <v>0</v>
      </c>
      <c r="P15" s="7">
        <f t="shared" si="8"/>
        <v>21922.758000000002</v>
      </c>
      <c r="Q15" s="29">
        <v>7.25</v>
      </c>
      <c r="R15" s="30">
        <f t="shared" si="1"/>
        <v>158939.99550000002</v>
      </c>
    </row>
    <row r="16" spans="1:18" ht="15" thickBot="1" x14ac:dyDescent="0.4">
      <c r="A16" s="40"/>
      <c r="B16" s="40"/>
      <c r="C16" s="57" t="s">
        <v>21</v>
      </c>
      <c r="D16" s="58"/>
      <c r="E16" s="59">
        <v>88383</v>
      </c>
      <c r="F16" s="59">
        <v>70707</v>
      </c>
      <c r="G16" s="60">
        <f>SUM(H16/F16)</f>
        <v>5.6657756657756657</v>
      </c>
      <c r="H16" s="61">
        <f>SUM(H3:H15)</f>
        <v>400610</v>
      </c>
      <c r="I16" s="62"/>
      <c r="J16" s="63">
        <f>SUM(J3:J15)</f>
        <v>33950.866200000004</v>
      </c>
      <c r="K16" s="59">
        <f>SUM(K4)</f>
        <v>17676</v>
      </c>
      <c r="L16" s="60">
        <f>SUM(M16/K16)</f>
        <v>5.7447386286490154</v>
      </c>
      <c r="M16" s="59">
        <f>SUM(M3:M15)</f>
        <v>101544</v>
      </c>
      <c r="N16" s="62"/>
      <c r="O16" s="63">
        <f>SUM(O3:O15)</f>
        <v>4399.5481999999993</v>
      </c>
      <c r="P16" s="63">
        <f>SUM(P3:P15)</f>
        <v>38350.414400000001</v>
      </c>
      <c r="Q16" s="64"/>
      <c r="R16" s="65">
        <f>SUM(R3:R15)</f>
        <v>278040.50439999998</v>
      </c>
    </row>
    <row r="17" spans="1:18" ht="22.5" thickBot="1" x14ac:dyDescent="0.4">
      <c r="A17" s="27" t="s">
        <v>22</v>
      </c>
      <c r="B17" s="27" t="s">
        <v>23</v>
      </c>
      <c r="C17" s="42" t="s">
        <v>100</v>
      </c>
      <c r="D17" s="26" t="s">
        <v>34</v>
      </c>
      <c r="E17" s="8">
        <v>51</v>
      </c>
      <c r="F17" s="8">
        <v>51</v>
      </c>
      <c r="G17" s="8">
        <v>1</v>
      </c>
      <c r="H17" s="8">
        <f>(F17*G17)</f>
        <v>51</v>
      </c>
      <c r="I17" s="28">
        <v>1.67E-2</v>
      </c>
      <c r="J17" s="7">
        <f t="shared" ref="J17:J22" si="9">H17*I17</f>
        <v>0.85170000000000001</v>
      </c>
      <c r="K17" s="8">
        <v>0</v>
      </c>
      <c r="L17" s="8">
        <v>0</v>
      </c>
      <c r="M17" s="8">
        <f t="shared" ref="M17:N23" si="10">(K17*L17)</f>
        <v>0</v>
      </c>
      <c r="N17" s="28">
        <v>1.67E-2</v>
      </c>
      <c r="O17" s="7">
        <f t="shared" ref="O17:O22" si="11">M17*N17</f>
        <v>0</v>
      </c>
      <c r="P17" s="7">
        <f t="shared" ref="P17:P22" si="12">(J17+O17)</f>
        <v>0.85170000000000001</v>
      </c>
      <c r="Q17" s="43">
        <v>78.31</v>
      </c>
      <c r="R17" s="30">
        <f>(P17*Q17)</f>
        <v>66.696627000000007</v>
      </c>
    </row>
    <row r="18" spans="1:18" ht="15" thickBot="1" x14ac:dyDescent="0.4">
      <c r="A18" s="31"/>
      <c r="B18" s="31"/>
      <c r="C18" s="27" t="s">
        <v>24</v>
      </c>
      <c r="D18" s="26" t="s">
        <v>35</v>
      </c>
      <c r="E18" s="8">
        <v>51</v>
      </c>
      <c r="F18" s="8">
        <v>51</v>
      </c>
      <c r="G18" s="8">
        <v>1</v>
      </c>
      <c r="H18" s="8">
        <f t="shared" ref="H18:H22" si="13">(F18*G18)</f>
        <v>51</v>
      </c>
      <c r="I18" s="28">
        <v>3.3399999999999999E-2</v>
      </c>
      <c r="J18" s="7">
        <f t="shared" si="9"/>
        <v>1.7034</v>
      </c>
      <c r="K18" s="8">
        <v>0</v>
      </c>
      <c r="L18" s="8">
        <v>0</v>
      </c>
      <c r="M18" s="8">
        <f t="shared" si="10"/>
        <v>0</v>
      </c>
      <c r="N18" s="28">
        <v>3.3399999999999999E-2</v>
      </c>
      <c r="O18" s="7">
        <f t="shared" si="11"/>
        <v>0</v>
      </c>
      <c r="P18" s="7">
        <f t="shared" si="12"/>
        <v>1.7034</v>
      </c>
      <c r="Q18" s="43">
        <v>78.31</v>
      </c>
      <c r="R18" s="30">
        <f t="shared" ref="R18:R22" si="14">(P18*Q18)</f>
        <v>133.39325400000001</v>
      </c>
    </row>
    <row r="19" spans="1:18" ht="33" thickBot="1" x14ac:dyDescent="0.4">
      <c r="A19" s="31"/>
      <c r="B19" s="31"/>
      <c r="C19" s="27" t="s">
        <v>98</v>
      </c>
      <c r="D19" s="26" t="s">
        <v>36</v>
      </c>
      <c r="E19" s="8">
        <v>51</v>
      </c>
      <c r="F19" s="8">
        <v>51</v>
      </c>
      <c r="G19" s="8">
        <v>1</v>
      </c>
      <c r="H19" s="8">
        <f t="shared" si="13"/>
        <v>51</v>
      </c>
      <c r="I19" s="28">
        <v>1.67E-2</v>
      </c>
      <c r="J19" s="7">
        <f t="shared" si="9"/>
        <v>0.85170000000000001</v>
      </c>
      <c r="K19" s="8">
        <v>0</v>
      </c>
      <c r="L19" s="8">
        <v>0</v>
      </c>
      <c r="M19" s="8">
        <f t="shared" si="10"/>
        <v>0</v>
      </c>
      <c r="N19" s="28">
        <v>1.67E-2</v>
      </c>
      <c r="O19" s="7">
        <f t="shared" si="11"/>
        <v>0</v>
      </c>
      <c r="P19" s="7">
        <f t="shared" si="12"/>
        <v>0.85170000000000001</v>
      </c>
      <c r="Q19" s="43">
        <v>61.46</v>
      </c>
      <c r="R19" s="30">
        <f>(P19*Q19)</f>
        <v>52.345482000000004</v>
      </c>
    </row>
    <row r="20" spans="1:18" ht="22.5" thickBot="1" x14ac:dyDescent="0.4">
      <c r="A20" s="31"/>
      <c r="B20" s="31"/>
      <c r="C20" s="27" t="s">
        <v>99</v>
      </c>
      <c r="D20" s="26" t="s">
        <v>27</v>
      </c>
      <c r="E20" s="8">
        <v>51</v>
      </c>
      <c r="F20" s="8">
        <v>51</v>
      </c>
      <c r="G20" s="8">
        <v>1</v>
      </c>
      <c r="H20" s="8">
        <f t="shared" si="13"/>
        <v>51</v>
      </c>
      <c r="I20" s="28">
        <v>0.16700000000000001</v>
      </c>
      <c r="J20" s="7">
        <f t="shared" si="9"/>
        <v>8.5170000000000012</v>
      </c>
      <c r="K20" s="8">
        <v>0</v>
      </c>
      <c r="L20" s="8">
        <v>0</v>
      </c>
      <c r="M20" s="8">
        <f t="shared" si="10"/>
        <v>0</v>
      </c>
      <c r="N20" s="28">
        <v>0.16700000000000001</v>
      </c>
      <c r="O20" s="7">
        <f t="shared" si="11"/>
        <v>0</v>
      </c>
      <c r="P20" s="7">
        <f t="shared" si="12"/>
        <v>8.5170000000000012</v>
      </c>
      <c r="Q20" s="43">
        <v>61.46</v>
      </c>
      <c r="R20" s="30">
        <f>(P20*Q20)</f>
        <v>523.45482000000004</v>
      </c>
    </row>
    <row r="21" spans="1:18" ht="33" thickBot="1" x14ac:dyDescent="0.4">
      <c r="A21" s="31"/>
      <c r="B21" s="31"/>
      <c r="C21" s="27" t="s">
        <v>55</v>
      </c>
      <c r="D21" s="26" t="s">
        <v>28</v>
      </c>
      <c r="E21" s="8">
        <v>51</v>
      </c>
      <c r="F21" s="8">
        <v>51</v>
      </c>
      <c r="G21" s="8">
        <v>1</v>
      </c>
      <c r="H21" s="8">
        <f t="shared" si="13"/>
        <v>51</v>
      </c>
      <c r="I21" s="28">
        <v>3.3399999999999999E-2</v>
      </c>
      <c r="J21" s="7">
        <f t="shared" si="9"/>
        <v>1.7034</v>
      </c>
      <c r="K21" s="8">
        <v>0</v>
      </c>
      <c r="L21" s="8">
        <v>0</v>
      </c>
      <c r="M21" s="8">
        <f t="shared" si="10"/>
        <v>0</v>
      </c>
      <c r="N21" s="28">
        <v>3.3399999999999999E-2</v>
      </c>
      <c r="O21" s="7">
        <f t="shared" si="11"/>
        <v>0</v>
      </c>
      <c r="P21" s="7">
        <f t="shared" si="12"/>
        <v>1.7034</v>
      </c>
      <c r="Q21" s="43">
        <v>61.46</v>
      </c>
      <c r="R21" s="30">
        <f t="shared" si="14"/>
        <v>104.69096400000001</v>
      </c>
    </row>
    <row r="22" spans="1:18" ht="33" thickBot="1" x14ac:dyDescent="0.4">
      <c r="A22" s="31"/>
      <c r="B22" s="31"/>
      <c r="C22" s="27" t="s">
        <v>39</v>
      </c>
      <c r="D22" s="26"/>
      <c r="E22" s="8">
        <v>51</v>
      </c>
      <c r="F22" s="8">
        <v>51</v>
      </c>
      <c r="G22" s="8">
        <v>1</v>
      </c>
      <c r="H22" s="8">
        <f t="shared" si="13"/>
        <v>51</v>
      </c>
      <c r="I22" s="28">
        <v>4</v>
      </c>
      <c r="J22" s="7">
        <f t="shared" si="9"/>
        <v>204</v>
      </c>
      <c r="K22" s="8">
        <v>0</v>
      </c>
      <c r="L22" s="8">
        <v>0</v>
      </c>
      <c r="M22" s="8">
        <f t="shared" si="10"/>
        <v>0</v>
      </c>
      <c r="N22" s="28">
        <v>4</v>
      </c>
      <c r="O22" s="7">
        <f t="shared" si="11"/>
        <v>0</v>
      </c>
      <c r="P22" s="7">
        <f t="shared" si="12"/>
        <v>204</v>
      </c>
      <c r="Q22" s="43">
        <v>61.46</v>
      </c>
      <c r="R22" s="30">
        <f t="shared" si="14"/>
        <v>12537.84</v>
      </c>
    </row>
    <row r="23" spans="1:18" ht="15" thickBot="1" x14ac:dyDescent="0.4">
      <c r="A23" s="40"/>
      <c r="B23" s="40"/>
      <c r="C23" s="70" t="s">
        <v>21</v>
      </c>
      <c r="D23" s="71"/>
      <c r="E23" s="72">
        <v>51</v>
      </c>
      <c r="F23" s="72">
        <v>51</v>
      </c>
      <c r="G23" s="73">
        <f>SUM(H23/F23)</f>
        <v>6</v>
      </c>
      <c r="H23" s="72">
        <f>SUM(H17:H22)</f>
        <v>306</v>
      </c>
      <c r="I23" s="74"/>
      <c r="J23" s="73">
        <f>SUM(J17:J22)+1</f>
        <v>218.62720000000002</v>
      </c>
      <c r="K23" s="72">
        <v>0</v>
      </c>
      <c r="L23" s="72">
        <v>0</v>
      </c>
      <c r="M23" s="72">
        <f t="shared" si="10"/>
        <v>0</v>
      </c>
      <c r="N23" s="74">
        <f t="shared" si="10"/>
        <v>0</v>
      </c>
      <c r="O23" s="75">
        <f>SUM(O17:O22)</f>
        <v>0</v>
      </c>
      <c r="P23" s="73">
        <f>SUM(J23)</f>
        <v>218.62720000000002</v>
      </c>
      <c r="Q23" s="76"/>
      <c r="R23" s="77">
        <f>SUM(R17:R22)</f>
        <v>13418.421147000001</v>
      </c>
    </row>
    <row r="24" spans="1:18" ht="36.5" customHeight="1" thickBot="1" x14ac:dyDescent="0.4">
      <c r="A24" s="41"/>
      <c r="B24" s="41"/>
      <c r="C24" s="66" t="s">
        <v>25</v>
      </c>
      <c r="D24" s="58"/>
      <c r="E24" s="59">
        <f>(E16+E23)</f>
        <v>88434</v>
      </c>
      <c r="F24" s="59">
        <f>(F16+F23)</f>
        <v>70758</v>
      </c>
      <c r="G24" s="59"/>
      <c r="H24" s="59">
        <f>(H16+H23)</f>
        <v>400916</v>
      </c>
      <c r="I24" s="62"/>
      <c r="J24" s="67">
        <f>(J16+J23)</f>
        <v>34169.493400000007</v>
      </c>
      <c r="K24" s="59">
        <f>(K16+K23)</f>
        <v>17676</v>
      </c>
      <c r="L24" s="59"/>
      <c r="M24" s="59">
        <f>(M16+M23)</f>
        <v>101544</v>
      </c>
      <c r="N24" s="62"/>
      <c r="O24" s="63">
        <f>(O16+O23)</f>
        <v>4399.5481999999993</v>
      </c>
      <c r="P24" s="63">
        <f>(P16+P23)</f>
        <v>38569.041600000004</v>
      </c>
      <c r="Q24" s="68"/>
      <c r="R24" s="69">
        <f>(R16+R23)</f>
        <v>291458.92554699996</v>
      </c>
    </row>
    <row r="27" spans="1:18" x14ac:dyDescent="0.35">
      <c r="A27" s="44"/>
      <c r="B27" s="45"/>
      <c r="C27" s="46"/>
      <c r="D27" s="46"/>
      <c r="E27" s="46"/>
      <c r="F27" s="46"/>
      <c r="G27" s="46"/>
      <c r="N27" s="47" t="s">
        <v>46</v>
      </c>
      <c r="O27" s="12"/>
      <c r="P27" s="12"/>
      <c r="Q27" s="12"/>
      <c r="R27" s="48">
        <f>(H24+M24)/E24</f>
        <v>5.6817513625980958</v>
      </c>
    </row>
    <row r="28" spans="1:18" x14ac:dyDescent="0.35">
      <c r="A28" s="46"/>
      <c r="B28" s="46"/>
      <c r="C28" s="46"/>
      <c r="D28" s="46"/>
      <c r="E28" s="46"/>
      <c r="F28" s="46"/>
      <c r="G28" s="46"/>
      <c r="N28" s="47" t="s">
        <v>47</v>
      </c>
      <c r="O28" s="12"/>
      <c r="P28" s="12"/>
      <c r="Q28" s="12"/>
      <c r="R28" s="49">
        <f>(H24+M24)</f>
        <v>502460</v>
      </c>
    </row>
    <row r="29" spans="1:18" x14ac:dyDescent="0.35">
      <c r="A29" s="46"/>
      <c r="B29" s="46"/>
      <c r="C29" s="46"/>
      <c r="D29" s="46"/>
      <c r="E29" s="46"/>
      <c r="F29" s="46"/>
      <c r="G29" s="46"/>
      <c r="N29" s="47" t="s">
        <v>48</v>
      </c>
      <c r="O29" s="12"/>
      <c r="P29" s="12"/>
      <c r="Q29" s="12"/>
      <c r="R29" s="48">
        <f>(P24/R28)</f>
        <v>7.6760421924133279E-2</v>
      </c>
    </row>
    <row r="30" spans="1:18" x14ac:dyDescent="0.35">
      <c r="A30" s="46"/>
      <c r="B30" s="46"/>
      <c r="C30" s="46"/>
      <c r="D30" s="46"/>
      <c r="E30" s="46"/>
      <c r="F30" s="46"/>
      <c r="G30" s="46"/>
      <c r="N30" s="50" t="s">
        <v>106</v>
      </c>
      <c r="O30" s="13"/>
      <c r="P30" s="13"/>
      <c r="Q30" s="13"/>
      <c r="R30" s="51">
        <f>SUM(P24)</f>
        <v>38569.041600000004</v>
      </c>
    </row>
    <row r="31" spans="1:18" x14ac:dyDescent="0.35">
      <c r="A31" s="46"/>
      <c r="B31" s="46"/>
      <c r="C31" s="46"/>
      <c r="D31" s="46"/>
      <c r="E31" s="46"/>
      <c r="F31" s="46"/>
      <c r="G31" s="46"/>
      <c r="N31" s="47" t="s">
        <v>49</v>
      </c>
      <c r="O31" s="12"/>
      <c r="P31" s="12"/>
      <c r="Q31" s="12"/>
      <c r="R31" s="48">
        <f>(H16+M16)/E16</f>
        <v>5.6815677222995369</v>
      </c>
    </row>
    <row r="32" spans="1:18" x14ac:dyDescent="0.35">
      <c r="A32" s="46"/>
      <c r="B32" s="46"/>
      <c r="C32" s="46"/>
      <c r="D32" s="46"/>
      <c r="E32" s="46"/>
      <c r="F32" s="46"/>
      <c r="G32" s="46"/>
      <c r="N32" s="47" t="s">
        <v>50</v>
      </c>
      <c r="O32" s="12"/>
      <c r="P32" s="12"/>
      <c r="Q32" s="12"/>
      <c r="R32" s="52">
        <f>(H16+M16)</f>
        <v>502154</v>
      </c>
    </row>
    <row r="33" spans="1:18" x14ac:dyDescent="0.35">
      <c r="A33" s="46"/>
      <c r="B33" s="46"/>
      <c r="C33" s="46"/>
      <c r="D33" s="46"/>
      <c r="E33" s="46"/>
      <c r="F33" s="46"/>
      <c r="G33" s="46"/>
      <c r="N33" s="47" t="s">
        <v>51</v>
      </c>
      <c r="O33" s="12"/>
      <c r="P33" s="12"/>
      <c r="Q33" s="12"/>
      <c r="R33" s="48">
        <f>(P16/R32)</f>
        <v>7.6371819003731925E-2</v>
      </c>
    </row>
    <row r="34" spans="1:18" x14ac:dyDescent="0.35">
      <c r="A34" s="46"/>
      <c r="B34" s="46"/>
      <c r="C34" s="46"/>
      <c r="D34" s="46"/>
      <c r="E34" s="46"/>
      <c r="F34" s="46"/>
      <c r="G34" s="46"/>
      <c r="N34" s="53"/>
      <c r="O34" s="14"/>
      <c r="P34" s="14"/>
      <c r="Q34" s="14"/>
      <c r="R34" s="54"/>
    </row>
    <row r="35" spans="1:18" x14ac:dyDescent="0.35">
      <c r="A35" s="46"/>
      <c r="B35" s="46"/>
      <c r="C35" s="46"/>
      <c r="D35" s="46"/>
      <c r="E35" s="46"/>
      <c r="F35" s="46"/>
      <c r="G35" s="46"/>
      <c r="N35" s="47" t="s">
        <v>52</v>
      </c>
      <c r="O35" s="12"/>
      <c r="P35" s="12"/>
      <c r="Q35" s="12"/>
      <c r="R35" s="48">
        <f>(H23+M23)/E23</f>
        <v>6</v>
      </c>
    </row>
    <row r="36" spans="1:18" x14ac:dyDescent="0.35">
      <c r="A36" s="46"/>
      <c r="B36" s="46"/>
      <c r="C36" s="46"/>
      <c r="D36" s="46"/>
      <c r="E36" s="46"/>
      <c r="F36" s="46"/>
      <c r="G36" s="46"/>
      <c r="N36" s="47" t="s">
        <v>53</v>
      </c>
      <c r="O36" s="12"/>
      <c r="P36" s="12"/>
      <c r="Q36" s="12"/>
      <c r="R36" s="55">
        <f>(H23+M23)</f>
        <v>306</v>
      </c>
    </row>
    <row r="37" spans="1:18" x14ac:dyDescent="0.35">
      <c r="A37" s="46"/>
      <c r="B37" s="46"/>
      <c r="C37" s="46"/>
      <c r="D37" s="46"/>
      <c r="E37" s="46"/>
      <c r="F37" s="46"/>
      <c r="G37" s="46"/>
      <c r="N37" s="56" t="s">
        <v>54</v>
      </c>
      <c r="O37" s="15"/>
      <c r="P37" s="15"/>
      <c r="Q37" s="15"/>
      <c r="R37" s="48">
        <f>(P23/R36)</f>
        <v>0.71446797385620919</v>
      </c>
    </row>
    <row r="38" spans="1:18" x14ac:dyDescent="0.35">
      <c r="A38" s="46"/>
      <c r="B38" s="46"/>
      <c r="C38" s="46"/>
      <c r="D38" s="46"/>
      <c r="E38" s="46"/>
      <c r="F38" s="46"/>
      <c r="G38" s="46"/>
    </row>
    <row r="39" spans="1:18" x14ac:dyDescent="0.35">
      <c r="A39" s="46"/>
      <c r="B39" s="46"/>
      <c r="C39" s="46"/>
      <c r="D39" s="46"/>
      <c r="E39" s="46"/>
      <c r="F39" s="46"/>
      <c r="G39" s="46"/>
    </row>
    <row r="40" spans="1:18" x14ac:dyDescent="0.35">
      <c r="A40" s="46"/>
      <c r="B40" s="46"/>
      <c r="C40" s="46"/>
      <c r="D40" s="46"/>
      <c r="E40" s="46"/>
      <c r="F40" s="46"/>
      <c r="G40" s="46"/>
    </row>
    <row r="41" spans="1:18" x14ac:dyDescent="0.35">
      <c r="A41" s="46"/>
      <c r="B41" s="46"/>
      <c r="C41" s="46"/>
      <c r="D41" s="46"/>
      <c r="E41" s="46"/>
      <c r="F41" s="46"/>
      <c r="G41" s="46"/>
    </row>
    <row r="42" spans="1:18" x14ac:dyDescent="0.35">
      <c r="A42" s="46"/>
      <c r="B42" s="46"/>
      <c r="C42" s="46"/>
      <c r="D42" s="46"/>
      <c r="E42" s="46"/>
      <c r="F42" s="46"/>
      <c r="G42" s="46"/>
    </row>
    <row r="43" spans="1:18" x14ac:dyDescent="0.35">
      <c r="A43" s="46"/>
      <c r="B43" s="46"/>
    </row>
    <row r="44" spans="1:18" x14ac:dyDescent="0.35">
      <c r="A44" s="46"/>
      <c r="B44" s="46"/>
    </row>
    <row r="45" spans="1:18" x14ac:dyDescent="0.35">
      <c r="A45" s="46"/>
      <c r="B45" s="46"/>
    </row>
    <row r="46" spans="1:18" x14ac:dyDescent="0.35">
      <c r="A46" s="46"/>
      <c r="B46" s="46"/>
    </row>
  </sheetData>
  <customSheetViews>
    <customSheetView guid="{665DFA43-4282-4471-A288-BCD9B5461D48}" scale="120" showPageBreaks="1" fitToPage="1" view="pageLayout">
      <pageMargins left="0.7" right="0.7" top="0.75" bottom="0.75" header="0.3" footer="0.3"/>
      <printOptions gridLines="1"/>
      <pageSetup scale="51" orientation="landscape" r:id="rId1"/>
      <headerFooter>
        <oddHeader>&amp;LAppendix W - Burden Table Survey SNAP and Work</oddHeader>
      </headerFooter>
    </customSheetView>
    <customSheetView guid="{1CF121E1-0D2E-4DBE-8B37-D80C99A94FC9}" scale="120" showPageBreaks="1" fitToPage="1" view="pageLayout">
      <selection activeCell="E2" sqref="E2"/>
      <pageMargins left="0.7" right="0.7" top="0.75" bottom="0.75" header="0.3" footer="0.3"/>
      <printOptions gridLines="1"/>
      <pageSetup scale="51" orientation="landscape" r:id="rId2"/>
      <headerFooter>
        <oddHeader>&amp;LAppendix W - Burden Table Survey of SNAP and Work</oddHeader>
      </headerFooter>
    </customSheetView>
    <customSheetView guid="{32F1B225-A1CC-4251-88CE-F6396962FA32}" scale="120" showPageBreaks="1" fitToPage="1" view="pageLayout">
      <selection activeCell="E27" sqref="E27"/>
      <pageMargins left="0.7" right="0.7" top="0.75" bottom="0.75" header="0.3" footer="0.3"/>
      <printOptions gridLines="1"/>
      <pageSetup scale="57" orientation="landscape" r:id="rId3"/>
      <headerFooter>
        <oddHeader>&amp;LAppendix W - Burden Table Survey SNAP and Work</oddHeader>
      </headerFooter>
    </customSheetView>
  </customSheetViews>
  <mergeCells count="2">
    <mergeCell ref="F1:J1"/>
    <mergeCell ref="K1:O1"/>
  </mergeCells>
  <printOptions gridLines="1"/>
  <pageMargins left="0.7" right="0.7" top="0.75" bottom="0.75" header="0.3" footer="0.3"/>
  <pageSetup scale="57" orientation="landscape" r:id="rId4"/>
  <headerFooter>
    <oddHeader>&amp;LAppendix W - Burden Table Survey SNAP and Work</oddHeader>
  </headerFooter>
  <legacy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2"/>
  <sheetViews>
    <sheetView workbookViewId="0">
      <selection activeCell="F28" sqref="F28:F29"/>
    </sheetView>
  </sheetViews>
  <sheetFormatPr defaultRowHeight="14.5" x14ac:dyDescent="0.35"/>
  <sheetData>
    <row r="1" spans="1:2" x14ac:dyDescent="0.35">
      <c r="A1" s="2" t="s">
        <v>58</v>
      </c>
      <c r="B1" s="3" t="s">
        <v>59</v>
      </c>
    </row>
    <row r="2" spans="1:2" x14ac:dyDescent="0.35">
      <c r="A2" s="1" t="s">
        <v>60</v>
      </c>
      <c r="B2" s="1" t="s">
        <v>38</v>
      </c>
    </row>
    <row r="3" spans="1:2" x14ac:dyDescent="0.35">
      <c r="A3" s="1" t="s">
        <v>61</v>
      </c>
      <c r="B3" s="1" t="s">
        <v>62</v>
      </c>
    </row>
    <row r="4" spans="1:2" x14ac:dyDescent="0.35">
      <c r="A4" s="1" t="s">
        <v>63</v>
      </c>
      <c r="B4" s="1" t="s">
        <v>64</v>
      </c>
    </row>
    <row r="5" spans="1:2" x14ac:dyDescent="0.35">
      <c r="A5" s="1" t="s">
        <v>65</v>
      </c>
      <c r="B5" s="1" t="s">
        <v>66</v>
      </c>
    </row>
    <row r="6" spans="1:2" x14ac:dyDescent="0.35">
      <c r="A6" s="1" t="s">
        <v>67</v>
      </c>
      <c r="B6" s="1" t="s">
        <v>86</v>
      </c>
    </row>
    <row r="7" spans="1:2" x14ac:dyDescent="0.35">
      <c r="A7" s="1" t="s">
        <v>68</v>
      </c>
      <c r="B7" s="1" t="s">
        <v>87</v>
      </c>
    </row>
    <row r="8" spans="1:2" x14ac:dyDescent="0.35">
      <c r="A8" s="1" t="s">
        <v>69</v>
      </c>
      <c r="B8" s="1" t="s">
        <v>88</v>
      </c>
    </row>
    <row r="9" spans="1:2" x14ac:dyDescent="0.35">
      <c r="A9" s="1" t="s">
        <v>70</v>
      </c>
      <c r="B9" s="1" t="s">
        <v>89</v>
      </c>
    </row>
    <row r="10" spans="1:2" x14ac:dyDescent="0.35">
      <c r="A10" s="1" t="s">
        <v>71</v>
      </c>
      <c r="B10" s="1" t="s">
        <v>95</v>
      </c>
    </row>
    <row r="11" spans="1:2" x14ac:dyDescent="0.35">
      <c r="A11" s="1" t="s">
        <v>72</v>
      </c>
      <c r="B11" s="1" t="s">
        <v>90</v>
      </c>
    </row>
    <row r="12" spans="1:2" x14ac:dyDescent="0.35">
      <c r="A12" s="1" t="s">
        <v>73</v>
      </c>
      <c r="B12" s="1" t="s">
        <v>74</v>
      </c>
    </row>
    <row r="13" spans="1:2" x14ac:dyDescent="0.35">
      <c r="A13" s="1" t="s">
        <v>75</v>
      </c>
      <c r="B13" s="1" t="s">
        <v>91</v>
      </c>
    </row>
    <row r="14" spans="1:2" x14ac:dyDescent="0.35">
      <c r="A14" s="1" t="s">
        <v>76</v>
      </c>
      <c r="B14" s="1" t="s">
        <v>77</v>
      </c>
    </row>
    <row r="15" spans="1:2" x14ac:dyDescent="0.35">
      <c r="A15" s="1" t="s">
        <v>78</v>
      </c>
      <c r="B15" s="1" t="s">
        <v>92</v>
      </c>
    </row>
    <row r="16" spans="1:2" x14ac:dyDescent="0.35">
      <c r="A16" s="1" t="s">
        <v>79</v>
      </c>
      <c r="B16" s="1" t="s">
        <v>80</v>
      </c>
    </row>
    <row r="17" spans="1:2" x14ac:dyDescent="0.35">
      <c r="A17" s="1" t="s">
        <v>81</v>
      </c>
      <c r="B17" s="1" t="s">
        <v>93</v>
      </c>
    </row>
    <row r="18" spans="1:2" x14ac:dyDescent="0.35">
      <c r="A18" s="1" t="s">
        <v>82</v>
      </c>
      <c r="B18" s="1" t="s">
        <v>83</v>
      </c>
    </row>
    <row r="19" spans="1:2" x14ac:dyDescent="0.35">
      <c r="A19" s="1" t="s">
        <v>84</v>
      </c>
      <c r="B19" s="1" t="s">
        <v>96</v>
      </c>
    </row>
    <row r="20" spans="1:2" x14ac:dyDescent="0.35">
      <c r="A20" s="1" t="s">
        <v>85</v>
      </c>
      <c r="B20" s="1" t="s">
        <v>94</v>
      </c>
    </row>
    <row r="22" spans="1:2" x14ac:dyDescent="0.35">
      <c r="A22" s="1" t="s">
        <v>97</v>
      </c>
    </row>
  </sheetData>
  <customSheetViews>
    <customSheetView guid="{665DFA43-4282-4471-A288-BCD9B5461D48}">
      <selection activeCell="F28" sqref="F28:F29"/>
      <pageMargins left="0.7" right="0.7" top="0.75" bottom="0.75" header="0.3" footer="0.3"/>
    </customSheetView>
    <customSheetView guid="{1CF121E1-0D2E-4DBE-8B37-D80C99A94FC9}">
      <selection activeCell="F28" sqref="F28:F29"/>
      <pageMargins left="0.7" right="0.7" top="0.75" bottom="0.75" header="0.3" footer="0.3"/>
    </customSheetView>
    <customSheetView guid="{32F1B225-A1CC-4251-88CE-F6396962FA32}">
      <selection activeCell="F28" sqref="F28:F29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XFD1"/>
    </sheetView>
  </sheetViews>
  <sheetFormatPr defaultRowHeight="14.5" x14ac:dyDescent="0.35"/>
  <cols>
    <col min="1" max="1" width="19.26953125" customWidth="1"/>
    <col min="2" max="2" width="17.7265625" customWidth="1"/>
    <col min="3" max="3" width="11.453125" customWidth="1"/>
    <col min="4" max="4" width="12.6328125" customWidth="1"/>
    <col min="5" max="5" width="24.54296875" customWidth="1"/>
    <col min="6" max="6" width="13.453125" customWidth="1"/>
    <col min="8" max="8" width="13.1796875" customWidth="1"/>
    <col min="9" max="9" width="16" customWidth="1"/>
  </cols>
  <sheetData/>
  <customSheetViews>
    <customSheetView guid="{32F1B225-A1CC-4251-88CE-F6396962FA32}">
      <selection sqref="A1:XFD1"/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07-1-20 wcost</vt:lpstr>
      <vt:lpstr>Assumptions</vt:lpstr>
      <vt:lpstr>Sheet1</vt:lpstr>
    </vt:vector>
  </TitlesOfParts>
  <Company>Westat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 Bennici</dc:creator>
  <cp:lastModifiedBy>Ragland-Greene, Rachelle - FNS</cp:lastModifiedBy>
  <cp:lastPrinted>2020-06-24T18:56:19Z</cp:lastPrinted>
  <dcterms:created xsi:type="dcterms:W3CDTF">2019-07-26T12:10:08Z</dcterms:created>
  <dcterms:modified xsi:type="dcterms:W3CDTF">2020-10-07T16:12:27Z</dcterms:modified>
</cp:coreProperties>
</file>