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defaultThemeVersion="124226"/>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673B879D-F945-43FE-BB4E-040074FE41B0}" xr6:coauthVersionLast="44" xr6:coauthVersionMax="44" xr10:uidLastSave="{00000000-0000-0000-0000-000000000000}"/>
  <bookViews>
    <workbookView xWindow="-120" yWindow="-120" windowWidth="20730" windowHeight="11160" xr2:uid="{00000000-000D-0000-FFFF-FFFF00000000}"/>
  </bookViews>
  <sheets>
    <sheet name="# Respondents" sheetId="4" r:id="rId1"/>
    <sheet name="# Responses" sheetId="5" r:id="rId2"/>
    <sheet name="Respondent Burden" sheetId="1" r:id="rId3"/>
    <sheet name="Agency Burden" sheetId="3" r:id="rId4"/>
  </sheets>
  <definedNames>
    <definedName name="OLE_LINK1" localSheetId="3">'Agency Burden'!#REF!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5" i="3" l="1"/>
  <c r="J15" i="3"/>
  <c r="J13" i="3"/>
  <c r="G36" i="1"/>
  <c r="J34" i="1"/>
  <c r="G34" i="1"/>
  <c r="G33" i="1"/>
  <c r="G25" i="1"/>
  <c r="J25" i="1"/>
  <c r="J9" i="1"/>
  <c r="E9" i="1" l="1"/>
  <c r="E21" i="1" l="1"/>
  <c r="G21" i="1" s="1"/>
  <c r="H21" i="1" l="1"/>
  <c r="I21" i="1"/>
  <c r="D7" i="4"/>
  <c r="D8" i="4" s="1"/>
  <c r="F9" i="3"/>
  <c r="F10" i="3"/>
  <c r="F11" i="3"/>
  <c r="F12" i="3"/>
  <c r="F7" i="3"/>
  <c r="F8" i="3"/>
  <c r="F6" i="3"/>
  <c r="E8" i="3"/>
  <c r="E7" i="3"/>
  <c r="E14" i="3"/>
  <c r="E11" i="3"/>
  <c r="E9" i="3"/>
  <c r="E13" i="3"/>
  <c r="C11" i="5"/>
  <c r="F11" i="5" s="1"/>
  <c r="C10" i="5"/>
  <c r="C9" i="5"/>
  <c r="C8" i="5"/>
  <c r="C7" i="5"/>
  <c r="C6" i="5"/>
  <c r="C5" i="5"/>
  <c r="F5" i="5" s="1"/>
  <c r="C4" i="5"/>
  <c r="F31" i="1"/>
  <c r="E31" i="1"/>
  <c r="F24" i="1"/>
  <c r="C14" i="5" s="1"/>
  <c r="F23" i="1"/>
  <c r="F14" i="3" s="1"/>
  <c r="F22" i="1"/>
  <c r="E24" i="1"/>
  <c r="E23" i="1"/>
  <c r="E22" i="1"/>
  <c r="E12" i="3"/>
  <c r="C7" i="4"/>
  <c r="C8" i="4" s="1"/>
  <c r="F13" i="3" l="1"/>
  <c r="F9" i="1"/>
  <c r="G9" i="1" s="1"/>
  <c r="J21" i="1"/>
  <c r="G22" i="1"/>
  <c r="C12" i="5"/>
  <c r="F12" i="5" s="1"/>
  <c r="C13" i="5"/>
  <c r="G12" i="3"/>
  <c r="H12" i="3" s="1"/>
  <c r="G11" i="3"/>
  <c r="H11" i="3" s="1"/>
  <c r="G8" i="3"/>
  <c r="G13" i="3"/>
  <c r="H13" i="3" s="1"/>
  <c r="G14" i="3"/>
  <c r="I14" i="3" s="1"/>
  <c r="G7" i="3"/>
  <c r="F14" i="5"/>
  <c r="F8" i="5"/>
  <c r="F6" i="5"/>
  <c r="F10" i="5"/>
  <c r="F9" i="5"/>
  <c r="F7" i="5"/>
  <c r="G31" i="1"/>
  <c r="G24" i="1"/>
  <c r="H24" i="1" s="1"/>
  <c r="G23" i="1"/>
  <c r="I23" i="1" s="1"/>
  <c r="F4" i="5"/>
  <c r="F13" i="5"/>
  <c r="C9" i="4"/>
  <c r="D9" i="4"/>
  <c r="E10" i="3"/>
  <c r="G10" i="3" s="1"/>
  <c r="H10" i="3" s="1"/>
  <c r="E6" i="3"/>
  <c r="G6" i="3" s="1"/>
  <c r="I9" i="1" l="1"/>
  <c r="H9" i="1"/>
  <c r="I12" i="3"/>
  <c r="J12" i="3" s="1"/>
  <c r="G9" i="3"/>
  <c r="I9" i="3" s="1"/>
  <c r="I11" i="3"/>
  <c r="J11" i="3" s="1"/>
  <c r="H14" i="3"/>
  <c r="J14" i="3" s="1"/>
  <c r="I13" i="3"/>
  <c r="I7" i="3"/>
  <c r="H7" i="3"/>
  <c r="I8" i="3"/>
  <c r="H8" i="3"/>
  <c r="H31" i="1"/>
  <c r="I31" i="1"/>
  <c r="I24" i="1"/>
  <c r="J24" i="1" s="1"/>
  <c r="H22" i="1"/>
  <c r="I22" i="1"/>
  <c r="H23" i="1"/>
  <c r="J23" i="1" s="1"/>
  <c r="F15" i="5"/>
  <c r="H6" i="3"/>
  <c r="I10" i="3"/>
  <c r="J10" i="3" s="1"/>
  <c r="I6" i="3"/>
  <c r="J31" i="1" l="1"/>
  <c r="J33" i="1" s="1"/>
  <c r="H9" i="3"/>
  <c r="J9" i="3" s="1"/>
  <c r="J8" i="3"/>
  <c r="J7" i="3"/>
  <c r="J22" i="1"/>
  <c r="J6" i="3"/>
  <c r="J36" i="1" l="1"/>
  <c r="F17" i="5"/>
  <c r="F10" i="4"/>
  <c r="E10" i="4"/>
  <c r="G7" i="4" l="1"/>
  <c r="G8" i="4"/>
  <c r="D10" i="4" s="1"/>
  <c r="G9" i="4" l="1"/>
  <c r="G10" i="4" s="1"/>
  <c r="C10" i="4"/>
</calcChain>
</file>

<file path=xl/sharedStrings.xml><?xml version="1.0" encoding="utf-8"?>
<sst xmlns="http://schemas.openxmlformats.org/spreadsheetml/2006/main" count="146" uniqueCount="115">
  <si>
    <t>(A)</t>
  </si>
  <si>
    <t>(B)</t>
  </si>
  <si>
    <t>(C)</t>
  </si>
  <si>
    <t>(D)</t>
  </si>
  <si>
    <t>(E)</t>
  </si>
  <si>
    <t>1.  Applications</t>
  </si>
  <si>
    <t>Total</t>
  </si>
  <si>
    <t>Burden item</t>
  </si>
  <si>
    <t>A</t>
  </si>
  <si>
    <t>B</t>
  </si>
  <si>
    <t>C</t>
  </si>
  <si>
    <t>D</t>
  </si>
  <si>
    <t>E</t>
  </si>
  <si>
    <t>F</t>
  </si>
  <si>
    <t>G</t>
  </si>
  <si>
    <t>H</t>
  </si>
  <si>
    <t>Person-hours
per occurrence</t>
  </si>
  <si>
    <t>Annual occurrences
per respondent</t>
  </si>
  <si>
    <t>Person-hours
per respondent
per year (AxB)</t>
  </si>
  <si>
    <r>
      <t xml:space="preserve">Respondents
per year </t>
    </r>
    <r>
      <rPr>
        <b/>
        <vertAlign val="superscript"/>
        <sz val="10"/>
        <rFont val="Times New Roman"/>
        <family val="1"/>
      </rPr>
      <t>a</t>
    </r>
  </si>
  <si>
    <t>Technical hours per
year (CxD)</t>
  </si>
  <si>
    <t>Management hours per year (Ex0.05)</t>
  </si>
  <si>
    <t>Clerical hours
per year
(Ex0.10)</t>
  </si>
  <si>
    <t>N/A</t>
  </si>
  <si>
    <t>2.  Surveys and studies</t>
  </si>
  <si>
    <t>Source Type</t>
  </si>
  <si>
    <t>No.</t>
  </si>
  <si>
    <t>B.  Required activities</t>
  </si>
  <si>
    <t>Existing</t>
  </si>
  <si>
    <t>New</t>
  </si>
  <si>
    <t>Number of Respondents</t>
  </si>
  <si>
    <t>Respondents That Submit Reports</t>
  </si>
  <si>
    <t>Respondents That Do Not Submit Any Reports</t>
  </si>
  <si>
    <t>Year</t>
  </si>
  <si>
    <t>Number of New Respondents</t>
  </si>
  <si>
    <t>Number of Existing Respondents</t>
  </si>
  <si>
    <t>Number of Existing  Respondents that keep records but do not submit reports</t>
  </si>
  <si>
    <t>Number of Existing Respondents That Are Also New Respondents</t>
  </si>
  <si>
    <t>(E=A+B+C-D)</t>
  </si>
  <si>
    <t>Average</t>
  </si>
  <si>
    <t>Total Annual Responses</t>
  </si>
  <si>
    <t>(A)
Information Collection Activity</t>
  </si>
  <si>
    <t xml:space="preserve">(B)
Number of Respondents  </t>
  </si>
  <si>
    <t>(C)
Number of Responses</t>
  </si>
  <si>
    <t>(D)
Number of Existing Respondents That Keep Records But Do Not Submit Reports</t>
  </si>
  <si>
    <t>(E)
Total Annual Responses
E=(BxC)+D</t>
  </si>
  <si>
    <t>TOTAL ANNUAL BURDEN AND COST (ROUNDED)</t>
  </si>
  <si>
    <t>EPA
person-hours
per occurrence</t>
  </si>
  <si>
    <t>EPA
person-hours
per respondent
per year (AxB)</t>
  </si>
  <si>
    <t>Technical hours
per year
(CxD)</t>
  </si>
  <si>
    <t>Management
hours per year
(Ex0.05)</t>
  </si>
  <si>
    <t>Assumptions:</t>
  </si>
  <si>
    <r>
      <rPr>
        <vertAlign val="superscript"/>
        <sz val="10"/>
        <color theme="1"/>
        <rFont val="Times New Roman"/>
        <family val="1"/>
      </rPr>
      <t>1</t>
    </r>
    <r>
      <rPr>
        <sz val="11"/>
        <color theme="1"/>
        <rFont val="Times New Roman"/>
        <family val="1"/>
      </rPr>
      <t xml:space="preserve"> New respondents include sources with constructed, reconstructed, and modified affected facilities.</t>
    </r>
  </si>
  <si>
    <t>3.  Reporting requirements</t>
  </si>
  <si>
    <t>C.  Write reports</t>
  </si>
  <si>
    <t>Notification of applicability</t>
  </si>
  <si>
    <t>i.  Notification of applicability</t>
  </si>
  <si>
    <t>i.  Initial performance test: process vents</t>
  </si>
  <si>
    <t>ii.  Initial performance test: wastewater</t>
  </si>
  <si>
    <t>ii.  Notification of construction/reconstruction</t>
  </si>
  <si>
    <t>iii.  Notification of actual startup</t>
  </si>
  <si>
    <t>iv.  Initial notification</t>
  </si>
  <si>
    <t>v.  Performance test notification</t>
  </si>
  <si>
    <t>vi.  Compliance status notification</t>
  </si>
  <si>
    <t>ix.  Semiannual summary report</t>
  </si>
  <si>
    <r>
      <t>x.  Notification of physical/operational change</t>
    </r>
    <r>
      <rPr>
        <vertAlign val="superscript"/>
        <sz val="10"/>
        <rFont val="Times New Roman"/>
        <family val="1"/>
      </rPr>
      <t>c</t>
    </r>
  </si>
  <si>
    <t>xi.  PRD reporting in semiannual report</t>
  </si>
  <si>
    <t>4.  Recordkeeping requirements</t>
  </si>
  <si>
    <t>B.  Develop record system</t>
  </si>
  <si>
    <t>C.  Time to train personnel</t>
  </si>
  <si>
    <t>D.  Continuously monitor parameters</t>
  </si>
  <si>
    <t>See 3C</t>
  </si>
  <si>
    <t>E.  LDAR program</t>
  </si>
  <si>
    <t>F.  Startup, shutdown, malfunction plan</t>
  </si>
  <si>
    <t>Notification of construction/reconstruction</t>
  </si>
  <si>
    <t>Notification of actual startup</t>
  </si>
  <si>
    <t>Initial notification</t>
  </si>
  <si>
    <t>Performance test notification</t>
  </si>
  <si>
    <t>Compliance status notification</t>
  </si>
  <si>
    <t>Performance test reports</t>
  </si>
  <si>
    <t>Startup, shutdown, malfunction reports</t>
  </si>
  <si>
    <t>Notification of physical/operational change</t>
  </si>
  <si>
    <r>
      <t>PRD reporting in semiannual report</t>
    </r>
    <r>
      <rPr>
        <vertAlign val="superscript"/>
        <sz val="10"/>
        <rFont val="Times New Roman"/>
        <family val="1"/>
      </rPr>
      <t>1</t>
    </r>
  </si>
  <si>
    <r>
      <rPr>
        <vertAlign val="superscript"/>
        <sz val="10"/>
        <color theme="1"/>
        <rFont val="Times New Roman"/>
        <family val="1"/>
      </rPr>
      <t>1</t>
    </r>
    <r>
      <rPr>
        <sz val="10"/>
        <color theme="1"/>
        <rFont val="Times New Roman"/>
        <family val="1"/>
      </rPr>
      <t xml:space="preserve"> Annual occurrences of PRD reporting are not counted as separate responses because they are required to be submitted with the semiannual reports.</t>
    </r>
  </si>
  <si>
    <t>Review notification of construction/reconstruction</t>
  </si>
  <si>
    <t>Review notification of actual startup</t>
  </si>
  <si>
    <t>Review semiannual summary reports</t>
  </si>
  <si>
    <t>Review notification of physical/operational change</t>
  </si>
  <si>
    <t>Review notification of compliance status</t>
  </si>
  <si>
    <t>Review initial notification report</t>
  </si>
  <si>
    <t>Review performance test results</t>
  </si>
  <si>
    <t>vii.  Performance test report</t>
  </si>
  <si>
    <t>Review notification of performance test</t>
  </si>
  <si>
    <t>ERG Notes</t>
  </si>
  <si>
    <t>Labor Rates:</t>
  </si>
  <si>
    <t>Semiannual summary report</t>
  </si>
  <si>
    <t>hrs/response:</t>
  </si>
  <si>
    <t>viii.  Malfunction report</t>
  </si>
  <si>
    <t>Malfunction report</t>
  </si>
  <si>
    <r>
      <t>Annual cost</t>
    </r>
    <r>
      <rPr>
        <b/>
        <vertAlign val="superscript"/>
        <sz val="10"/>
        <rFont val="Times New Roman"/>
        <family val="1"/>
      </rPr>
      <t>b</t>
    </r>
  </si>
  <si>
    <r>
      <t xml:space="preserve">Annual cost </t>
    </r>
    <r>
      <rPr>
        <b/>
        <vertAlign val="superscript"/>
        <sz val="10"/>
        <rFont val="Times New Roman"/>
        <family val="1"/>
      </rPr>
      <t>b</t>
    </r>
  </si>
  <si>
    <t>A.  Familiarization with Regulatory Requirements</t>
  </si>
  <si>
    <t>Subtotal for Reporting Requirements</t>
  </si>
  <si>
    <t>Subtotal for Recordkeeping Requirements</t>
  </si>
  <si>
    <t>TOTAL ANNUAL BURDEN AND COST (Rounded)</t>
  </si>
  <si>
    <t xml:space="preserve">TOTAL COST </t>
  </si>
  <si>
    <t>Capital and O&amp;M Costs (See Section 6(b)(iii))</t>
  </si>
  <si>
    <t>Table 1: Annual Respondent Burden and Cost – NESHAP for Polyether Polyols Production (40 CFR Part 63, Subpart PPP) (Renewal)</t>
  </si>
  <si>
    <t>Table 2: Average Annual Burden and Cost – NESHAP for Polyether Polyols Production (40 CFR Part 63, Subpart PPP) (Renewal)</t>
  </si>
  <si>
    <r>
      <rPr>
        <vertAlign val="superscript"/>
        <sz val="10"/>
        <rFont val="Times New Roman"/>
        <family val="1"/>
      </rPr>
      <t>a</t>
    </r>
    <r>
      <rPr>
        <sz val="10"/>
        <rFont val="Times New Roman"/>
        <family val="1"/>
      </rPr>
      <t xml:space="preserve">  EPA estimates an average of 23 existing sources will be subject to the NESHAP over the next 3 years.  No new sources are expected to become subject over the three-year ICR period.</t>
    </r>
  </si>
  <si>
    <r>
      <rPr>
        <vertAlign val="superscript"/>
        <sz val="10"/>
        <rFont val="Times New Roman"/>
        <family val="1"/>
      </rPr>
      <t xml:space="preserve">b </t>
    </r>
    <r>
      <rPr>
        <sz val="10"/>
        <rFont val="Times New Roman"/>
        <family val="1"/>
      </rPr>
      <t xml:space="preserve"> This ICR uses the following labor rates: $120.27 (technical), $141.06 (managerial), and $58.67 (clerical).  These rates are from the United States Department of Labor, Bureau of Labor Statistics, June 2019, “Table 2. Civilian Workers, by occupational and industry group.”  The rates are from column 1, “Total compensation.”  They have been increased by 110 percent to account for the benefit packages available to those employed by private industry.</t>
    </r>
  </si>
  <si>
    <r>
      <rPr>
        <vertAlign val="superscript"/>
        <sz val="10"/>
        <rFont val="Times New Roman"/>
        <family val="1"/>
      </rPr>
      <t xml:space="preserve">c </t>
    </r>
    <r>
      <rPr>
        <sz val="10"/>
        <rFont val="Times New Roman"/>
        <family val="1"/>
      </rPr>
      <t xml:space="preserve"> EPA assumes 10% of existing sources will submit notifications of physical/operational change (23 x 10% = 2.3, or 2 after rounding).</t>
    </r>
  </si>
  <si>
    <r>
      <rPr>
        <vertAlign val="superscript"/>
        <sz val="10"/>
        <color theme="1"/>
        <rFont val="Times New Roman"/>
        <family val="1"/>
      </rPr>
      <t>d</t>
    </r>
    <r>
      <rPr>
        <sz val="10"/>
        <color theme="1"/>
        <rFont val="Times New Roman"/>
        <family val="1"/>
      </rPr>
      <t xml:space="preserve"> Totals are rounded to three significant figures. Figures may not add exactly due to rounding. </t>
    </r>
  </si>
  <si>
    <r>
      <rPr>
        <vertAlign val="superscript"/>
        <sz val="10"/>
        <rFont val="Times New Roman"/>
        <family val="1"/>
      </rPr>
      <t>b</t>
    </r>
    <r>
      <rPr>
        <sz val="10"/>
        <rFont val="Times New Roman"/>
        <family val="1"/>
      </rPr>
      <t xml:space="preserve">  This ICR uses the following labor rates: $49.44 (technical), $66.62 (managerial), and $26.75 (clerical).  These rates are from the Office of Personnel Management (OPM), 2019 General Schedule, which excludes locality rates of pay.  The rates have been increased by 60 percent to account for the benefit packages available to government employees.</t>
    </r>
  </si>
  <si>
    <r>
      <rPr>
        <vertAlign val="superscript"/>
        <sz val="10"/>
        <color theme="1"/>
        <rFont val="Times New Roman"/>
        <family val="1"/>
      </rPr>
      <t>c</t>
    </r>
    <r>
      <rPr>
        <sz val="10"/>
        <color theme="1"/>
        <rFont val="Times New Roman"/>
        <family val="1"/>
      </rPr>
      <t xml:space="preserve"> Totals are rounded to three significant figures. Figures may not add exactly due to rounding.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</si>
</sst>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0.0"/>
    <numFmt numFmtId="166" formatCode="&quot;$&quot;#,##0"/>
  </numFmts>
  <fonts count="21" x14ac:knownFonts="1">
    <font>
      <sz val="11"/>
      <color theme="1"/>
      <name val="Calibri"/>
      <family val="2"/>
      <scheme val="minor"/>
    </font>
    <font>
      <sz val="10"/>
      <color theme="1"/>
      <name val="Times New Roman"/>
      <family val="1"/>
    </font>
    <font>
      <b/>
      <i/>
      <sz val="10"/>
      <color theme="1"/>
      <name val="Times New Roman"/>
      <family val="1"/>
    </font>
    <font>
      <sz val="10"/>
      <name val="Times New Roman"/>
      <family val="1"/>
    </font>
    <font>
      <b/>
      <sz val="12"/>
      <name val="Times New Roman"/>
      <family val="1"/>
    </font>
    <font>
      <b/>
      <sz val="10"/>
      <name val="Times New Roman"/>
      <family val="1"/>
    </font>
    <font>
      <b/>
      <vertAlign val="superscript"/>
      <sz val="10"/>
      <name val="Times New Roman"/>
      <family val="1"/>
    </font>
    <font>
      <sz val="10"/>
      <color theme="1"/>
      <name val="Arial"/>
      <family val="2"/>
    </font>
    <font>
      <b/>
      <sz val="12"/>
      <color rgb="FF000000"/>
      <name val="Times New Roman"/>
      <family val="1"/>
    </font>
    <font>
      <sz val="9"/>
      <color rgb="FF000000"/>
      <name val="Times New Roman"/>
      <family val="1"/>
    </font>
    <font>
      <sz val="10"/>
      <color rgb="FF000000"/>
      <name val="Times New Roman"/>
      <family val="1"/>
    </font>
    <font>
      <sz val="9"/>
      <color theme="1"/>
      <name val="Times New Roman"/>
      <family val="1"/>
    </font>
    <font>
      <sz val="9"/>
      <name val="Times New Roman"/>
      <family val="1"/>
    </font>
    <font>
      <b/>
      <i/>
      <sz val="10"/>
      <name val="Times New Roman"/>
      <family val="1"/>
    </font>
    <font>
      <vertAlign val="superscript"/>
      <sz val="10"/>
      <name val="Times New Roman"/>
      <family val="1"/>
    </font>
    <font>
      <sz val="11"/>
      <name val="Calibri"/>
      <family val="2"/>
      <scheme val="minor"/>
    </font>
    <font>
      <vertAlign val="superscript"/>
      <sz val="10"/>
      <color theme="1"/>
      <name val="Times New Roman"/>
      <family val="1"/>
    </font>
    <font>
      <sz val="11"/>
      <color theme="1"/>
      <name val="Times New Roman"/>
      <family val="1"/>
    </font>
    <font>
      <i/>
      <sz val="10"/>
      <color theme="1"/>
      <name val="Times New Roman"/>
      <family val="1"/>
    </font>
    <font>
      <i/>
      <sz val="10"/>
      <color theme="1"/>
      <name val="Arial"/>
      <family val="2"/>
    </font>
    <font>
      <sz val="11"/>
      <color theme="1"/>
      <name val="Calibri"/>
      <family val="2"/>
      <scheme val="minor"/>
    </font>
  </fonts>
  <fills count="3">
    <fill>
      <patternFill patternType="none"/>
    </fill>
    <fill>
      <patternFill patternType="gray125"/>
    </fill>
    <fill>
      <patternFill patternType="solid">
        <fgColor theme="0" tint="-0.249977111117893"/>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s>
  <cellStyleXfs count="3">
    <xf numFmtId="0" fontId="0" fillId="0" borderId="0"/>
    <xf numFmtId="0" fontId="7" fillId="0" borderId="0"/>
    <xf numFmtId="44" fontId="20" fillId="0" borderId="0" applyFont="0" applyFill="0" applyBorder="0" applyAlignment="0" applyProtection="0"/>
  </cellStyleXfs>
  <cellXfs count="106">
    <xf numFmtId="0" fontId="0" fillId="0" borderId="0" xfId="0"/>
    <xf numFmtId="0" fontId="1" fillId="0" borderId="0" xfId="0" applyFont="1"/>
    <xf numFmtId="0" fontId="3" fillId="0" borderId="0" xfId="0" applyFont="1" applyFill="1"/>
    <xf numFmtId="0" fontId="4" fillId="0" borderId="0" xfId="0" applyFont="1" applyFill="1"/>
    <xf numFmtId="4" fontId="3" fillId="0" borderId="0" xfId="0" applyNumberFormat="1" applyFont="1" applyFill="1"/>
    <xf numFmtId="0" fontId="3" fillId="0" borderId="0" xfId="0" applyFont="1"/>
    <xf numFmtId="4" fontId="3" fillId="0" borderId="0" xfId="0" applyNumberFormat="1" applyFont="1"/>
    <xf numFmtId="0" fontId="3" fillId="0" borderId="0" xfId="0" applyNumberFormat="1" applyFont="1" applyFill="1" applyAlignment="1"/>
    <xf numFmtId="0" fontId="5" fillId="0" borderId="2" xfId="0" applyNumberFormat="1" applyFont="1" applyFill="1" applyBorder="1" applyAlignment="1">
      <alignment horizontal="center"/>
    </xf>
    <xf numFmtId="4" fontId="5" fillId="0" borderId="2" xfId="0" applyNumberFormat="1" applyFont="1" applyFill="1" applyBorder="1" applyAlignment="1">
      <alignment horizontal="center"/>
    </xf>
    <xf numFmtId="0" fontId="3" fillId="0" borderId="0" xfId="0" applyNumberFormat="1" applyFont="1" applyAlignment="1"/>
    <xf numFmtId="0" fontId="3" fillId="0" borderId="0" xfId="0" applyNumberFormat="1" applyFont="1" applyFill="1" applyAlignment="1">
      <alignment wrapText="1"/>
    </xf>
    <xf numFmtId="0" fontId="5" fillId="0" borderId="2" xfId="0" applyNumberFormat="1" applyFont="1" applyFill="1" applyBorder="1" applyAlignment="1">
      <alignment horizontal="center" wrapText="1"/>
    </xf>
    <xf numFmtId="0" fontId="3" fillId="0" borderId="0" xfId="0" applyNumberFormat="1" applyFont="1" applyAlignment="1">
      <alignment wrapText="1"/>
    </xf>
    <xf numFmtId="0" fontId="5" fillId="2" borderId="2" xfId="0" applyFont="1" applyFill="1" applyBorder="1"/>
    <xf numFmtId="0" fontId="3" fillId="0" borderId="2" xfId="0" applyFont="1" applyBorder="1"/>
    <xf numFmtId="0" fontId="7" fillId="0" borderId="0" xfId="1"/>
    <xf numFmtId="0" fontId="8" fillId="0" borderId="4" xfId="1" applyFont="1" applyBorder="1" applyAlignment="1">
      <alignment vertical="top" wrapText="1"/>
    </xf>
    <xf numFmtId="0" fontId="9" fillId="0" borderId="2" xfId="1" applyFont="1" applyBorder="1" applyAlignment="1">
      <alignment vertical="top" wrapText="1"/>
    </xf>
    <xf numFmtId="0" fontId="10" fillId="0" borderId="1" xfId="1" applyFont="1" applyBorder="1" applyAlignment="1">
      <alignment horizontal="center" vertical="top" wrapText="1"/>
    </xf>
    <xf numFmtId="0" fontId="10" fillId="0" borderId="8" xfId="1" applyFont="1" applyBorder="1" applyAlignment="1">
      <alignment horizontal="center" vertical="top" wrapText="1"/>
    </xf>
    <xf numFmtId="0" fontId="10" fillId="0" borderId="8" xfId="1" applyFont="1" applyFill="1" applyBorder="1" applyAlignment="1">
      <alignment horizontal="center" vertical="top" wrapText="1"/>
    </xf>
    <xf numFmtId="0" fontId="7" fillId="0" borderId="0" xfId="1" applyFont="1"/>
    <xf numFmtId="0" fontId="8" fillId="0" borderId="0" xfId="1" applyFont="1" applyBorder="1" applyAlignment="1">
      <alignment horizontal="center" vertical="top" wrapText="1"/>
    </xf>
    <xf numFmtId="0" fontId="11" fillId="0" borderId="2" xfId="1" applyFont="1" applyFill="1" applyBorder="1" applyAlignment="1">
      <alignment horizontal="center" vertical="top" wrapText="1"/>
    </xf>
    <xf numFmtId="0" fontId="12" fillId="0" borderId="2" xfId="1" applyFont="1" applyBorder="1" applyAlignment="1">
      <alignment horizontal="center" vertical="top" wrapText="1"/>
    </xf>
    <xf numFmtId="0" fontId="11" fillId="0" borderId="2" xfId="1" applyFont="1" applyBorder="1" applyAlignment="1">
      <alignment horizontal="center" vertical="top" wrapText="1"/>
    </xf>
    <xf numFmtId="0" fontId="11" fillId="0" borderId="0" xfId="1" applyFont="1" applyFill="1" applyBorder="1" applyAlignment="1">
      <alignment horizontal="center" vertical="top" wrapText="1"/>
    </xf>
    <xf numFmtId="0" fontId="9" fillId="0" borderId="0" xfId="1" applyFont="1" applyFill="1" applyBorder="1" applyAlignment="1">
      <alignment horizontal="center" vertical="top" wrapText="1"/>
    </xf>
    <xf numFmtId="0" fontId="1" fillId="0" borderId="0" xfId="1" applyFont="1" applyBorder="1" applyAlignment="1">
      <alignment horizontal="left" vertical="top"/>
    </xf>
    <xf numFmtId="0" fontId="5" fillId="0" borderId="0" xfId="0" applyFont="1" applyFill="1" applyBorder="1" applyAlignment="1">
      <alignment horizontal="center" vertical="top" wrapText="1"/>
    </xf>
    <xf numFmtId="3" fontId="5" fillId="0" borderId="0" xfId="0" applyNumberFormat="1" applyFont="1" applyFill="1" applyBorder="1" applyAlignment="1">
      <alignment horizontal="center" vertical="top" wrapText="1"/>
    </xf>
    <xf numFmtId="3" fontId="5" fillId="0" borderId="0" xfId="0" applyNumberFormat="1" applyFont="1" applyFill="1" applyBorder="1" applyAlignment="1">
      <alignment horizontal="right" vertical="top" wrapText="1"/>
    </xf>
    <xf numFmtId="0" fontId="3" fillId="0" borderId="0" xfId="0" quotePrefix="1" applyFont="1"/>
    <xf numFmtId="0" fontId="5" fillId="0" borderId="2" xfId="0" applyFont="1" applyFill="1" applyBorder="1" applyAlignment="1">
      <alignment vertical="top" wrapText="1"/>
    </xf>
    <xf numFmtId="0" fontId="5" fillId="0" borderId="0" xfId="0" applyFont="1" applyFill="1" applyBorder="1" applyAlignment="1">
      <alignment vertical="top" wrapText="1"/>
    </xf>
    <xf numFmtId="0" fontId="3" fillId="0" borderId="0" xfId="0" quotePrefix="1" applyFont="1" applyFill="1"/>
    <xf numFmtId="0" fontId="5" fillId="0" borderId="2" xfId="0" applyNumberFormat="1" applyFont="1" applyFill="1" applyBorder="1" applyAlignment="1">
      <alignment horizontal="center" vertical="center"/>
    </xf>
    <xf numFmtId="0" fontId="3" fillId="0" borderId="0" xfId="0" applyFont="1" applyFill="1" applyBorder="1" applyAlignment="1">
      <alignment horizontal="center"/>
    </xf>
    <xf numFmtId="164" fontId="3" fillId="0" borderId="0" xfId="0" applyNumberFormat="1" applyFont="1" applyFill="1" applyAlignment="1">
      <alignment horizontal="right" vertical="top"/>
    </xf>
    <xf numFmtId="0" fontId="3" fillId="0" borderId="0" xfId="0" applyNumberFormat="1" applyFont="1" applyFill="1" applyBorder="1" applyAlignment="1"/>
    <xf numFmtId="0" fontId="3" fillId="0" borderId="0" xfId="0" applyFont="1" applyFill="1" applyAlignment="1">
      <alignment horizontal="left"/>
    </xf>
    <xf numFmtId="3" fontId="3" fillId="0" borderId="0" xfId="0" applyNumberFormat="1" applyFont="1" applyFill="1"/>
    <xf numFmtId="0" fontId="3" fillId="0" borderId="2" xfId="0" applyFont="1" applyFill="1" applyBorder="1" applyAlignment="1">
      <alignment horizontal="left" vertical="top" wrapText="1"/>
    </xf>
    <xf numFmtId="2" fontId="3" fillId="0" borderId="0" xfId="0" applyNumberFormat="1" applyFont="1" applyFill="1" applyAlignment="1">
      <alignment vertical="top"/>
    </xf>
    <xf numFmtId="0" fontId="12" fillId="0" borderId="2" xfId="1" applyFont="1" applyFill="1" applyBorder="1" applyAlignment="1">
      <alignment horizontal="center" vertical="top" wrapText="1"/>
    </xf>
    <xf numFmtId="0" fontId="12" fillId="0" borderId="2" xfId="1" applyFont="1" applyFill="1" applyBorder="1" applyAlignment="1">
      <alignment vertical="top" wrapText="1"/>
    </xf>
    <xf numFmtId="0" fontId="3" fillId="0" borderId="2" xfId="1" applyFont="1" applyBorder="1" applyAlignment="1">
      <alignment horizontal="center" vertical="top" wrapText="1"/>
    </xf>
    <xf numFmtId="3" fontId="3" fillId="0" borderId="2" xfId="1" applyNumberFormat="1" applyFont="1" applyFill="1" applyBorder="1" applyAlignment="1">
      <alignment horizontal="center" vertical="top" wrapText="1"/>
    </xf>
    <xf numFmtId="0" fontId="3" fillId="0" borderId="2" xfId="1" applyFont="1" applyFill="1" applyBorder="1" applyAlignment="1">
      <alignment horizontal="center" vertical="top" wrapText="1"/>
    </xf>
    <xf numFmtId="0" fontId="1" fillId="0" borderId="0" xfId="0" applyFont="1" applyFill="1"/>
    <xf numFmtId="164" fontId="3" fillId="0" borderId="0" xfId="0" applyNumberFormat="1" applyFont="1" applyFill="1" applyAlignment="1">
      <alignment vertical="top"/>
    </xf>
    <xf numFmtId="0" fontId="5" fillId="0" borderId="0" xfId="0" applyFont="1"/>
    <xf numFmtId="0" fontId="3" fillId="0" borderId="0" xfId="0" applyNumberFormat="1" applyFont="1" applyFill="1" applyAlignment="1">
      <alignment vertical="top" wrapText="1"/>
    </xf>
    <xf numFmtId="0" fontId="15" fillId="0" borderId="0" xfId="0" applyFont="1"/>
    <xf numFmtId="0" fontId="1" fillId="0" borderId="0" xfId="1" applyFont="1"/>
    <xf numFmtId="0" fontId="13" fillId="0" borderId="0" xfId="0" applyFont="1" applyFill="1" applyAlignment="1">
      <alignment horizontal="left"/>
    </xf>
    <xf numFmtId="0" fontId="3" fillId="0" borderId="0" xfId="0" applyFont="1" applyAlignment="1">
      <alignment horizontal="right" vertical="top"/>
    </xf>
    <xf numFmtId="164" fontId="3" fillId="0" borderId="0" xfId="0" applyNumberFormat="1" applyFont="1" applyAlignment="1">
      <alignment vertical="top"/>
    </xf>
    <xf numFmtId="0" fontId="3" fillId="0" borderId="2" xfId="0" applyFont="1" applyFill="1" applyBorder="1" applyAlignment="1">
      <alignment vertical="top" wrapText="1"/>
    </xf>
    <xf numFmtId="0" fontId="3" fillId="0" borderId="2" xfId="0" applyFont="1" applyFill="1" applyBorder="1" applyAlignment="1">
      <alignment horizontal="left" vertical="top" wrapText="1" indent="1"/>
    </xf>
    <xf numFmtId="0" fontId="3" fillId="0" borderId="2" xfId="0" applyFont="1" applyFill="1" applyBorder="1" applyAlignment="1">
      <alignment horizontal="left" vertical="top" wrapText="1" indent="3"/>
    </xf>
    <xf numFmtId="0" fontId="2" fillId="0" borderId="2" xfId="0" applyFont="1" applyFill="1" applyBorder="1"/>
    <xf numFmtId="4" fontId="5" fillId="0" borderId="2" xfId="0" applyNumberFormat="1" applyFont="1" applyFill="1" applyBorder="1" applyAlignment="1">
      <alignment horizontal="center" wrapText="1"/>
    </xf>
    <xf numFmtId="3" fontId="3" fillId="0" borderId="2" xfId="0" applyNumberFormat="1" applyFont="1" applyFill="1" applyBorder="1"/>
    <xf numFmtId="0" fontId="18" fillId="0" borderId="0" xfId="1" applyFont="1" applyAlignment="1">
      <alignment horizontal="right"/>
    </xf>
    <xf numFmtId="1" fontId="19" fillId="0" borderId="0" xfId="1" applyNumberFormat="1" applyFont="1"/>
    <xf numFmtId="3" fontId="12" fillId="0" borderId="2" xfId="1" applyNumberFormat="1" applyFont="1" applyFill="1" applyBorder="1" applyAlignment="1">
      <alignment horizontal="center" vertical="center" wrapText="1"/>
    </xf>
    <xf numFmtId="0" fontId="12" fillId="0" borderId="2" xfId="1" applyFont="1" applyFill="1" applyBorder="1" applyAlignment="1">
      <alignment horizontal="center" vertical="center" wrapText="1"/>
    </xf>
    <xf numFmtId="0" fontId="3" fillId="0" borderId="2" xfId="0" applyFont="1" applyFill="1" applyBorder="1" applyAlignment="1">
      <alignment horizontal="center" vertical="center" wrapText="1"/>
    </xf>
    <xf numFmtId="4" fontId="3" fillId="0" borderId="2" xfId="0" applyNumberFormat="1" applyFont="1" applyFill="1" applyBorder="1" applyAlignment="1">
      <alignment horizontal="right" vertical="center" wrapText="1"/>
    </xf>
    <xf numFmtId="3" fontId="3" fillId="0" borderId="2" xfId="0" applyNumberFormat="1" applyFont="1" applyFill="1" applyBorder="1" applyAlignment="1">
      <alignment horizontal="center" vertical="center" wrapText="1"/>
    </xf>
    <xf numFmtId="4" fontId="3" fillId="0" borderId="2"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3" fontId="3" fillId="0" borderId="2" xfId="0" applyNumberFormat="1" applyFont="1" applyFill="1" applyBorder="1" applyAlignment="1">
      <alignment horizontal="right" vertical="center" wrapText="1"/>
    </xf>
    <xf numFmtId="166" fontId="3" fillId="0" borderId="2" xfId="2" applyNumberFormat="1" applyFont="1" applyFill="1" applyBorder="1" applyAlignment="1">
      <alignment horizontal="right" vertical="center" wrapText="1"/>
    </xf>
    <xf numFmtId="164" fontId="3" fillId="0" borderId="2" xfId="2" applyNumberFormat="1" applyFont="1" applyFill="1" applyBorder="1" applyAlignment="1">
      <alignment horizontal="right" vertical="center" wrapText="1"/>
    </xf>
    <xf numFmtId="165" fontId="3" fillId="0" borderId="2" xfId="0"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3" fontId="13"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166" fontId="5" fillId="0" borderId="2" xfId="2" applyNumberFormat="1" applyFont="1" applyFill="1" applyBorder="1" applyAlignment="1">
      <alignment horizontal="right" vertical="center" wrapText="1"/>
    </xf>
    <xf numFmtId="3" fontId="5" fillId="0" borderId="2" xfId="0" applyNumberFormat="1" applyFont="1" applyFill="1" applyBorder="1" applyAlignment="1">
      <alignment horizontal="center" vertical="center" wrapText="1"/>
    </xf>
    <xf numFmtId="1" fontId="3" fillId="0" borderId="2" xfId="0" applyNumberFormat="1" applyFont="1" applyFill="1" applyBorder="1" applyAlignment="1">
      <alignment horizontal="center" vertical="center" wrapText="1"/>
    </xf>
    <xf numFmtId="166" fontId="3" fillId="0" borderId="2" xfId="0" applyNumberFormat="1" applyFont="1" applyFill="1" applyBorder="1" applyAlignment="1">
      <alignment horizontal="right" vertical="center" wrapText="1"/>
    </xf>
    <xf numFmtId="164" fontId="3" fillId="0" borderId="2" xfId="0" applyNumberFormat="1" applyFont="1" applyFill="1" applyBorder="1" applyAlignment="1">
      <alignment horizontal="right" vertical="center" wrapText="1"/>
    </xf>
    <xf numFmtId="0" fontId="5" fillId="0" borderId="5" xfId="0" applyFont="1" applyFill="1" applyBorder="1" applyAlignment="1">
      <alignment vertical="center" wrapText="1"/>
    </xf>
    <xf numFmtId="0" fontId="5" fillId="0" borderId="7" xfId="0" applyFont="1" applyFill="1" applyBorder="1" applyAlignment="1">
      <alignment vertical="center" wrapText="1"/>
    </xf>
    <xf numFmtId="0" fontId="5" fillId="0" borderId="6" xfId="0" applyFont="1" applyFill="1" applyBorder="1" applyAlignment="1">
      <alignment vertical="center" wrapText="1"/>
    </xf>
    <xf numFmtId="166" fontId="5" fillId="0" borderId="2" xfId="0" applyNumberFormat="1" applyFont="1" applyFill="1" applyBorder="1" applyAlignment="1">
      <alignment horizontal="right" vertical="center" wrapText="1"/>
    </xf>
    <xf numFmtId="0" fontId="8" fillId="0" borderId="5" xfId="1" applyFont="1" applyBorder="1" applyAlignment="1">
      <alignment horizontal="center" vertical="top" wrapText="1"/>
    </xf>
    <xf numFmtId="0" fontId="8" fillId="0" borderId="7" xfId="1" applyFont="1" applyBorder="1" applyAlignment="1">
      <alignment horizontal="center" vertical="top" wrapText="1"/>
    </xf>
    <xf numFmtId="0" fontId="8" fillId="0" borderId="6" xfId="1" applyFont="1" applyBorder="1" applyAlignment="1">
      <alignment horizontal="center" vertical="top" wrapText="1"/>
    </xf>
    <xf numFmtId="0" fontId="9" fillId="0" borderId="5" xfId="1" applyFont="1" applyBorder="1" applyAlignment="1">
      <alignment horizontal="center" vertical="top" wrapText="1"/>
    </xf>
    <xf numFmtId="0" fontId="9" fillId="0" borderId="6" xfId="1" applyFont="1" applyBorder="1" applyAlignment="1">
      <alignment horizontal="center" vertical="top" wrapText="1"/>
    </xf>
    <xf numFmtId="0" fontId="8" fillId="0" borderId="2" xfId="1" applyFont="1" applyBorder="1" applyAlignment="1">
      <alignment horizontal="center" vertical="top" wrapText="1"/>
    </xf>
    <xf numFmtId="0" fontId="1" fillId="0" borderId="9" xfId="1" applyFont="1" applyBorder="1" applyAlignment="1">
      <alignment horizontal="left" wrapText="1"/>
    </xf>
    <xf numFmtId="2" fontId="3" fillId="0" borderId="0" xfId="0" applyNumberFormat="1" applyFont="1" applyFill="1" applyAlignment="1">
      <alignment horizontal="left" vertical="top" wrapText="1"/>
    </xf>
    <xf numFmtId="0" fontId="3" fillId="0" borderId="0" xfId="0" applyNumberFormat="1" applyFont="1" applyFill="1" applyAlignment="1">
      <alignment horizontal="left" vertical="top" wrapText="1"/>
    </xf>
    <xf numFmtId="0" fontId="5" fillId="0" borderId="1" xfId="0" applyNumberFormat="1" applyFont="1" applyFill="1" applyBorder="1" applyAlignment="1">
      <alignment horizontal="left" wrapText="1"/>
    </xf>
    <xf numFmtId="0" fontId="5" fillId="0" borderId="3" xfId="0" applyNumberFormat="1" applyFont="1" applyFill="1" applyBorder="1" applyAlignment="1">
      <alignment horizontal="left" wrapText="1"/>
    </xf>
    <xf numFmtId="3" fontId="5" fillId="0" borderId="5" xfId="0" applyNumberFormat="1" applyFont="1" applyFill="1" applyBorder="1" applyAlignment="1">
      <alignment horizontal="center" vertical="center" wrapText="1"/>
    </xf>
    <xf numFmtId="3" fontId="5" fillId="0" borderId="7" xfId="0" applyNumberFormat="1" applyFont="1" applyFill="1" applyBorder="1" applyAlignment="1">
      <alignment horizontal="center" vertical="center" wrapText="1"/>
    </xf>
    <xf numFmtId="3" fontId="5" fillId="0" borderId="6" xfId="0" applyNumberFormat="1" applyFont="1" applyFill="1" applyBorder="1" applyAlignment="1">
      <alignment horizontal="center" vertical="center" wrapText="1"/>
    </xf>
    <xf numFmtId="3" fontId="5"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left" wrapText="1"/>
    </xf>
  </cellXfs>
  <cellStyles count="3">
    <cellStyle name="Currency" xfId="2" builtinId="4"/>
    <cellStyle name="Normal" xfId="0" builtinId="0"/>
    <cellStyle name="Normal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G11"/>
  <sheetViews>
    <sheetView tabSelected="1" workbookViewId="0">
      <selection activeCell="D25" sqref="D25"/>
    </sheetView>
  </sheetViews>
  <sheetFormatPr defaultColWidth="9.140625" defaultRowHeight="12.75" x14ac:dyDescent="0.2"/>
  <cols>
    <col min="1" max="1" width="1" style="16" customWidth="1"/>
    <col min="2" max="2" width="9.7109375" style="16" customWidth="1"/>
    <col min="3" max="3" width="12.85546875" style="16" bestFit="1" customWidth="1"/>
    <col min="4" max="4" width="15.5703125" style="16" bestFit="1" customWidth="1"/>
    <col min="5" max="5" width="18.5703125" style="16" customWidth="1"/>
    <col min="6" max="6" width="15.5703125" style="16" bestFit="1" customWidth="1"/>
    <col min="7" max="7" width="12.85546875" style="16" customWidth="1"/>
    <col min="8" max="16384" width="9.140625" style="16"/>
  </cols>
  <sheetData>
    <row r="2" spans="2:7" ht="15.75" x14ac:dyDescent="0.2">
      <c r="B2" s="90" t="s">
        <v>30</v>
      </c>
      <c r="C2" s="91"/>
      <c r="D2" s="91"/>
      <c r="E2" s="91"/>
      <c r="F2" s="91"/>
      <c r="G2" s="92"/>
    </row>
    <row r="3" spans="2:7" ht="24" customHeight="1" x14ac:dyDescent="0.2">
      <c r="B3" s="17"/>
      <c r="C3" s="93" t="s">
        <v>31</v>
      </c>
      <c r="D3" s="94"/>
      <c r="E3" s="18" t="s">
        <v>32</v>
      </c>
      <c r="F3" s="93"/>
      <c r="G3" s="94"/>
    </row>
    <row r="4" spans="2:7" x14ac:dyDescent="0.2">
      <c r="B4" s="19"/>
      <c r="C4" s="20" t="s">
        <v>0</v>
      </c>
      <c r="D4" s="20" t="s">
        <v>1</v>
      </c>
      <c r="E4" s="20" t="s">
        <v>2</v>
      </c>
      <c r="F4" s="20" t="s">
        <v>3</v>
      </c>
      <c r="G4" s="20" t="s">
        <v>4</v>
      </c>
    </row>
    <row r="5" spans="2:7" ht="51" x14ac:dyDescent="0.2">
      <c r="B5" s="20" t="s">
        <v>33</v>
      </c>
      <c r="C5" s="20" t="s">
        <v>34</v>
      </c>
      <c r="D5" s="20" t="s">
        <v>35</v>
      </c>
      <c r="E5" s="21" t="s">
        <v>36</v>
      </c>
      <c r="F5" s="20" t="s">
        <v>37</v>
      </c>
      <c r="G5" s="20" t="s">
        <v>30</v>
      </c>
    </row>
    <row r="6" spans="2:7" x14ac:dyDescent="0.2">
      <c r="B6" s="20"/>
      <c r="C6" s="20"/>
      <c r="D6" s="20"/>
      <c r="E6" s="20"/>
      <c r="F6" s="20"/>
      <c r="G6" s="20" t="s">
        <v>38</v>
      </c>
    </row>
    <row r="7" spans="2:7" x14ac:dyDescent="0.2">
      <c r="B7" s="47">
        <v>1</v>
      </c>
      <c r="C7" s="48">
        <f>'Respondent Burden'!M3</f>
        <v>0</v>
      </c>
      <c r="D7" s="48">
        <f>'Respondent Burden'!M2</f>
        <v>23</v>
      </c>
      <c r="E7" s="49">
        <v>0</v>
      </c>
      <c r="F7" s="48">
        <v>0</v>
      </c>
      <c r="G7" s="48">
        <f>C7+D7+E7-F7</f>
        <v>23</v>
      </c>
    </row>
    <row r="8" spans="2:7" x14ac:dyDescent="0.2">
      <c r="B8" s="47">
        <v>2</v>
      </c>
      <c r="C8" s="48">
        <f>C7</f>
        <v>0</v>
      </c>
      <c r="D8" s="48">
        <f>D7</f>
        <v>23</v>
      </c>
      <c r="E8" s="49">
        <v>0</v>
      </c>
      <c r="F8" s="49">
        <v>0</v>
      </c>
      <c r="G8" s="49">
        <f t="shared" ref="G8:G9" si="0">C8+D8+E8-F8</f>
        <v>23</v>
      </c>
    </row>
    <row r="9" spans="2:7" x14ac:dyDescent="0.2">
      <c r="B9" s="47">
        <v>3</v>
      </c>
      <c r="C9" s="48">
        <f>C7</f>
        <v>0</v>
      </c>
      <c r="D9" s="48">
        <f>D7</f>
        <v>23</v>
      </c>
      <c r="E9" s="49">
        <v>0</v>
      </c>
      <c r="F9" s="49">
        <v>0</v>
      </c>
      <c r="G9" s="49">
        <f t="shared" si="0"/>
        <v>23</v>
      </c>
    </row>
    <row r="10" spans="2:7" s="22" customFormat="1" x14ac:dyDescent="0.2">
      <c r="B10" s="47" t="s">
        <v>39</v>
      </c>
      <c r="C10" s="48">
        <f>AVERAGE(C7:C9)</f>
        <v>0</v>
      </c>
      <c r="D10" s="48">
        <f t="shared" ref="D10:G10" si="1">AVERAGE(D7:D9)</f>
        <v>23</v>
      </c>
      <c r="E10" s="48">
        <f t="shared" si="1"/>
        <v>0</v>
      </c>
      <c r="F10" s="48">
        <f t="shared" si="1"/>
        <v>0</v>
      </c>
      <c r="G10" s="48">
        <f t="shared" si="1"/>
        <v>23</v>
      </c>
    </row>
    <row r="11" spans="2:7" ht="16.5" x14ac:dyDescent="0.25">
      <c r="B11" s="55" t="s">
        <v>52</v>
      </c>
    </row>
  </sheetData>
  <mergeCells count="3">
    <mergeCell ref="B2:G2"/>
    <mergeCell ref="C3:D3"/>
    <mergeCell ref="F3:G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H17"/>
  <sheetViews>
    <sheetView workbookViewId="0">
      <selection activeCell="H19" sqref="H19"/>
    </sheetView>
  </sheetViews>
  <sheetFormatPr defaultColWidth="9.140625" defaultRowHeight="12.75" x14ac:dyDescent="0.2"/>
  <cols>
    <col min="1" max="1" width="0.7109375" style="22" customWidth="1"/>
    <col min="2" max="2" width="32.140625" style="22" customWidth="1"/>
    <col min="3" max="4" width="10" style="22" customWidth="1"/>
    <col min="5" max="5" width="16" style="22" customWidth="1"/>
    <col min="6" max="6" width="10.5703125" style="22" customWidth="1"/>
    <col min="7" max="7" width="1" style="22" customWidth="1"/>
    <col min="8" max="16384" width="9.140625" style="22"/>
  </cols>
  <sheetData>
    <row r="2" spans="2:8" ht="15.75" customHeight="1" x14ac:dyDescent="0.2">
      <c r="B2" s="95" t="s">
        <v>40</v>
      </c>
      <c r="C2" s="95"/>
      <c r="D2" s="95"/>
      <c r="E2" s="95"/>
      <c r="F2" s="95"/>
      <c r="G2" s="23"/>
    </row>
    <row r="3" spans="2:8" ht="63.75" customHeight="1" x14ac:dyDescent="0.25">
      <c r="B3" s="24" t="s">
        <v>41</v>
      </c>
      <c r="C3" s="25" t="s">
        <v>42</v>
      </c>
      <c r="D3" s="25" t="s">
        <v>43</v>
      </c>
      <c r="E3" s="26" t="s">
        <v>44</v>
      </c>
      <c r="F3" s="24" t="s">
        <v>45</v>
      </c>
      <c r="G3" s="27"/>
      <c r="H3" s="56"/>
    </row>
    <row r="4" spans="2:8" x14ac:dyDescent="0.2">
      <c r="B4" s="43" t="s">
        <v>55</v>
      </c>
      <c r="C4" s="67">
        <f>'Respondent Burden'!M3</f>
        <v>0</v>
      </c>
      <c r="D4" s="67">
        <v>0</v>
      </c>
      <c r="E4" s="68">
        <v>0</v>
      </c>
      <c r="F4" s="68">
        <f>C4*D4+E4</f>
        <v>0</v>
      </c>
      <c r="G4" s="28"/>
    </row>
    <row r="5" spans="2:8" ht="25.5" x14ac:dyDescent="0.2">
      <c r="B5" s="43" t="s">
        <v>74</v>
      </c>
      <c r="C5" s="67">
        <f>'Respondent Burden'!M3</f>
        <v>0</v>
      </c>
      <c r="D5" s="67">
        <v>0</v>
      </c>
      <c r="E5" s="68">
        <v>0</v>
      </c>
      <c r="F5" s="68">
        <f t="shared" ref="F5:F10" si="0">C5*D5+E5</f>
        <v>0</v>
      </c>
      <c r="G5" s="28"/>
    </row>
    <row r="6" spans="2:8" x14ac:dyDescent="0.2">
      <c r="B6" s="43" t="s">
        <v>75</v>
      </c>
      <c r="C6" s="67">
        <f>'Respondent Burden'!M3</f>
        <v>0</v>
      </c>
      <c r="D6" s="67">
        <v>0</v>
      </c>
      <c r="E6" s="68">
        <v>0</v>
      </c>
      <c r="F6" s="68">
        <f t="shared" si="0"/>
        <v>0</v>
      </c>
      <c r="G6" s="28"/>
    </row>
    <row r="7" spans="2:8" x14ac:dyDescent="0.2">
      <c r="B7" s="43" t="s">
        <v>76</v>
      </c>
      <c r="C7" s="67">
        <f>'Respondent Burden'!M3</f>
        <v>0</v>
      </c>
      <c r="D7" s="67">
        <v>0</v>
      </c>
      <c r="E7" s="68">
        <v>0</v>
      </c>
      <c r="F7" s="68">
        <f t="shared" si="0"/>
        <v>0</v>
      </c>
      <c r="G7" s="28"/>
    </row>
    <row r="8" spans="2:8" x14ac:dyDescent="0.2">
      <c r="B8" s="43" t="s">
        <v>77</v>
      </c>
      <c r="C8" s="67">
        <f>'Respondent Burden'!M3</f>
        <v>0</v>
      </c>
      <c r="D8" s="67">
        <v>0</v>
      </c>
      <c r="E8" s="68">
        <v>0</v>
      </c>
      <c r="F8" s="68">
        <f t="shared" si="0"/>
        <v>0</v>
      </c>
      <c r="G8" s="28"/>
    </row>
    <row r="9" spans="2:8" x14ac:dyDescent="0.2">
      <c r="B9" s="43" t="s">
        <v>78</v>
      </c>
      <c r="C9" s="67">
        <f>'Respondent Burden'!M3</f>
        <v>0</v>
      </c>
      <c r="D9" s="67">
        <v>0</v>
      </c>
      <c r="E9" s="68">
        <v>0</v>
      </c>
      <c r="F9" s="68">
        <f t="shared" si="0"/>
        <v>0</v>
      </c>
      <c r="G9" s="28"/>
    </row>
    <row r="10" spans="2:8" x14ac:dyDescent="0.2">
      <c r="B10" s="43" t="s">
        <v>79</v>
      </c>
      <c r="C10" s="67">
        <f>'Respondent Burden'!M3</f>
        <v>0</v>
      </c>
      <c r="D10" s="67">
        <v>0</v>
      </c>
      <c r="E10" s="68">
        <v>0</v>
      </c>
      <c r="F10" s="68">
        <f t="shared" si="0"/>
        <v>0</v>
      </c>
      <c r="G10" s="28"/>
      <c r="H10" s="29"/>
    </row>
    <row r="11" spans="2:8" x14ac:dyDescent="0.2">
      <c r="B11" s="43" t="s">
        <v>80</v>
      </c>
      <c r="C11" s="67">
        <f>'Respondent Burden'!M3</f>
        <v>0</v>
      </c>
      <c r="D11" s="67">
        <v>0</v>
      </c>
      <c r="E11" s="68">
        <v>0</v>
      </c>
      <c r="F11" s="68">
        <f t="shared" ref="F11:F13" si="1">C11*D11+E11</f>
        <v>0</v>
      </c>
      <c r="G11" s="28"/>
    </row>
    <row r="12" spans="2:8" x14ac:dyDescent="0.2">
      <c r="B12" s="43" t="s">
        <v>95</v>
      </c>
      <c r="C12" s="67">
        <f>'Respondent Burden'!F22</f>
        <v>23</v>
      </c>
      <c r="D12" s="67">
        <v>2</v>
      </c>
      <c r="E12" s="68">
        <v>0</v>
      </c>
      <c r="F12" s="68">
        <f t="shared" si="1"/>
        <v>46</v>
      </c>
      <c r="G12" s="28"/>
    </row>
    <row r="13" spans="2:8" ht="25.5" x14ac:dyDescent="0.2">
      <c r="B13" s="43" t="s">
        <v>81</v>
      </c>
      <c r="C13" s="67">
        <f>'Respondent Burden'!F23</f>
        <v>2</v>
      </c>
      <c r="D13" s="67">
        <v>1</v>
      </c>
      <c r="E13" s="68">
        <v>0</v>
      </c>
      <c r="F13" s="68">
        <f t="shared" si="1"/>
        <v>2</v>
      </c>
      <c r="G13" s="28"/>
    </row>
    <row r="14" spans="2:8" ht="15.75" x14ac:dyDescent="0.2">
      <c r="B14" s="43" t="s">
        <v>82</v>
      </c>
      <c r="C14" s="67">
        <f>'Respondent Burden'!F24</f>
        <v>23</v>
      </c>
      <c r="D14" s="67">
        <v>0</v>
      </c>
      <c r="E14" s="68">
        <v>0</v>
      </c>
      <c r="F14" s="68">
        <f t="shared" ref="F14" si="2">C14*D14+E14</f>
        <v>0</v>
      </c>
      <c r="G14" s="28"/>
    </row>
    <row r="15" spans="2:8" x14ac:dyDescent="0.2">
      <c r="B15" s="46"/>
      <c r="C15" s="46"/>
      <c r="D15" s="46"/>
      <c r="E15" s="45" t="s">
        <v>6</v>
      </c>
      <c r="F15" s="45">
        <f>SUM(F4:F13)</f>
        <v>48</v>
      </c>
      <c r="G15" s="27"/>
      <c r="H15" s="33"/>
    </row>
    <row r="16" spans="2:8" ht="24.75" customHeight="1" x14ac:dyDescent="0.2">
      <c r="B16" s="96" t="s">
        <v>83</v>
      </c>
      <c r="C16" s="96"/>
      <c r="D16" s="96"/>
      <c r="E16" s="96"/>
      <c r="F16" s="96"/>
    </row>
    <row r="17" spans="5:6" x14ac:dyDescent="0.2">
      <c r="E17" s="65" t="s">
        <v>96</v>
      </c>
      <c r="F17" s="66">
        <f>'Respondent Burden'!G34/'# Responses'!F15</f>
        <v>77.291666666666671</v>
      </c>
    </row>
  </sheetData>
  <mergeCells count="2">
    <mergeCell ref="B2:F2"/>
    <mergeCell ref="B16:F16"/>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42"/>
  <sheetViews>
    <sheetView topLeftCell="A30" zoomScaleNormal="100" workbookViewId="0">
      <selection activeCell="B42" sqref="B42"/>
    </sheetView>
  </sheetViews>
  <sheetFormatPr defaultColWidth="9.140625" defaultRowHeight="12.75" x14ac:dyDescent="0.2"/>
  <cols>
    <col min="1" max="1" width="0.7109375" style="50" customWidth="1"/>
    <col min="2" max="2" width="44.42578125" style="1" customWidth="1"/>
    <col min="3" max="3" width="12.7109375" style="1" customWidth="1"/>
    <col min="4" max="4" width="12.5703125" style="1" customWidth="1"/>
    <col min="5" max="5" width="13.42578125" style="1" customWidth="1"/>
    <col min="6" max="6" width="11.140625" style="1" customWidth="1"/>
    <col min="7" max="7" width="10.28515625" style="1" customWidth="1"/>
    <col min="8" max="8" width="11.85546875" style="1" customWidth="1"/>
    <col min="9" max="9" width="12.140625" style="1" customWidth="1"/>
    <col min="10" max="10" width="12.7109375" style="1" bestFit="1" customWidth="1"/>
    <col min="11" max="11" width="1" style="5" customWidth="1"/>
    <col min="12" max="12" width="10.85546875" style="5" customWidth="1"/>
    <col min="13" max="13" width="8.5703125" style="5" bestFit="1" customWidth="1"/>
    <col min="14" max="14" width="8" style="1" bestFit="1" customWidth="1"/>
    <col min="15" max="16384" width="9.140625" style="1"/>
  </cols>
  <sheetData>
    <row r="1" spans="1:13" s="5" customFormat="1" ht="15.75" x14ac:dyDescent="0.25">
      <c r="A1" s="2"/>
      <c r="B1" s="3" t="s">
        <v>107</v>
      </c>
      <c r="C1" s="2"/>
      <c r="D1" s="2"/>
      <c r="E1" s="2"/>
      <c r="F1" s="2"/>
      <c r="G1" s="2"/>
      <c r="H1" s="2"/>
      <c r="I1" s="2"/>
      <c r="J1" s="4"/>
      <c r="L1" s="14" t="s">
        <v>25</v>
      </c>
      <c r="M1" s="14" t="s">
        <v>26</v>
      </c>
    </row>
    <row r="2" spans="1:13" s="5" customFormat="1" ht="15.75" x14ac:dyDescent="0.25">
      <c r="A2" s="2"/>
      <c r="B2" s="3"/>
      <c r="C2" s="2"/>
      <c r="D2" s="2"/>
      <c r="E2" s="2"/>
      <c r="F2" s="2"/>
      <c r="G2" s="2"/>
      <c r="H2" s="2"/>
      <c r="I2" s="2"/>
      <c r="J2" s="4"/>
      <c r="L2" s="15" t="s">
        <v>28</v>
      </c>
      <c r="M2" s="64">
        <v>23</v>
      </c>
    </row>
    <row r="3" spans="1:13" s="5" customFormat="1" x14ac:dyDescent="0.2">
      <c r="A3" s="2"/>
      <c r="F3" s="57" t="s">
        <v>94</v>
      </c>
      <c r="G3" s="58">
        <v>120.27</v>
      </c>
      <c r="H3" s="58">
        <v>141.06</v>
      </c>
      <c r="I3" s="51">
        <v>58.67</v>
      </c>
      <c r="J3" s="6"/>
      <c r="L3" s="15" t="s">
        <v>29</v>
      </c>
      <c r="M3" s="64">
        <v>0</v>
      </c>
    </row>
    <row r="4" spans="1:13" s="10" customFormat="1" ht="12.75" customHeight="1" x14ac:dyDescent="0.2">
      <c r="A4" s="7"/>
      <c r="B4" s="99" t="s">
        <v>7</v>
      </c>
      <c r="C4" s="8" t="s">
        <v>8</v>
      </c>
      <c r="D4" s="8" t="s">
        <v>9</v>
      </c>
      <c r="E4" s="8" t="s">
        <v>10</v>
      </c>
      <c r="F4" s="8" t="s">
        <v>11</v>
      </c>
      <c r="G4" s="8" t="s">
        <v>12</v>
      </c>
      <c r="H4" s="8" t="s">
        <v>13</v>
      </c>
      <c r="I4" s="8" t="s">
        <v>14</v>
      </c>
      <c r="J4" s="9" t="s">
        <v>15</v>
      </c>
    </row>
    <row r="5" spans="1:13" s="13" customFormat="1" ht="51.75" x14ac:dyDescent="0.25">
      <c r="A5" s="11"/>
      <c r="B5" s="100"/>
      <c r="C5" s="12" t="s">
        <v>16</v>
      </c>
      <c r="D5" s="12" t="s">
        <v>17</v>
      </c>
      <c r="E5" s="12" t="s">
        <v>18</v>
      </c>
      <c r="F5" s="12" t="s">
        <v>19</v>
      </c>
      <c r="G5" s="12" t="s">
        <v>20</v>
      </c>
      <c r="H5" s="12" t="s">
        <v>21</v>
      </c>
      <c r="I5" s="12" t="s">
        <v>22</v>
      </c>
      <c r="J5" s="63" t="s">
        <v>100</v>
      </c>
      <c r="L5" s="56"/>
    </row>
    <row r="6" spans="1:13" s="2" customFormat="1" x14ac:dyDescent="0.2">
      <c r="B6" s="59" t="s">
        <v>5</v>
      </c>
      <c r="C6" s="69" t="s">
        <v>23</v>
      </c>
      <c r="D6" s="69"/>
      <c r="E6" s="69"/>
      <c r="F6" s="69"/>
      <c r="G6" s="69"/>
      <c r="H6" s="69"/>
      <c r="I6" s="69"/>
      <c r="J6" s="70"/>
    </row>
    <row r="7" spans="1:13" s="5" customFormat="1" x14ac:dyDescent="0.2">
      <c r="A7" s="2"/>
      <c r="B7" s="59" t="s">
        <v>24</v>
      </c>
      <c r="C7" s="69" t="s">
        <v>23</v>
      </c>
      <c r="D7" s="69"/>
      <c r="E7" s="69"/>
      <c r="F7" s="69"/>
      <c r="G7" s="69"/>
      <c r="H7" s="69"/>
      <c r="I7" s="69"/>
      <c r="J7" s="70"/>
    </row>
    <row r="8" spans="1:13" s="2" customFormat="1" x14ac:dyDescent="0.2">
      <c r="B8" s="59" t="s">
        <v>53</v>
      </c>
      <c r="C8" s="69"/>
      <c r="D8" s="69"/>
      <c r="E8" s="69"/>
      <c r="F8" s="69"/>
      <c r="G8" s="69"/>
      <c r="H8" s="69"/>
      <c r="I8" s="69"/>
      <c r="J8" s="70"/>
      <c r="K8" s="5"/>
    </row>
    <row r="9" spans="1:13" s="5" customFormat="1" x14ac:dyDescent="0.2">
      <c r="A9" s="2"/>
      <c r="B9" s="60" t="s">
        <v>101</v>
      </c>
      <c r="C9" s="69">
        <v>1</v>
      </c>
      <c r="D9" s="69">
        <v>1</v>
      </c>
      <c r="E9" s="71">
        <f t="shared" ref="E9" si="0">C9*D9</f>
        <v>1</v>
      </c>
      <c r="F9" s="71">
        <f>F22</f>
        <v>23</v>
      </c>
      <c r="G9" s="71">
        <f>E9*F9</f>
        <v>23</v>
      </c>
      <c r="H9" s="77">
        <f t="shared" ref="H9" si="1">G9*0.05</f>
        <v>1.1500000000000001</v>
      </c>
      <c r="I9" s="77">
        <f t="shared" ref="I9" si="2">G9*0.1</f>
        <v>2.3000000000000003</v>
      </c>
      <c r="J9" s="76">
        <f>G9*$G$3+H9*$H$3+I9*$I$3</f>
        <v>3063.37</v>
      </c>
    </row>
    <row r="10" spans="1:13" s="5" customFormat="1" x14ac:dyDescent="0.2">
      <c r="A10" s="2"/>
      <c r="B10" s="60" t="s">
        <v>27</v>
      </c>
      <c r="C10" s="69"/>
      <c r="D10" s="69"/>
      <c r="E10" s="69"/>
      <c r="F10" s="69"/>
      <c r="G10" s="69"/>
      <c r="H10" s="69"/>
      <c r="I10" s="69"/>
      <c r="J10" s="70"/>
    </row>
    <row r="11" spans="1:13" s="5" customFormat="1" x14ac:dyDescent="0.2">
      <c r="A11" s="2"/>
      <c r="B11" s="61" t="s">
        <v>57</v>
      </c>
      <c r="C11" s="69" t="s">
        <v>23</v>
      </c>
      <c r="D11" s="73"/>
      <c r="E11" s="71"/>
      <c r="F11" s="71"/>
      <c r="G11" s="71"/>
      <c r="H11" s="71"/>
      <c r="I11" s="71"/>
      <c r="J11" s="74"/>
    </row>
    <row r="12" spans="1:13" s="5" customFormat="1" x14ac:dyDescent="0.2">
      <c r="A12" s="2"/>
      <c r="B12" s="61" t="s">
        <v>58</v>
      </c>
      <c r="C12" s="69" t="s">
        <v>23</v>
      </c>
      <c r="D12" s="73"/>
      <c r="E12" s="71"/>
      <c r="F12" s="71"/>
      <c r="G12" s="71"/>
      <c r="H12" s="71"/>
      <c r="I12" s="71"/>
      <c r="J12" s="74"/>
    </row>
    <row r="13" spans="1:13" s="5" customFormat="1" x14ac:dyDescent="0.2">
      <c r="A13" s="2"/>
      <c r="B13" s="60" t="s">
        <v>54</v>
      </c>
      <c r="C13" s="69"/>
      <c r="D13" s="69"/>
      <c r="E13" s="71"/>
      <c r="F13" s="71"/>
      <c r="G13" s="71"/>
      <c r="H13" s="71"/>
      <c r="I13" s="71"/>
      <c r="J13" s="74"/>
    </row>
    <row r="14" spans="1:13" s="5" customFormat="1" x14ac:dyDescent="0.2">
      <c r="A14" s="2"/>
      <c r="B14" s="61" t="s">
        <v>56</v>
      </c>
      <c r="C14" s="69" t="s">
        <v>23</v>
      </c>
      <c r="D14" s="73"/>
      <c r="E14" s="71"/>
      <c r="F14" s="72"/>
      <c r="G14" s="72"/>
      <c r="H14" s="72"/>
      <c r="I14" s="72"/>
      <c r="J14" s="70"/>
    </row>
    <row r="15" spans="1:13" s="5" customFormat="1" x14ac:dyDescent="0.2">
      <c r="A15" s="2"/>
      <c r="B15" s="61" t="s">
        <v>59</v>
      </c>
      <c r="C15" s="69" t="s">
        <v>23</v>
      </c>
      <c r="D15" s="73"/>
      <c r="E15" s="71"/>
      <c r="F15" s="72"/>
      <c r="G15" s="72"/>
      <c r="H15" s="72"/>
      <c r="I15" s="72"/>
      <c r="J15" s="70"/>
    </row>
    <row r="16" spans="1:13" s="5" customFormat="1" x14ac:dyDescent="0.2">
      <c r="A16" s="2"/>
      <c r="B16" s="61" t="s">
        <v>60</v>
      </c>
      <c r="C16" s="69" t="s">
        <v>23</v>
      </c>
      <c r="D16" s="73"/>
      <c r="E16" s="71"/>
      <c r="F16" s="72"/>
      <c r="G16" s="72"/>
      <c r="H16" s="72"/>
      <c r="I16" s="72"/>
      <c r="J16" s="70"/>
    </row>
    <row r="17" spans="1:10" s="5" customFormat="1" x14ac:dyDescent="0.2">
      <c r="A17" s="2"/>
      <c r="B17" s="61" t="s">
        <v>61</v>
      </c>
      <c r="C17" s="69" t="s">
        <v>23</v>
      </c>
      <c r="D17" s="73"/>
      <c r="E17" s="71"/>
      <c r="F17" s="72"/>
      <c r="G17" s="72"/>
      <c r="H17" s="72"/>
      <c r="I17" s="72"/>
      <c r="J17" s="70"/>
    </row>
    <row r="18" spans="1:10" s="5" customFormat="1" x14ac:dyDescent="0.2">
      <c r="A18" s="2"/>
      <c r="B18" s="61" t="s">
        <v>62</v>
      </c>
      <c r="C18" s="69" t="s">
        <v>23</v>
      </c>
      <c r="D18" s="73"/>
      <c r="E18" s="71"/>
      <c r="F18" s="72"/>
      <c r="G18" s="72"/>
      <c r="H18" s="72"/>
      <c r="I18" s="72"/>
      <c r="J18" s="70"/>
    </row>
    <row r="19" spans="1:10" s="5" customFormat="1" x14ac:dyDescent="0.2">
      <c r="A19" s="2"/>
      <c r="B19" s="61" t="s">
        <v>63</v>
      </c>
      <c r="C19" s="69" t="s">
        <v>23</v>
      </c>
      <c r="D19" s="73"/>
      <c r="E19" s="71"/>
      <c r="F19" s="72"/>
      <c r="G19" s="72"/>
      <c r="H19" s="72"/>
      <c r="I19" s="72"/>
      <c r="J19" s="70"/>
    </row>
    <row r="20" spans="1:10" s="5" customFormat="1" x14ac:dyDescent="0.2">
      <c r="A20" s="2"/>
      <c r="B20" s="61" t="s">
        <v>91</v>
      </c>
      <c r="C20" s="69" t="s">
        <v>23</v>
      </c>
      <c r="D20" s="73"/>
      <c r="E20" s="71"/>
      <c r="F20" s="72"/>
      <c r="G20" s="72"/>
      <c r="H20" s="72"/>
      <c r="I20" s="72"/>
      <c r="J20" s="70"/>
    </row>
    <row r="21" spans="1:10" s="5" customFormat="1" x14ac:dyDescent="0.2">
      <c r="A21" s="2"/>
      <c r="B21" s="61" t="s">
        <v>97</v>
      </c>
      <c r="C21" s="69">
        <v>2</v>
      </c>
      <c r="D21" s="73">
        <v>1</v>
      </c>
      <c r="E21" s="71">
        <f t="shared" ref="E21:E24" si="3">C21*D21</f>
        <v>2</v>
      </c>
      <c r="F21" s="71">
        <v>0</v>
      </c>
      <c r="G21" s="71">
        <f>E21*F21</f>
        <v>0</v>
      </c>
      <c r="H21" s="71">
        <f t="shared" ref="H21:H24" si="4">G21*0.05</f>
        <v>0</v>
      </c>
      <c r="I21" s="71">
        <f t="shared" ref="I21:I24" si="5">G21*0.1</f>
        <v>0</v>
      </c>
      <c r="J21" s="75">
        <f>G21*$G$3+H21*$H$3+I21*$I$3</f>
        <v>0</v>
      </c>
    </row>
    <row r="22" spans="1:10" s="5" customFormat="1" x14ac:dyDescent="0.2">
      <c r="A22" s="2"/>
      <c r="B22" s="61" t="s">
        <v>64</v>
      </c>
      <c r="C22" s="69">
        <v>20</v>
      </c>
      <c r="D22" s="73">
        <v>2</v>
      </c>
      <c r="E22" s="71">
        <f t="shared" si="3"/>
        <v>40</v>
      </c>
      <c r="F22" s="71">
        <f>M2</f>
        <v>23</v>
      </c>
      <c r="G22" s="71">
        <f>E22*F22</f>
        <v>920</v>
      </c>
      <c r="H22" s="71">
        <f t="shared" si="4"/>
        <v>46</v>
      </c>
      <c r="I22" s="71">
        <f t="shared" si="5"/>
        <v>92</v>
      </c>
      <c r="J22" s="76">
        <f>G22*$G$3+H22*$H$3+I22*$I$3</f>
        <v>122534.79999999999</v>
      </c>
    </row>
    <row r="23" spans="1:10" s="5" customFormat="1" ht="15.75" x14ac:dyDescent="0.2">
      <c r="A23" s="2"/>
      <c r="B23" s="61" t="s">
        <v>65</v>
      </c>
      <c r="C23" s="69">
        <v>2</v>
      </c>
      <c r="D23" s="73">
        <v>1</v>
      </c>
      <c r="E23" s="71">
        <f t="shared" si="3"/>
        <v>2</v>
      </c>
      <c r="F23" s="71">
        <f>2</f>
        <v>2</v>
      </c>
      <c r="G23" s="71">
        <f t="shared" ref="G23:G24" si="6">E23*F23</f>
        <v>4</v>
      </c>
      <c r="H23" s="77">
        <f t="shared" si="4"/>
        <v>0.2</v>
      </c>
      <c r="I23" s="77">
        <f t="shared" si="5"/>
        <v>0.4</v>
      </c>
      <c r="J23" s="76">
        <f>G23*$G$3+H23*$H$3+I23*$I$3</f>
        <v>532.76</v>
      </c>
    </row>
    <row r="24" spans="1:10" s="5" customFormat="1" x14ac:dyDescent="0.2">
      <c r="A24" s="2"/>
      <c r="B24" s="61" t="s">
        <v>66</v>
      </c>
      <c r="C24" s="69">
        <v>5.5</v>
      </c>
      <c r="D24" s="73">
        <v>2</v>
      </c>
      <c r="E24" s="71">
        <f t="shared" si="3"/>
        <v>11</v>
      </c>
      <c r="F24" s="71">
        <f>M2</f>
        <v>23</v>
      </c>
      <c r="G24" s="71">
        <f t="shared" si="6"/>
        <v>253</v>
      </c>
      <c r="H24" s="72">
        <f t="shared" si="4"/>
        <v>12.65</v>
      </c>
      <c r="I24" s="77">
        <f t="shared" si="5"/>
        <v>25.3</v>
      </c>
      <c r="J24" s="76">
        <f>G24*$G$3+H24*$H$3+I24*$I$3</f>
        <v>33697.07</v>
      </c>
    </row>
    <row r="25" spans="1:10" s="5" customFormat="1" ht="13.5" x14ac:dyDescent="0.25">
      <c r="A25" s="2"/>
      <c r="B25" s="62" t="s">
        <v>102</v>
      </c>
      <c r="C25" s="78"/>
      <c r="D25" s="78"/>
      <c r="E25" s="79"/>
      <c r="F25" s="79"/>
      <c r="G25" s="101">
        <f>ROUND(SUM(G9:I24), 0)</f>
        <v>1380</v>
      </c>
      <c r="H25" s="102"/>
      <c r="I25" s="103"/>
      <c r="J25" s="81">
        <f>SUM(J9:J24)</f>
        <v>159827.99999999997</v>
      </c>
    </row>
    <row r="26" spans="1:10" s="2" customFormat="1" x14ac:dyDescent="0.2">
      <c r="B26" s="59" t="s">
        <v>67</v>
      </c>
      <c r="C26" s="69"/>
      <c r="D26" s="69"/>
      <c r="E26" s="69"/>
      <c r="F26" s="69"/>
      <c r="G26" s="69"/>
      <c r="H26" s="69"/>
      <c r="I26" s="69"/>
      <c r="J26" s="76"/>
    </row>
    <row r="27" spans="1:10" s="5" customFormat="1" x14ac:dyDescent="0.2">
      <c r="A27" s="2"/>
      <c r="B27" s="60" t="s">
        <v>101</v>
      </c>
      <c r="C27" s="69" t="s">
        <v>23</v>
      </c>
      <c r="D27" s="73"/>
      <c r="E27" s="71"/>
      <c r="F27" s="71"/>
      <c r="G27" s="71"/>
      <c r="H27" s="77"/>
      <c r="I27" s="77"/>
      <c r="J27" s="76"/>
    </row>
    <row r="28" spans="1:10" s="2" customFormat="1" x14ac:dyDescent="0.2">
      <c r="B28" s="60" t="s">
        <v>68</v>
      </c>
      <c r="C28" s="69" t="s">
        <v>23</v>
      </c>
      <c r="D28" s="69"/>
      <c r="E28" s="71"/>
      <c r="F28" s="71"/>
      <c r="G28" s="71"/>
      <c r="H28" s="71"/>
      <c r="I28" s="71"/>
      <c r="J28" s="76"/>
    </row>
    <row r="29" spans="1:10" s="2" customFormat="1" x14ac:dyDescent="0.2">
      <c r="B29" s="60" t="s">
        <v>69</v>
      </c>
      <c r="C29" s="69" t="s">
        <v>23</v>
      </c>
      <c r="D29" s="69"/>
      <c r="E29" s="71"/>
      <c r="F29" s="71"/>
      <c r="G29" s="71"/>
      <c r="H29" s="71"/>
      <c r="I29" s="71"/>
      <c r="J29" s="76"/>
    </row>
    <row r="30" spans="1:10" s="2" customFormat="1" x14ac:dyDescent="0.2">
      <c r="B30" s="60" t="s">
        <v>70</v>
      </c>
      <c r="C30" s="69" t="s">
        <v>71</v>
      </c>
      <c r="D30" s="69"/>
      <c r="E30" s="71"/>
      <c r="F30" s="71"/>
      <c r="G30" s="71"/>
      <c r="H30" s="71"/>
      <c r="I30" s="71"/>
      <c r="J30" s="76"/>
    </row>
    <row r="31" spans="1:10" s="2" customFormat="1" x14ac:dyDescent="0.2">
      <c r="B31" s="60" t="s">
        <v>72</v>
      </c>
      <c r="C31" s="69">
        <v>88</v>
      </c>
      <c r="D31" s="73">
        <v>1</v>
      </c>
      <c r="E31" s="71">
        <f>C31*D31</f>
        <v>88</v>
      </c>
      <c r="F31" s="71">
        <f>M2</f>
        <v>23</v>
      </c>
      <c r="G31" s="71">
        <f t="shared" ref="G31" si="7">E31*F31</f>
        <v>2024</v>
      </c>
      <c r="H31" s="77">
        <f t="shared" ref="H31" si="8">G31*0.05</f>
        <v>101.2</v>
      </c>
      <c r="I31" s="77">
        <f t="shared" ref="I31" si="9">G31*0.1</f>
        <v>202.4</v>
      </c>
      <c r="J31" s="76">
        <f>G31*$G$3+H31*$H$3+I31*$I$3</f>
        <v>269576.56</v>
      </c>
    </row>
    <row r="32" spans="1:10" s="2" customFormat="1" x14ac:dyDescent="0.2">
      <c r="B32" s="60" t="s">
        <v>73</v>
      </c>
      <c r="C32" s="69" t="s">
        <v>23</v>
      </c>
      <c r="D32" s="69"/>
      <c r="E32" s="71"/>
      <c r="F32" s="71"/>
      <c r="G32" s="71"/>
      <c r="H32" s="77"/>
      <c r="I32" s="77"/>
      <c r="J32" s="76"/>
    </row>
    <row r="33" spans="1:11" s="5" customFormat="1" ht="13.5" x14ac:dyDescent="0.25">
      <c r="A33" s="2"/>
      <c r="B33" s="62" t="s">
        <v>103</v>
      </c>
      <c r="C33" s="78"/>
      <c r="D33" s="78"/>
      <c r="E33" s="79"/>
      <c r="F33" s="79"/>
      <c r="G33" s="101">
        <f>ROUNDDOWN(SUM(G27:I32), 0)</f>
        <v>2327</v>
      </c>
      <c r="H33" s="102"/>
      <c r="I33" s="103"/>
      <c r="J33" s="81">
        <f>SUM(J27:J32)</f>
        <v>269576.56</v>
      </c>
    </row>
    <row r="34" spans="1:11" s="5" customFormat="1" ht="13.5" x14ac:dyDescent="0.2">
      <c r="A34" s="2"/>
      <c r="B34" s="34" t="s">
        <v>104</v>
      </c>
      <c r="C34" s="78"/>
      <c r="D34" s="80"/>
      <c r="E34" s="80"/>
      <c r="F34" s="80"/>
      <c r="G34" s="104">
        <f>ROUND(G25+G33,-1)</f>
        <v>3710</v>
      </c>
      <c r="H34" s="104"/>
      <c r="I34" s="104"/>
      <c r="J34" s="81">
        <f>ROUND(J25+J33,-3)</f>
        <v>429000</v>
      </c>
    </row>
    <row r="35" spans="1:11" s="5" customFormat="1" ht="13.5" x14ac:dyDescent="0.2">
      <c r="A35" s="2"/>
      <c r="B35" s="34" t="s">
        <v>106</v>
      </c>
      <c r="C35" s="78"/>
      <c r="D35" s="80"/>
      <c r="E35" s="80"/>
      <c r="F35" s="80"/>
      <c r="G35" s="82"/>
      <c r="H35" s="82"/>
      <c r="I35" s="82"/>
      <c r="J35" s="81">
        <v>0</v>
      </c>
      <c r="K35" s="33"/>
    </row>
    <row r="36" spans="1:11" s="5" customFormat="1" ht="13.5" x14ac:dyDescent="0.2">
      <c r="A36" s="2"/>
      <c r="B36" s="34" t="s">
        <v>105</v>
      </c>
      <c r="C36" s="78"/>
      <c r="D36" s="80"/>
      <c r="E36" s="80"/>
      <c r="F36" s="80"/>
      <c r="G36" s="101">
        <f>G34</f>
        <v>3710</v>
      </c>
      <c r="H36" s="102"/>
      <c r="I36" s="103"/>
      <c r="J36" s="81">
        <f>J34+J35</f>
        <v>429000</v>
      </c>
      <c r="K36" s="33"/>
    </row>
    <row r="37" spans="1:11" s="2" customFormat="1" x14ac:dyDescent="0.2">
      <c r="B37" s="30"/>
      <c r="C37" s="35"/>
      <c r="D37" s="31"/>
      <c r="E37" s="31"/>
      <c r="F37" s="32"/>
      <c r="G37" s="36"/>
      <c r="K37" s="33"/>
    </row>
    <row r="38" spans="1:11" s="5" customFormat="1" x14ac:dyDescent="0.2">
      <c r="A38" s="2"/>
      <c r="B38" s="52" t="s">
        <v>51</v>
      </c>
    </row>
    <row r="39" spans="1:11" s="5" customFormat="1" x14ac:dyDescent="0.2">
      <c r="A39" s="2"/>
      <c r="B39" s="98" t="s">
        <v>109</v>
      </c>
      <c r="C39" s="98"/>
      <c r="D39" s="98"/>
      <c r="E39" s="98"/>
      <c r="F39" s="98"/>
      <c r="G39" s="98"/>
      <c r="H39" s="98"/>
      <c r="I39" s="98"/>
      <c r="J39" s="98"/>
    </row>
    <row r="40" spans="1:11" s="5" customFormat="1" ht="39.75" customHeight="1" x14ac:dyDescent="0.2">
      <c r="A40" s="2"/>
      <c r="B40" s="97" t="s">
        <v>110</v>
      </c>
      <c r="C40" s="97"/>
      <c r="D40" s="97"/>
      <c r="E40" s="97"/>
      <c r="F40" s="97"/>
      <c r="G40" s="97"/>
      <c r="H40" s="97"/>
      <c r="I40" s="97"/>
      <c r="J40" s="97"/>
    </row>
    <row r="41" spans="1:11" s="5" customFormat="1" x14ac:dyDescent="0.2">
      <c r="A41" s="2"/>
      <c r="B41" s="98" t="s">
        <v>111</v>
      </c>
      <c r="C41" s="98"/>
      <c r="D41" s="98"/>
      <c r="E41" s="98"/>
      <c r="F41" s="98"/>
      <c r="G41" s="98"/>
      <c r="H41" s="98"/>
      <c r="I41" s="98"/>
      <c r="J41" s="98"/>
    </row>
    <row r="42" spans="1:11" ht="15.75" x14ac:dyDescent="0.2">
      <c r="B42" s="1" t="s">
        <v>112</v>
      </c>
    </row>
  </sheetData>
  <mergeCells count="8">
    <mergeCell ref="B40:J40"/>
    <mergeCell ref="B41:J41"/>
    <mergeCell ref="B4:B5"/>
    <mergeCell ref="G25:I25"/>
    <mergeCell ref="G33:I33"/>
    <mergeCell ref="G34:I34"/>
    <mergeCell ref="B39:J39"/>
    <mergeCell ref="G36:I3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20"/>
  <sheetViews>
    <sheetView zoomScale="90" zoomScaleNormal="90" workbookViewId="0">
      <selection activeCell="B20" sqref="B20"/>
    </sheetView>
  </sheetViews>
  <sheetFormatPr defaultColWidth="9.140625" defaultRowHeight="15" x14ac:dyDescent="0.25"/>
  <cols>
    <col min="1" max="1" width="0.85546875" customWidth="1"/>
    <col min="2" max="2" width="37.7109375" customWidth="1"/>
    <col min="3" max="3" width="12.85546875" bestFit="1" customWidth="1"/>
    <col min="4" max="5" width="12.5703125" bestFit="1" customWidth="1"/>
    <col min="6" max="6" width="11.7109375" customWidth="1"/>
    <col min="7" max="7" width="13.85546875" bestFit="1" customWidth="1"/>
    <col min="8" max="9" width="12.42578125" bestFit="1" customWidth="1"/>
    <col min="10" max="10" width="10.28515625" bestFit="1" customWidth="1"/>
    <col min="11" max="11" width="2" style="54" customWidth="1"/>
    <col min="12" max="12" width="6.7109375" style="54" bestFit="1" customWidth="1"/>
    <col min="13" max="13" width="7.7109375" style="54" customWidth="1"/>
  </cols>
  <sheetData>
    <row r="1" spans="1:15" ht="15.75" x14ac:dyDescent="0.25">
      <c r="B1" s="3" t="s">
        <v>108</v>
      </c>
    </row>
    <row r="2" spans="1:15" ht="15.75" x14ac:dyDescent="0.25">
      <c r="B2" s="3"/>
    </row>
    <row r="3" spans="1:15" x14ac:dyDescent="0.25">
      <c r="F3" s="57" t="s">
        <v>94</v>
      </c>
      <c r="G3" s="39">
        <v>49.44</v>
      </c>
      <c r="H3" s="39">
        <v>66.62</v>
      </c>
      <c r="I3" s="39">
        <v>26.75</v>
      </c>
    </row>
    <row r="4" spans="1:15" s="7" customFormat="1" ht="12.75" x14ac:dyDescent="0.2">
      <c r="B4" s="105" t="s">
        <v>7</v>
      </c>
      <c r="C4" s="37" t="s">
        <v>8</v>
      </c>
      <c r="D4" s="37" t="s">
        <v>9</v>
      </c>
      <c r="E4" s="37" t="s">
        <v>10</v>
      </c>
      <c r="F4" s="37" t="s">
        <v>11</v>
      </c>
      <c r="G4" s="37" t="s">
        <v>12</v>
      </c>
      <c r="H4" s="37" t="s">
        <v>13</v>
      </c>
      <c r="I4" s="37" t="s">
        <v>14</v>
      </c>
      <c r="J4" s="37" t="s">
        <v>15</v>
      </c>
      <c r="K4" s="38"/>
    </row>
    <row r="5" spans="1:15" s="11" customFormat="1" ht="51.75" x14ac:dyDescent="0.25">
      <c r="B5" s="105"/>
      <c r="C5" s="12" t="s">
        <v>47</v>
      </c>
      <c r="D5" s="12" t="s">
        <v>17</v>
      </c>
      <c r="E5" s="12" t="s">
        <v>48</v>
      </c>
      <c r="F5" s="12" t="s">
        <v>19</v>
      </c>
      <c r="G5" s="12" t="s">
        <v>49</v>
      </c>
      <c r="H5" s="12" t="s">
        <v>50</v>
      </c>
      <c r="I5" s="12" t="s">
        <v>22</v>
      </c>
      <c r="J5" s="12" t="s">
        <v>99</v>
      </c>
      <c r="K5" s="40"/>
      <c r="L5" s="56" t="s">
        <v>93</v>
      </c>
    </row>
    <row r="6" spans="1:15" s="2" customFormat="1" ht="25.5" x14ac:dyDescent="0.2">
      <c r="B6" s="43" t="s">
        <v>84</v>
      </c>
      <c r="C6" s="69">
        <v>2</v>
      </c>
      <c r="D6" s="69">
        <v>1</v>
      </c>
      <c r="E6" s="83">
        <f t="shared" ref="E6:E14" si="0">C6*D6</f>
        <v>2</v>
      </c>
      <c r="F6" s="71">
        <f>'Respondent Burden'!F15</f>
        <v>0</v>
      </c>
      <c r="G6" s="71">
        <f t="shared" ref="G6:G14" si="1">E6*F6</f>
        <v>0</v>
      </c>
      <c r="H6" s="71">
        <f t="shared" ref="H6:H14" si="2">G6*0.05</f>
        <v>0</v>
      </c>
      <c r="I6" s="71">
        <f t="shared" ref="I6:I14" si="3">G6*0.1</f>
        <v>0</v>
      </c>
      <c r="J6" s="84">
        <f t="shared" ref="J6:J14" si="4">G6*$G$3+H6*$H$3+I6*$I$3</f>
        <v>0</v>
      </c>
    </row>
    <row r="7" spans="1:15" s="2" customFormat="1" ht="12.75" x14ac:dyDescent="0.2">
      <c r="B7" s="43" t="s">
        <v>85</v>
      </c>
      <c r="C7" s="69">
        <v>2</v>
      </c>
      <c r="D7" s="69">
        <v>1</v>
      </c>
      <c r="E7" s="83">
        <f t="shared" si="0"/>
        <v>2</v>
      </c>
      <c r="F7" s="71">
        <f>'Respondent Burden'!F16</f>
        <v>0</v>
      </c>
      <c r="G7" s="71">
        <f t="shared" si="1"/>
        <v>0</v>
      </c>
      <c r="H7" s="71">
        <f t="shared" si="2"/>
        <v>0</v>
      </c>
      <c r="I7" s="71">
        <f t="shared" si="3"/>
        <v>0</v>
      </c>
      <c r="J7" s="84">
        <f t="shared" si="4"/>
        <v>0</v>
      </c>
    </row>
    <row r="8" spans="1:15" s="2" customFormat="1" ht="12.75" x14ac:dyDescent="0.2">
      <c r="B8" s="43" t="s">
        <v>89</v>
      </c>
      <c r="C8" s="69">
        <v>8</v>
      </c>
      <c r="D8" s="69">
        <v>1</v>
      </c>
      <c r="E8" s="83">
        <f t="shared" si="0"/>
        <v>8</v>
      </c>
      <c r="F8" s="71">
        <f>'Respondent Burden'!F17</f>
        <v>0</v>
      </c>
      <c r="G8" s="71">
        <f t="shared" si="1"/>
        <v>0</v>
      </c>
      <c r="H8" s="71">
        <f t="shared" si="2"/>
        <v>0</v>
      </c>
      <c r="I8" s="71">
        <f t="shared" si="3"/>
        <v>0</v>
      </c>
      <c r="J8" s="84">
        <f t="shared" si="4"/>
        <v>0</v>
      </c>
    </row>
    <row r="9" spans="1:15" s="2" customFormat="1" ht="12.75" x14ac:dyDescent="0.2">
      <c r="B9" s="43" t="s">
        <v>92</v>
      </c>
      <c r="C9" s="69">
        <v>4</v>
      </c>
      <c r="D9" s="69">
        <v>1</v>
      </c>
      <c r="E9" s="83">
        <f t="shared" si="0"/>
        <v>4</v>
      </c>
      <c r="F9" s="71">
        <f>'Respondent Burden'!F18</f>
        <v>0</v>
      </c>
      <c r="G9" s="71">
        <f t="shared" si="1"/>
        <v>0</v>
      </c>
      <c r="H9" s="71">
        <f t="shared" si="2"/>
        <v>0</v>
      </c>
      <c r="I9" s="71">
        <f t="shared" si="3"/>
        <v>0</v>
      </c>
      <c r="J9" s="84">
        <f t="shared" si="4"/>
        <v>0</v>
      </c>
    </row>
    <row r="10" spans="1:15" s="2" customFormat="1" ht="12.75" x14ac:dyDescent="0.2">
      <c r="B10" s="43" t="s">
        <v>88</v>
      </c>
      <c r="C10" s="69">
        <v>10</v>
      </c>
      <c r="D10" s="69">
        <v>1</v>
      </c>
      <c r="E10" s="83">
        <f t="shared" si="0"/>
        <v>10</v>
      </c>
      <c r="F10" s="71">
        <f>'Respondent Burden'!F19</f>
        <v>0</v>
      </c>
      <c r="G10" s="71">
        <f t="shared" si="1"/>
        <v>0</v>
      </c>
      <c r="H10" s="71">
        <f t="shared" si="2"/>
        <v>0</v>
      </c>
      <c r="I10" s="71">
        <f t="shared" si="3"/>
        <v>0</v>
      </c>
      <c r="J10" s="84">
        <f t="shared" si="4"/>
        <v>0</v>
      </c>
    </row>
    <row r="11" spans="1:15" s="2" customFormat="1" ht="12.75" x14ac:dyDescent="0.2">
      <c r="B11" s="43" t="s">
        <v>90</v>
      </c>
      <c r="C11" s="69">
        <v>10</v>
      </c>
      <c r="D11" s="69">
        <v>1</v>
      </c>
      <c r="E11" s="83">
        <f t="shared" si="0"/>
        <v>10</v>
      </c>
      <c r="F11" s="71">
        <f>'Respondent Burden'!F20</f>
        <v>0</v>
      </c>
      <c r="G11" s="71">
        <f t="shared" si="1"/>
        <v>0</v>
      </c>
      <c r="H11" s="71">
        <f t="shared" si="2"/>
        <v>0</v>
      </c>
      <c r="I11" s="71">
        <f t="shared" si="3"/>
        <v>0</v>
      </c>
      <c r="J11" s="84">
        <f t="shared" si="4"/>
        <v>0</v>
      </c>
    </row>
    <row r="12" spans="1:15" s="2" customFormat="1" ht="12.75" x14ac:dyDescent="0.2">
      <c r="B12" s="43" t="s">
        <v>98</v>
      </c>
      <c r="C12" s="69">
        <v>2</v>
      </c>
      <c r="D12" s="69">
        <v>1</v>
      </c>
      <c r="E12" s="83">
        <f t="shared" si="0"/>
        <v>2</v>
      </c>
      <c r="F12" s="71">
        <f>'Respondent Burden'!F21</f>
        <v>0</v>
      </c>
      <c r="G12" s="71">
        <f t="shared" si="1"/>
        <v>0</v>
      </c>
      <c r="H12" s="71">
        <f t="shared" si="2"/>
        <v>0</v>
      </c>
      <c r="I12" s="71">
        <f t="shared" si="3"/>
        <v>0</v>
      </c>
      <c r="J12" s="84">
        <f t="shared" si="4"/>
        <v>0</v>
      </c>
      <c r="M12" s="41"/>
    </row>
    <row r="13" spans="1:15" s="2" customFormat="1" ht="12.75" x14ac:dyDescent="0.2">
      <c r="B13" s="43" t="s">
        <v>86</v>
      </c>
      <c r="C13" s="69">
        <v>2</v>
      </c>
      <c r="D13" s="69">
        <v>2</v>
      </c>
      <c r="E13" s="83">
        <f t="shared" si="0"/>
        <v>4</v>
      </c>
      <c r="F13" s="71">
        <f>'Respondent Burden'!F22</f>
        <v>23</v>
      </c>
      <c r="G13" s="71">
        <f t="shared" si="1"/>
        <v>92</v>
      </c>
      <c r="H13" s="77">
        <f t="shared" si="2"/>
        <v>4.6000000000000005</v>
      </c>
      <c r="I13" s="77">
        <f t="shared" si="3"/>
        <v>9.2000000000000011</v>
      </c>
      <c r="J13" s="85">
        <f>G13*$G$3+H13*$H$3+I13*$I$3</f>
        <v>5101.0320000000002</v>
      </c>
    </row>
    <row r="14" spans="1:15" s="2" customFormat="1" ht="25.5" x14ac:dyDescent="0.2">
      <c r="B14" s="43" t="s">
        <v>87</v>
      </c>
      <c r="C14" s="69">
        <v>2</v>
      </c>
      <c r="D14" s="69">
        <v>1</v>
      </c>
      <c r="E14" s="83">
        <f t="shared" si="0"/>
        <v>2</v>
      </c>
      <c r="F14" s="71">
        <f>'Respondent Burden'!F23</f>
        <v>2</v>
      </c>
      <c r="G14" s="71">
        <f t="shared" si="1"/>
        <v>4</v>
      </c>
      <c r="H14" s="77">
        <f t="shared" si="2"/>
        <v>0.2</v>
      </c>
      <c r="I14" s="77">
        <f t="shared" si="3"/>
        <v>0.4</v>
      </c>
      <c r="J14" s="85">
        <f t="shared" si="4"/>
        <v>221.78399999999999</v>
      </c>
    </row>
    <row r="15" spans="1:15" s="2" customFormat="1" ht="24" customHeight="1" x14ac:dyDescent="0.25">
      <c r="B15" s="86" t="s">
        <v>46</v>
      </c>
      <c r="C15" s="86"/>
      <c r="D15" s="87"/>
      <c r="E15" s="87"/>
      <c r="F15" s="88"/>
      <c r="G15" s="104">
        <f>SUM(G6:I14)</f>
        <v>110.4</v>
      </c>
      <c r="H15" s="104"/>
      <c r="I15" s="104"/>
      <c r="J15" s="89">
        <f>ROUND(SUM(J6:J14),-1)</f>
        <v>5320</v>
      </c>
      <c r="K15" s="36"/>
      <c r="L15" s="5"/>
      <c r="M15" s="41"/>
      <c r="N15" s="54"/>
      <c r="O15" s="54"/>
    </row>
    <row r="16" spans="1:15" s="2" customFormat="1" x14ac:dyDescent="0.25">
      <c r="A16" s="54"/>
      <c r="B16" s="54"/>
      <c r="C16" s="54"/>
      <c r="D16" s="54"/>
      <c r="E16" s="54"/>
      <c r="F16" s="54"/>
      <c r="G16" s="54"/>
      <c r="H16" s="54"/>
      <c r="I16" s="54"/>
      <c r="J16" s="54"/>
      <c r="K16" s="36"/>
      <c r="M16" s="42"/>
      <c r="N16" s="54"/>
      <c r="O16" s="54"/>
    </row>
    <row r="17" spans="1:15" s="54" customFormat="1" x14ac:dyDescent="0.25">
      <c r="B17" s="52" t="s">
        <v>51</v>
      </c>
      <c r="C17" s="5"/>
      <c r="D17" s="5"/>
      <c r="E17" s="5"/>
      <c r="F17" s="5"/>
      <c r="G17" s="5"/>
      <c r="H17" s="5"/>
      <c r="I17" s="5"/>
      <c r="J17" s="5"/>
      <c r="N17"/>
      <c r="O17"/>
    </row>
    <row r="18" spans="1:15" s="54" customFormat="1" ht="27" customHeight="1" x14ac:dyDescent="0.25">
      <c r="B18" s="98" t="s">
        <v>109</v>
      </c>
      <c r="C18" s="98"/>
      <c r="D18" s="98"/>
      <c r="E18" s="98"/>
      <c r="F18" s="98"/>
      <c r="G18" s="98"/>
      <c r="H18" s="98"/>
      <c r="I18" s="98"/>
      <c r="J18" s="98"/>
      <c r="K18" s="53"/>
      <c r="L18" s="5"/>
      <c r="M18" s="5"/>
    </row>
    <row r="19" spans="1:15" s="54" customFormat="1" ht="35.1" customHeight="1" x14ac:dyDescent="0.25">
      <c r="A19"/>
      <c r="B19" s="97" t="s">
        <v>113</v>
      </c>
      <c r="C19" s="97"/>
      <c r="D19" s="97"/>
      <c r="E19" s="97"/>
      <c r="F19" s="97"/>
      <c r="G19" s="97"/>
      <c r="H19" s="97"/>
      <c r="I19" s="97"/>
      <c r="J19" s="97"/>
      <c r="K19" s="44"/>
      <c r="L19" s="53"/>
      <c r="M19" s="53"/>
    </row>
    <row r="20" spans="1:15" ht="16.5" x14ac:dyDescent="0.25">
      <c r="B20" s="1" t="s">
        <v>114</v>
      </c>
    </row>
  </sheetData>
  <mergeCells count="4">
    <mergeCell ref="B4:B5"/>
    <mergeCell ref="G15:I15"/>
    <mergeCell ref="B18:J18"/>
    <mergeCell ref="B19:J1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 Respondents</vt:lpstr>
      <vt:lpstr># Responses</vt:lpstr>
      <vt:lpstr>Respondent Burden</vt:lpstr>
      <vt:lpstr>Agency Burden</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ERG</dc:creator>
  <cp:lastModifiedBy>wwrigley</cp:lastModifiedBy>
  <dcterms:created xsi:type="dcterms:W3CDTF">2014-10-21T14:07:44Z</dcterms:created>
  <dcterms:modified xsi:type="dcterms:W3CDTF">2020-05-27T14:55:31Z</dcterms:modified>
</cp:coreProperties>
</file>