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065\2020\"/>
    </mc:Choice>
  </mc:AlternateContent>
  <bookViews>
    <workbookView xWindow="360" yWindow="105" windowWidth="11340" windowHeight="6795"/>
  </bookViews>
  <sheets>
    <sheet name="APHIS Form 79" sheetId="2" r:id="rId1"/>
    <sheet name="ESRI_MAPINFO_SHEET" sheetId="3" state="veryHidden" r:id="rId2"/>
  </sheets>
  <definedNames>
    <definedName name="_xlnm.Print_Area" localSheetId="0">'APHIS Form 79'!$A$1:$J$45</definedName>
    <definedName name="_xlnm.Print_Titles" localSheetId="0">'APHIS Form 79'!$1:$4</definedName>
  </definedNames>
  <calcPr calcId="152511"/>
</workbook>
</file>

<file path=xl/calcChain.xml><?xml version="1.0" encoding="utf-8"?>
<calcChain xmlns="http://schemas.openxmlformats.org/spreadsheetml/2006/main">
  <c r="D42" i="2" l="1"/>
  <c r="G42" i="2" s="1"/>
  <c r="D41" i="2"/>
  <c r="G41" i="2" s="1"/>
  <c r="D40" i="2"/>
  <c r="G40" i="2" s="1"/>
  <c r="D39" i="2"/>
  <c r="G39" i="2" s="1"/>
  <c r="D43" i="2"/>
  <c r="G43" i="2" s="1"/>
  <c r="D38" i="2"/>
  <c r="D37" i="2"/>
  <c r="D36" i="2"/>
  <c r="G36" i="2" s="1"/>
  <c r="D35" i="2"/>
  <c r="G35" i="2"/>
  <c r="H35" i="2" s="1"/>
  <c r="J35" i="2" s="1"/>
  <c r="D34" i="2"/>
  <c r="G34" i="2" s="1"/>
  <c r="D33" i="2"/>
  <c r="G33" i="2"/>
  <c r="I33" i="2" s="1"/>
  <c r="D32" i="2"/>
  <c r="G32" i="2" s="1"/>
  <c r="D31" i="2"/>
  <c r="G31" i="2"/>
  <c r="D30" i="2"/>
  <c r="G30" i="2" s="1"/>
  <c r="D29" i="2"/>
  <c r="D28" i="2"/>
  <c r="G28" i="2"/>
  <c r="H28" i="2" s="1"/>
  <c r="D27" i="2"/>
  <c r="G27" i="2"/>
  <c r="D26" i="2"/>
  <c r="G26" i="2"/>
  <c r="H26" i="2" s="1"/>
  <c r="D25" i="2"/>
  <c r="G25" i="2"/>
  <c r="I25" i="2" s="1"/>
  <c r="J25" i="2" s="1"/>
  <c r="D24" i="2"/>
  <c r="G24" i="2"/>
  <c r="H24" i="2" s="1"/>
  <c r="D23" i="2"/>
  <c r="G23" i="2"/>
  <c r="J23" i="2" s="1"/>
  <c r="I23" i="2"/>
  <c r="D22" i="2"/>
  <c r="G22" i="2" s="1"/>
  <c r="D21" i="2"/>
  <c r="G21" i="2"/>
  <c r="J21" i="2" s="1"/>
  <c r="D20" i="2"/>
  <c r="G20" i="2" s="1"/>
  <c r="D19" i="2"/>
  <c r="G19" i="2"/>
  <c r="D18" i="2"/>
  <c r="G18" i="2" s="1"/>
  <c r="D17" i="2"/>
  <c r="G17" i="2"/>
  <c r="I17" i="2" s="1"/>
  <c r="D16" i="2"/>
  <c r="G16" i="2" s="1"/>
  <c r="D15" i="2"/>
  <c r="G15" i="2"/>
  <c r="H15" i="2" s="1"/>
  <c r="D14" i="2"/>
  <c r="G14" i="2" s="1"/>
  <c r="D13" i="2"/>
  <c r="G13" i="2"/>
  <c r="H13" i="2" s="1"/>
  <c r="J13" i="2" s="1"/>
  <c r="D12" i="2"/>
  <c r="G12" i="2" s="1"/>
  <c r="D11" i="2"/>
  <c r="G11" i="2"/>
  <c r="J11" i="2" s="1"/>
  <c r="D10" i="2"/>
  <c r="D9" i="2"/>
  <c r="G9" i="2"/>
  <c r="I9" i="2" s="1"/>
  <c r="D8" i="2"/>
  <c r="G8" i="2" s="1"/>
  <c r="D7" i="2"/>
  <c r="G7" i="2" s="1"/>
  <c r="D6" i="2"/>
  <c r="G6" i="2"/>
  <c r="I6" i="2" s="1"/>
  <c r="D5" i="2"/>
  <c r="G29" i="2"/>
  <c r="I29" i="2"/>
  <c r="G37" i="2"/>
  <c r="H37" i="2" s="1"/>
  <c r="G5" i="2"/>
  <c r="I5" i="2" s="1"/>
  <c r="G38" i="2"/>
  <c r="I38" i="2" s="1"/>
  <c r="H38" i="2"/>
  <c r="H5" i="2"/>
  <c r="J5" i="2" s="1"/>
  <c r="H29" i="2"/>
  <c r="J29" i="2" s="1"/>
  <c r="H25" i="2"/>
  <c r="H19" i="2"/>
  <c r="J19" i="2" s="1"/>
  <c r="I19" i="2"/>
  <c r="I15" i="2"/>
  <c r="I13" i="2"/>
  <c r="H9" i="2"/>
  <c r="H23" i="2"/>
  <c r="I35" i="2"/>
  <c r="H33" i="2"/>
  <c r="H31" i="2"/>
  <c r="I27" i="2"/>
  <c r="H27" i="2"/>
  <c r="I21" i="2"/>
  <c r="H21" i="2"/>
  <c r="I11" i="2"/>
  <c r="H11" i="2"/>
  <c r="J33" i="2" l="1"/>
  <c r="I31" i="2"/>
  <c r="J31" i="2" s="1"/>
  <c r="J9" i="2"/>
  <c r="H6" i="2"/>
  <c r="I28" i="2"/>
  <c r="J38" i="2"/>
  <c r="H17" i="2"/>
  <c r="J17" i="2" s="1"/>
  <c r="J27" i="2"/>
  <c r="I24" i="2"/>
  <c r="J15" i="2"/>
  <c r="I14" i="2"/>
  <c r="H14" i="2"/>
  <c r="J14" i="2" s="1"/>
  <c r="H36" i="2"/>
  <c r="J36" i="2" s="1"/>
  <c r="I36" i="2"/>
  <c r="I12" i="2"/>
  <c r="H12" i="2"/>
  <c r="J12" i="2" s="1"/>
  <c r="H20" i="2"/>
  <c r="I20" i="2"/>
  <c r="H34" i="2"/>
  <c r="I34" i="2"/>
  <c r="I40" i="2"/>
  <c r="H40" i="2"/>
  <c r="J40" i="2"/>
  <c r="H7" i="2"/>
  <c r="J7" i="2" s="1"/>
  <c r="I7" i="2"/>
  <c r="H10" i="2"/>
  <c r="J10" i="2"/>
  <c r="I10" i="2"/>
  <c r="H18" i="2"/>
  <c r="I18" i="2"/>
  <c r="J18" i="2"/>
  <c r="H32" i="2"/>
  <c r="J32" i="2" s="1"/>
  <c r="I32" i="2"/>
  <c r="H41" i="2"/>
  <c r="J41" i="2" s="1"/>
  <c r="I41" i="2"/>
  <c r="H22" i="2"/>
  <c r="J22" i="2" s="1"/>
  <c r="I22" i="2"/>
  <c r="H39" i="2"/>
  <c r="J39" i="2" s="1"/>
  <c r="I39" i="2"/>
  <c r="I8" i="2"/>
  <c r="H8" i="2"/>
  <c r="J8" i="2" s="1"/>
  <c r="H16" i="2"/>
  <c r="I16" i="2"/>
  <c r="J16" i="2" s="1"/>
  <c r="I30" i="2"/>
  <c r="H30" i="2"/>
  <c r="J30" i="2" s="1"/>
  <c r="I43" i="2"/>
  <c r="H43" i="2"/>
  <c r="J43" i="2" s="1"/>
  <c r="I42" i="2"/>
  <c r="H42" i="2"/>
  <c r="J42" i="2"/>
  <c r="J28" i="2"/>
  <c r="J24" i="2"/>
  <c r="I26" i="2"/>
  <c r="J26" i="2" s="1"/>
  <c r="I37" i="2"/>
  <c r="J37" i="2" s="1"/>
  <c r="J6" i="2"/>
  <c r="J20" i="2" l="1"/>
  <c r="J34" i="2"/>
  <c r="J45" i="2"/>
</calcChain>
</file>

<file path=xl/sharedStrings.xml><?xml version="1.0" encoding="utf-8"?>
<sst xmlns="http://schemas.openxmlformats.org/spreadsheetml/2006/main" count="106" uniqueCount="68">
  <si>
    <t>Total Annual Responses</t>
  </si>
  <si>
    <t>(A)</t>
  </si>
  <si>
    <t>(B)</t>
  </si>
  <si>
    <t>(C)</t>
  </si>
  <si>
    <t>(D)</t>
  </si>
  <si>
    <t>(F)</t>
  </si>
  <si>
    <t>(G)</t>
  </si>
  <si>
    <t>(H)</t>
  </si>
  <si>
    <t>(E.1)</t>
  </si>
  <si>
    <t>(E.2)</t>
  </si>
  <si>
    <t>(F x 0.139)</t>
  </si>
  <si>
    <t>(D x (E.2))</t>
  </si>
  <si>
    <t>(B x C)</t>
  </si>
  <si>
    <t>Total Hours Per Year</t>
  </si>
  <si>
    <t>Overhead Costs</t>
  </si>
  <si>
    <t>Total Costs</t>
  </si>
  <si>
    <t>Avg. Time Per Response</t>
  </si>
  <si>
    <t>Form Number or Other Identification</t>
  </si>
  <si>
    <t>TOTAL</t>
  </si>
  <si>
    <t>Fringe Benefits</t>
  </si>
  <si>
    <t>Grade</t>
  </si>
  <si>
    <t>(I)</t>
  </si>
  <si>
    <t>(F + G + H)</t>
  </si>
  <si>
    <t>Wage Costs</t>
  </si>
  <si>
    <t>(F x 0.4706)</t>
  </si>
  <si>
    <t>Federal Employee</t>
  </si>
  <si>
    <t>Wage (Step 4)</t>
  </si>
  <si>
    <t>0579-0065, Swine Health Protection</t>
  </si>
  <si>
    <t>GS-7</t>
  </si>
  <si>
    <t>App. for Licensing Garbage Treatment Facility (VS 13-15)</t>
  </si>
  <si>
    <t>GS-5</t>
  </si>
  <si>
    <t>Acknowledgement of Act and Regulations</t>
  </si>
  <si>
    <t>Garbage Treatment Facility Inspection (VS 13-16)</t>
  </si>
  <si>
    <t>Request for Hearing</t>
  </si>
  <si>
    <t>GS-14</t>
  </si>
  <si>
    <t>Cancellation of License by Licensee or State</t>
  </si>
  <si>
    <t>Notification by Licensee of Sick/Dead Animal</t>
  </si>
  <si>
    <t>Notification by Licensee of Changes to Name, Address, or Management</t>
  </si>
  <si>
    <t>Swine Health Protection Program Inspection Summary</t>
  </si>
  <si>
    <t>Swine Health Protection Program Recordkeeping</t>
  </si>
  <si>
    <t>GS-13</t>
  </si>
  <si>
    <t>Permit to Move Restricted Animals (VS 1-27)</t>
  </si>
  <si>
    <t>Owner-Shipper Statement</t>
  </si>
  <si>
    <t>GS-12</t>
  </si>
  <si>
    <t>Certificate of Veterinary Inspection</t>
  </si>
  <si>
    <t>Identification for Swine Moving Interstate</t>
  </si>
  <si>
    <t xml:space="preserve">Swine Production System Health Plan </t>
  </si>
  <si>
    <t>Interstate Movement Report and Notification</t>
  </si>
  <si>
    <t xml:space="preserve">Cancellation or withdrawal of a Swine Production System Health Plan </t>
  </si>
  <si>
    <t>Appeal of Cancellation of a Swine Production System Health Plan</t>
  </si>
  <si>
    <t>Annual Report of PRV Control and Eradication Activities</t>
  </si>
  <si>
    <t>Shipment to Slaughter Seal</t>
  </si>
  <si>
    <t>Appraisal and Indemnity Claim Form (VS 1-23)</t>
  </si>
  <si>
    <t>Report of Net Salvage Proceeds</t>
  </si>
  <si>
    <t>Herd Management Plan</t>
  </si>
  <si>
    <t>Appraisal Request for Affected Premises Using Contract Growers</t>
  </si>
  <si>
    <t>Application for Permit To Move Slaughter Swine from Originating Slaughter Facilities to Approved Destination Facilities</t>
  </si>
  <si>
    <t>Temporary Withdrawal</t>
  </si>
  <si>
    <t>Program Withdrawal</t>
  </si>
  <si>
    <t>Request for Review</t>
  </si>
  <si>
    <t>Request for certification site audit</t>
  </si>
  <si>
    <t>Trichinae certification site audit (review and determination of site certification)</t>
  </si>
  <si>
    <t>Trichinae certification site audit (audit information verification)</t>
  </si>
  <si>
    <t>Spot audit</t>
  </si>
  <si>
    <t>Inspection Report of Garbage Processing Equipment</t>
  </si>
  <si>
    <t>VS 1-23 and 1-23A</t>
  </si>
  <si>
    <t>VS 1-23 and 1-23A (virus elimination)</t>
  </si>
  <si>
    <t>VS 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</si>
</sst>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&quot;$&quot;#,##0"/>
    <numFmt numFmtId="167" formatCode="_(* #,##0.0_);_(* \(#,##0.0\);_(* &quot;-&quot;??_);_(@_)"/>
    <numFmt numFmtId="168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Fill="1" applyBorder="1" applyAlignment="1">
      <alignment vertical="center"/>
    </xf>
    <xf numFmtId="168" fontId="2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5" fontId="5" fillId="0" borderId="0" xfId="0" applyNumberFormat="1" applyFont="1"/>
    <xf numFmtId="3" fontId="5" fillId="0" borderId="0" xfId="0" applyNumberFormat="1" applyFont="1"/>
    <xf numFmtId="49" fontId="5" fillId="0" borderId="0" xfId="0" applyNumberFormat="1" applyFont="1"/>
    <xf numFmtId="4" fontId="5" fillId="0" borderId="0" xfId="0" applyNumberFormat="1" applyFont="1"/>
    <xf numFmtId="166" fontId="5" fillId="0" borderId="0" xfId="0" applyNumberFormat="1" applyFont="1"/>
    <xf numFmtId="49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168" fontId="2" fillId="0" borderId="1" xfId="1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7" fontId="2" fillId="0" borderId="1" xfId="1" applyNumberFormat="1" applyFont="1" applyFill="1" applyBorder="1" applyAlignment="1">
      <alignment vertical="center"/>
    </xf>
    <xf numFmtId="0" fontId="2" fillId="2" borderId="1" xfId="0" applyFont="1" applyFill="1" applyBorder="1"/>
    <xf numFmtId="4" fontId="2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370368</xdr:colOff>
      <xdr:row>9</xdr:row>
      <xdr:rowOff>123848</xdr:rowOff>
    </xdr:to>
    <xdr:sp macro="" textlink="">
      <xdr:nvSpPr>
        <xdr:cNvPr id="2" name="EsriDoNotEdit"/>
        <xdr:cNvSpPr/>
      </xdr:nvSpPr>
      <xdr:spPr>
        <a:xfrm>
          <a:off x="0" y="0"/>
          <a:ext cx="6390147" cy="159274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58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>
            <a:lnSpc>
              <a:spcPts val="5600"/>
            </a:lnSpc>
          </a:pPr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view="pageBreakPreview" topLeftCell="A19" zoomScaleNormal="100" zoomScaleSheetLayoutView="100" workbookViewId="0">
      <selection activeCell="O44" sqref="O44"/>
    </sheetView>
  </sheetViews>
  <sheetFormatPr defaultRowHeight="12" x14ac:dyDescent="0.2"/>
  <cols>
    <col min="1" max="1" width="41.85546875" style="22" customWidth="1"/>
    <col min="2" max="2" width="10.5703125" style="22" customWidth="1"/>
    <col min="3" max="3" width="10.5703125" style="25" customWidth="1"/>
    <col min="4" max="4" width="9.5703125" style="26" customWidth="1"/>
    <col min="5" max="5" width="7.140625" style="27" customWidth="1"/>
    <col min="6" max="6" width="7.140625" style="28" customWidth="1"/>
    <col min="7" max="8" width="10.42578125" style="26" customWidth="1"/>
    <col min="9" max="9" width="10.42578125" style="29" customWidth="1"/>
    <col min="10" max="10" width="11.42578125" style="29" customWidth="1"/>
    <col min="11" max="16384" width="9.140625" style="22"/>
  </cols>
  <sheetData>
    <row r="1" spans="1:10" s="21" customFormat="1" ht="17.25" customHeight="1" x14ac:dyDescent="0.2">
      <c r="A1" s="54" t="s">
        <v>27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4" customHeight="1" x14ac:dyDescent="0.2">
      <c r="A2" s="1" t="s">
        <v>17</v>
      </c>
      <c r="B2" s="1" t="s">
        <v>0</v>
      </c>
      <c r="C2" s="2" t="s">
        <v>16</v>
      </c>
      <c r="D2" s="3" t="s">
        <v>13</v>
      </c>
      <c r="E2" s="53" t="s">
        <v>25</v>
      </c>
      <c r="F2" s="53"/>
      <c r="G2" s="3" t="s">
        <v>23</v>
      </c>
      <c r="H2" s="3" t="s">
        <v>19</v>
      </c>
      <c r="I2" s="5" t="s">
        <v>14</v>
      </c>
      <c r="J2" s="5" t="s">
        <v>15</v>
      </c>
    </row>
    <row r="3" spans="1:10" ht="24.95" customHeight="1" x14ac:dyDescent="0.2">
      <c r="A3" s="6"/>
      <c r="B3" s="6"/>
      <c r="C3" s="7"/>
      <c r="D3" s="8" t="s">
        <v>12</v>
      </c>
      <c r="E3" s="9" t="s">
        <v>20</v>
      </c>
      <c r="F3" s="4" t="s">
        <v>26</v>
      </c>
      <c r="G3" s="8" t="s">
        <v>11</v>
      </c>
      <c r="H3" s="8" t="s">
        <v>24</v>
      </c>
      <c r="I3" s="10" t="s">
        <v>10</v>
      </c>
      <c r="J3" s="10" t="s">
        <v>22</v>
      </c>
    </row>
    <row r="4" spans="1:10" s="23" customFormat="1" ht="15" customHeight="1" x14ac:dyDescent="0.2">
      <c r="A4" s="11" t="s">
        <v>1</v>
      </c>
      <c r="B4" s="11" t="s">
        <v>2</v>
      </c>
      <c r="C4" s="12" t="s">
        <v>3</v>
      </c>
      <c r="D4" s="13" t="s">
        <v>4</v>
      </c>
      <c r="E4" s="14" t="s">
        <v>8</v>
      </c>
      <c r="F4" s="12" t="s">
        <v>9</v>
      </c>
      <c r="G4" s="13" t="s">
        <v>5</v>
      </c>
      <c r="H4" s="13" t="s">
        <v>6</v>
      </c>
      <c r="I4" s="15" t="s">
        <v>7</v>
      </c>
      <c r="J4" s="15" t="s">
        <v>21</v>
      </c>
    </row>
    <row r="5" spans="1:10" s="23" customFormat="1" ht="20.85" customHeight="1" x14ac:dyDescent="0.2">
      <c r="A5" s="47" t="s">
        <v>29</v>
      </c>
      <c r="B5" s="17">
        <v>41</v>
      </c>
      <c r="C5" s="18">
        <v>1</v>
      </c>
      <c r="D5" s="17">
        <f>B5*C5</f>
        <v>41</v>
      </c>
      <c r="E5" s="19" t="s">
        <v>30</v>
      </c>
      <c r="F5" s="42">
        <v>20.71</v>
      </c>
      <c r="G5" s="42">
        <f t="shared" ref="G5:G9" si="0">D5*F5</f>
        <v>849.11</v>
      </c>
      <c r="H5" s="42">
        <f t="shared" ref="H5:H43" si="1">0.4706*G5</f>
        <v>399.59116600000004</v>
      </c>
      <c r="I5" s="42">
        <f t="shared" ref="I5:I10" si="2">0.139*G5</f>
        <v>118.02629000000002</v>
      </c>
      <c r="J5" s="42">
        <f t="shared" ref="J5:J43" si="3">G5+H5+I5</f>
        <v>1366.7274560000001</v>
      </c>
    </row>
    <row r="6" spans="1:10" s="23" customFormat="1" ht="20.85" customHeight="1" x14ac:dyDescent="0.2">
      <c r="A6" s="47" t="s">
        <v>31</v>
      </c>
      <c r="B6" s="17">
        <v>41</v>
      </c>
      <c r="C6" s="18">
        <v>0.01</v>
      </c>
      <c r="D6" s="51">
        <f t="shared" ref="D6:D43" si="4">B6*C6</f>
        <v>0.41000000000000003</v>
      </c>
      <c r="E6" s="19" t="s">
        <v>28</v>
      </c>
      <c r="F6" s="42">
        <v>25.65</v>
      </c>
      <c r="G6" s="42">
        <f t="shared" si="0"/>
        <v>10.516500000000001</v>
      </c>
      <c r="H6" s="42">
        <f t="shared" si="1"/>
        <v>4.9490649000000007</v>
      </c>
      <c r="I6" s="42">
        <f t="shared" si="2"/>
        <v>1.4617935000000002</v>
      </c>
      <c r="J6" s="42">
        <f t="shared" si="3"/>
        <v>16.927358399999999</v>
      </c>
    </row>
    <row r="7" spans="1:10" s="23" customFormat="1" ht="20.85" customHeight="1" x14ac:dyDescent="0.2">
      <c r="A7" s="47" t="s">
        <v>32</v>
      </c>
      <c r="B7" s="17">
        <v>4477</v>
      </c>
      <c r="C7" s="18">
        <v>1</v>
      </c>
      <c r="D7" s="17">
        <f t="shared" si="4"/>
        <v>4477</v>
      </c>
      <c r="E7" s="19" t="s">
        <v>28</v>
      </c>
      <c r="F7" s="16">
        <v>25.65</v>
      </c>
      <c r="G7" s="42">
        <f t="shared" si="0"/>
        <v>114835.04999999999</v>
      </c>
      <c r="H7" s="42">
        <f t="shared" si="1"/>
        <v>54041.374529999994</v>
      </c>
      <c r="I7" s="42">
        <f t="shared" si="2"/>
        <v>15962.07195</v>
      </c>
      <c r="J7" s="42">
        <f t="shared" si="3"/>
        <v>184838.49648</v>
      </c>
    </row>
    <row r="8" spans="1:10" s="23" customFormat="1" ht="20.85" customHeight="1" x14ac:dyDescent="0.2">
      <c r="A8" s="43" t="s">
        <v>33</v>
      </c>
      <c r="B8" s="17">
        <v>1</v>
      </c>
      <c r="C8" s="18">
        <v>1</v>
      </c>
      <c r="D8" s="17">
        <f t="shared" si="4"/>
        <v>1</v>
      </c>
      <c r="E8" s="19" t="s">
        <v>34</v>
      </c>
      <c r="F8" s="16">
        <v>63.94</v>
      </c>
      <c r="G8" s="42">
        <f t="shared" si="0"/>
        <v>63.94</v>
      </c>
      <c r="H8" s="42">
        <f t="shared" si="1"/>
        <v>30.090164000000001</v>
      </c>
      <c r="I8" s="42">
        <f t="shared" si="2"/>
        <v>8.8876600000000003</v>
      </c>
      <c r="J8" s="42">
        <f t="shared" si="3"/>
        <v>102.917824</v>
      </c>
    </row>
    <row r="9" spans="1:10" s="23" customFormat="1" ht="20.85" customHeight="1" x14ac:dyDescent="0.2">
      <c r="A9" s="47" t="s">
        <v>35</v>
      </c>
      <c r="B9" s="44">
        <v>79</v>
      </c>
      <c r="C9" s="45">
        <v>1</v>
      </c>
      <c r="D9" s="17">
        <f t="shared" si="4"/>
        <v>79</v>
      </c>
      <c r="E9" s="46" t="s">
        <v>34</v>
      </c>
      <c r="F9" s="16">
        <v>63.94</v>
      </c>
      <c r="G9" s="42">
        <f t="shared" si="0"/>
        <v>5051.26</v>
      </c>
      <c r="H9" s="42">
        <f t="shared" si="1"/>
        <v>2377.1229560000002</v>
      </c>
      <c r="I9" s="42">
        <f t="shared" si="2"/>
        <v>702.1251400000001</v>
      </c>
      <c r="J9" s="42">
        <f t="shared" si="3"/>
        <v>8130.5080960000005</v>
      </c>
    </row>
    <row r="10" spans="1:10" s="23" customFormat="1" ht="20.85" customHeight="1" x14ac:dyDescent="0.2">
      <c r="A10" s="47" t="s">
        <v>36</v>
      </c>
      <c r="B10" s="44">
        <v>5</v>
      </c>
      <c r="C10" s="45">
        <v>0.25</v>
      </c>
      <c r="D10" s="17">
        <f t="shared" si="4"/>
        <v>1.25</v>
      </c>
      <c r="E10" s="46" t="s">
        <v>28</v>
      </c>
      <c r="F10" s="16">
        <v>25.65</v>
      </c>
      <c r="G10" s="42">
        <v>25.65</v>
      </c>
      <c r="H10" s="42">
        <f t="shared" si="1"/>
        <v>12.07089</v>
      </c>
      <c r="I10" s="42">
        <f t="shared" si="2"/>
        <v>3.56535</v>
      </c>
      <c r="J10" s="42">
        <f t="shared" si="3"/>
        <v>41.286239999999999</v>
      </c>
    </row>
    <row r="11" spans="1:10" s="23" customFormat="1" ht="20.85" customHeight="1" x14ac:dyDescent="0.2">
      <c r="A11" s="48" t="s">
        <v>37</v>
      </c>
      <c r="B11" s="35">
        <v>1</v>
      </c>
      <c r="C11" s="36">
        <v>1</v>
      </c>
      <c r="D11" s="17">
        <f t="shared" si="4"/>
        <v>1</v>
      </c>
      <c r="E11" s="40" t="s">
        <v>30</v>
      </c>
      <c r="F11" s="42">
        <v>20.71</v>
      </c>
      <c r="G11" s="42">
        <f t="shared" ref="G11:G43" si="5">D11*F11</f>
        <v>20.71</v>
      </c>
      <c r="H11" s="42">
        <f t="shared" si="1"/>
        <v>9.7461260000000003</v>
      </c>
      <c r="I11" s="42">
        <f t="shared" ref="I11:I43" si="6">0.139*G11</f>
        <v>2.8786900000000002</v>
      </c>
      <c r="J11" s="42">
        <f t="shared" si="3"/>
        <v>33.334816000000004</v>
      </c>
    </row>
    <row r="12" spans="1:10" s="23" customFormat="1" ht="20.85" customHeight="1" x14ac:dyDescent="0.2">
      <c r="A12" s="47" t="s">
        <v>38</v>
      </c>
      <c r="B12" s="32">
        <v>612</v>
      </c>
      <c r="C12" s="33">
        <v>0.16</v>
      </c>
      <c r="D12" s="17">
        <f t="shared" si="4"/>
        <v>97.92</v>
      </c>
      <c r="E12" s="39" t="s">
        <v>30</v>
      </c>
      <c r="F12" s="42">
        <v>20.71</v>
      </c>
      <c r="G12" s="42">
        <f t="shared" si="5"/>
        <v>2027.9232000000002</v>
      </c>
      <c r="H12" s="42">
        <f t="shared" si="1"/>
        <v>954.34065792000013</v>
      </c>
      <c r="I12" s="42">
        <f t="shared" si="6"/>
        <v>281.88132480000007</v>
      </c>
      <c r="J12" s="42">
        <f t="shared" si="3"/>
        <v>3264.1451827200003</v>
      </c>
    </row>
    <row r="13" spans="1:10" s="24" customFormat="1" ht="20.85" customHeight="1" x14ac:dyDescent="0.2">
      <c r="A13" s="47" t="s">
        <v>39</v>
      </c>
      <c r="B13" s="35">
        <v>1070</v>
      </c>
      <c r="C13" s="36">
        <v>0.08</v>
      </c>
      <c r="D13" s="17">
        <f t="shared" si="4"/>
        <v>85.600000000000009</v>
      </c>
      <c r="E13" s="40" t="s">
        <v>28</v>
      </c>
      <c r="F13" s="16">
        <v>25.65</v>
      </c>
      <c r="G13" s="42">
        <f t="shared" si="5"/>
        <v>2195.64</v>
      </c>
      <c r="H13" s="42">
        <f t="shared" si="1"/>
        <v>1033.268184</v>
      </c>
      <c r="I13" s="42">
        <f t="shared" si="6"/>
        <v>305.19396</v>
      </c>
      <c r="J13" s="42">
        <f t="shared" si="3"/>
        <v>3534.102144</v>
      </c>
    </row>
    <row r="14" spans="1:10" s="24" customFormat="1" ht="20.85" customHeight="1" x14ac:dyDescent="0.2">
      <c r="A14" s="47" t="s">
        <v>41</v>
      </c>
      <c r="B14" s="32">
        <v>164</v>
      </c>
      <c r="C14" s="33">
        <v>0.5</v>
      </c>
      <c r="D14" s="17">
        <f t="shared" si="4"/>
        <v>82</v>
      </c>
      <c r="E14" s="39" t="s">
        <v>40</v>
      </c>
      <c r="F14" s="42">
        <v>54.11</v>
      </c>
      <c r="G14" s="42">
        <f t="shared" si="5"/>
        <v>4437.0199999999995</v>
      </c>
      <c r="H14" s="42">
        <f t="shared" si="1"/>
        <v>2088.061612</v>
      </c>
      <c r="I14" s="42">
        <f t="shared" si="6"/>
        <v>616.74577999999997</v>
      </c>
      <c r="J14" s="42">
        <f t="shared" si="3"/>
        <v>7141.8273920000001</v>
      </c>
    </row>
    <row r="15" spans="1:10" s="24" customFormat="1" ht="20.85" customHeight="1" x14ac:dyDescent="0.2">
      <c r="A15" s="47" t="s">
        <v>42</v>
      </c>
      <c r="B15" s="32">
        <v>75</v>
      </c>
      <c r="C15" s="33">
        <v>0.1</v>
      </c>
      <c r="D15" s="17">
        <f t="shared" si="4"/>
        <v>7.5</v>
      </c>
      <c r="E15" s="39" t="s">
        <v>43</v>
      </c>
      <c r="F15" s="42">
        <v>45.51</v>
      </c>
      <c r="G15" s="42">
        <f t="shared" si="5"/>
        <v>341.32499999999999</v>
      </c>
      <c r="H15" s="42">
        <f t="shared" si="1"/>
        <v>160.627545</v>
      </c>
      <c r="I15" s="42">
        <f t="shared" si="6"/>
        <v>47.444175000000001</v>
      </c>
      <c r="J15" s="42">
        <f t="shared" si="3"/>
        <v>549.39671999999996</v>
      </c>
    </row>
    <row r="16" spans="1:10" s="24" customFormat="1" ht="20.85" customHeight="1" x14ac:dyDescent="0.2">
      <c r="A16" s="47" t="s">
        <v>44</v>
      </c>
      <c r="B16" s="32">
        <v>80002</v>
      </c>
      <c r="C16" s="33">
        <v>0.1</v>
      </c>
      <c r="D16" s="17">
        <f t="shared" si="4"/>
        <v>8000.2000000000007</v>
      </c>
      <c r="E16" s="39" t="s">
        <v>40</v>
      </c>
      <c r="F16" s="42">
        <v>54.11</v>
      </c>
      <c r="G16" s="42">
        <f t="shared" si="5"/>
        <v>432890.82200000004</v>
      </c>
      <c r="H16" s="42">
        <f t="shared" si="1"/>
        <v>203718.42083320004</v>
      </c>
      <c r="I16" s="42">
        <f t="shared" si="6"/>
        <v>60171.824258000008</v>
      </c>
      <c r="J16" s="42">
        <f t="shared" si="3"/>
        <v>696781.06709120015</v>
      </c>
    </row>
    <row r="17" spans="1:10" s="24" customFormat="1" ht="20.85" customHeight="1" x14ac:dyDescent="0.2">
      <c r="A17" s="52" t="s">
        <v>45</v>
      </c>
      <c r="B17" s="35">
        <v>12500</v>
      </c>
      <c r="C17" s="36">
        <v>0.3</v>
      </c>
      <c r="D17" s="17">
        <f t="shared" si="4"/>
        <v>3750</v>
      </c>
      <c r="E17" s="40" t="s">
        <v>30</v>
      </c>
      <c r="F17" s="42">
        <v>20.71</v>
      </c>
      <c r="G17" s="42">
        <f t="shared" si="5"/>
        <v>77662.5</v>
      </c>
      <c r="H17" s="42">
        <f t="shared" si="1"/>
        <v>36547.972500000003</v>
      </c>
      <c r="I17" s="42">
        <f t="shared" si="6"/>
        <v>10795.087500000001</v>
      </c>
      <c r="J17" s="42">
        <f t="shared" si="3"/>
        <v>125005.56</v>
      </c>
    </row>
    <row r="18" spans="1:10" s="23" customFormat="1" ht="20.85" customHeight="1" x14ac:dyDescent="0.2">
      <c r="A18" s="47" t="s">
        <v>46</v>
      </c>
      <c r="B18" s="37">
        <v>200</v>
      </c>
      <c r="C18" s="38">
        <v>0.25</v>
      </c>
      <c r="D18" s="17">
        <f t="shared" si="4"/>
        <v>50</v>
      </c>
      <c r="E18" s="41" t="s">
        <v>40</v>
      </c>
      <c r="F18" s="42">
        <v>54.11</v>
      </c>
      <c r="G18" s="42">
        <f t="shared" si="5"/>
        <v>2705.5</v>
      </c>
      <c r="H18" s="42">
        <f t="shared" si="1"/>
        <v>1273.2083</v>
      </c>
      <c r="I18" s="42">
        <f t="shared" si="6"/>
        <v>376.06450000000001</v>
      </c>
      <c r="J18" s="42">
        <f t="shared" si="3"/>
        <v>4354.7728000000006</v>
      </c>
    </row>
    <row r="19" spans="1:10" s="23" customFormat="1" ht="20.85" customHeight="1" x14ac:dyDescent="0.2">
      <c r="A19" s="47" t="s">
        <v>47</v>
      </c>
      <c r="B19" s="37">
        <v>120</v>
      </c>
      <c r="C19" s="38">
        <v>0.1</v>
      </c>
      <c r="D19" s="17">
        <f t="shared" si="4"/>
        <v>12</v>
      </c>
      <c r="E19" s="41" t="s">
        <v>40</v>
      </c>
      <c r="F19" s="42">
        <v>54.11</v>
      </c>
      <c r="G19" s="42">
        <f t="shared" ref="G19:G24" si="7">D19*F19</f>
        <v>649.31999999999994</v>
      </c>
      <c r="H19" s="42">
        <f t="shared" ref="H19:H24" si="8">0.4706*G19</f>
        <v>305.56999199999996</v>
      </c>
      <c r="I19" s="42">
        <f t="shared" ref="I19:I24" si="9">0.139*G19</f>
        <v>90.255480000000006</v>
      </c>
      <c r="J19" s="42">
        <f t="shared" ref="J19:J24" si="10">G19+H19+I19</f>
        <v>1045.1454719999999</v>
      </c>
    </row>
    <row r="20" spans="1:10" s="23" customFormat="1" ht="20.85" customHeight="1" x14ac:dyDescent="0.2">
      <c r="A20" s="48" t="s">
        <v>48</v>
      </c>
      <c r="B20" s="37">
        <v>1</v>
      </c>
      <c r="C20" s="38">
        <v>2</v>
      </c>
      <c r="D20" s="17">
        <f t="shared" si="4"/>
        <v>2</v>
      </c>
      <c r="E20" s="41" t="s">
        <v>28</v>
      </c>
      <c r="F20" s="16">
        <v>25.65</v>
      </c>
      <c r="G20" s="42">
        <f>D20*F20</f>
        <v>51.3</v>
      </c>
      <c r="H20" s="42">
        <f>0.4706*G20</f>
        <v>24.141780000000001</v>
      </c>
      <c r="I20" s="42">
        <f>0.139*G20</f>
        <v>7.1307</v>
      </c>
      <c r="J20" s="42">
        <f>G20+H20+I20</f>
        <v>82.572479999999999</v>
      </c>
    </row>
    <row r="21" spans="1:10" s="23" customFormat="1" ht="20.85" customHeight="1" x14ac:dyDescent="0.2">
      <c r="A21" s="48" t="s">
        <v>49</v>
      </c>
      <c r="B21" s="37">
        <v>1</v>
      </c>
      <c r="C21" s="38">
        <v>5</v>
      </c>
      <c r="D21" s="17">
        <f t="shared" si="4"/>
        <v>5</v>
      </c>
      <c r="E21" s="41" t="s">
        <v>28</v>
      </c>
      <c r="F21" s="16">
        <v>25.65</v>
      </c>
      <c r="G21" s="42">
        <f>D21*F21</f>
        <v>128.25</v>
      </c>
      <c r="H21" s="42">
        <f>0.4706*G21</f>
        <v>60.35445</v>
      </c>
      <c r="I21" s="42">
        <f>0.139*G21</f>
        <v>17.826750000000001</v>
      </c>
      <c r="J21" s="42">
        <f>G21+H21+I21</f>
        <v>206.43119999999999</v>
      </c>
    </row>
    <row r="22" spans="1:10" s="23" customFormat="1" ht="20.85" customHeight="1" x14ac:dyDescent="0.2">
      <c r="A22" s="47" t="s">
        <v>50</v>
      </c>
      <c r="B22" s="37">
        <v>51</v>
      </c>
      <c r="C22" s="38">
        <v>2</v>
      </c>
      <c r="D22" s="17">
        <f t="shared" si="4"/>
        <v>102</v>
      </c>
      <c r="E22" s="41" t="s">
        <v>40</v>
      </c>
      <c r="F22" s="42">
        <v>54.11</v>
      </c>
      <c r="G22" s="42">
        <f>D22*F22</f>
        <v>5519.22</v>
      </c>
      <c r="H22" s="42">
        <f>0.4706*G22</f>
        <v>2597.3449320000004</v>
      </c>
      <c r="I22" s="42">
        <f>0.139*G22</f>
        <v>767.17158000000006</v>
      </c>
      <c r="J22" s="42">
        <f>G22+H22+I22</f>
        <v>8883.7365120000013</v>
      </c>
    </row>
    <row r="23" spans="1:10" s="23" customFormat="1" ht="20.85" customHeight="1" x14ac:dyDescent="0.2">
      <c r="A23" s="47" t="s">
        <v>51</v>
      </c>
      <c r="B23" s="37">
        <v>130</v>
      </c>
      <c r="C23" s="38">
        <v>4</v>
      </c>
      <c r="D23" s="17">
        <f t="shared" si="4"/>
        <v>520</v>
      </c>
      <c r="E23" s="41" t="s">
        <v>40</v>
      </c>
      <c r="F23" s="42">
        <v>54.11</v>
      </c>
      <c r="G23" s="42">
        <f t="shared" si="7"/>
        <v>28137.200000000001</v>
      </c>
      <c r="H23" s="42">
        <f t="shared" si="8"/>
        <v>13241.366320000001</v>
      </c>
      <c r="I23" s="42">
        <f t="shared" si="9"/>
        <v>3911.0708000000004</v>
      </c>
      <c r="J23" s="42">
        <f t="shared" si="10"/>
        <v>45289.637119999999</v>
      </c>
    </row>
    <row r="24" spans="1:10" s="23" customFormat="1" ht="20.85" customHeight="1" x14ac:dyDescent="0.2">
      <c r="A24" s="49" t="s">
        <v>52</v>
      </c>
      <c r="B24" s="37">
        <v>4</v>
      </c>
      <c r="C24" s="38">
        <v>0.5</v>
      </c>
      <c r="D24" s="17">
        <f t="shared" si="4"/>
        <v>2</v>
      </c>
      <c r="E24" s="41" t="s">
        <v>43</v>
      </c>
      <c r="F24" s="42">
        <v>45.51</v>
      </c>
      <c r="G24" s="42">
        <f t="shared" si="7"/>
        <v>91.02</v>
      </c>
      <c r="H24" s="42">
        <f t="shared" si="8"/>
        <v>42.834012000000001</v>
      </c>
      <c r="I24" s="42">
        <f t="shared" si="9"/>
        <v>12.65178</v>
      </c>
      <c r="J24" s="42">
        <f t="shared" si="10"/>
        <v>146.50579200000001</v>
      </c>
    </row>
    <row r="25" spans="1:10" s="24" customFormat="1" ht="20.85" customHeight="1" x14ac:dyDescent="0.2">
      <c r="A25" s="49" t="s">
        <v>53</v>
      </c>
      <c r="B25" s="32">
        <v>1</v>
      </c>
      <c r="C25" s="33">
        <v>0.5</v>
      </c>
      <c r="D25" s="17">
        <f t="shared" si="4"/>
        <v>0.5</v>
      </c>
      <c r="E25" s="39" t="s">
        <v>43</v>
      </c>
      <c r="F25" s="42">
        <v>45.51</v>
      </c>
      <c r="G25" s="42">
        <f t="shared" si="5"/>
        <v>22.754999999999999</v>
      </c>
      <c r="H25" s="42">
        <f t="shared" si="1"/>
        <v>10.708503</v>
      </c>
      <c r="I25" s="42">
        <f t="shared" si="6"/>
        <v>3.1629450000000001</v>
      </c>
      <c r="J25" s="42">
        <f t="shared" si="3"/>
        <v>36.626448000000003</v>
      </c>
    </row>
    <row r="26" spans="1:10" s="23" customFormat="1" ht="20.85" customHeight="1" x14ac:dyDescent="0.2">
      <c r="A26" s="31" t="s">
        <v>54</v>
      </c>
      <c r="B26" s="32">
        <v>12</v>
      </c>
      <c r="C26" s="33">
        <v>0.5</v>
      </c>
      <c r="D26" s="17">
        <f t="shared" si="4"/>
        <v>6</v>
      </c>
      <c r="E26" s="39" t="s">
        <v>40</v>
      </c>
      <c r="F26" s="42">
        <v>54.11</v>
      </c>
      <c r="G26" s="42">
        <f t="shared" si="5"/>
        <v>324.65999999999997</v>
      </c>
      <c r="H26" s="42">
        <f t="shared" si="1"/>
        <v>152.78499599999998</v>
      </c>
      <c r="I26" s="42">
        <f t="shared" si="6"/>
        <v>45.127740000000003</v>
      </c>
      <c r="J26" s="42">
        <f t="shared" si="3"/>
        <v>522.57273599999996</v>
      </c>
    </row>
    <row r="27" spans="1:10" s="23" customFormat="1" ht="20.85" customHeight="1" x14ac:dyDescent="0.2">
      <c r="A27" s="50" t="s">
        <v>55</v>
      </c>
      <c r="B27" s="35">
        <v>1</v>
      </c>
      <c r="C27" s="36">
        <v>2</v>
      </c>
      <c r="D27" s="17">
        <f t="shared" si="4"/>
        <v>2</v>
      </c>
      <c r="E27" s="40" t="s">
        <v>43</v>
      </c>
      <c r="F27" s="42">
        <v>45.51</v>
      </c>
      <c r="G27" s="42">
        <f t="shared" si="5"/>
        <v>91.02</v>
      </c>
      <c r="H27" s="42">
        <f t="shared" si="1"/>
        <v>42.834012000000001</v>
      </c>
      <c r="I27" s="42">
        <f t="shared" si="6"/>
        <v>12.65178</v>
      </c>
      <c r="J27" s="42">
        <f t="shared" si="3"/>
        <v>146.50579200000001</v>
      </c>
    </row>
    <row r="28" spans="1:10" s="23" customFormat="1" ht="20.85" customHeight="1" x14ac:dyDescent="0.2">
      <c r="A28" s="50" t="s">
        <v>56</v>
      </c>
      <c r="B28" s="35">
        <v>35</v>
      </c>
      <c r="C28" s="36">
        <v>4</v>
      </c>
      <c r="D28" s="17">
        <f t="shared" si="4"/>
        <v>140</v>
      </c>
      <c r="E28" s="40" t="s">
        <v>28</v>
      </c>
      <c r="F28" s="16">
        <v>25.65</v>
      </c>
      <c r="G28" s="42">
        <f>D28*F28</f>
        <v>3591</v>
      </c>
      <c r="H28" s="42">
        <f>0.4706*G28</f>
        <v>1689.9246000000001</v>
      </c>
      <c r="I28" s="42">
        <f>0.139*G28</f>
        <v>499.14900000000006</v>
      </c>
      <c r="J28" s="42">
        <f>G28+H28+I28</f>
        <v>5780.0736000000006</v>
      </c>
    </row>
    <row r="29" spans="1:10" s="23" customFormat="1" ht="20.85" customHeight="1" x14ac:dyDescent="0.2">
      <c r="A29" s="50" t="s">
        <v>56</v>
      </c>
      <c r="B29" s="35">
        <v>35</v>
      </c>
      <c r="C29" s="36">
        <v>6</v>
      </c>
      <c r="D29" s="17">
        <f t="shared" si="4"/>
        <v>210</v>
      </c>
      <c r="E29" s="40" t="s">
        <v>43</v>
      </c>
      <c r="F29" s="42">
        <v>45.51</v>
      </c>
      <c r="G29" s="42">
        <f>D29*F29</f>
        <v>9557.1</v>
      </c>
      <c r="H29" s="42">
        <f>0.4706*G29</f>
        <v>4497.5712600000006</v>
      </c>
      <c r="I29" s="42">
        <f>0.139*G29</f>
        <v>1328.4369000000002</v>
      </c>
      <c r="J29" s="42">
        <f>G29+H29+I29</f>
        <v>15383.108160000002</v>
      </c>
    </row>
    <row r="30" spans="1:10" s="23" customFormat="1" ht="20.85" customHeight="1" x14ac:dyDescent="0.2">
      <c r="A30" s="34" t="s">
        <v>57</v>
      </c>
      <c r="B30" s="35">
        <v>1</v>
      </c>
      <c r="C30" s="36">
        <v>0.25</v>
      </c>
      <c r="D30" s="17">
        <f t="shared" si="4"/>
        <v>0.25</v>
      </c>
      <c r="E30" s="40" t="s">
        <v>28</v>
      </c>
      <c r="F30" s="16">
        <v>25.65</v>
      </c>
      <c r="G30" s="42">
        <f>D30*F30</f>
        <v>6.4124999999999996</v>
      </c>
      <c r="H30" s="42">
        <f>0.4706*G30</f>
        <v>3.0177225000000001</v>
      </c>
      <c r="I30" s="42">
        <f>0.139*G30</f>
        <v>0.8913375</v>
      </c>
      <c r="J30" s="42">
        <f>G30+H30+I30</f>
        <v>10.32156</v>
      </c>
    </row>
    <row r="31" spans="1:10" s="23" customFormat="1" ht="20.85" customHeight="1" x14ac:dyDescent="0.2">
      <c r="A31" s="34" t="s">
        <v>57</v>
      </c>
      <c r="B31" s="35">
        <v>1</v>
      </c>
      <c r="C31" s="36">
        <v>0.25</v>
      </c>
      <c r="D31" s="17">
        <f t="shared" si="4"/>
        <v>0.25</v>
      </c>
      <c r="E31" s="40" t="s">
        <v>34</v>
      </c>
      <c r="F31" s="16">
        <v>63.94</v>
      </c>
      <c r="G31" s="42">
        <f>D31*F31</f>
        <v>15.984999999999999</v>
      </c>
      <c r="H31" s="42">
        <f>0.4706*G31</f>
        <v>7.5225410000000004</v>
      </c>
      <c r="I31" s="42">
        <f>0.139*G31</f>
        <v>2.2219150000000001</v>
      </c>
      <c r="J31" s="42">
        <f>G31+H31+I31</f>
        <v>25.729455999999999</v>
      </c>
    </row>
    <row r="32" spans="1:10" s="23" customFormat="1" ht="20.85" customHeight="1" x14ac:dyDescent="0.2">
      <c r="A32" s="34" t="s">
        <v>58</v>
      </c>
      <c r="B32" s="35">
        <v>1</v>
      </c>
      <c r="C32" s="36">
        <v>0.25</v>
      </c>
      <c r="D32" s="17">
        <f t="shared" si="4"/>
        <v>0.25</v>
      </c>
      <c r="E32" s="40" t="s">
        <v>28</v>
      </c>
      <c r="F32" s="16">
        <v>25.65</v>
      </c>
      <c r="G32" s="42">
        <f t="shared" si="5"/>
        <v>6.4124999999999996</v>
      </c>
      <c r="H32" s="42">
        <f t="shared" si="1"/>
        <v>3.0177225000000001</v>
      </c>
      <c r="I32" s="42">
        <f t="shared" si="6"/>
        <v>0.8913375</v>
      </c>
      <c r="J32" s="42">
        <f t="shared" si="3"/>
        <v>10.32156</v>
      </c>
    </row>
    <row r="33" spans="1:10" s="23" customFormat="1" ht="20.85" customHeight="1" x14ac:dyDescent="0.2">
      <c r="A33" s="34" t="s">
        <v>58</v>
      </c>
      <c r="B33" s="35">
        <v>1</v>
      </c>
      <c r="C33" s="36">
        <v>0.25</v>
      </c>
      <c r="D33" s="17">
        <f t="shared" si="4"/>
        <v>0.25</v>
      </c>
      <c r="E33" s="40" t="s">
        <v>34</v>
      </c>
      <c r="F33" s="16">
        <v>63.94</v>
      </c>
      <c r="G33" s="42">
        <f>D33*F33</f>
        <v>15.984999999999999</v>
      </c>
      <c r="H33" s="42">
        <f>0.4706*G33</f>
        <v>7.5225410000000004</v>
      </c>
      <c r="I33" s="42">
        <f>0.139*G33</f>
        <v>2.2219150000000001</v>
      </c>
      <c r="J33" s="42">
        <f>G33+H33+I33</f>
        <v>25.729455999999999</v>
      </c>
    </row>
    <row r="34" spans="1:10" s="23" customFormat="1" ht="20.85" customHeight="1" x14ac:dyDescent="0.2">
      <c r="A34" s="34" t="s">
        <v>59</v>
      </c>
      <c r="B34" s="35">
        <v>1</v>
      </c>
      <c r="C34" s="36">
        <v>0.25</v>
      </c>
      <c r="D34" s="17">
        <f t="shared" si="4"/>
        <v>0.25</v>
      </c>
      <c r="E34" s="40" t="s">
        <v>28</v>
      </c>
      <c r="F34" s="16">
        <v>25.65</v>
      </c>
      <c r="G34" s="42">
        <f>D34*F34</f>
        <v>6.4124999999999996</v>
      </c>
      <c r="H34" s="42">
        <f>0.4706*G34</f>
        <v>3.0177225000000001</v>
      </c>
      <c r="I34" s="42">
        <f>0.139*G34</f>
        <v>0.8913375</v>
      </c>
      <c r="J34" s="42">
        <f>G34+H34+I34</f>
        <v>10.32156</v>
      </c>
    </row>
    <row r="35" spans="1:10" s="23" customFormat="1" ht="20.85" customHeight="1" x14ac:dyDescent="0.2">
      <c r="A35" s="34" t="s">
        <v>59</v>
      </c>
      <c r="B35" s="35">
        <v>1</v>
      </c>
      <c r="C35" s="36">
        <v>1</v>
      </c>
      <c r="D35" s="17">
        <f t="shared" si="4"/>
        <v>1</v>
      </c>
      <c r="E35" s="40" t="s">
        <v>34</v>
      </c>
      <c r="F35" s="16">
        <v>63.94</v>
      </c>
      <c r="G35" s="42">
        <f>D35*F35</f>
        <v>63.94</v>
      </c>
      <c r="H35" s="42">
        <f>0.4706*G35</f>
        <v>30.090164000000001</v>
      </c>
      <c r="I35" s="42">
        <f>0.139*G35</f>
        <v>8.8876600000000003</v>
      </c>
      <c r="J35" s="42">
        <f>G35+H35+I35</f>
        <v>102.917824</v>
      </c>
    </row>
    <row r="36" spans="1:10" s="23" customFormat="1" ht="20.85" customHeight="1" x14ac:dyDescent="0.2">
      <c r="A36" s="47" t="s">
        <v>60</v>
      </c>
      <c r="B36" s="35">
        <v>16</v>
      </c>
      <c r="C36" s="36">
        <v>0.1</v>
      </c>
      <c r="D36" s="17">
        <f t="shared" si="4"/>
        <v>1.6</v>
      </c>
      <c r="E36" s="40" t="s">
        <v>28</v>
      </c>
      <c r="F36" s="16">
        <v>25.65</v>
      </c>
      <c r="G36" s="42">
        <f>D36*F36</f>
        <v>41.04</v>
      </c>
      <c r="H36" s="42">
        <f>0.4706*G36</f>
        <v>19.313424000000001</v>
      </c>
      <c r="I36" s="42">
        <f>0.139*G36</f>
        <v>5.7045600000000007</v>
      </c>
      <c r="J36" s="42">
        <f>G36+H36+I36</f>
        <v>66.057984000000005</v>
      </c>
    </row>
    <row r="37" spans="1:10" s="23" customFormat="1" ht="20.85" customHeight="1" x14ac:dyDescent="0.2">
      <c r="A37" s="50" t="s">
        <v>61</v>
      </c>
      <c r="B37" s="35">
        <v>16</v>
      </c>
      <c r="C37" s="36">
        <v>0.25</v>
      </c>
      <c r="D37" s="17">
        <f t="shared" si="4"/>
        <v>4</v>
      </c>
      <c r="E37" s="40" t="s">
        <v>40</v>
      </c>
      <c r="F37" s="42">
        <v>54.11</v>
      </c>
      <c r="G37" s="42">
        <f>D37*F37</f>
        <v>216.44</v>
      </c>
      <c r="H37" s="42">
        <f>0.4706*G37</f>
        <v>101.85666400000001</v>
      </c>
      <c r="I37" s="42">
        <f>0.139*G37</f>
        <v>30.085160000000002</v>
      </c>
      <c r="J37" s="42">
        <f>G37+H37+I37</f>
        <v>348.38182400000005</v>
      </c>
    </row>
    <row r="38" spans="1:10" s="23" customFormat="1" ht="20.85" customHeight="1" x14ac:dyDescent="0.2">
      <c r="A38" s="49" t="s">
        <v>62</v>
      </c>
      <c r="B38" s="35">
        <v>16</v>
      </c>
      <c r="C38" s="36">
        <v>0.5</v>
      </c>
      <c r="D38" s="17">
        <f t="shared" si="4"/>
        <v>8</v>
      </c>
      <c r="E38" s="40" t="s">
        <v>28</v>
      </c>
      <c r="F38" s="16">
        <v>25.65</v>
      </c>
      <c r="G38" s="42">
        <f t="shared" si="5"/>
        <v>205.2</v>
      </c>
      <c r="H38" s="42">
        <f t="shared" si="1"/>
        <v>96.567120000000003</v>
      </c>
      <c r="I38" s="42">
        <f t="shared" si="6"/>
        <v>28.5228</v>
      </c>
      <c r="J38" s="42">
        <f t="shared" si="3"/>
        <v>330.28992</v>
      </c>
    </row>
    <row r="39" spans="1:10" s="23" customFormat="1" ht="20.85" customHeight="1" x14ac:dyDescent="0.2">
      <c r="A39" s="49" t="s">
        <v>64</v>
      </c>
      <c r="B39" s="35">
        <v>782</v>
      </c>
      <c r="C39" s="36">
        <v>1</v>
      </c>
      <c r="D39" s="17">
        <f t="shared" si="4"/>
        <v>782</v>
      </c>
      <c r="E39" s="40" t="s">
        <v>28</v>
      </c>
      <c r="F39" s="16">
        <v>25.65</v>
      </c>
      <c r="G39" s="42">
        <f t="shared" si="5"/>
        <v>20058.3</v>
      </c>
      <c r="H39" s="42">
        <f t="shared" si="1"/>
        <v>9439.4359800000002</v>
      </c>
      <c r="I39" s="42">
        <f t="shared" si="6"/>
        <v>2788.1037000000001</v>
      </c>
      <c r="J39" s="42">
        <f t="shared" si="3"/>
        <v>32285.839679999997</v>
      </c>
    </row>
    <row r="40" spans="1:10" s="23" customFormat="1" ht="20.85" customHeight="1" x14ac:dyDescent="0.2">
      <c r="A40" s="49" t="s">
        <v>65</v>
      </c>
      <c r="B40" s="35">
        <v>1</v>
      </c>
      <c r="C40" s="36">
        <v>1</v>
      </c>
      <c r="D40" s="17">
        <f t="shared" si="4"/>
        <v>1</v>
      </c>
      <c r="E40" s="40" t="s">
        <v>40</v>
      </c>
      <c r="F40" s="42">
        <v>54.11</v>
      </c>
      <c r="G40" s="42">
        <f t="shared" si="5"/>
        <v>54.11</v>
      </c>
      <c r="H40" s="42">
        <f t="shared" si="1"/>
        <v>25.464166000000002</v>
      </c>
      <c r="I40" s="42">
        <f t="shared" si="6"/>
        <v>7.5212900000000005</v>
      </c>
      <c r="J40" s="42">
        <f t="shared" si="3"/>
        <v>87.095456000000013</v>
      </c>
    </row>
    <row r="41" spans="1:10" s="23" customFormat="1" ht="20.85" customHeight="1" x14ac:dyDescent="0.2">
      <c r="A41" s="49" t="s">
        <v>66</v>
      </c>
      <c r="B41" s="35">
        <v>1</v>
      </c>
      <c r="C41" s="36">
        <v>1</v>
      </c>
      <c r="D41" s="17">
        <f t="shared" si="4"/>
        <v>1</v>
      </c>
      <c r="E41" s="40" t="s">
        <v>40</v>
      </c>
      <c r="F41" s="42">
        <v>54.11</v>
      </c>
      <c r="G41" s="42">
        <f t="shared" si="5"/>
        <v>54.11</v>
      </c>
      <c r="H41" s="42">
        <f t="shared" si="1"/>
        <v>25.464166000000002</v>
      </c>
      <c r="I41" s="42">
        <f t="shared" si="6"/>
        <v>7.5212900000000005</v>
      </c>
      <c r="J41" s="42">
        <f t="shared" si="3"/>
        <v>87.095456000000013</v>
      </c>
    </row>
    <row r="42" spans="1:10" s="23" customFormat="1" ht="20.85" customHeight="1" x14ac:dyDescent="0.2">
      <c r="A42" s="49" t="s">
        <v>67</v>
      </c>
      <c r="B42" s="35">
        <v>1</v>
      </c>
      <c r="C42" s="36">
        <v>1</v>
      </c>
      <c r="D42" s="17">
        <f t="shared" si="4"/>
        <v>1</v>
      </c>
      <c r="E42" s="40" t="s">
        <v>40</v>
      </c>
      <c r="F42" s="42">
        <v>54.11</v>
      </c>
      <c r="G42" s="42">
        <f t="shared" si="5"/>
        <v>54.11</v>
      </c>
      <c r="H42" s="42">
        <f t="shared" si="1"/>
        <v>25.464166000000002</v>
      </c>
      <c r="I42" s="42">
        <f t="shared" si="6"/>
        <v>7.5212900000000005</v>
      </c>
      <c r="J42" s="42">
        <f t="shared" si="3"/>
        <v>87.095456000000013</v>
      </c>
    </row>
    <row r="43" spans="1:10" s="23" customFormat="1" ht="20.85" customHeight="1" x14ac:dyDescent="0.2">
      <c r="A43" s="31" t="s">
        <v>63</v>
      </c>
      <c r="B43" s="32">
        <v>1</v>
      </c>
      <c r="C43" s="33">
        <v>1.5</v>
      </c>
      <c r="D43" s="17">
        <f t="shared" si="4"/>
        <v>1.5</v>
      </c>
      <c r="E43" s="39" t="s">
        <v>40</v>
      </c>
      <c r="F43" s="42">
        <v>54.11</v>
      </c>
      <c r="G43" s="42">
        <f t="shared" si="5"/>
        <v>81.164999999999992</v>
      </c>
      <c r="H43" s="42">
        <f t="shared" si="1"/>
        <v>38.196248999999995</v>
      </c>
      <c r="I43" s="42">
        <f t="shared" si="6"/>
        <v>11.281935000000001</v>
      </c>
      <c r="J43" s="42">
        <f t="shared" si="3"/>
        <v>130.64318399999999</v>
      </c>
    </row>
    <row r="44" spans="1:10" s="23" customFormat="1" ht="18" customHeight="1" x14ac:dyDescent="0.2">
      <c r="A44" s="30" t="s">
        <v>18</v>
      </c>
      <c r="B44" s="17"/>
      <c r="C44" s="18"/>
      <c r="D44" s="17"/>
      <c r="E44" s="19"/>
      <c r="F44" s="20"/>
      <c r="G44" s="16"/>
      <c r="H44" s="16"/>
      <c r="I44" s="16"/>
      <c r="J44" s="16"/>
    </row>
    <row r="45" spans="1:10" x14ac:dyDescent="0.2">
      <c r="J45" s="29">
        <f>SUM(J5:J44)</f>
        <v>1146291.8252883204</v>
      </c>
    </row>
  </sheetData>
  <mergeCells count="2">
    <mergeCell ref="E2:F2"/>
    <mergeCell ref="A1:J1"/>
  </mergeCells>
  <phoneticPr fontId="0" type="noConversion"/>
  <pageMargins left="0.5" right="0.5" top="0.75" bottom="0.3" header="0.5" footer="0.5"/>
  <pageSetup fitToHeight="3" orientation="landscape" r:id="rId1"/>
  <headerFooter alignWithMargins="0">
    <oddHeader>&amp;LAPHIS 79&amp;CWorksheet for Calculating Costs to the Federal Government for Information Collection&amp;R&amp;8Page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Form 79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2019-03-12T18:43:44Z</cp:lastPrinted>
  <dcterms:created xsi:type="dcterms:W3CDTF">2001-05-15T11:23:39Z</dcterms:created>
  <dcterms:modified xsi:type="dcterms:W3CDTF">2020-07-28T10:02:41Z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6cbfec4d1b90463bab37816c67bdd961</vt:lpwstr>
  </property>
</Properties>
</file>