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Brown09\Documents\Side_Requests\"/>
    </mc:Choice>
  </mc:AlternateContent>
  <xr:revisionPtr revIDLastSave="0" documentId="8_{0A8EB0F1-AAD8-47C4-AC53-94F46B6D3410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TREND" sheetId="16" r:id="rId1"/>
    <sheet name="2018 Loaded Industrial Rate" sheetId="35" r:id="rId2"/>
    <sheet name="Ref 2018 Loaded Industrial Rate" sheetId="34" r:id="rId3"/>
    <sheet name="2017 Loaded Industrial Rate" sheetId="33" r:id="rId4"/>
    <sheet name="Ref 2017 Loaded Industrial Rate" sheetId="32" r:id="rId5"/>
    <sheet name="2016 Loaded Industrial Rate" sheetId="31" r:id="rId6"/>
    <sheet name="Ref 2016 Loaded Industrial Rate" sheetId="30" r:id="rId7"/>
    <sheet name="2015 Loaded Industry Rate" sheetId="29" r:id="rId8"/>
    <sheet name="Ref 2015 Loaded Industry Rates" sheetId="28" r:id="rId9"/>
    <sheet name="2014 Loaded Industry Rate" sheetId="27" r:id="rId10"/>
    <sheet name="Ref 2014 Loaded Industry Rates" sheetId="26" r:id="rId11"/>
    <sheet name="2013 LIR with Sept Correction" sheetId="23" r:id="rId12"/>
    <sheet name="Ref 2013 LIR with Sept Corr" sheetId="24" r:id="rId13"/>
    <sheet name="2013 Loaded Ind Wage Rates" sheetId="22" r:id="rId14"/>
    <sheet name="2013 Reference" sheetId="21" r:id="rId15"/>
    <sheet name="2012 Loaded Ind Wage Rates" sheetId="20" r:id="rId16"/>
    <sheet name="2012 Reference" sheetId="19" r:id="rId17"/>
    <sheet name="2011 Loaded Ind Wage Rates" sheetId="18" r:id="rId18"/>
    <sheet name="2011 Reference" sheetId="17" r:id="rId19"/>
    <sheet name="2010 Loaded Ind Wage Rates" sheetId="7" r:id="rId20"/>
    <sheet name="2010 Reference" sheetId="15" r:id="rId21"/>
    <sheet name="Sheet1" sheetId="25" r:id="rId22"/>
  </sheets>
  <definedNames>
    <definedName name="_Ref401762370" localSheetId="9">'2014 Loaded Industry Rate'!$A$1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35" l="1"/>
  <c r="H6" i="35" s="1"/>
  <c r="I6" i="35" s="1"/>
  <c r="D11" i="16" s="1"/>
  <c r="F5" i="35"/>
  <c r="H5" i="35" s="1"/>
  <c r="I5" i="35" s="1"/>
  <c r="C11" i="16" s="1"/>
  <c r="F4" i="35"/>
  <c r="H4" i="35" s="1"/>
  <c r="I4" i="35" s="1"/>
  <c r="B11" i="16" s="1"/>
  <c r="F6" i="33" l="1"/>
  <c r="H6" i="33" s="1"/>
  <c r="I6" i="33" s="1"/>
  <c r="D10" i="16" s="1"/>
  <c r="F5" i="33"/>
  <c r="H5" i="33" s="1"/>
  <c r="I5" i="33" s="1"/>
  <c r="C10" i="16" s="1"/>
  <c r="F4" i="33"/>
  <c r="H4" i="33" s="1"/>
  <c r="I4" i="33" s="1"/>
  <c r="B10" i="16" s="1"/>
  <c r="F6" i="31" l="1"/>
  <c r="H6" i="31" s="1"/>
  <c r="I6" i="31" s="1"/>
  <c r="D9" i="16" s="1"/>
  <c r="F5" i="31"/>
  <c r="H5" i="31" s="1"/>
  <c r="I5" i="31" s="1"/>
  <c r="C9" i="16" s="1"/>
  <c r="F4" i="31"/>
  <c r="H4" i="31" s="1"/>
  <c r="I4" i="31" s="1"/>
  <c r="B9" i="16" s="1"/>
  <c r="E6" i="29" l="1"/>
  <c r="F6" i="29" l="1"/>
  <c r="H6" i="29" s="1"/>
  <c r="I6" i="29" s="1"/>
  <c r="D8" i="16" s="1"/>
  <c r="F5" i="29"/>
  <c r="H5" i="29" s="1"/>
  <c r="I5" i="29" s="1"/>
  <c r="C8" i="16" s="1"/>
  <c r="F4" i="29"/>
  <c r="H4" i="29" s="1"/>
  <c r="I4" i="29" s="1"/>
  <c r="B8" i="16" s="1"/>
  <c r="E6" i="7" l="1"/>
  <c r="F6" i="7" s="1"/>
  <c r="H6" i="7" s="1"/>
  <c r="I6" i="7" s="1"/>
  <c r="E5" i="7"/>
  <c r="F5" i="7" s="1"/>
  <c r="H5" i="7" s="1"/>
  <c r="I5" i="7" s="1"/>
  <c r="E4" i="7"/>
  <c r="F4" i="7" s="1"/>
  <c r="H4" i="7" s="1"/>
  <c r="I4" i="7" s="1"/>
  <c r="E6" i="18"/>
  <c r="F6" i="18" s="1"/>
  <c r="H6" i="18" s="1"/>
  <c r="I6" i="18" s="1"/>
  <c r="D4" i="16" s="1"/>
  <c r="E5" i="18"/>
  <c r="F5" i="18" s="1"/>
  <c r="H5" i="18" s="1"/>
  <c r="I5" i="18" s="1"/>
  <c r="C4" i="16" s="1"/>
  <c r="E4" i="18"/>
  <c r="F4" i="18" s="1"/>
  <c r="H4" i="18" s="1"/>
  <c r="I4" i="18" s="1"/>
  <c r="B4" i="16" s="1"/>
  <c r="E6" i="20"/>
  <c r="F6" i="20" s="1"/>
  <c r="H6" i="20" s="1"/>
  <c r="I6" i="20" s="1"/>
  <c r="D5" i="16" s="1"/>
  <c r="E5" i="20"/>
  <c r="F5" i="20" s="1"/>
  <c r="H5" i="20" s="1"/>
  <c r="I5" i="20" s="1"/>
  <c r="C5" i="16" s="1"/>
  <c r="E4" i="20"/>
  <c r="F4" i="20" s="1"/>
  <c r="H4" i="20" s="1"/>
  <c r="I4" i="20" s="1"/>
  <c r="B5" i="16" s="1"/>
  <c r="E6" i="22"/>
  <c r="F6" i="22" s="1"/>
  <c r="H6" i="22" s="1"/>
  <c r="I6" i="22" s="1"/>
  <c r="D6" i="16" s="1"/>
  <c r="E5" i="22"/>
  <c r="F5" i="22" s="1"/>
  <c r="H5" i="22" s="1"/>
  <c r="I5" i="22" s="1"/>
  <c r="C6" i="16" s="1"/>
  <c r="E4" i="22"/>
  <c r="F4" i="22" s="1"/>
  <c r="H4" i="22" s="1"/>
  <c r="I4" i="22" s="1"/>
  <c r="B6" i="16" s="1"/>
  <c r="E6" i="23"/>
  <c r="F6" i="23" s="1"/>
  <c r="H6" i="23" s="1"/>
  <c r="I6" i="23" s="1"/>
  <c r="D3" i="16" s="1"/>
  <c r="E5" i="23"/>
  <c r="F5" i="23" s="1"/>
  <c r="H5" i="23" s="1"/>
  <c r="I5" i="23" s="1"/>
  <c r="C3" i="16" s="1"/>
  <c r="E4" i="23"/>
  <c r="F4" i="23" s="1"/>
  <c r="H4" i="23" s="1"/>
  <c r="I4" i="23" s="1"/>
  <c r="B3" i="16" s="1"/>
  <c r="E6" i="27"/>
  <c r="F6" i="27" s="1"/>
  <c r="H6" i="27" s="1"/>
  <c r="I6" i="27" s="1"/>
  <c r="D7" i="16" s="1"/>
  <c r="E5" i="27"/>
  <c r="F5" i="27" s="1"/>
  <c r="H5" i="27" s="1"/>
  <c r="I5" i="27" s="1"/>
  <c r="C7" i="16" s="1"/>
  <c r="E4" i="27"/>
  <c r="F4" i="27" s="1"/>
  <c r="H4" i="27" s="1"/>
  <c r="I4" i="27" s="1"/>
  <c r="B7" i="16" s="1"/>
</calcChain>
</file>

<file path=xl/sharedStrings.xml><?xml version="1.0" encoding="utf-8"?>
<sst xmlns="http://schemas.openxmlformats.org/spreadsheetml/2006/main" count="411" uniqueCount="115">
  <si>
    <t>Year</t>
  </si>
  <si>
    <t>EPAB Labor Category</t>
  </si>
  <si>
    <r>
      <t>Data Sources</t>
    </r>
    <r>
      <rPr>
        <b/>
        <vertAlign val="superscript"/>
        <sz val="10"/>
        <rFont val="Times New Roman"/>
        <family val="1"/>
      </rPr>
      <t>d</t>
    </r>
  </si>
  <si>
    <t>Date</t>
  </si>
  <si>
    <t>Wage</t>
  </si>
  <si>
    <t>Fringe Benefit</t>
  </si>
  <si>
    <t>Fringes as % wage</t>
  </si>
  <si>
    <r>
      <t>Over-head % wage</t>
    </r>
    <r>
      <rPr>
        <b/>
        <vertAlign val="superscript"/>
        <sz val="10"/>
        <color indexed="8"/>
        <rFont val="Times New Roman"/>
        <family val="1"/>
      </rPr>
      <t>b</t>
    </r>
  </si>
  <si>
    <r>
      <t>Fringe + 
overhead factor</t>
    </r>
    <r>
      <rPr>
        <b/>
        <vertAlign val="superscript"/>
        <sz val="10"/>
        <color indexed="8"/>
        <rFont val="Times New Roman"/>
        <family val="1"/>
      </rPr>
      <t>c</t>
    </r>
  </si>
  <si>
    <r>
      <t>Loaded Wages</t>
    </r>
    <r>
      <rPr>
        <b/>
        <vertAlign val="superscript"/>
        <sz val="10"/>
        <color indexed="8"/>
        <rFont val="Times New Roman"/>
        <family val="1"/>
      </rPr>
      <t>a</t>
    </r>
  </si>
  <si>
    <t>(A)</t>
  </si>
  <si>
    <t>(B)</t>
  </si>
  <si>
    <t>(C) =(B)/(A)</t>
  </si>
  <si>
    <t>(D)</t>
  </si>
  <si>
    <t>(E) =(C)+(D)+1</t>
  </si>
  <si>
    <t>(F) =(A)*(E)</t>
  </si>
  <si>
    <t>Managerial</t>
  </si>
  <si>
    <r>
      <t>BLS</t>
    </r>
    <r>
      <rPr>
        <i/>
        <sz val="10"/>
        <rFont val="Times New Roman"/>
        <family val="1"/>
      </rPr>
      <t xml:space="preserve"> ECEC</t>
    </r>
    <r>
      <rPr>
        <sz val="10"/>
        <rFont val="Times New Roman"/>
        <family val="1"/>
      </rPr>
      <t xml:space="preserve">, Private </t>
    </r>
    <r>
      <rPr>
        <b/>
        <sz val="10"/>
        <rFont val="Times New Roman"/>
        <family val="1"/>
      </rPr>
      <t>Manufacturing industries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“Mgt, Business, and Financial”</t>
    </r>
  </si>
  <si>
    <t>Professional/ Technical</t>
  </si>
  <si>
    <r>
      <t>BLS</t>
    </r>
    <r>
      <rPr>
        <i/>
        <sz val="10"/>
        <rFont val="Times New Roman"/>
        <family val="1"/>
      </rPr>
      <t xml:space="preserve"> ECEC</t>
    </r>
    <r>
      <rPr>
        <sz val="10"/>
        <rFont val="Times New Roman"/>
        <family val="1"/>
      </rPr>
      <t xml:space="preserve">, Private </t>
    </r>
    <r>
      <rPr>
        <b/>
        <sz val="10"/>
        <rFont val="Times New Roman"/>
        <family val="1"/>
      </rPr>
      <t>Manufacturing industries</t>
    </r>
    <r>
      <rPr>
        <sz val="10"/>
        <rFont val="Times New Roman"/>
        <family val="1"/>
      </rPr>
      <t>, “Professional and related“</t>
    </r>
  </si>
  <si>
    <t>Clerical</t>
  </si>
  <si>
    <r>
      <t>BLS</t>
    </r>
    <r>
      <rPr>
        <i/>
        <sz val="10"/>
        <rFont val="Times New Roman"/>
        <family val="1"/>
      </rPr>
      <t xml:space="preserve"> ECEC</t>
    </r>
    <r>
      <rPr>
        <sz val="10"/>
        <rFont val="Times New Roman"/>
        <family val="1"/>
      </rPr>
      <t xml:space="preserve">, Private </t>
    </r>
    <r>
      <rPr>
        <b/>
        <sz val="10"/>
        <rFont val="Times New Roman"/>
        <family val="1"/>
      </rPr>
      <t>Manufacturing industries,</t>
    </r>
    <r>
      <rPr>
        <sz val="10"/>
        <rFont val="Times New Roman"/>
        <family val="1"/>
      </rPr>
      <t xml:space="preserve"> “Office and Administrative Support”</t>
    </r>
  </si>
  <si>
    <t>Notes:</t>
  </si>
  <si>
    <r>
      <t xml:space="preserve">b </t>
    </r>
    <r>
      <rPr>
        <sz val="9"/>
        <rFont val="Times New Roman"/>
        <family val="1"/>
      </rPr>
      <t xml:space="preserve">An overhead rate of 17% was used based on assumptions in </t>
    </r>
    <r>
      <rPr>
        <i/>
        <sz val="9"/>
        <rFont val="Times New Roman"/>
        <family val="1"/>
      </rPr>
      <t xml:space="preserve">Wage Rates for Economic Analyses of the Toxics Release Inventory Program </t>
    </r>
    <r>
      <rPr>
        <sz val="9"/>
        <rFont val="Times New Roman"/>
        <family val="1"/>
      </rPr>
      <t xml:space="preserve">(Rice, 2002), and the </t>
    </r>
    <r>
      <rPr>
        <i/>
        <sz val="9"/>
        <rFont val="Times New Roman"/>
        <family val="1"/>
      </rPr>
      <t xml:space="preserve">Revised Economic Analysis for the Amended Inventory Update Rule: Final Report </t>
    </r>
    <r>
      <rPr>
        <sz val="9"/>
        <rFont val="Times New Roman"/>
        <family val="1"/>
      </rPr>
      <t>(EPAB, 2002).</t>
    </r>
  </si>
  <si>
    <r>
      <t xml:space="preserve">c </t>
    </r>
    <r>
      <rPr>
        <sz val="9"/>
        <rFont val="Times New Roman"/>
        <family val="1"/>
      </rPr>
      <t>An inflation factor of “1” means wage data were not escalated to reflect inflation.</t>
    </r>
  </si>
  <si>
    <t>Technical</t>
  </si>
  <si>
    <t>Dec '10</t>
  </si>
  <si>
    <r>
      <t xml:space="preserve">a </t>
    </r>
    <r>
      <rPr>
        <sz val="9"/>
        <rFont val="Times New Roman"/>
        <family val="1"/>
      </rPr>
      <t>Wage data are rounded to the closest cent in this table; however, in calculations using these numbers for this report, unrounded values were used.</t>
    </r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</si>
  <si>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2006-June 2011, </t>
    </r>
    <r>
      <rPr>
        <sz val="9"/>
        <rFont val="Times New Roman"/>
        <family val="1"/>
      </rPr>
      <t>US Bureau of Labor Statistics, September 8, 2011 (pp 17,18,20) (http://www.bls.gov/ncs/ect/sp/ecsuphst.pdf, accessed October 12, 2011).</t>
    </r>
  </si>
  <si>
    <t>Table  : Loaded Industry Wage Rates (December 2010)</t>
  </si>
  <si>
    <t>http://www.bls.gov/ncs/ect/sp/ecsuphst.pdf</t>
  </si>
  <si>
    <t>Total Compensation</t>
  </si>
  <si>
    <t>pp. 17, 18, 20</t>
  </si>
  <si>
    <t>To open pdf file, Right click and select "Acrobat Document Object" and "open"</t>
  </si>
  <si>
    <t>Table  : Loaded Industry Wage Rates (December 2011)</t>
  </si>
  <si>
    <t>Dec '11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</si>
  <si>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2006-December 2011, </t>
    </r>
    <r>
      <rPr>
        <sz val="9"/>
        <rFont val="Times New Roman"/>
        <family val="1"/>
      </rPr>
      <t>US Bureau of Labor Statistics, March 14, 2012 (pp 17,18,20) (http://www.bls.gov/ncs/ect/sp/ecsuphst.pdf, accessed March 14, 2012).</t>
    </r>
  </si>
  <si>
    <t>Dec '12</t>
  </si>
  <si>
    <t>Table  : Loaded Industry Wage Rates (December 2012)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</si>
  <si>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2006-December 2012, </t>
    </r>
    <r>
      <rPr>
        <sz val="9"/>
        <rFont val="Times New Roman"/>
        <family val="1"/>
      </rPr>
      <t>US Bureau of Labor Statistics, March 12, 2013 (pp 31,33,37) (http://www.bls.gov/ncs/ect/sp/ecsuphst.pdf, accessed March 28, 2013).</t>
    </r>
  </si>
  <si>
    <t>Dec '13</t>
  </si>
  <si>
    <t>accessed July 7, 2014</t>
  </si>
  <si>
    <t>Table  : Loaded Industry Wage Rates (December 2013)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</si>
  <si>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2006-March 2014, </t>
    </r>
    <r>
      <rPr>
        <sz val="9"/>
        <rFont val="Times New Roman"/>
        <family val="1"/>
      </rPr>
      <t>US Bureau of Labor Statistics, June 11, 2014 (pp 31,33,37) (http://www.bls.gov/ncs/ect/sp/ecsuphst.pdf, accessed July 7, 2014).</t>
    </r>
  </si>
  <si>
    <t>revised reference document:</t>
  </si>
  <si>
    <t>accessed October 23, 2014</t>
  </si>
  <si>
    <t xml:space="preserve">notice of correction: </t>
  </si>
  <si>
    <t>http://www.bls.gov/bls/ecec_correction_091014.htm</t>
  </si>
  <si>
    <r>
      <t xml:space="preserve">d </t>
    </r>
    <r>
      <rPr>
        <sz val="9"/>
        <rFont val="Times New Roman"/>
        <family val="1"/>
      </rPr>
      <t xml:space="preserve">Source: </t>
    </r>
    <r>
      <rPr>
        <i/>
        <sz val="9"/>
        <rFont val="Times New Roman"/>
        <family val="1"/>
      </rPr>
      <t xml:space="preserve">Employer Costs for Employee Compensation Supplementary Tables: December 2006-March 2014, </t>
    </r>
    <r>
      <rPr>
        <sz val="9"/>
        <rFont val="Times New Roman"/>
        <family val="1"/>
      </rPr>
      <t>US Bureau of Labor Statistics,September 10, 2014 (pp 31,33,37) (http://www.bls.gov/ncs/ect/sp/ecsuphst.pdf, accessed October 23, 2014).</t>
    </r>
  </si>
  <si>
    <t>Labor Category</t>
  </si>
  <si>
    <t>Fringes as % Wage</t>
  </si>
  <si>
    <t>(a)</t>
  </si>
  <si>
    <t>(b)</t>
  </si>
  <si>
    <t>(c) =(b)/(a)</t>
  </si>
  <si>
    <t>(d)</t>
  </si>
  <si>
    <t>(e)=(c)+(d)+1</t>
  </si>
  <si>
    <t>(f)=(a)×(e)</t>
  </si>
  <si>
    <t>BLS ECEC, Private Manufacturing industries, “Mgt, Business, and Financial”</t>
  </si>
  <si>
    <t>Professional / Technical</t>
  </si>
  <si>
    <t>BLS ECEC, Private Manufacturing industries, “Professional and related“</t>
  </si>
  <si>
    <t>BLS ECEC, Private Manufacturing industries, “Office and Administrative Support”</t>
  </si>
  <si>
    <t>Reference Filenames:</t>
  </si>
  <si>
    <r>
      <t xml:space="preserve">Over-head % wage </t>
    </r>
    <r>
      <rPr>
        <b/>
        <vertAlign val="superscript"/>
        <sz val="10"/>
        <color rgb="FF000000"/>
        <rFont val="Times New Roman"/>
        <family val="1"/>
      </rPr>
      <t>b</t>
    </r>
  </si>
  <si>
    <r>
      <t xml:space="preserve">Fringe + Overhead Factor </t>
    </r>
    <r>
      <rPr>
        <b/>
        <vertAlign val="superscript"/>
        <sz val="10"/>
        <color rgb="FF000000"/>
        <rFont val="Times New Roman"/>
        <family val="1"/>
      </rPr>
      <t>c</t>
    </r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</si>
  <si>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2014</t>
    </r>
    <r>
      <rPr>
        <sz val="9"/>
        <color rgb="FF000000"/>
        <rFont val="Times New Roman"/>
        <family val="1"/>
      </rPr>
      <t xml:space="preserve"> (U.S. Bureau of Labor Statistics, 2015).</t>
    </r>
  </si>
  <si>
    <r>
      <t>b</t>
    </r>
    <r>
      <rPr>
        <sz val="9"/>
        <color rgb="FF000000"/>
        <rFont val="Times New Roman"/>
        <family val="1"/>
      </rPr>
      <t xml:space="preserve"> An overhead rate of 17% is used based on assumptions in </t>
    </r>
    <r>
      <rPr>
        <i/>
        <sz val="9"/>
        <color rgb="FF000000"/>
        <rFont val="Times New Roman"/>
        <family val="1"/>
      </rPr>
      <t xml:space="preserve">Wage Rates for Economic Analysis of the Toxics Release Inventory Program </t>
    </r>
    <r>
      <rPr>
        <sz val="9"/>
        <color rgb="FF000000"/>
        <rFont val="Times New Roman"/>
        <family val="1"/>
      </rPr>
      <t xml:space="preserve">(Rice, 2002), and the </t>
    </r>
    <r>
      <rPr>
        <i/>
        <sz val="9"/>
        <color rgb="FF000000"/>
        <rFont val="Times New Roman"/>
        <family val="1"/>
      </rPr>
      <t xml:space="preserve">Revised Economic Analysis for the Amended Inventory Update Rule: Final Report </t>
    </r>
    <r>
      <rPr>
        <sz val="9"/>
        <color rgb="FF000000"/>
        <rFont val="Times New Roman"/>
        <family val="1"/>
      </rPr>
      <t>(U.S. EPA, 2002).</t>
    </r>
  </si>
  <si>
    <r>
      <t>d</t>
    </r>
    <r>
      <rPr>
        <sz val="9"/>
        <color rgb="FF000000"/>
        <rFont val="Times New Roman"/>
        <family val="1"/>
      </rPr>
      <t xml:space="preserve"> Wage data are rounded to the closest cent in this analysis.</t>
    </r>
  </si>
  <si>
    <r>
      <t>Data Sources</t>
    </r>
    <r>
      <rPr>
        <b/>
        <vertAlign val="superscript"/>
        <sz val="10"/>
        <color rgb="FF000000"/>
        <rFont val="Times New Roman"/>
        <family val="1"/>
      </rPr>
      <t xml:space="preserve"> a</t>
    </r>
  </si>
  <si>
    <r>
      <t xml:space="preserve">Loaded Wages </t>
    </r>
    <r>
      <rPr>
        <b/>
        <vertAlign val="superscript"/>
        <sz val="10"/>
        <color rgb="FF000000"/>
        <rFont val="Times New Roman"/>
        <family val="1"/>
      </rPr>
      <t>d</t>
    </r>
  </si>
  <si>
    <r>
      <t>c</t>
    </r>
    <r>
      <rPr>
        <sz val="9"/>
        <color rgb="FF000000"/>
        <rFont val="Times New Roman"/>
        <family val="1"/>
      </rPr>
      <t xml:space="preserve"> The inflation factor of “1” in the formula for calculating the fringe + overhead factor means wage data are not escalated to reflect inflation.</t>
    </r>
  </si>
  <si>
    <t>Footnotes</t>
  </si>
  <si>
    <r>
      <t xml:space="preserve">2. Rice, C. (2002). </t>
    </r>
    <r>
      <rPr>
        <i/>
        <sz val="11"/>
        <color theme="1"/>
        <rFont val="Times New Roman"/>
        <family val="1"/>
      </rPr>
      <t>Wage Rates for Economic Analysis of the Toxic Release Inventory Program.</t>
    </r>
    <r>
      <rPr>
        <sz val="11"/>
        <color theme="1"/>
        <rFont val="Times New Roman"/>
        <family val="1"/>
      </rPr>
      <t xml:space="preserve"> Washington, D.C.: U.S. EPA, Office of Pollution Prevention and Toxics, Economics and Policy Analysis Branch.</t>
    </r>
  </si>
  <si>
    <r>
      <t xml:space="preserve">3. U.S. EPA. (2002). </t>
    </r>
    <r>
      <rPr>
        <i/>
        <sz val="11"/>
        <color theme="1"/>
        <rFont val="Times New Roman"/>
        <family val="1"/>
      </rPr>
      <t>Revised Economic Analysis for the Amended Inventory Update Rule: Final Report (EPA-HQ-OPPT-2002-0054-0279).</t>
    </r>
    <r>
      <rPr>
        <sz val="11"/>
        <color theme="1"/>
        <rFont val="Times New Roman"/>
        <family val="1"/>
      </rPr>
      <t xml:space="preserve"> Washington, D.C.: Office of Pollution Prevention and Toxics, Economics and Policy Analysis Branch.</t>
    </r>
  </si>
  <si>
    <t xml:space="preserve">           2. Wage Rates for the Economic Analysis of the Toxics Release Inventory.pdf</t>
  </si>
  <si>
    <t>1. Dec 2014 Ind wage rate source.pdf</t>
  </si>
  <si>
    <r>
      <t xml:space="preserve">1. U.S. Bureau of Labor Statistics. (2015). </t>
    </r>
    <r>
      <rPr>
        <i/>
        <sz val="11"/>
        <color theme="1"/>
        <rFont val="Times New Roman"/>
        <family val="1"/>
      </rPr>
      <t>Employer Costs for Employee Compensation Supplementary Tables: December 2006 – December 2014.</t>
    </r>
    <r>
      <rPr>
        <sz val="11"/>
        <color theme="1"/>
        <rFont val="Times New Roman"/>
        <family val="1"/>
      </rPr>
      <t xml:space="preserve"> Retrieved March 19, 2015</t>
    </r>
    <r>
      <rPr>
        <sz val="11"/>
        <color theme="1"/>
        <rFont val="Times New Roman"/>
        <family val="1"/>
      </rPr>
      <t>, from http://www.bls.gov/ncs/ect/sp/ecsuphst.pdf</t>
    </r>
  </si>
  <si>
    <t>Table x: Industry Wage Rates</t>
  </si>
  <si>
    <t>BLS site:</t>
  </si>
  <si>
    <t>Navigation to BLS site (on date of Access, March 19, 2015):</t>
  </si>
  <si>
    <t xml:space="preserve">           3. Revised Economic Analysis for the Amended Inventory Update Rule.pdf</t>
  </si>
  <si>
    <t>From www.bls.gov</t>
  </si>
  <si>
    <t>(you are looking for the National Compensation Survey)</t>
  </si>
  <si>
    <t>---naviagate to "ECT Publications" (by scrolling or link)</t>
  </si>
  <si>
    <t>Select "All NCS Publications (including benefits, compensation costs, and wages) »"</t>
  </si>
  <si>
    <t xml:space="preserve"> Select ECEC Supplemental Tables Historical Data, December 2006 Forward [PDF] [TXT]"</t>
  </si>
  <si>
    <t>Under "COMPENSATION COST TREND PUBLICATIONS":</t>
  </si>
  <si>
    <t>Recommended Reference listings for sources in Footnotes:</t>
  </si>
  <si>
    <t>---hold curser over "Subjects" then "Pay and Benefits" - select "Employment Costs"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</si>
  <si>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2015</t>
    </r>
    <r>
      <rPr>
        <sz val="9"/>
        <color rgb="FF000000"/>
        <rFont val="Times New Roman"/>
        <family val="1"/>
      </rPr>
      <t xml:space="preserve"> (U.S. Bureau of Labor Statistics, 2016).</t>
    </r>
  </si>
  <si>
    <r>
      <t xml:space="preserve">1. U.S. Bureau of Labor Statistics. (2015). </t>
    </r>
    <r>
      <rPr>
        <i/>
        <sz val="11"/>
        <color theme="1"/>
        <rFont val="Times New Roman"/>
        <family val="1"/>
      </rPr>
      <t>Employer Costs for Employee Compensation Supplementary Tables: December 2006 – December 2015.</t>
    </r>
    <r>
      <rPr>
        <sz val="11"/>
        <color theme="1"/>
        <rFont val="Times New Roman"/>
        <family val="1"/>
      </rPr>
      <t xml:space="preserve"> Retrieved March 21, 2016, from http://www.bls.gov/ncs/ect/sp/ecsuphst.pdf</t>
    </r>
  </si>
  <si>
    <t>1. Dec 2015 Ind wage rate source.pdf</t>
  </si>
  <si>
    <r>
      <t xml:space="preserve">Hourly Loaded Wages </t>
    </r>
    <r>
      <rPr>
        <b/>
        <vertAlign val="superscript"/>
        <sz val="10"/>
        <color rgb="FF000000"/>
        <rFont val="Times New Roman"/>
        <family val="1"/>
      </rPr>
      <t>d</t>
    </r>
  </si>
  <si>
    <t>Table x: Industry Wage Rates (2015$)</t>
  </si>
  <si>
    <t>Navigation to BLS site (on date of Access, March 21, 2016):</t>
  </si>
  <si>
    <r>
      <t>Data Series</t>
    </r>
    <r>
      <rPr>
        <b/>
        <vertAlign val="superscript"/>
        <sz val="10"/>
        <color rgb="FF000000"/>
        <rFont val="Times New Roman"/>
        <family val="1"/>
      </rPr>
      <t xml:space="preserve"> a</t>
    </r>
  </si>
  <si>
    <t>1. Dec 2016 Ind wage rate source.pdf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</si>
  <si>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2016</t>
    </r>
    <r>
      <rPr>
        <sz val="9"/>
        <color rgb="FF000000"/>
        <rFont val="Times New Roman"/>
        <family val="1"/>
      </rPr>
      <t xml:space="preserve"> (U.S. Bureau of Labor Statistics, 2017).</t>
    </r>
  </si>
  <si>
    <t>Reference Filenames (accessed 3/22/17):</t>
  </si>
  <si>
    <t>Table x: Industry Wage Rates (2016$)</t>
  </si>
  <si>
    <t>Navigation to BLS site (on date of Access, March 21, 2017):</t>
  </si>
  <si>
    <t>1. Dec 2017 Ind wage rate source.pdf</t>
  </si>
  <si>
    <t>Reference Filenames (accessed 3/26/18):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</si>
  <si>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December 2017</t>
    </r>
    <r>
      <rPr>
        <sz val="9"/>
        <color rgb="FF000000"/>
        <rFont val="Times New Roman"/>
        <family val="1"/>
      </rPr>
      <t xml:space="preserve"> (U.S. Bureau of Labor Statistics, 2018).</t>
    </r>
  </si>
  <si>
    <t xml:space="preserve"> Select "Private Industry Supplemental Historical Listing, December 2006 Forward [PDF] [TXT]"</t>
  </si>
  <si>
    <t>https://www.bls.gov/web/ecec/ecsuphst.pdf</t>
  </si>
  <si>
    <r>
      <t xml:space="preserve">1. U.S. Bureau of Labor Statistics. (2018). </t>
    </r>
    <r>
      <rPr>
        <i/>
        <sz val="11"/>
        <color theme="1"/>
        <rFont val="Times New Roman"/>
        <family val="1"/>
      </rPr>
      <t>Employer Costs for Employee Compensation Supplementary Tables: December 2006 – December 2017.</t>
    </r>
    <r>
      <rPr>
        <sz val="11"/>
        <color theme="1"/>
        <rFont val="Times New Roman"/>
        <family val="1"/>
      </rPr>
      <t xml:space="preserve"> Retrieved March 26, 2018, from https://www.bls.gov/web/ecec/ecsuphst.pdf</t>
    </r>
  </si>
  <si>
    <t>Navigation to BLS site (on date of Access, June 20, 2019):</t>
  </si>
  <si>
    <r>
      <t xml:space="preserve">1. U.S. Bureau of Labor Statistics. (2019). </t>
    </r>
    <r>
      <rPr>
        <i/>
        <sz val="11"/>
        <color theme="1"/>
        <rFont val="Times New Roman"/>
        <family val="1"/>
      </rPr>
      <t>Employer Costs for Employee Compensation Supplementary Tables: December 2006 – March 2019.</t>
    </r>
    <r>
      <rPr>
        <sz val="11"/>
        <color theme="1"/>
        <rFont val="Times New Roman"/>
        <family val="1"/>
      </rPr>
      <t xml:space="preserve"> Retrieved June 20, 2019, from https://www.bls.gov/web/ecec/ecsuphst.pdf</t>
    </r>
  </si>
  <si>
    <t>-----extend list by selecting: All NCS Publications (including benefits, compensation costs, and wages)</t>
  </si>
  <si>
    <t>Go to "ECEC" tab</t>
  </si>
  <si>
    <t xml:space="preserve">Select "December 2006-Present Employer Costs for Employee Compensation Historical Listings, Private industry supplemental tables" </t>
  </si>
  <si>
    <t>1. Dec 2018 Ind wage rate source.pdf</t>
  </si>
  <si>
    <t>Reference Filenames (accessed 6/20/19):</t>
  </si>
  <si>
    <r>
      <t>a</t>
    </r>
    <r>
      <rPr>
        <sz val="9"/>
        <color rgb="FF000000"/>
        <rFont val="Times New Roman"/>
        <family val="1"/>
      </rPr>
      <t xml:space="preserve"> Source: </t>
    </r>
    <r>
      <rPr>
        <i/>
        <sz val="9"/>
        <color rgb="FF000000"/>
        <rFont val="Times New Roman"/>
        <family val="1"/>
      </rPr>
      <t>Employer Costs for Employee Compensation Supplementary Tables: December 2006 – March 2019</t>
    </r>
    <r>
      <rPr>
        <sz val="9"/>
        <color rgb="FF000000"/>
        <rFont val="Times New Roman"/>
        <family val="1"/>
      </rPr>
      <t xml:space="preserve"> (U.S. Bureau of Labor Statistics, 2019).</t>
    </r>
  </si>
  <si>
    <t>Table x: Industry Wage Rates (2018$)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</si>
</sst>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b/>
      <vertAlign val="superscript"/>
      <sz val="10"/>
      <name val="Times New Roman"/>
      <family val="1"/>
    </font>
    <font>
      <sz val="8"/>
      <name val="Times New Roman"/>
      <family val="1"/>
    </font>
    <font>
      <u/>
      <sz val="10"/>
      <color indexed="12"/>
      <name val="Arial"/>
      <family val="2"/>
    </font>
    <font>
      <vertAlign val="superscript"/>
      <sz val="9"/>
      <color rgb="FF000000"/>
      <name val="Arial Narrow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theme="1"/>
      <name val="Times New Roman"/>
      <family val="1"/>
    </font>
    <font>
      <vertAlign val="superscript"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double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17" fontId="14" fillId="0" borderId="12" xfId="1" applyNumberFormat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wrapText="1"/>
    </xf>
    <xf numFmtId="9" fontId="6" fillId="0" borderId="8" xfId="1" applyNumberFormat="1" applyFont="1" applyFill="1" applyBorder="1" applyAlignment="1">
      <alignment horizontal="center" vertical="center" wrapText="1"/>
    </xf>
    <xf numFmtId="2" fontId="6" fillId="0" borderId="8" xfId="1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wrapText="1"/>
    </xf>
    <xf numFmtId="0" fontId="3" fillId="0" borderId="10" xfId="1" applyFont="1" applyBorder="1" applyAlignment="1">
      <alignment horizontal="center" vertical="center" wrapText="1"/>
    </xf>
    <xf numFmtId="8" fontId="6" fillId="0" borderId="12" xfId="1" applyNumberFormat="1" applyFont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top" wrapText="1"/>
    </xf>
    <xf numFmtId="0" fontId="14" fillId="0" borderId="6" xfId="1" applyFont="1" applyFill="1" applyBorder="1" applyAlignment="1">
      <alignment horizontal="center" vertical="top" wrapText="1"/>
    </xf>
    <xf numFmtId="0" fontId="14" fillId="0" borderId="11" xfId="1" applyFont="1" applyFill="1" applyBorder="1" applyAlignment="1">
      <alignment horizontal="center" vertical="top" wrapText="1"/>
    </xf>
    <xf numFmtId="0" fontId="3" fillId="0" borderId="21" xfId="1" applyFont="1" applyBorder="1" applyAlignment="1">
      <alignment horizontal="center" vertical="center" wrapText="1"/>
    </xf>
    <xf numFmtId="8" fontId="6" fillId="0" borderId="22" xfId="1" applyNumberFormat="1" applyFont="1" applyBorder="1" applyAlignment="1">
      <alignment horizontal="center" vertical="center" wrapText="1"/>
    </xf>
    <xf numFmtId="9" fontId="6" fillId="0" borderId="20" xfId="1" applyNumberFormat="1" applyFont="1" applyFill="1" applyBorder="1" applyAlignment="1">
      <alignment horizontal="center" vertical="center" wrapText="1"/>
    </xf>
    <xf numFmtId="0" fontId="15" fillId="0" borderId="0" xfId="2" applyAlignment="1" applyProtection="1"/>
    <xf numFmtId="0" fontId="1" fillId="0" borderId="0" xfId="0" applyFont="1"/>
    <xf numFmtId="0" fontId="4" fillId="0" borderId="0" xfId="1" applyFont="1" applyFill="1" applyBorder="1" applyAlignment="1">
      <alignment horizontal="center" vertical="center" wrapText="1"/>
    </xf>
    <xf numFmtId="17" fontId="14" fillId="0" borderId="23" xfId="1" applyNumberFormat="1" applyFont="1" applyBorder="1" applyAlignment="1">
      <alignment horizontal="center" vertical="center" wrapText="1"/>
    </xf>
    <xf numFmtId="8" fontId="6" fillId="0" borderId="23" xfId="1" applyNumberFormat="1" applyFont="1" applyBorder="1" applyAlignment="1">
      <alignment horizontal="center" vertical="center" wrapText="1"/>
    </xf>
    <xf numFmtId="17" fontId="14" fillId="0" borderId="20" xfId="1" applyNumberFormat="1" applyFont="1" applyBorder="1" applyAlignment="1">
      <alignment horizontal="center" vertical="center" wrapText="1"/>
    </xf>
    <xf numFmtId="8" fontId="6" fillId="0" borderId="20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7" fontId="14" fillId="0" borderId="17" xfId="1" applyNumberFormat="1" applyFont="1" applyBorder="1" applyAlignment="1">
      <alignment horizontal="center" vertical="center" wrapText="1"/>
    </xf>
    <xf numFmtId="10" fontId="6" fillId="0" borderId="8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22" fillId="0" borderId="24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17" fontId="22" fillId="0" borderId="12" xfId="0" applyNumberFormat="1" applyFont="1" applyBorder="1" applyAlignment="1">
      <alignment horizontal="center" vertical="center" wrapText="1"/>
    </xf>
    <xf numFmtId="8" fontId="23" fillId="0" borderId="12" xfId="0" applyNumberFormat="1" applyFont="1" applyBorder="1" applyAlignment="1">
      <alignment horizontal="center" vertical="center" wrapText="1"/>
    </xf>
    <xf numFmtId="9" fontId="23" fillId="0" borderId="12" xfId="0" applyNumberFormat="1" applyFont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wrapText="1"/>
    </xf>
    <xf numFmtId="164" fontId="27" fillId="0" borderId="8" xfId="0" applyNumberFormat="1" applyFont="1" applyBorder="1" applyAlignment="1">
      <alignment horizontal="center" vertical="center"/>
    </xf>
    <xf numFmtId="164" fontId="27" fillId="0" borderId="38" xfId="0" applyNumberFormat="1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center" vertical="center" wrapText="1"/>
    </xf>
    <xf numFmtId="0" fontId="0" fillId="0" borderId="0" xfId="0" quotePrefix="1"/>
    <xf numFmtId="0" fontId="15" fillId="0" borderId="0" xfId="2" applyAlignment="1" applyProtection="1">
      <alignment horizontal="left" vertical="center" indent="2"/>
    </xf>
    <xf numFmtId="0" fontId="15" fillId="0" borderId="0" xfId="2" applyAlignment="1" applyProtection="1">
      <alignment horizontal="left" vertical="center"/>
    </xf>
    <xf numFmtId="0" fontId="15" fillId="0" borderId="0" xfId="2" applyAlignment="1" applyProtection="1"/>
    <xf numFmtId="0" fontId="28" fillId="0" borderId="12" xfId="0" applyFont="1" applyBorder="1" applyAlignment="1">
      <alignment vertical="center" wrapText="1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15" fillId="0" borderId="0" xfId="2" applyAlignment="1" applyProtection="1"/>
    <xf numFmtId="0" fontId="15" fillId="0" borderId="0" xfId="2" applyAlignment="1" applyProtection="1"/>
    <xf numFmtId="0" fontId="15" fillId="0" borderId="0" xfId="2" applyAlignment="1" applyProtection="1"/>
    <xf numFmtId="0" fontId="25" fillId="0" borderId="29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8" xfId="0" applyFont="1" applyFill="1" applyBorder="1" applyAlignment="1">
      <alignment horizontal="left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vertical="center" wrapText="1"/>
    </xf>
    <xf numFmtId="0" fontId="24" fillId="0" borderId="34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15" fillId="0" borderId="0" xfId="2" applyAlignment="1" applyProtection="1"/>
    <xf numFmtId="0" fontId="9" fillId="0" borderId="13" xfId="1" applyFont="1" applyBorder="1" applyAlignment="1">
      <alignment horizontal="left" wrapText="1"/>
    </xf>
    <xf numFmtId="0" fontId="9" fillId="0" borderId="0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9" xfId="1" applyFont="1" applyBorder="1" applyAlignment="1">
      <alignment horizontal="left" wrapText="1"/>
    </xf>
    <xf numFmtId="0" fontId="9" fillId="0" borderId="1" xfId="1" applyFont="1" applyBorder="1" applyAlignment="1">
      <alignment horizontal="left" wrapText="1"/>
    </xf>
    <xf numFmtId="0" fontId="9" fillId="0" borderId="2" xfId="1" applyFont="1" applyBorder="1" applyAlignment="1">
      <alignment horizontal="left" wrapText="1"/>
    </xf>
    <xf numFmtId="0" fontId="12" fillId="0" borderId="18" xfId="1" applyFont="1" applyBorder="1"/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wrapText="1"/>
    </xf>
    <xf numFmtId="0" fontId="8" fillId="0" borderId="0" xfId="1" applyFont="1" applyBorder="1" applyAlignment="1">
      <alignment horizontal="left" wrapText="1"/>
    </xf>
    <xf numFmtId="0" fontId="8" fillId="0" borderId="14" xfId="1" applyFont="1" applyBorder="1" applyAlignment="1">
      <alignment horizontal="left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8</xdr:col>
          <xdr:colOff>381000</xdr:colOff>
          <xdr:row>42</xdr:row>
          <xdr:rowOff>114300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C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9</xdr:col>
          <xdr:colOff>342900</xdr:colOff>
          <xdr:row>40</xdr:row>
          <xdr:rowOff>114300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E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9</xdr:col>
          <xdr:colOff>342900</xdr:colOff>
          <xdr:row>40</xdr:row>
          <xdr:rowOff>114300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1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342900</xdr:colOff>
          <xdr:row>39</xdr:row>
          <xdr:rowOff>114300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</xdr:row>
          <xdr:rowOff>19050</xdr:rowOff>
        </xdr:from>
        <xdr:to>
          <xdr:col>10</xdr:col>
          <xdr:colOff>409575</xdr:colOff>
          <xdr:row>41</xdr:row>
          <xdr:rowOff>133350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1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7" Type="http://schemas.openxmlformats.org/officeDocument/2006/relationships/image" Target="../media/image1.emf"/><Relationship Id="rId2" Type="http://schemas.openxmlformats.org/officeDocument/2006/relationships/hyperlink" Target="http://www.bls.gov/bls/ecec_correction_091014.htm" TargetMode="External"/><Relationship Id="rId1" Type="http://schemas.openxmlformats.org/officeDocument/2006/relationships/hyperlink" Target="http://www.bls.gov/ncs/ect/sp/ecsuphst.pdf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bls.gov/ncs/ect/sp/ecsuphst.pdf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bls.gov/ncs/ect/sp/ecsuphst.pdf" TargetMode="External"/><Relationship Id="rId6" Type="http://schemas.openxmlformats.org/officeDocument/2006/relationships/image" Target="../media/image3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3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bls.gov/ncs/ect/sp/ecsuphst.pdf" TargetMode="External"/><Relationship Id="rId6" Type="http://schemas.openxmlformats.org/officeDocument/2006/relationships/image" Target="../media/image5.emf"/><Relationship Id="rId5" Type="http://schemas.openxmlformats.org/officeDocument/2006/relationships/oleObject" Target="../embeddings/oleObject5.bin"/><Relationship Id="rId4" Type="http://schemas.openxmlformats.org/officeDocument/2006/relationships/vmlDrawing" Target="../drawings/vmlDrawing5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ls.gov/web/ecec/ecsuphst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ls.gov/web/ecec/ecsuphst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ncs/ect/sp/ecsuphst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ncs/ect/sp/ecsuphs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workbookViewId="0">
      <selection activeCell="D11" sqref="D11"/>
    </sheetView>
  </sheetViews>
  <sheetFormatPr defaultRowHeight="15" x14ac:dyDescent="0.25"/>
  <cols>
    <col min="1" max="1" width="12.28515625" customWidth="1"/>
    <col min="2" max="3" width="11.42578125" customWidth="1"/>
    <col min="4" max="4" width="11.7109375" bestFit="1" customWidth="1"/>
  </cols>
  <sheetData>
    <row r="2" spans="1:9" x14ac:dyDescent="0.25">
      <c r="A2" s="18" t="s">
        <v>0</v>
      </c>
      <c r="B2" s="18" t="s">
        <v>16</v>
      </c>
      <c r="C2" s="18" t="s">
        <v>25</v>
      </c>
      <c r="D2" s="18" t="s">
        <v>20</v>
      </c>
      <c r="E2" s="24"/>
    </row>
    <row r="3" spans="1:9" x14ac:dyDescent="0.25">
      <c r="A3" s="24">
        <v>2010</v>
      </c>
      <c r="B3" s="48">
        <f>'2013 LIR with Sept Correction'!$I$4</f>
        <v>77.765699999999995</v>
      </c>
      <c r="C3" s="48">
        <f>'2013 LIR with Sept Correction'!$I$5</f>
        <v>67.588999999999999</v>
      </c>
      <c r="D3" s="48">
        <f>'2013 LIR with Sept Correction'!$I$6</f>
        <v>30.348500000000001</v>
      </c>
    </row>
    <row r="4" spans="1:9" x14ac:dyDescent="0.25">
      <c r="A4" s="24">
        <v>2011</v>
      </c>
      <c r="B4" s="48">
        <f>'2011 Loaded Ind Wage Rates'!$I$4</f>
        <v>70.731700000000004</v>
      </c>
      <c r="C4" s="48">
        <f>'2011 Loaded Ind Wage Rates'!$I$5</f>
        <v>64.661599999999993</v>
      </c>
      <c r="D4" s="48">
        <f>'2011 Loaded Ind Wage Rates'!$I$6</f>
        <v>29.8613</v>
      </c>
    </row>
    <row r="5" spans="1:9" x14ac:dyDescent="0.25">
      <c r="A5" s="24">
        <v>2012</v>
      </c>
      <c r="B5" s="48">
        <f>'2012 Loaded Ind Wage Rates'!$I$4</f>
        <v>72.881500000000003</v>
      </c>
      <c r="C5" s="48">
        <f>'2012 Loaded Ind Wage Rates'!$I$5</f>
        <v>64.390100000000004</v>
      </c>
      <c r="D5" s="48">
        <f>'2012 Loaded Ind Wage Rates'!$I$6</f>
        <v>29.508800000000004</v>
      </c>
    </row>
    <row r="6" spans="1:9" x14ac:dyDescent="0.25">
      <c r="A6" s="24">
        <v>2013</v>
      </c>
      <c r="B6" s="48">
        <f>'2013 Loaded Ind Wage Rates'!$I$4</f>
        <v>77.822499999999991</v>
      </c>
      <c r="C6" s="48">
        <f>'2013 Loaded Ind Wage Rates'!$I$5</f>
        <v>64.547200000000004</v>
      </c>
      <c r="D6" s="48">
        <f>'2013 Loaded Ind Wage Rates'!$I$6</f>
        <v>30.348500000000001</v>
      </c>
    </row>
    <row r="7" spans="1:9" x14ac:dyDescent="0.25">
      <c r="A7" s="24">
        <v>2014</v>
      </c>
      <c r="B7" s="48">
        <f>'2014 Loaded Industry Rate'!$I$4</f>
        <v>80.222999999999999</v>
      </c>
      <c r="C7" s="48">
        <f>'2014 Loaded Industry Rate'!$I$5</f>
        <v>72.222300000000004</v>
      </c>
      <c r="D7" s="48">
        <f>'2014 Loaded Industry Rate'!$I$6</f>
        <v>31.255599999999998</v>
      </c>
    </row>
    <row r="8" spans="1:9" x14ac:dyDescent="0.25">
      <c r="A8" s="24">
        <v>2015</v>
      </c>
      <c r="B8" s="49">
        <f>'2015 Loaded Industry Rate'!$I$4</f>
        <v>81.180000000000007</v>
      </c>
      <c r="C8" s="49">
        <f>'2015 Loaded Industry Rate'!$I$5</f>
        <v>75.89</v>
      </c>
      <c r="D8" s="49">
        <f>'2015 Loaded Industry Rate'!$I$6</f>
        <v>33.659999999999997</v>
      </c>
    </row>
    <row r="9" spans="1:9" x14ac:dyDescent="0.25">
      <c r="A9" s="24">
        <v>2016</v>
      </c>
      <c r="B9" s="49">
        <f>'2016 Loaded Industrial Rate'!$I$4</f>
        <v>83.26</v>
      </c>
      <c r="C9" s="49">
        <f>'2016 Loaded Industrial Rate'!$I$5</f>
        <v>78.400000000000006</v>
      </c>
      <c r="D9" s="49">
        <f>'2016 Loaded Industrial Rate'!$I$6</f>
        <v>34.26</v>
      </c>
    </row>
    <row r="10" spans="1:9" x14ac:dyDescent="0.25">
      <c r="A10" s="24">
        <v>2017</v>
      </c>
      <c r="B10" s="49">
        <f>'2017 Loaded Industrial Rate'!$I$4</f>
        <v>76.67</v>
      </c>
      <c r="C10" s="49">
        <f>'2017 Loaded Industrial Rate'!$I$5</f>
        <v>77.94</v>
      </c>
      <c r="D10" s="49">
        <f>'2017 Loaded Industrial Rate'!$I$6</f>
        <v>34.99</v>
      </c>
      <c r="I10" s="24"/>
    </row>
    <row r="11" spans="1:9" x14ac:dyDescent="0.25">
      <c r="A11" s="24">
        <v>2018</v>
      </c>
      <c r="B11" s="49">
        <f>'2018 Loaded Industrial Rate'!$I$4</f>
        <v>80.09</v>
      </c>
      <c r="C11" s="49">
        <f>'2018 Loaded Industrial Rate'!$I$5</f>
        <v>75.319999999999993</v>
      </c>
      <c r="D11" s="49">
        <f>'2018 Loaded Industrial Rate'!$I$6</f>
        <v>34.5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"/>
  <sheetViews>
    <sheetView workbookViewId="0">
      <selection activeCell="B28" sqref="B28"/>
    </sheetView>
  </sheetViews>
  <sheetFormatPr defaultRowHeight="15" x14ac:dyDescent="0.25"/>
  <cols>
    <col min="1" max="1" width="13.7109375" customWidth="1"/>
    <col min="2" max="2" width="19.42578125" customWidth="1"/>
    <col min="8" max="8" width="11.42578125" customWidth="1"/>
    <col min="11" max="11" width="11.7109375" customWidth="1"/>
  </cols>
  <sheetData>
    <row r="1" spans="1:11" ht="15.75" thickBot="1" x14ac:dyDescent="0.3">
      <c r="A1" s="59" t="s">
        <v>76</v>
      </c>
      <c r="B1" s="60"/>
      <c r="C1" s="60"/>
      <c r="D1" s="60"/>
      <c r="E1" s="60"/>
      <c r="F1" s="60"/>
      <c r="G1" s="60"/>
      <c r="H1" s="60"/>
      <c r="I1" s="61"/>
    </row>
    <row r="2" spans="1:11" ht="42" x14ac:dyDescent="0.25">
      <c r="A2" s="62" t="s">
        <v>49</v>
      </c>
      <c r="B2" s="62" t="s">
        <v>67</v>
      </c>
      <c r="C2" s="62" t="s">
        <v>3</v>
      </c>
      <c r="D2" s="37" t="s">
        <v>4</v>
      </c>
      <c r="E2" s="38" t="s">
        <v>5</v>
      </c>
      <c r="F2" s="38" t="s">
        <v>50</v>
      </c>
      <c r="G2" s="39" t="s">
        <v>62</v>
      </c>
      <c r="H2" s="39" t="s">
        <v>63</v>
      </c>
      <c r="I2" s="39" t="s">
        <v>68</v>
      </c>
      <c r="K2" s="19" t="s">
        <v>31</v>
      </c>
    </row>
    <row r="3" spans="1:11" ht="15.75" thickBot="1" x14ac:dyDescent="0.3">
      <c r="A3" s="63"/>
      <c r="B3" s="63"/>
      <c r="C3" s="63"/>
      <c r="D3" s="36" t="s">
        <v>51</v>
      </c>
      <c r="E3" s="36" t="s">
        <v>52</v>
      </c>
      <c r="F3" s="36" t="s">
        <v>53</v>
      </c>
      <c r="G3" s="36" t="s">
        <v>54</v>
      </c>
      <c r="H3" s="36" t="s">
        <v>55</v>
      </c>
      <c r="I3" s="36" t="s">
        <v>56</v>
      </c>
    </row>
    <row r="4" spans="1:11" ht="53.25" customHeight="1" thickBot="1" x14ac:dyDescent="0.3">
      <c r="A4" s="31" t="s">
        <v>16</v>
      </c>
      <c r="B4" s="32" t="s">
        <v>57</v>
      </c>
      <c r="C4" s="33">
        <v>41974</v>
      </c>
      <c r="D4" s="34">
        <v>47.9</v>
      </c>
      <c r="E4" s="34">
        <f>$K4-$D4</f>
        <v>24.18</v>
      </c>
      <c r="F4" s="35">
        <f>$E4/$D4</f>
        <v>0.50480167014613775</v>
      </c>
      <c r="G4" s="35">
        <v>0.17</v>
      </c>
      <c r="H4" s="42">
        <f>$G4+$F4+1</f>
        <v>1.6748016701461377</v>
      </c>
      <c r="I4" s="34">
        <f>$D4*$H4</f>
        <v>80.222999999999999</v>
      </c>
      <c r="J4" s="28"/>
      <c r="K4" s="40">
        <v>72.08</v>
      </c>
    </row>
    <row r="5" spans="1:11" ht="44.25" customHeight="1" thickBot="1" x14ac:dyDescent="0.3">
      <c r="A5" s="31" t="s">
        <v>58</v>
      </c>
      <c r="B5" s="32" t="s">
        <v>59</v>
      </c>
      <c r="C5" s="33">
        <v>41974</v>
      </c>
      <c r="D5" s="34">
        <v>42.19</v>
      </c>
      <c r="E5" s="34">
        <f>$K5-$D5</f>
        <v>22.86</v>
      </c>
      <c r="F5" s="35">
        <f>$E5/$D5</f>
        <v>0.54183455795212132</v>
      </c>
      <c r="G5" s="35">
        <v>0.17</v>
      </c>
      <c r="H5" s="42">
        <f>$G5+$F5+1</f>
        <v>1.7118345579521215</v>
      </c>
      <c r="I5" s="34">
        <f>$D5*$H5</f>
        <v>72.222300000000004</v>
      </c>
      <c r="J5" s="28"/>
      <c r="K5" s="41">
        <v>65.05</v>
      </c>
    </row>
    <row r="6" spans="1:11" ht="57.75" customHeight="1" thickBot="1" x14ac:dyDescent="0.3">
      <c r="A6" s="31" t="s">
        <v>20</v>
      </c>
      <c r="B6" s="32" t="s">
        <v>60</v>
      </c>
      <c r="C6" s="33">
        <v>41974</v>
      </c>
      <c r="D6" s="34">
        <v>18.68</v>
      </c>
      <c r="E6" s="34">
        <f>$K6-$D6</f>
        <v>9.3999999999999986</v>
      </c>
      <c r="F6" s="35">
        <f>$E6/$D6</f>
        <v>0.50321199143468942</v>
      </c>
      <c r="G6" s="35">
        <v>0.17</v>
      </c>
      <c r="H6" s="42">
        <f>$G6+$F6+1</f>
        <v>1.6732119914346895</v>
      </c>
      <c r="I6" s="34">
        <f>$D6*$H6</f>
        <v>31.255599999999998</v>
      </c>
      <c r="J6" s="28"/>
      <c r="K6" s="41">
        <v>28.08</v>
      </c>
    </row>
    <row r="7" spans="1:11" x14ac:dyDescent="0.25">
      <c r="A7" s="64" t="s">
        <v>70</v>
      </c>
      <c r="B7" s="65"/>
      <c r="C7" s="65"/>
      <c r="D7" s="65"/>
      <c r="E7" s="65"/>
      <c r="F7" s="65"/>
      <c r="G7" s="65"/>
      <c r="H7" s="65"/>
      <c r="I7" s="66"/>
    </row>
    <row r="8" spans="1:11" ht="29.25" customHeight="1" x14ac:dyDescent="0.25">
      <c r="A8" s="53" t="s">
        <v>64</v>
      </c>
      <c r="B8" s="54"/>
      <c r="C8" s="54"/>
      <c r="D8" s="54"/>
      <c r="E8" s="54"/>
      <c r="F8" s="54"/>
      <c r="G8" s="54"/>
      <c r="H8" s="54"/>
      <c r="I8" s="55"/>
    </row>
    <row r="9" spans="1:11" ht="29.25" customHeight="1" x14ac:dyDescent="0.25">
      <c r="A9" s="53" t="s">
        <v>65</v>
      </c>
      <c r="B9" s="54"/>
      <c r="C9" s="54"/>
      <c r="D9" s="54"/>
      <c r="E9" s="54"/>
      <c r="F9" s="54"/>
      <c r="G9" s="54"/>
      <c r="H9" s="54"/>
      <c r="I9" s="55"/>
    </row>
    <row r="10" spans="1:11" ht="18" customHeight="1" x14ac:dyDescent="0.25">
      <c r="A10" s="53" t="s">
        <v>69</v>
      </c>
      <c r="B10" s="54"/>
      <c r="C10" s="54"/>
      <c r="D10" s="54"/>
      <c r="E10" s="54"/>
      <c r="F10" s="54"/>
      <c r="G10" s="54"/>
      <c r="H10" s="54"/>
      <c r="I10" s="55"/>
    </row>
    <row r="11" spans="1:11" ht="15.75" thickBot="1" x14ac:dyDescent="0.3">
      <c r="A11" s="56" t="s">
        <v>66</v>
      </c>
      <c r="B11" s="57"/>
      <c r="C11" s="57"/>
      <c r="D11" s="57"/>
      <c r="E11" s="57"/>
      <c r="F11" s="57"/>
      <c r="G11" s="57"/>
      <c r="H11" s="57"/>
      <c r="I11" s="58"/>
    </row>
    <row r="12" spans="1:11" ht="15.75" x14ac:dyDescent="0.25">
      <c r="A12" s="27"/>
      <c r="B12" s="27"/>
      <c r="C12" s="27"/>
      <c r="D12" s="27"/>
      <c r="E12" s="27"/>
      <c r="F12" s="27"/>
      <c r="G12" s="27"/>
      <c r="H12" s="27"/>
      <c r="I12" s="27"/>
    </row>
    <row r="14" spans="1:11" x14ac:dyDescent="0.25">
      <c r="A14" s="30"/>
    </row>
    <row r="15" spans="1:11" x14ac:dyDescent="0.25">
      <c r="A15" s="29"/>
    </row>
    <row r="16" spans="1:11" x14ac:dyDescent="0.25">
      <c r="A16" s="29"/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workbookViewId="0">
      <selection sqref="A1:I18"/>
    </sheetView>
  </sheetViews>
  <sheetFormatPr defaultRowHeight="15" x14ac:dyDescent="0.25"/>
  <sheetData>
    <row r="1" spans="1:10" x14ac:dyDescent="0.25">
      <c r="A1" t="s">
        <v>77</v>
      </c>
      <c r="J1" s="67"/>
    </row>
    <row r="2" spans="1:10" x14ac:dyDescent="0.25">
      <c r="A2" t="s">
        <v>30</v>
      </c>
      <c r="J2" s="67"/>
    </row>
    <row r="3" spans="1:10" x14ac:dyDescent="0.25">
      <c r="A3" t="s">
        <v>78</v>
      </c>
      <c r="J3" s="67"/>
    </row>
    <row r="4" spans="1:10" x14ac:dyDescent="0.25">
      <c r="A4">
        <v>1</v>
      </c>
      <c r="B4" t="s">
        <v>80</v>
      </c>
      <c r="D4" t="s">
        <v>81</v>
      </c>
      <c r="J4" s="44"/>
    </row>
    <row r="5" spans="1:10" x14ac:dyDescent="0.25">
      <c r="A5">
        <v>2</v>
      </c>
      <c r="B5" s="43" t="s">
        <v>87</v>
      </c>
      <c r="J5" s="45"/>
    </row>
    <row r="6" spans="1:10" x14ac:dyDescent="0.25">
      <c r="A6">
        <v>3</v>
      </c>
      <c r="B6" s="43" t="s">
        <v>82</v>
      </c>
    </row>
    <row r="7" spans="1:10" x14ac:dyDescent="0.25">
      <c r="C7" s="43" t="s">
        <v>83</v>
      </c>
    </row>
    <row r="8" spans="1:10" x14ac:dyDescent="0.25">
      <c r="A8">
        <v>4</v>
      </c>
      <c r="B8" s="43" t="s">
        <v>85</v>
      </c>
    </row>
    <row r="9" spans="1:10" x14ac:dyDescent="0.25">
      <c r="B9" s="43"/>
      <c r="C9" t="s">
        <v>84</v>
      </c>
    </row>
    <row r="10" spans="1:10" x14ac:dyDescent="0.25">
      <c r="A10" t="s">
        <v>86</v>
      </c>
    </row>
    <row r="11" spans="1:10" x14ac:dyDescent="0.25">
      <c r="A11" s="30" t="s">
        <v>75</v>
      </c>
    </row>
    <row r="12" spans="1:10" x14ac:dyDescent="0.25">
      <c r="A12" s="30" t="s">
        <v>71</v>
      </c>
    </row>
    <row r="13" spans="1:10" x14ac:dyDescent="0.25">
      <c r="A13" s="30" t="s">
        <v>72</v>
      </c>
    </row>
    <row r="15" spans="1:10" x14ac:dyDescent="0.25">
      <c r="A15" t="s">
        <v>61</v>
      </c>
    </row>
    <row r="16" spans="1:10" x14ac:dyDescent="0.25">
      <c r="A16" s="30" t="s">
        <v>74</v>
      </c>
    </row>
    <row r="17" spans="1:1" x14ac:dyDescent="0.25">
      <c r="A17" s="29" t="s">
        <v>73</v>
      </c>
    </row>
    <row r="18" spans="1:1" x14ac:dyDescent="0.25">
      <c r="A18" s="29" t="s">
        <v>79</v>
      </c>
    </row>
  </sheetData>
  <mergeCells count="1">
    <mergeCell ref="J1:J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"/>
  <sheetViews>
    <sheetView workbookViewId="0">
      <selection activeCell="I4" sqref="I4"/>
    </sheetView>
  </sheetViews>
  <sheetFormatPr defaultRowHeight="15" x14ac:dyDescent="0.25"/>
  <cols>
    <col min="1" max="1" width="13.7109375" customWidth="1"/>
    <col min="2" max="2" width="16.7109375" customWidth="1"/>
    <col min="4" max="4" width="7.28515625" customWidth="1"/>
  </cols>
  <sheetData>
    <row r="1" spans="1:11" ht="16.5" thickBot="1" x14ac:dyDescent="0.3">
      <c r="A1" s="74" t="s">
        <v>42</v>
      </c>
      <c r="B1" s="74"/>
      <c r="C1" s="74"/>
      <c r="D1" s="74"/>
      <c r="E1" s="74"/>
      <c r="F1" s="74"/>
      <c r="G1" s="74"/>
      <c r="H1" s="74"/>
      <c r="I1" s="74"/>
    </row>
    <row r="2" spans="1:11" ht="42" thickTop="1" x14ac:dyDescent="0.25">
      <c r="A2" s="75" t="s">
        <v>1</v>
      </c>
      <c r="B2" s="77" t="s">
        <v>2</v>
      </c>
      <c r="C2" s="79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3.25" thickBot="1" x14ac:dyDescent="0.3">
      <c r="A3" s="76"/>
      <c r="B3" s="78"/>
      <c r="C3" s="80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66" thickTop="1" thickBot="1" x14ac:dyDescent="0.3">
      <c r="A4" s="9" t="s">
        <v>16</v>
      </c>
      <c r="B4" s="4" t="s">
        <v>17</v>
      </c>
      <c r="C4" s="25" t="s">
        <v>40</v>
      </c>
      <c r="D4" s="21">
        <v>46.21</v>
      </c>
      <c r="E4" s="21">
        <f>+$K4-$D4</f>
        <v>23.699999999999996</v>
      </c>
      <c r="F4" s="26">
        <f>+E4/D4</f>
        <v>0.51287600086561336</v>
      </c>
      <c r="G4" s="5">
        <v>0.17</v>
      </c>
      <c r="H4" s="6">
        <f>+G4+F4+1</f>
        <v>1.6828760008656134</v>
      </c>
      <c r="I4" s="7">
        <f>+D4*H4</f>
        <v>77.765699999999995</v>
      </c>
      <c r="K4" s="10">
        <v>69.91</v>
      </c>
    </row>
    <row r="5" spans="1:11" ht="65.25" thickBot="1" x14ac:dyDescent="0.3">
      <c r="A5" s="9" t="s">
        <v>18</v>
      </c>
      <c r="B5" s="8" t="s">
        <v>19</v>
      </c>
      <c r="C5" s="22" t="s">
        <v>40</v>
      </c>
      <c r="D5" s="23">
        <v>39.700000000000003</v>
      </c>
      <c r="E5" s="23">
        <f>+$K5-$D5</f>
        <v>21.14</v>
      </c>
      <c r="F5" s="26">
        <f>+E5/D5</f>
        <v>0.53249370277078079</v>
      </c>
      <c r="G5" s="5">
        <v>0.17</v>
      </c>
      <c r="H5" s="6">
        <f>+G5+F5+1</f>
        <v>1.7024937027707807</v>
      </c>
      <c r="I5" s="7">
        <f>+D5*H5</f>
        <v>67.588999999999999</v>
      </c>
      <c r="K5" s="10">
        <v>60.84</v>
      </c>
    </row>
    <row r="6" spans="1:11" ht="64.5" x14ac:dyDescent="0.25">
      <c r="A6" s="14" t="s">
        <v>20</v>
      </c>
      <c r="B6" s="8" t="s">
        <v>21</v>
      </c>
      <c r="C6" s="22" t="s">
        <v>40</v>
      </c>
      <c r="D6" s="23">
        <v>18.05</v>
      </c>
      <c r="E6" s="23">
        <f>+$K6-$D6</f>
        <v>9.23</v>
      </c>
      <c r="F6" s="26">
        <f>+E6/D6</f>
        <v>0.51135734072022165</v>
      </c>
      <c r="G6" s="16">
        <v>0.17</v>
      </c>
      <c r="H6" s="6">
        <f>+G6+F6+1</f>
        <v>1.6813573407202216</v>
      </c>
      <c r="I6" s="7">
        <f>+D6*H6</f>
        <v>30.348500000000001</v>
      </c>
      <c r="K6" s="15">
        <v>27.28</v>
      </c>
    </row>
    <row r="7" spans="1:11" x14ac:dyDescent="0.25">
      <c r="A7" s="81" t="s">
        <v>22</v>
      </c>
      <c r="B7" s="82"/>
      <c r="C7" s="82"/>
      <c r="D7" s="82"/>
      <c r="E7" s="82"/>
      <c r="F7" s="82"/>
      <c r="G7" s="82"/>
      <c r="H7" s="82"/>
      <c r="I7" s="83"/>
    </row>
    <row r="8" spans="1:11" ht="26.25" customHeight="1" x14ac:dyDescent="0.25">
      <c r="A8" s="68" t="s">
        <v>27</v>
      </c>
      <c r="B8" s="69"/>
      <c r="C8" s="69"/>
      <c r="D8" s="69"/>
      <c r="E8" s="69"/>
      <c r="F8" s="69"/>
      <c r="G8" s="69"/>
      <c r="H8" s="69"/>
      <c r="I8" s="70"/>
    </row>
    <row r="9" spans="1:11" ht="27" customHeight="1" x14ac:dyDescent="0.25">
      <c r="A9" s="68" t="s">
        <v>23</v>
      </c>
      <c r="B9" s="69"/>
      <c r="C9" s="69"/>
      <c r="D9" s="69"/>
      <c r="E9" s="69"/>
      <c r="F9" s="69"/>
      <c r="G9" s="69"/>
      <c r="H9" s="69"/>
      <c r="I9" s="70"/>
    </row>
    <row r="10" spans="1:11" x14ac:dyDescent="0.25">
      <c r="A10" s="68" t="s">
        <v>24</v>
      </c>
      <c r="B10" s="69"/>
      <c r="C10" s="69"/>
      <c r="D10" s="69"/>
      <c r="E10" s="69"/>
      <c r="F10" s="69"/>
      <c r="G10" s="69"/>
      <c r="H10" s="69"/>
      <c r="I10" s="70"/>
    </row>
    <row r="11" spans="1:11" ht="31.5" customHeight="1" thickBot="1" x14ac:dyDescent="0.3">
      <c r="A11" s="71" t="s">
        <v>48</v>
      </c>
      <c r="B11" s="72"/>
      <c r="C11" s="72"/>
      <c r="D11" s="72"/>
      <c r="E11" s="72"/>
      <c r="F11" s="72"/>
      <c r="G11" s="72"/>
      <c r="H11" s="72"/>
      <c r="I11" s="73"/>
    </row>
    <row r="12" spans="1:11" ht="15.75" thickTop="1" x14ac:dyDescent="0.25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"/>
  <sheetViews>
    <sheetView workbookViewId="0">
      <selection activeCell="A3" sqref="A3"/>
    </sheetView>
  </sheetViews>
  <sheetFormatPr defaultRowHeight="15" x14ac:dyDescent="0.25"/>
  <cols>
    <col min="3" max="3" width="17.7109375" customWidth="1"/>
  </cols>
  <sheetData>
    <row r="1" spans="1:14" x14ac:dyDescent="0.25">
      <c r="A1" t="s">
        <v>46</v>
      </c>
      <c r="C1" s="17" t="s">
        <v>47</v>
      </c>
    </row>
    <row r="2" spans="1:14" x14ac:dyDescent="0.25">
      <c r="A2" t="s">
        <v>44</v>
      </c>
    </row>
    <row r="3" spans="1:14" x14ac:dyDescent="0.25">
      <c r="A3" s="17" t="s">
        <v>30</v>
      </c>
      <c r="D3" t="s">
        <v>45</v>
      </c>
    </row>
    <row r="4" spans="1:14" x14ac:dyDescent="0.25">
      <c r="N4" s="17"/>
    </row>
  </sheetData>
  <hyperlinks>
    <hyperlink ref="A3" r:id="rId1" xr:uid="{00000000-0004-0000-0A00-000000000000}"/>
    <hyperlink ref="C1" r:id="rId2" xr:uid="{00000000-0004-0000-0A00-000001000000}"/>
  </hyperlinks>
  <pageMargins left="0.7" right="0.7" top="0.75" bottom="0.75" header="0.3" footer="0.3"/>
  <pageSetup orientation="portrait" r:id="rId3"/>
  <drawing r:id="rId4"/>
  <legacyDrawing r:id="rId5"/>
  <oleObjects>
    <mc:AlternateContent xmlns:mc="http://schemas.openxmlformats.org/markup-compatibility/2006">
      <mc:Choice Requires="x14">
        <oleObject progId="AcroExch.Document.7" shapeId="27649" r:id="rId6">
          <objectPr defaultSize="0" r:id="rId7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8</xdr:col>
                <xdr:colOff>381000</xdr:colOff>
                <xdr:row>42</xdr:row>
                <xdr:rowOff>114300</xdr:rowOff>
              </to>
            </anchor>
          </objectPr>
        </oleObject>
      </mc:Choice>
      <mc:Fallback>
        <oleObject progId="AcroExch.Document.7" shapeId="27649" r:id="rId6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workbookViewId="0">
      <selection activeCell="K7" sqref="K7"/>
    </sheetView>
  </sheetViews>
  <sheetFormatPr defaultRowHeight="15" x14ac:dyDescent="0.25"/>
  <cols>
    <col min="1" max="1" width="13.7109375" customWidth="1"/>
    <col min="2" max="2" width="16.7109375" customWidth="1"/>
    <col min="4" max="4" width="7.28515625" customWidth="1"/>
  </cols>
  <sheetData>
    <row r="1" spans="1:11" ht="16.5" thickBot="1" x14ac:dyDescent="0.3">
      <c r="A1" s="74" t="s">
        <v>42</v>
      </c>
      <c r="B1" s="74"/>
      <c r="C1" s="74"/>
      <c r="D1" s="74"/>
      <c r="E1" s="74"/>
      <c r="F1" s="74"/>
      <c r="G1" s="74"/>
      <c r="H1" s="74"/>
      <c r="I1" s="74"/>
    </row>
    <row r="2" spans="1:11" ht="42" thickTop="1" x14ac:dyDescent="0.25">
      <c r="A2" s="75" t="s">
        <v>1</v>
      </c>
      <c r="B2" s="77" t="s">
        <v>2</v>
      </c>
      <c r="C2" s="79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3.25" thickBot="1" x14ac:dyDescent="0.3">
      <c r="A3" s="76"/>
      <c r="B3" s="78"/>
      <c r="C3" s="80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66" thickTop="1" thickBot="1" x14ac:dyDescent="0.3">
      <c r="A4" s="9" t="s">
        <v>16</v>
      </c>
      <c r="B4" s="4" t="s">
        <v>17</v>
      </c>
      <c r="C4" s="25" t="s">
        <v>40</v>
      </c>
      <c r="D4" s="21">
        <v>46.25</v>
      </c>
      <c r="E4" s="21">
        <f>+$K4-$D4</f>
        <v>23.709999999999994</v>
      </c>
      <c r="F4" s="5">
        <f>+E4/D4</f>
        <v>0.51264864864864856</v>
      </c>
      <c r="G4" s="5">
        <v>0.17</v>
      </c>
      <c r="H4" s="6">
        <f>+G4+F4+1</f>
        <v>1.6826486486486485</v>
      </c>
      <c r="I4" s="7">
        <f>+D4*H4</f>
        <v>77.822499999999991</v>
      </c>
      <c r="K4" s="10">
        <v>69.959999999999994</v>
      </c>
    </row>
    <row r="5" spans="1:11" ht="65.25" thickBot="1" x14ac:dyDescent="0.3">
      <c r="A5" s="9" t="s">
        <v>18</v>
      </c>
      <c r="B5" s="8" t="s">
        <v>19</v>
      </c>
      <c r="C5" s="22" t="s">
        <v>40</v>
      </c>
      <c r="D5" s="23">
        <v>38.159999999999997</v>
      </c>
      <c r="E5" s="23">
        <f>+$K5-$D5</f>
        <v>19.900000000000006</v>
      </c>
      <c r="F5" s="5">
        <f>+E5/D5</f>
        <v>0.52148846960167738</v>
      </c>
      <c r="G5" s="5">
        <v>0.17</v>
      </c>
      <c r="H5" s="6">
        <f>+G5+F5+1</f>
        <v>1.6914884696016774</v>
      </c>
      <c r="I5" s="7">
        <f>+D5*H5</f>
        <v>64.547200000000004</v>
      </c>
      <c r="K5" s="10">
        <v>58.06</v>
      </c>
    </row>
    <row r="6" spans="1:11" ht="64.5" x14ac:dyDescent="0.25">
      <c r="A6" s="14" t="s">
        <v>20</v>
      </c>
      <c r="B6" s="8" t="s">
        <v>21</v>
      </c>
      <c r="C6" s="22" t="s">
        <v>40</v>
      </c>
      <c r="D6" s="23">
        <v>18.05</v>
      </c>
      <c r="E6" s="23">
        <f>+$K6-$D6</f>
        <v>9.23</v>
      </c>
      <c r="F6" s="5">
        <f>+E6/D6</f>
        <v>0.51135734072022165</v>
      </c>
      <c r="G6" s="16">
        <v>0.17</v>
      </c>
      <c r="H6" s="6">
        <f>+G6+F6+1</f>
        <v>1.6813573407202216</v>
      </c>
      <c r="I6" s="7">
        <f>+D6*H6</f>
        <v>30.348500000000001</v>
      </c>
      <c r="K6" s="15">
        <v>27.28</v>
      </c>
    </row>
    <row r="7" spans="1:11" x14ac:dyDescent="0.25">
      <c r="A7" s="81" t="s">
        <v>22</v>
      </c>
      <c r="B7" s="82"/>
      <c r="C7" s="82"/>
      <c r="D7" s="82"/>
      <c r="E7" s="82"/>
      <c r="F7" s="82"/>
      <c r="G7" s="82"/>
      <c r="H7" s="82"/>
      <c r="I7" s="83"/>
    </row>
    <row r="8" spans="1:11" ht="27" customHeight="1" x14ac:dyDescent="0.25">
      <c r="A8" s="68" t="s">
        <v>27</v>
      </c>
      <c r="B8" s="69"/>
      <c r="C8" s="69"/>
      <c r="D8" s="69"/>
      <c r="E8" s="69"/>
      <c r="F8" s="69"/>
      <c r="G8" s="69"/>
      <c r="H8" s="69"/>
      <c r="I8" s="70"/>
    </row>
    <row r="9" spans="1:11" ht="26.25" customHeight="1" x14ac:dyDescent="0.25">
      <c r="A9" s="68" t="s">
        <v>23</v>
      </c>
      <c r="B9" s="69"/>
      <c r="C9" s="69"/>
      <c r="D9" s="69"/>
      <c r="E9" s="69"/>
      <c r="F9" s="69"/>
      <c r="G9" s="69"/>
      <c r="H9" s="69"/>
      <c r="I9" s="70"/>
    </row>
    <row r="10" spans="1:11" x14ac:dyDescent="0.25">
      <c r="A10" s="68" t="s">
        <v>24</v>
      </c>
      <c r="B10" s="69"/>
      <c r="C10" s="69"/>
      <c r="D10" s="69"/>
      <c r="E10" s="69"/>
      <c r="F10" s="69"/>
      <c r="G10" s="69"/>
      <c r="H10" s="69"/>
      <c r="I10" s="70"/>
    </row>
    <row r="11" spans="1:11" ht="30" customHeight="1" thickBot="1" x14ac:dyDescent="0.3">
      <c r="A11" s="71" t="s">
        <v>43</v>
      </c>
      <c r="B11" s="72"/>
      <c r="C11" s="72"/>
      <c r="D11" s="72"/>
      <c r="E11" s="72"/>
      <c r="F11" s="72"/>
      <c r="G11" s="72"/>
      <c r="H11" s="72"/>
      <c r="I11" s="73"/>
    </row>
    <row r="12" spans="1:11" ht="15.75" thickTop="1" x14ac:dyDescent="0.25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"/>
  <sheetViews>
    <sheetView topLeftCell="B1" workbookViewId="0">
      <selection activeCell="L13" sqref="L13"/>
    </sheetView>
  </sheetViews>
  <sheetFormatPr defaultRowHeight="15" x14ac:dyDescent="0.25"/>
  <sheetData>
    <row r="1" spans="1:11" x14ac:dyDescent="0.25">
      <c r="A1" s="17" t="s">
        <v>30</v>
      </c>
      <c r="E1" t="s">
        <v>41</v>
      </c>
      <c r="K1" s="17"/>
    </row>
  </sheetData>
  <hyperlinks>
    <hyperlink ref="A1" r:id="rId1" xr:uid="{00000000-0004-0000-0C00-000000000000}"/>
  </hyperlink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Acrobat Document" shapeId="18433" r:id="rId5">
          <objectPr defaultSize="0" r:id="rId6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9</xdr:col>
                <xdr:colOff>342900</xdr:colOff>
                <xdr:row>40</xdr:row>
                <xdr:rowOff>114300</xdr:rowOff>
              </to>
            </anchor>
          </objectPr>
        </oleObject>
      </mc:Choice>
      <mc:Fallback>
        <oleObject progId="Acrobat Document" shapeId="18433" r:id="rId5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topLeftCell="A2" workbookViewId="0">
      <selection activeCell="I6" sqref="I6"/>
    </sheetView>
  </sheetViews>
  <sheetFormatPr defaultRowHeight="15" x14ac:dyDescent="0.25"/>
  <cols>
    <col min="1" max="1" width="13.7109375" customWidth="1"/>
    <col min="2" max="2" width="16.7109375" customWidth="1"/>
    <col min="4" max="4" width="7.28515625" customWidth="1"/>
  </cols>
  <sheetData>
    <row r="1" spans="1:11" ht="16.5" thickBot="1" x14ac:dyDescent="0.3">
      <c r="A1" s="74" t="s">
        <v>38</v>
      </c>
      <c r="B1" s="74"/>
      <c r="C1" s="74"/>
      <c r="D1" s="74"/>
      <c r="E1" s="74"/>
      <c r="F1" s="74"/>
      <c r="G1" s="74"/>
      <c r="H1" s="74"/>
      <c r="I1" s="74"/>
    </row>
    <row r="2" spans="1:11" ht="42" thickTop="1" x14ac:dyDescent="0.25">
      <c r="A2" s="75" t="s">
        <v>1</v>
      </c>
      <c r="B2" s="77" t="s">
        <v>2</v>
      </c>
      <c r="C2" s="79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3.25" thickBot="1" x14ac:dyDescent="0.3">
      <c r="A3" s="76"/>
      <c r="B3" s="78"/>
      <c r="C3" s="80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66" thickTop="1" thickBot="1" x14ac:dyDescent="0.3">
      <c r="A4" s="9" t="s">
        <v>16</v>
      </c>
      <c r="B4" s="4" t="s">
        <v>17</v>
      </c>
      <c r="C4" s="20" t="s">
        <v>37</v>
      </c>
      <c r="D4" s="21">
        <v>43.95</v>
      </c>
      <c r="E4" s="21">
        <f>+$K4-$D4</f>
        <v>21.459999999999994</v>
      </c>
      <c r="F4" s="5">
        <f>+E4/D4</f>
        <v>0.488282138794084</v>
      </c>
      <c r="G4" s="5">
        <v>0.17</v>
      </c>
      <c r="H4" s="6">
        <f>+G4+F4+1</f>
        <v>1.658282138794084</v>
      </c>
      <c r="I4" s="7">
        <f>+D4*H4</f>
        <v>72.881500000000003</v>
      </c>
      <c r="K4" s="10">
        <v>65.41</v>
      </c>
    </row>
    <row r="5" spans="1:11" ht="65.25" thickBot="1" x14ac:dyDescent="0.3">
      <c r="A5" s="9" t="s">
        <v>18</v>
      </c>
      <c r="B5" s="8" t="s">
        <v>19</v>
      </c>
      <c r="C5" s="22" t="s">
        <v>37</v>
      </c>
      <c r="D5" s="23">
        <v>38.53</v>
      </c>
      <c r="E5" s="23">
        <f>+$K5-$D5</f>
        <v>19.310000000000002</v>
      </c>
      <c r="F5" s="5">
        <f>+E5/D5</f>
        <v>0.50116792110044128</v>
      </c>
      <c r="G5" s="5">
        <v>0.17</v>
      </c>
      <c r="H5" s="6">
        <f>+G5+F5+1</f>
        <v>1.6711679211004413</v>
      </c>
      <c r="I5" s="7">
        <f>+D5*H5</f>
        <v>64.390100000000004</v>
      </c>
      <c r="K5" s="10">
        <v>57.84</v>
      </c>
    </row>
    <row r="6" spans="1:11" ht="64.5" x14ac:dyDescent="0.25">
      <c r="A6" s="14" t="s">
        <v>20</v>
      </c>
      <c r="B6" s="8" t="s">
        <v>21</v>
      </c>
      <c r="C6" s="22" t="s">
        <v>37</v>
      </c>
      <c r="D6" s="23">
        <v>17.64</v>
      </c>
      <c r="E6" s="23">
        <f>+$K6-$D6</f>
        <v>8.870000000000001</v>
      </c>
      <c r="F6" s="5">
        <f>+E6/D6</f>
        <v>0.50283446712018143</v>
      </c>
      <c r="G6" s="16">
        <v>0.17</v>
      </c>
      <c r="H6" s="6">
        <f>+G6+F6+1</f>
        <v>1.6728344671201816</v>
      </c>
      <c r="I6" s="7">
        <f>+D6*H6</f>
        <v>29.508800000000004</v>
      </c>
      <c r="K6" s="15">
        <v>26.51</v>
      </c>
    </row>
    <row r="7" spans="1:11" x14ac:dyDescent="0.25">
      <c r="A7" s="81" t="s">
        <v>22</v>
      </c>
      <c r="B7" s="82"/>
      <c r="C7" s="82"/>
      <c r="D7" s="82"/>
      <c r="E7" s="82"/>
      <c r="F7" s="82"/>
      <c r="G7" s="82"/>
      <c r="H7" s="82"/>
      <c r="I7" s="83"/>
    </row>
    <row r="8" spans="1:11" ht="25.5" customHeight="1" x14ac:dyDescent="0.25">
      <c r="A8" s="68" t="s">
        <v>27</v>
      </c>
      <c r="B8" s="69"/>
      <c r="C8" s="69"/>
      <c r="D8" s="69"/>
      <c r="E8" s="69"/>
      <c r="F8" s="69"/>
      <c r="G8" s="69"/>
      <c r="H8" s="69"/>
      <c r="I8" s="70"/>
    </row>
    <row r="9" spans="1:11" ht="28.5" customHeight="1" x14ac:dyDescent="0.25">
      <c r="A9" s="68" t="s">
        <v>23</v>
      </c>
      <c r="B9" s="69"/>
      <c r="C9" s="69"/>
      <c r="D9" s="69"/>
      <c r="E9" s="69"/>
      <c r="F9" s="69"/>
      <c r="G9" s="69"/>
      <c r="H9" s="69"/>
      <c r="I9" s="70"/>
    </row>
    <row r="10" spans="1:11" x14ac:dyDescent="0.25">
      <c r="A10" s="68" t="s">
        <v>24</v>
      </c>
      <c r="B10" s="69"/>
      <c r="C10" s="69"/>
      <c r="D10" s="69"/>
      <c r="E10" s="69"/>
      <c r="F10" s="69"/>
      <c r="G10" s="69"/>
      <c r="H10" s="69"/>
      <c r="I10" s="70"/>
    </row>
    <row r="11" spans="1:11" ht="30.75" customHeight="1" thickBot="1" x14ac:dyDescent="0.3">
      <c r="A11" s="71" t="s">
        <v>39</v>
      </c>
      <c r="B11" s="72"/>
      <c r="C11" s="72"/>
      <c r="D11" s="72"/>
      <c r="E11" s="72"/>
      <c r="F11" s="72"/>
      <c r="G11" s="72"/>
      <c r="H11" s="72"/>
      <c r="I11" s="73"/>
    </row>
    <row r="12" spans="1:11" ht="15.75" thickTop="1" x14ac:dyDescent="0.25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"/>
  <sheetViews>
    <sheetView workbookViewId="0">
      <selection activeCell="L8" sqref="L8"/>
    </sheetView>
  </sheetViews>
  <sheetFormatPr defaultRowHeight="15" x14ac:dyDescent="0.25"/>
  <sheetData>
    <row r="1" spans="1:9" x14ac:dyDescent="0.25">
      <c r="A1" s="17" t="s">
        <v>30</v>
      </c>
      <c r="I1" t="s">
        <v>33</v>
      </c>
    </row>
  </sheetData>
  <hyperlinks>
    <hyperlink ref="A1" r:id="rId1" xr:uid="{00000000-0004-0000-0E00-000000000000}"/>
  </hyperlink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7" shapeId="10243" r:id="rId5">
          <objectPr defaultSize="0" r:id="rId6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9</xdr:col>
                <xdr:colOff>342900</xdr:colOff>
                <xdr:row>40</xdr:row>
                <xdr:rowOff>114300</xdr:rowOff>
              </to>
            </anchor>
          </objectPr>
        </oleObject>
      </mc:Choice>
      <mc:Fallback>
        <oleObject progId="AcroExch.Document.7" shapeId="10243" r:id="rId5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2"/>
  <sheetViews>
    <sheetView workbookViewId="0">
      <selection activeCell="I6" sqref="I6"/>
    </sheetView>
  </sheetViews>
  <sheetFormatPr defaultRowHeight="15" x14ac:dyDescent="0.25"/>
  <cols>
    <col min="1" max="1" width="13.7109375" customWidth="1"/>
    <col min="2" max="2" width="16.7109375" customWidth="1"/>
    <col min="4" max="4" width="7.28515625" customWidth="1"/>
  </cols>
  <sheetData>
    <row r="1" spans="1:11" ht="16.5" thickBot="1" x14ac:dyDescent="0.3">
      <c r="A1" s="74" t="s">
        <v>34</v>
      </c>
      <c r="B1" s="74"/>
      <c r="C1" s="74"/>
      <c r="D1" s="74"/>
      <c r="E1" s="74"/>
      <c r="F1" s="74"/>
      <c r="G1" s="74"/>
      <c r="H1" s="74"/>
      <c r="I1" s="74"/>
    </row>
    <row r="2" spans="1:11" ht="42" thickTop="1" x14ac:dyDescent="0.25">
      <c r="A2" s="75" t="s">
        <v>1</v>
      </c>
      <c r="B2" s="77" t="s">
        <v>2</v>
      </c>
      <c r="C2" s="79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3.25" thickBot="1" x14ac:dyDescent="0.3">
      <c r="A3" s="76"/>
      <c r="B3" s="78"/>
      <c r="C3" s="80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77.25" customHeight="1" thickTop="1" thickBot="1" x14ac:dyDescent="0.3">
      <c r="A4" s="9" t="s">
        <v>16</v>
      </c>
      <c r="B4" s="4" t="s">
        <v>17</v>
      </c>
      <c r="C4" s="1" t="s">
        <v>35</v>
      </c>
      <c r="D4" s="10">
        <v>43.01</v>
      </c>
      <c r="E4" s="10">
        <f>+$K4-$D4</f>
        <v>20.410000000000004</v>
      </c>
      <c r="F4" s="5">
        <f>+E4/D4</f>
        <v>0.4745408044640782</v>
      </c>
      <c r="G4" s="5">
        <v>0.17</v>
      </c>
      <c r="H4" s="6">
        <f>+G4+F4+1</f>
        <v>1.6445408044640781</v>
      </c>
      <c r="I4" s="7">
        <f>+D4*H4</f>
        <v>70.731700000000004</v>
      </c>
      <c r="K4" s="10">
        <v>63.42</v>
      </c>
    </row>
    <row r="5" spans="1:11" ht="80.25" customHeight="1" thickBot="1" x14ac:dyDescent="0.3">
      <c r="A5" s="9" t="s">
        <v>18</v>
      </c>
      <c r="B5" s="8" t="s">
        <v>19</v>
      </c>
      <c r="C5" s="1" t="s">
        <v>35</v>
      </c>
      <c r="D5" s="10">
        <v>38.479999999999997</v>
      </c>
      <c r="E5" s="10">
        <f>+$K5-$D5</f>
        <v>19.64</v>
      </c>
      <c r="F5" s="5">
        <f>+E5/D5</f>
        <v>0.51039501039501045</v>
      </c>
      <c r="G5" s="5">
        <v>0.17</v>
      </c>
      <c r="H5" s="6">
        <f>+G5+F5+1</f>
        <v>1.6803950103950105</v>
      </c>
      <c r="I5" s="7">
        <f>+D5*H5</f>
        <v>64.661599999999993</v>
      </c>
      <c r="K5" s="10">
        <v>58.12</v>
      </c>
    </row>
    <row r="6" spans="1:11" ht="72" customHeight="1" thickBot="1" x14ac:dyDescent="0.3">
      <c r="A6" s="14" t="s">
        <v>20</v>
      </c>
      <c r="B6" s="8" t="s">
        <v>21</v>
      </c>
      <c r="C6" s="1" t="s">
        <v>35</v>
      </c>
      <c r="D6" s="15">
        <v>17.89</v>
      </c>
      <c r="E6" s="10">
        <f>+$K6-$D6</f>
        <v>8.93</v>
      </c>
      <c r="F6" s="5">
        <f>+E6/D6</f>
        <v>0.49916154276131913</v>
      </c>
      <c r="G6" s="16">
        <v>0.17</v>
      </c>
      <c r="H6" s="6">
        <f>+G6+F6+1</f>
        <v>1.6691615427613191</v>
      </c>
      <c r="I6" s="7">
        <f>+D6*H6</f>
        <v>29.8613</v>
      </c>
      <c r="K6" s="15">
        <v>26.82</v>
      </c>
    </row>
    <row r="7" spans="1:11" x14ac:dyDescent="0.25">
      <c r="A7" s="81" t="s">
        <v>22</v>
      </c>
      <c r="B7" s="82"/>
      <c r="C7" s="82"/>
      <c r="D7" s="82"/>
      <c r="E7" s="82"/>
      <c r="F7" s="82"/>
      <c r="G7" s="82"/>
      <c r="H7" s="82"/>
      <c r="I7" s="83"/>
    </row>
    <row r="8" spans="1:11" ht="27.75" customHeight="1" x14ac:dyDescent="0.25">
      <c r="A8" s="68" t="s">
        <v>27</v>
      </c>
      <c r="B8" s="69"/>
      <c r="C8" s="69"/>
      <c r="D8" s="69"/>
      <c r="E8" s="69"/>
      <c r="F8" s="69"/>
      <c r="G8" s="69"/>
      <c r="H8" s="69"/>
      <c r="I8" s="70"/>
    </row>
    <row r="9" spans="1:11" ht="27.75" customHeight="1" x14ac:dyDescent="0.25">
      <c r="A9" s="68" t="s">
        <v>23</v>
      </c>
      <c r="B9" s="69"/>
      <c r="C9" s="69"/>
      <c r="D9" s="69"/>
      <c r="E9" s="69"/>
      <c r="F9" s="69"/>
      <c r="G9" s="69"/>
      <c r="H9" s="69"/>
      <c r="I9" s="70"/>
    </row>
    <row r="10" spans="1:11" ht="17.25" customHeight="1" x14ac:dyDescent="0.25">
      <c r="A10" s="68" t="s">
        <v>24</v>
      </c>
      <c r="B10" s="69"/>
      <c r="C10" s="69"/>
      <c r="D10" s="69"/>
      <c r="E10" s="69"/>
      <c r="F10" s="69"/>
      <c r="G10" s="69"/>
      <c r="H10" s="69"/>
      <c r="I10" s="70"/>
    </row>
    <row r="11" spans="1:11" ht="32.25" customHeight="1" thickBot="1" x14ac:dyDescent="0.3">
      <c r="A11" s="71" t="s">
        <v>36</v>
      </c>
      <c r="B11" s="72"/>
      <c r="C11" s="72"/>
      <c r="D11" s="72"/>
      <c r="E11" s="72"/>
      <c r="F11" s="72"/>
      <c r="G11" s="72"/>
      <c r="H11" s="72"/>
      <c r="I11" s="73"/>
    </row>
    <row r="12" spans="1:11" ht="15.75" thickTop="1" x14ac:dyDescent="0.25"/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L17" sqref="L17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819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342900</xdr:colOff>
                <xdr:row>39</xdr:row>
                <xdr:rowOff>114300</xdr:rowOff>
              </to>
            </anchor>
          </objectPr>
        </oleObject>
      </mc:Choice>
      <mc:Fallback>
        <oleObject progId="AcroExch.Document.7" shapeId="81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85BF-4896-4DAD-BAF3-AAC97A6C2E95}">
  <dimension ref="A1:I16"/>
  <sheetViews>
    <sheetView tabSelected="1" workbookViewId="0">
      <selection activeCell="L11" sqref="L11"/>
    </sheetView>
  </sheetViews>
  <sheetFormatPr defaultRowHeight="15" x14ac:dyDescent="0.25"/>
  <cols>
    <col min="1" max="1" width="10" customWidth="1"/>
    <col min="2" max="2" width="19.42578125" customWidth="1"/>
    <col min="8" max="8" width="11.42578125" customWidth="1"/>
  </cols>
  <sheetData>
    <row r="1" spans="1:9" ht="15.75" thickBot="1" x14ac:dyDescent="0.3">
      <c r="A1" s="59" t="s">
        <v>114</v>
      </c>
      <c r="B1" s="60"/>
      <c r="C1" s="60"/>
      <c r="D1" s="60"/>
      <c r="E1" s="60"/>
      <c r="F1" s="60"/>
      <c r="G1" s="60"/>
      <c r="H1" s="60"/>
      <c r="I1" s="61"/>
    </row>
    <row r="2" spans="1:9" ht="42" x14ac:dyDescent="0.25">
      <c r="A2" s="62" t="s">
        <v>49</v>
      </c>
      <c r="B2" s="62" t="s">
        <v>94</v>
      </c>
      <c r="C2" s="62" t="s">
        <v>3</v>
      </c>
      <c r="D2" s="37" t="s">
        <v>4</v>
      </c>
      <c r="E2" s="38" t="s">
        <v>5</v>
      </c>
      <c r="F2" s="38" t="s">
        <v>50</v>
      </c>
      <c r="G2" s="39" t="s">
        <v>62</v>
      </c>
      <c r="H2" s="39" t="s">
        <v>63</v>
      </c>
      <c r="I2" s="39" t="s">
        <v>91</v>
      </c>
    </row>
    <row r="3" spans="1:9" ht="15.75" thickBot="1" x14ac:dyDescent="0.3">
      <c r="A3" s="63"/>
      <c r="B3" s="63"/>
      <c r="C3" s="63"/>
      <c r="D3" s="36" t="s">
        <v>51</v>
      </c>
      <c r="E3" s="36" t="s">
        <v>52</v>
      </c>
      <c r="F3" s="36" t="s">
        <v>53</v>
      </c>
      <c r="G3" s="36" t="s">
        <v>54</v>
      </c>
      <c r="H3" s="36" t="s">
        <v>55</v>
      </c>
      <c r="I3" s="36" t="s">
        <v>56</v>
      </c>
    </row>
    <row r="4" spans="1:9" ht="53.25" customHeight="1" thickBot="1" x14ac:dyDescent="0.3">
      <c r="A4" s="31" t="s">
        <v>16</v>
      </c>
      <c r="B4" s="47" t="s">
        <v>57</v>
      </c>
      <c r="C4" s="33">
        <v>43435</v>
      </c>
      <c r="D4" s="34">
        <v>48.73</v>
      </c>
      <c r="E4" s="34">
        <v>23.08</v>
      </c>
      <c r="F4" s="35">
        <f>$E4/$D4</f>
        <v>0.47363020726451877</v>
      </c>
      <c r="G4" s="35">
        <v>0.17</v>
      </c>
      <c r="H4" s="42">
        <f>$G4+$F4+1</f>
        <v>1.6436302072645188</v>
      </c>
      <c r="I4" s="34">
        <f>ROUND($D4*$H4,2)</f>
        <v>80.09</v>
      </c>
    </row>
    <row r="5" spans="1:9" ht="43.5" customHeight="1" thickBot="1" x14ac:dyDescent="0.3">
      <c r="A5" s="31" t="s">
        <v>58</v>
      </c>
      <c r="B5" s="47" t="s">
        <v>59</v>
      </c>
      <c r="C5" s="33">
        <v>43435</v>
      </c>
      <c r="D5" s="34">
        <v>44.35</v>
      </c>
      <c r="E5" s="34">
        <v>23.43</v>
      </c>
      <c r="F5" s="35">
        <f>$E5/$D5</f>
        <v>0.52829763246899664</v>
      </c>
      <c r="G5" s="35">
        <v>0.17</v>
      </c>
      <c r="H5" s="42">
        <f>$G5+$F5+1</f>
        <v>1.6982976324689967</v>
      </c>
      <c r="I5" s="34">
        <f>ROUND($D5*$H5,2)</f>
        <v>75.319999999999993</v>
      </c>
    </row>
    <row r="6" spans="1:9" ht="45.75" customHeight="1" thickBot="1" x14ac:dyDescent="0.3">
      <c r="A6" s="31" t="s">
        <v>20</v>
      </c>
      <c r="B6" s="47" t="s">
        <v>60</v>
      </c>
      <c r="C6" s="33">
        <v>43435</v>
      </c>
      <c r="D6" s="34">
        <v>20.77</v>
      </c>
      <c r="E6" s="34">
        <v>10.199999999999999</v>
      </c>
      <c r="F6" s="35">
        <f>$E6/$D6</f>
        <v>0.49109292248435243</v>
      </c>
      <c r="G6" s="35">
        <v>0.17</v>
      </c>
      <c r="H6" s="42">
        <f>$G6+$F6+1</f>
        <v>1.6610929224843525</v>
      </c>
      <c r="I6" s="34">
        <f>ROUND($D6*$H6,2)</f>
        <v>34.5</v>
      </c>
    </row>
    <row r="7" spans="1:9" x14ac:dyDescent="0.25">
      <c r="A7" s="64" t="s">
        <v>70</v>
      </c>
      <c r="B7" s="65"/>
      <c r="C7" s="65"/>
      <c r="D7" s="65"/>
      <c r="E7" s="65"/>
      <c r="F7" s="65"/>
      <c r="G7" s="65"/>
      <c r="H7" s="65"/>
      <c r="I7" s="66"/>
    </row>
    <row r="8" spans="1:9" ht="24" customHeight="1" x14ac:dyDescent="0.25">
      <c r="A8" s="53" t="s">
        <v>113</v>
      </c>
      <c r="B8" s="54"/>
      <c r="C8" s="54"/>
      <c r="D8" s="54"/>
      <c r="E8" s="54"/>
      <c r="F8" s="54"/>
      <c r="G8" s="54"/>
      <c r="H8" s="54"/>
      <c r="I8" s="55"/>
    </row>
    <row r="9" spans="1:9" ht="30.75" customHeight="1" x14ac:dyDescent="0.25">
      <c r="A9" s="53" t="s">
        <v>65</v>
      </c>
      <c r="B9" s="54"/>
      <c r="C9" s="54"/>
      <c r="D9" s="54"/>
      <c r="E9" s="54"/>
      <c r="F9" s="54"/>
      <c r="G9" s="54"/>
      <c r="H9" s="54"/>
      <c r="I9" s="55"/>
    </row>
    <row r="10" spans="1:9" x14ac:dyDescent="0.25">
      <c r="A10" s="53" t="s">
        <v>69</v>
      </c>
      <c r="B10" s="54"/>
      <c r="C10" s="54"/>
      <c r="D10" s="54"/>
      <c r="E10" s="54"/>
      <c r="F10" s="54"/>
      <c r="G10" s="54"/>
      <c r="H10" s="54"/>
      <c r="I10" s="55"/>
    </row>
    <row r="11" spans="1:9" ht="15.75" thickBot="1" x14ac:dyDescent="0.3">
      <c r="A11" s="56" t="s">
        <v>66</v>
      </c>
      <c r="B11" s="57"/>
      <c r="C11" s="57"/>
      <c r="D11" s="57"/>
      <c r="E11" s="57"/>
      <c r="F11" s="57"/>
      <c r="G11" s="57"/>
      <c r="H11" s="57"/>
      <c r="I11" s="58"/>
    </row>
    <row r="13" spans="1:9" x14ac:dyDescent="0.25">
      <c r="A13" t="s">
        <v>112</v>
      </c>
    </row>
    <row r="14" spans="1:9" x14ac:dyDescent="0.25">
      <c r="A14" s="30" t="s">
        <v>111</v>
      </c>
    </row>
    <row r="15" spans="1:9" x14ac:dyDescent="0.25">
      <c r="A15" s="29" t="s">
        <v>73</v>
      </c>
    </row>
    <row r="16" spans="1:9" x14ac:dyDescent="0.25">
      <c r="A16" s="29" t="s">
        <v>79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0"/>
  <sheetViews>
    <sheetView workbookViewId="0">
      <selection activeCell="K4" sqref="K4"/>
    </sheetView>
  </sheetViews>
  <sheetFormatPr defaultRowHeight="15" x14ac:dyDescent="0.25"/>
  <cols>
    <col min="1" max="1" width="14.42578125" customWidth="1"/>
    <col min="2" max="2" width="17" customWidth="1"/>
    <col min="4" max="4" width="7.7109375" customWidth="1"/>
    <col min="5" max="5" width="7" customWidth="1"/>
    <col min="6" max="7" width="7.7109375" customWidth="1"/>
    <col min="8" max="8" width="9.28515625" customWidth="1"/>
    <col min="9" max="9" width="8.42578125" customWidth="1"/>
  </cols>
  <sheetData>
    <row r="1" spans="1:11" ht="16.5" thickBot="1" x14ac:dyDescent="0.3">
      <c r="A1" s="74" t="s">
        <v>29</v>
      </c>
      <c r="B1" s="74"/>
      <c r="C1" s="74"/>
      <c r="D1" s="74"/>
      <c r="E1" s="74"/>
      <c r="F1" s="74"/>
      <c r="G1" s="74"/>
      <c r="H1" s="74"/>
      <c r="I1" s="74"/>
    </row>
    <row r="2" spans="1:11" ht="42" thickTop="1" x14ac:dyDescent="0.25">
      <c r="A2" s="75" t="s">
        <v>1</v>
      </c>
      <c r="B2" s="77" t="s">
        <v>2</v>
      </c>
      <c r="C2" s="79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K2" s="19" t="s">
        <v>31</v>
      </c>
    </row>
    <row r="3" spans="1:11" ht="28.5" customHeight="1" thickBot="1" x14ac:dyDescent="0.3">
      <c r="A3" s="76"/>
      <c r="B3" s="78"/>
      <c r="C3" s="80"/>
      <c r="D3" s="11" t="s">
        <v>10</v>
      </c>
      <c r="E3" s="12" t="s">
        <v>11</v>
      </c>
      <c r="F3" s="11" t="s">
        <v>12</v>
      </c>
      <c r="G3" s="11" t="s">
        <v>13</v>
      </c>
      <c r="H3" s="11" t="s">
        <v>14</v>
      </c>
      <c r="I3" s="13" t="s">
        <v>15</v>
      </c>
    </row>
    <row r="4" spans="1:11" ht="72" customHeight="1" thickTop="1" thickBot="1" x14ac:dyDescent="0.3">
      <c r="A4" s="9" t="s">
        <v>16</v>
      </c>
      <c r="B4" s="4" t="s">
        <v>17</v>
      </c>
      <c r="C4" s="1" t="s">
        <v>26</v>
      </c>
      <c r="D4" s="10">
        <v>42.82</v>
      </c>
      <c r="E4" s="10">
        <f>+$K4-$D4</f>
        <v>19.64</v>
      </c>
      <c r="F4" s="5">
        <f>+E4/D4</f>
        <v>0.45866417561886969</v>
      </c>
      <c r="G4" s="5">
        <v>0.17</v>
      </c>
      <c r="H4" s="6">
        <f>+G4+F4+1</f>
        <v>1.6286641756188698</v>
      </c>
      <c r="I4" s="7">
        <f>+D4*H4</f>
        <v>69.739400000000003</v>
      </c>
      <c r="K4" s="10">
        <v>62.46</v>
      </c>
    </row>
    <row r="5" spans="1:11" ht="69.75" customHeight="1" thickBot="1" x14ac:dyDescent="0.3">
      <c r="A5" s="9" t="s">
        <v>18</v>
      </c>
      <c r="B5" s="8" t="s">
        <v>19</v>
      </c>
      <c r="C5" s="1" t="s">
        <v>26</v>
      </c>
      <c r="D5" s="10">
        <v>36.93</v>
      </c>
      <c r="E5" s="10">
        <f>+$K5-$D5</f>
        <v>18.5</v>
      </c>
      <c r="F5" s="5">
        <f>+E5/D5</f>
        <v>0.50094773896561062</v>
      </c>
      <c r="G5" s="5">
        <v>0.17</v>
      </c>
      <c r="H5" s="6">
        <f>+G5+F5+1</f>
        <v>1.6709477389656107</v>
      </c>
      <c r="I5" s="7">
        <f>+D5*H5</f>
        <v>61.708100000000002</v>
      </c>
      <c r="K5" s="10">
        <v>55.43</v>
      </c>
    </row>
    <row r="6" spans="1:11" ht="66.75" customHeight="1" thickBot="1" x14ac:dyDescent="0.3">
      <c r="A6" s="14" t="s">
        <v>20</v>
      </c>
      <c r="B6" s="8" t="s">
        <v>21</v>
      </c>
      <c r="C6" s="1" t="s">
        <v>26</v>
      </c>
      <c r="D6" s="15">
        <v>17.36</v>
      </c>
      <c r="E6" s="10">
        <f>+$K6-$D6</f>
        <v>8.6700000000000017</v>
      </c>
      <c r="F6" s="5">
        <f>+E6/D6</f>
        <v>0.49942396313364068</v>
      </c>
      <c r="G6" s="16">
        <v>0.17</v>
      </c>
      <c r="H6" s="6">
        <f>+G6+F6+1</f>
        <v>1.6694239631336407</v>
      </c>
      <c r="I6" s="7">
        <f>+D6*H6</f>
        <v>28.981200000000001</v>
      </c>
      <c r="K6" s="15">
        <v>26.03</v>
      </c>
    </row>
    <row r="7" spans="1:11" x14ac:dyDescent="0.25">
      <c r="A7" s="81" t="s">
        <v>22</v>
      </c>
      <c r="B7" s="82"/>
      <c r="C7" s="82"/>
      <c r="D7" s="82"/>
      <c r="E7" s="82"/>
      <c r="F7" s="82"/>
      <c r="G7" s="82"/>
      <c r="H7" s="82"/>
      <c r="I7" s="83"/>
    </row>
    <row r="8" spans="1:11" ht="13.5" customHeight="1" x14ac:dyDescent="0.25">
      <c r="A8" s="68" t="s">
        <v>27</v>
      </c>
      <c r="B8" s="69"/>
      <c r="C8" s="69"/>
      <c r="D8" s="69"/>
      <c r="E8" s="69"/>
      <c r="F8" s="69"/>
      <c r="G8" s="69"/>
      <c r="H8" s="69"/>
      <c r="I8" s="70"/>
    </row>
    <row r="9" spans="1:11" ht="24" customHeight="1" x14ac:dyDescent="0.25">
      <c r="A9" s="68" t="s">
        <v>23</v>
      </c>
      <c r="B9" s="69"/>
      <c r="C9" s="69"/>
      <c r="D9" s="69"/>
      <c r="E9" s="69"/>
      <c r="F9" s="69"/>
      <c r="G9" s="69"/>
      <c r="H9" s="69"/>
      <c r="I9" s="70"/>
    </row>
    <row r="10" spans="1:11" ht="13.5" customHeight="1" x14ac:dyDescent="0.25">
      <c r="A10" s="68" t="s">
        <v>24</v>
      </c>
      <c r="B10" s="69"/>
      <c r="C10" s="69"/>
      <c r="D10" s="69"/>
      <c r="E10" s="69"/>
      <c r="F10" s="69"/>
      <c r="G10" s="69"/>
      <c r="H10" s="69"/>
      <c r="I10" s="70"/>
    </row>
    <row r="11" spans="1:11" ht="30" customHeight="1" thickBot="1" x14ac:dyDescent="0.3">
      <c r="A11" s="71" t="s">
        <v>28</v>
      </c>
      <c r="B11" s="72"/>
      <c r="C11" s="72"/>
      <c r="D11" s="72"/>
      <c r="E11" s="72"/>
      <c r="F11" s="72"/>
      <c r="G11" s="72"/>
      <c r="H11" s="72"/>
      <c r="I11" s="73"/>
    </row>
    <row r="12" spans="1:11" ht="15.75" thickTop="1" x14ac:dyDescent="0.25">
      <c r="B12" s="18"/>
    </row>
    <row r="16" spans="1:11" x14ac:dyDescent="0.25">
      <c r="B16" s="18"/>
    </row>
    <row r="20" spans="2:2" x14ac:dyDescent="0.25">
      <c r="B20" s="18"/>
    </row>
  </sheetData>
  <mergeCells count="9">
    <mergeCell ref="A10:I10"/>
    <mergeCell ref="A11:I11"/>
    <mergeCell ref="A7:I7"/>
    <mergeCell ref="A1:I1"/>
    <mergeCell ref="A2:A3"/>
    <mergeCell ref="B2:B3"/>
    <mergeCell ref="C2:C3"/>
    <mergeCell ref="A9:I9"/>
    <mergeCell ref="A8:I8"/>
  </mergeCells>
  <pageMargins left="0.7" right="0.7" top="0.75" bottom="0.75" header="0.3" footer="0.3"/>
  <pageSetup orientation="portrait" verticalDpi="598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"/>
  <sheetViews>
    <sheetView workbookViewId="0">
      <selection activeCell="F1" sqref="F1"/>
    </sheetView>
  </sheetViews>
  <sheetFormatPr defaultRowHeight="15" x14ac:dyDescent="0.25"/>
  <sheetData>
    <row r="1" spans="1:6" x14ac:dyDescent="0.25">
      <c r="A1" s="17" t="s">
        <v>30</v>
      </c>
      <c r="F1" t="s">
        <v>33</v>
      </c>
    </row>
    <row r="2" spans="1:6" x14ac:dyDescent="0.25">
      <c r="B2" t="s">
        <v>32</v>
      </c>
    </row>
  </sheetData>
  <hyperlinks>
    <hyperlink ref="A1" r:id="rId1" xr:uid="{00000000-0004-0000-1200-000000000000}"/>
  </hyperlinks>
  <pageMargins left="0.7" right="0.7" top="0.75" bottom="0.75" header="0.3" footer="0.3"/>
  <pageSetup orientation="portrait" r:id="rId2"/>
  <drawing r:id="rId3"/>
  <legacyDrawing r:id="rId4"/>
  <oleObjects>
    <mc:AlternateContent xmlns:mc="http://schemas.openxmlformats.org/markup-compatibility/2006">
      <mc:Choice Requires="x14">
        <oleObject progId="AcroExch.Document.7" shapeId="5121" r:id="rId5">
          <objectPr defaultSize="0" r:id="rId6">
            <anchor moveWithCells="1">
              <from>
                <xdr:col>1</xdr:col>
                <xdr:colOff>66675</xdr:colOff>
                <xdr:row>2</xdr:row>
                <xdr:rowOff>19050</xdr:rowOff>
              </from>
              <to>
                <xdr:col>10</xdr:col>
                <xdr:colOff>409575</xdr:colOff>
                <xdr:row>41</xdr:row>
                <xdr:rowOff>133350</xdr:rowOff>
              </to>
            </anchor>
          </objectPr>
        </oleObject>
      </mc:Choice>
      <mc:Fallback>
        <oleObject progId="AcroExch.Document.7" shapeId="5121" r:id="rId5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C400-051D-4189-A62C-3733D421D95B}">
  <dimension ref="A1:B19"/>
  <sheetViews>
    <sheetView workbookViewId="0">
      <selection activeCell="A18" sqref="A18"/>
    </sheetView>
  </sheetViews>
  <sheetFormatPr defaultRowHeight="15" x14ac:dyDescent="0.25"/>
  <sheetData>
    <row r="1" spans="1:2" x14ac:dyDescent="0.25">
      <c r="A1" t="s">
        <v>77</v>
      </c>
    </row>
    <row r="2" spans="1:2" x14ac:dyDescent="0.25">
      <c r="A2" s="52" t="s">
        <v>104</v>
      </c>
    </row>
    <row r="3" spans="1:2" x14ac:dyDescent="0.25">
      <c r="A3" t="s">
        <v>106</v>
      </c>
    </row>
    <row r="4" spans="1:2" x14ac:dyDescent="0.25">
      <c r="A4">
        <v>1</v>
      </c>
      <c r="B4" t="s">
        <v>80</v>
      </c>
    </row>
    <row r="5" spans="1:2" x14ac:dyDescent="0.25">
      <c r="A5">
        <v>2</v>
      </c>
      <c r="B5" s="43" t="s">
        <v>87</v>
      </c>
    </row>
    <row r="6" spans="1:2" x14ac:dyDescent="0.25">
      <c r="A6">
        <v>3</v>
      </c>
      <c r="B6" s="43" t="s">
        <v>82</v>
      </c>
    </row>
    <row r="7" spans="1:2" x14ac:dyDescent="0.25">
      <c r="B7" s="43" t="s">
        <v>108</v>
      </c>
    </row>
    <row r="8" spans="1:2" x14ac:dyDescent="0.25">
      <c r="A8">
        <v>4</v>
      </c>
      <c r="B8" s="43" t="s">
        <v>109</v>
      </c>
    </row>
    <row r="9" spans="1:2" x14ac:dyDescent="0.25">
      <c r="A9">
        <v>4</v>
      </c>
      <c r="B9" s="43" t="s">
        <v>110</v>
      </c>
    </row>
    <row r="10" spans="1:2" x14ac:dyDescent="0.25">
      <c r="B10" s="43"/>
    </row>
    <row r="11" spans="1:2" x14ac:dyDescent="0.25">
      <c r="A11" t="s">
        <v>86</v>
      </c>
    </row>
    <row r="12" spans="1:2" x14ac:dyDescent="0.25">
      <c r="A12" s="30" t="s">
        <v>107</v>
      </c>
    </row>
    <row r="13" spans="1:2" x14ac:dyDescent="0.25">
      <c r="A13" s="30" t="s">
        <v>71</v>
      </c>
    </row>
    <row r="14" spans="1:2" x14ac:dyDescent="0.25">
      <c r="A14" s="30" t="s">
        <v>72</v>
      </c>
    </row>
    <row r="16" spans="1:2" x14ac:dyDescent="0.25">
      <c r="A16" t="s">
        <v>61</v>
      </c>
    </row>
    <row r="17" spans="1:1" x14ac:dyDescent="0.25">
      <c r="A17" s="30" t="s">
        <v>111</v>
      </c>
    </row>
    <row r="18" spans="1:1" x14ac:dyDescent="0.25">
      <c r="A18" s="29" t="s">
        <v>73</v>
      </c>
    </row>
    <row r="19" spans="1:1" x14ac:dyDescent="0.25">
      <c r="A19" s="29" t="s">
        <v>79</v>
      </c>
    </row>
  </sheetData>
  <hyperlinks>
    <hyperlink ref="A2" r:id="rId1" xr:uid="{17C9EA2F-9A3B-4F83-9F5E-2AF8AB8183D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K7" sqref="K7"/>
    </sheetView>
  </sheetViews>
  <sheetFormatPr defaultRowHeight="15" x14ac:dyDescent="0.25"/>
  <cols>
    <col min="1" max="1" width="10" customWidth="1"/>
    <col min="2" max="2" width="19.42578125" customWidth="1"/>
    <col min="8" max="8" width="11.42578125" customWidth="1"/>
  </cols>
  <sheetData>
    <row r="1" spans="1:9" ht="15.75" thickBot="1" x14ac:dyDescent="0.3">
      <c r="A1" s="59" t="s">
        <v>98</v>
      </c>
      <c r="B1" s="60"/>
      <c r="C1" s="60"/>
      <c r="D1" s="60"/>
      <c r="E1" s="60"/>
      <c r="F1" s="60"/>
      <c r="G1" s="60"/>
      <c r="H1" s="60"/>
      <c r="I1" s="61"/>
    </row>
    <row r="2" spans="1:9" ht="42" x14ac:dyDescent="0.25">
      <c r="A2" s="62" t="s">
        <v>49</v>
      </c>
      <c r="B2" s="62" t="s">
        <v>94</v>
      </c>
      <c r="C2" s="62" t="s">
        <v>3</v>
      </c>
      <c r="D2" s="37" t="s">
        <v>4</v>
      </c>
      <c r="E2" s="38" t="s">
        <v>5</v>
      </c>
      <c r="F2" s="38" t="s">
        <v>50</v>
      </c>
      <c r="G2" s="39" t="s">
        <v>62</v>
      </c>
      <c r="H2" s="39" t="s">
        <v>63</v>
      </c>
      <c r="I2" s="39" t="s">
        <v>91</v>
      </c>
    </row>
    <row r="3" spans="1:9" ht="15.75" thickBot="1" x14ac:dyDescent="0.3">
      <c r="A3" s="63"/>
      <c r="B3" s="63"/>
      <c r="C3" s="63"/>
      <c r="D3" s="36" t="s">
        <v>51</v>
      </c>
      <c r="E3" s="36" t="s">
        <v>52</v>
      </c>
      <c r="F3" s="36" t="s">
        <v>53</v>
      </c>
      <c r="G3" s="36" t="s">
        <v>54</v>
      </c>
      <c r="H3" s="36" t="s">
        <v>55</v>
      </c>
      <c r="I3" s="36" t="s">
        <v>56</v>
      </c>
    </row>
    <row r="4" spans="1:9" ht="54.75" customHeight="1" thickBot="1" x14ac:dyDescent="0.3">
      <c r="A4" s="31" t="s">
        <v>16</v>
      </c>
      <c r="B4" s="47" t="s">
        <v>57</v>
      </c>
      <c r="C4" s="33">
        <v>43070</v>
      </c>
      <c r="D4" s="34">
        <v>46.59</v>
      </c>
      <c r="E4" s="34">
        <v>22.16</v>
      </c>
      <c r="F4" s="35">
        <f>$E4/$D4</f>
        <v>0.47563854904485936</v>
      </c>
      <c r="G4" s="35">
        <v>0.17</v>
      </c>
      <c r="H4" s="42">
        <f>$G4+$F4+1</f>
        <v>1.6456385490448593</v>
      </c>
      <c r="I4" s="34">
        <f>ROUND($D4*$H4,2)</f>
        <v>76.67</v>
      </c>
    </row>
    <row r="5" spans="1:9" ht="51" customHeight="1" thickBot="1" x14ac:dyDescent="0.3">
      <c r="A5" s="31" t="s">
        <v>58</v>
      </c>
      <c r="B5" s="47" t="s">
        <v>59</v>
      </c>
      <c r="C5" s="33">
        <v>43070</v>
      </c>
      <c r="D5" s="34">
        <v>45.82</v>
      </c>
      <c r="E5" s="34">
        <v>24.33</v>
      </c>
      <c r="F5" s="35">
        <f>$E5/$D5</f>
        <v>0.53099083369707545</v>
      </c>
      <c r="G5" s="35">
        <v>0.17</v>
      </c>
      <c r="H5" s="42">
        <f>$G5+$F5+1</f>
        <v>1.7009908336970754</v>
      </c>
      <c r="I5" s="34">
        <f>ROUND($D5*$H5,2)</f>
        <v>77.94</v>
      </c>
    </row>
    <row r="6" spans="1:9" ht="52.5" customHeight="1" thickBot="1" x14ac:dyDescent="0.3">
      <c r="A6" s="31" t="s">
        <v>20</v>
      </c>
      <c r="B6" s="47" t="s">
        <v>60</v>
      </c>
      <c r="C6" s="33">
        <v>43070</v>
      </c>
      <c r="D6" s="34">
        <v>20.49</v>
      </c>
      <c r="E6" s="34">
        <v>11.02</v>
      </c>
      <c r="F6" s="35">
        <f>$E6/$D6</f>
        <v>0.53782332845290393</v>
      </c>
      <c r="G6" s="35">
        <v>0.17</v>
      </c>
      <c r="H6" s="42">
        <f>$G6+$F6+1</f>
        <v>1.7078233284529039</v>
      </c>
      <c r="I6" s="34">
        <f>ROUND($D6*$H6,2)</f>
        <v>34.99</v>
      </c>
    </row>
    <row r="7" spans="1:9" x14ac:dyDescent="0.25">
      <c r="A7" s="64" t="s">
        <v>70</v>
      </c>
      <c r="B7" s="65"/>
      <c r="C7" s="65"/>
      <c r="D7" s="65"/>
      <c r="E7" s="65"/>
      <c r="F7" s="65"/>
      <c r="G7" s="65"/>
      <c r="H7" s="65"/>
      <c r="I7" s="66"/>
    </row>
    <row r="8" spans="1:9" ht="35.25" customHeight="1" x14ac:dyDescent="0.25">
      <c r="A8" s="53" t="s">
        <v>102</v>
      </c>
      <c r="B8" s="54"/>
      <c r="C8" s="54"/>
      <c r="D8" s="54"/>
      <c r="E8" s="54"/>
      <c r="F8" s="54"/>
      <c r="G8" s="54"/>
      <c r="H8" s="54"/>
      <c r="I8" s="55"/>
    </row>
    <row r="9" spans="1:9" ht="30" customHeight="1" x14ac:dyDescent="0.25">
      <c r="A9" s="53" t="s">
        <v>65</v>
      </c>
      <c r="B9" s="54"/>
      <c r="C9" s="54"/>
      <c r="D9" s="54"/>
      <c r="E9" s="54"/>
      <c r="F9" s="54"/>
      <c r="G9" s="54"/>
      <c r="H9" s="54"/>
      <c r="I9" s="55"/>
    </row>
    <row r="10" spans="1:9" ht="21" customHeight="1" x14ac:dyDescent="0.25">
      <c r="A10" s="53" t="s">
        <v>69</v>
      </c>
      <c r="B10" s="54"/>
      <c r="C10" s="54"/>
      <c r="D10" s="54"/>
      <c r="E10" s="54"/>
      <c r="F10" s="54"/>
      <c r="G10" s="54"/>
      <c r="H10" s="54"/>
      <c r="I10" s="55"/>
    </row>
    <row r="11" spans="1:9" ht="15.75" thickBot="1" x14ac:dyDescent="0.3">
      <c r="A11" s="56" t="s">
        <v>66</v>
      </c>
      <c r="B11" s="57"/>
      <c r="C11" s="57"/>
      <c r="D11" s="57"/>
      <c r="E11" s="57"/>
      <c r="F11" s="57"/>
      <c r="G11" s="57"/>
      <c r="H11" s="57"/>
      <c r="I11" s="58"/>
    </row>
    <row r="13" spans="1:9" x14ac:dyDescent="0.25">
      <c r="A13" t="s">
        <v>101</v>
      </c>
    </row>
    <row r="14" spans="1:9" x14ac:dyDescent="0.25">
      <c r="A14" s="30" t="s">
        <v>100</v>
      </c>
    </row>
    <row r="15" spans="1:9" x14ac:dyDescent="0.25">
      <c r="A15" s="29" t="s">
        <v>73</v>
      </c>
    </row>
    <row r="16" spans="1:9" x14ac:dyDescent="0.25">
      <c r="A16" s="29" t="s">
        <v>79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25" right="0.25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workbookViewId="0">
      <selection sqref="A1:B18"/>
    </sheetView>
  </sheetViews>
  <sheetFormatPr defaultRowHeight="15" x14ac:dyDescent="0.25"/>
  <sheetData>
    <row r="1" spans="1:3" x14ac:dyDescent="0.25">
      <c r="A1" t="s">
        <v>77</v>
      </c>
    </row>
    <row r="2" spans="1:3" x14ac:dyDescent="0.25">
      <c r="A2" s="51" t="s">
        <v>104</v>
      </c>
    </row>
    <row r="3" spans="1:3" x14ac:dyDescent="0.25">
      <c r="A3" t="s">
        <v>99</v>
      </c>
    </row>
    <row r="4" spans="1:3" x14ac:dyDescent="0.25">
      <c r="A4">
        <v>1</v>
      </c>
      <c r="B4" t="s">
        <v>80</v>
      </c>
    </row>
    <row r="5" spans="1:3" x14ac:dyDescent="0.25">
      <c r="A5">
        <v>2</v>
      </c>
      <c r="B5" s="43" t="s">
        <v>87</v>
      </c>
    </row>
    <row r="6" spans="1:3" x14ac:dyDescent="0.25">
      <c r="A6">
        <v>3</v>
      </c>
      <c r="B6" s="43" t="s">
        <v>82</v>
      </c>
    </row>
    <row r="7" spans="1:3" x14ac:dyDescent="0.25">
      <c r="C7" s="43" t="s">
        <v>83</v>
      </c>
    </row>
    <row r="8" spans="1:3" x14ac:dyDescent="0.25">
      <c r="A8">
        <v>4</v>
      </c>
      <c r="B8" s="43" t="s">
        <v>85</v>
      </c>
    </row>
    <row r="9" spans="1:3" x14ac:dyDescent="0.25">
      <c r="B9" s="43"/>
      <c r="C9" t="s">
        <v>103</v>
      </c>
    </row>
    <row r="10" spans="1:3" x14ac:dyDescent="0.25">
      <c r="A10" t="s">
        <v>86</v>
      </c>
    </row>
    <row r="11" spans="1:3" x14ac:dyDescent="0.25">
      <c r="A11" s="30" t="s">
        <v>105</v>
      </c>
    </row>
    <row r="12" spans="1:3" x14ac:dyDescent="0.25">
      <c r="A12" s="30" t="s">
        <v>71</v>
      </c>
    </row>
    <row r="13" spans="1:3" x14ac:dyDescent="0.25">
      <c r="A13" s="30" t="s">
        <v>72</v>
      </c>
    </row>
    <row r="15" spans="1:3" x14ac:dyDescent="0.25">
      <c r="A15" t="s">
        <v>61</v>
      </c>
    </row>
    <row r="16" spans="1:3" x14ac:dyDescent="0.25">
      <c r="A16" s="30" t="s">
        <v>100</v>
      </c>
    </row>
    <row r="17" spans="1:1" x14ac:dyDescent="0.25">
      <c r="A17" s="29" t="s">
        <v>73</v>
      </c>
    </row>
    <row r="18" spans="1:1" x14ac:dyDescent="0.25">
      <c r="A18" s="29" t="s">
        <v>79</v>
      </c>
    </row>
  </sheetData>
  <hyperlinks>
    <hyperlink ref="A2" r:id="rId1" xr:uid="{00000000-0004-0000-02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workbookViewId="0">
      <selection sqref="A1:I16"/>
    </sheetView>
  </sheetViews>
  <sheetFormatPr defaultRowHeight="15" x14ac:dyDescent="0.25"/>
  <cols>
    <col min="1" max="1" width="13.7109375" customWidth="1"/>
    <col min="2" max="2" width="19.42578125" customWidth="1"/>
    <col min="8" max="8" width="11.42578125" customWidth="1"/>
  </cols>
  <sheetData>
    <row r="1" spans="1:9" ht="15.75" thickBot="1" x14ac:dyDescent="0.3">
      <c r="A1" s="59" t="s">
        <v>98</v>
      </c>
      <c r="B1" s="60"/>
      <c r="C1" s="60"/>
      <c r="D1" s="60"/>
      <c r="E1" s="60"/>
      <c r="F1" s="60"/>
      <c r="G1" s="60"/>
      <c r="H1" s="60"/>
      <c r="I1" s="61"/>
    </row>
    <row r="2" spans="1:9" ht="42" x14ac:dyDescent="0.25">
      <c r="A2" s="62" t="s">
        <v>49</v>
      </c>
      <c r="B2" s="62" t="s">
        <v>94</v>
      </c>
      <c r="C2" s="62" t="s">
        <v>3</v>
      </c>
      <c r="D2" s="37" t="s">
        <v>4</v>
      </c>
      <c r="E2" s="38" t="s">
        <v>5</v>
      </c>
      <c r="F2" s="38" t="s">
        <v>50</v>
      </c>
      <c r="G2" s="39" t="s">
        <v>62</v>
      </c>
      <c r="H2" s="39" t="s">
        <v>63</v>
      </c>
      <c r="I2" s="39" t="s">
        <v>91</v>
      </c>
    </row>
    <row r="3" spans="1:9" ht="15.75" thickBot="1" x14ac:dyDescent="0.3">
      <c r="A3" s="63"/>
      <c r="B3" s="63"/>
      <c r="C3" s="63"/>
      <c r="D3" s="36" t="s">
        <v>51</v>
      </c>
      <c r="E3" s="36" t="s">
        <v>52</v>
      </c>
      <c r="F3" s="36" t="s">
        <v>53</v>
      </c>
      <c r="G3" s="36" t="s">
        <v>54</v>
      </c>
      <c r="H3" s="36" t="s">
        <v>55</v>
      </c>
      <c r="I3" s="36" t="s">
        <v>56</v>
      </c>
    </row>
    <row r="4" spans="1:9" ht="45.75" thickBot="1" x14ac:dyDescent="0.3">
      <c r="A4" s="31" t="s">
        <v>16</v>
      </c>
      <c r="B4" s="47" t="s">
        <v>57</v>
      </c>
      <c r="C4" s="33">
        <v>42705</v>
      </c>
      <c r="D4" s="34">
        <v>50.09</v>
      </c>
      <c r="E4" s="34">
        <v>24.65</v>
      </c>
      <c r="F4" s="35">
        <f>$E4/$D4</f>
        <v>0.49211419444998994</v>
      </c>
      <c r="G4" s="35">
        <v>0.17</v>
      </c>
      <c r="H4" s="42">
        <f>$G4+$F4+1</f>
        <v>1.66211419444999</v>
      </c>
      <c r="I4" s="34">
        <f>ROUND($D4*$H4,2)</f>
        <v>83.26</v>
      </c>
    </row>
    <row r="5" spans="1:9" ht="34.5" thickBot="1" x14ac:dyDescent="0.3">
      <c r="A5" s="31" t="s">
        <v>58</v>
      </c>
      <c r="B5" s="47" t="s">
        <v>59</v>
      </c>
      <c r="C5" s="33">
        <v>42705</v>
      </c>
      <c r="D5" s="34">
        <v>45.66</v>
      </c>
      <c r="E5" s="34">
        <v>24.98</v>
      </c>
      <c r="F5" s="35">
        <f>$E5/$D5</f>
        <v>0.54708716600963647</v>
      </c>
      <c r="G5" s="35">
        <v>0.17</v>
      </c>
      <c r="H5" s="42">
        <f>$G5+$F5+1</f>
        <v>1.7170871660096365</v>
      </c>
      <c r="I5" s="34">
        <f>ROUND($D5*$H5,2)</f>
        <v>78.400000000000006</v>
      </c>
    </row>
    <row r="6" spans="1:9" ht="45.75" thickBot="1" x14ac:dyDescent="0.3">
      <c r="A6" s="31" t="s">
        <v>20</v>
      </c>
      <c r="B6" s="47" t="s">
        <v>60</v>
      </c>
      <c r="C6" s="33">
        <v>42705</v>
      </c>
      <c r="D6" s="34">
        <v>20.29</v>
      </c>
      <c r="E6" s="34">
        <v>10.52</v>
      </c>
      <c r="F6" s="35">
        <f>$E6/$D6</f>
        <v>0.51848201084277967</v>
      </c>
      <c r="G6" s="35">
        <v>0.17</v>
      </c>
      <c r="H6" s="42">
        <f>$G6+$F6+1</f>
        <v>1.6884820108427796</v>
      </c>
      <c r="I6" s="34">
        <f>ROUND($D6*$H6,2)</f>
        <v>34.26</v>
      </c>
    </row>
    <row r="7" spans="1:9" x14ac:dyDescent="0.25">
      <c r="A7" s="64" t="s">
        <v>70</v>
      </c>
      <c r="B7" s="65"/>
      <c r="C7" s="65"/>
      <c r="D7" s="65"/>
      <c r="E7" s="65"/>
      <c r="F7" s="65"/>
      <c r="G7" s="65"/>
      <c r="H7" s="65"/>
      <c r="I7" s="66"/>
    </row>
    <row r="8" spans="1:9" ht="24.75" customHeight="1" x14ac:dyDescent="0.25">
      <c r="A8" s="53" t="s">
        <v>96</v>
      </c>
      <c r="B8" s="54"/>
      <c r="C8" s="54"/>
      <c r="D8" s="54"/>
      <c r="E8" s="54"/>
      <c r="F8" s="54"/>
      <c r="G8" s="54"/>
      <c r="H8" s="54"/>
      <c r="I8" s="55"/>
    </row>
    <row r="9" spans="1:9" ht="26.25" customHeight="1" x14ac:dyDescent="0.25">
      <c r="A9" s="53" t="s">
        <v>65</v>
      </c>
      <c r="B9" s="54"/>
      <c r="C9" s="54"/>
      <c r="D9" s="54"/>
      <c r="E9" s="54"/>
      <c r="F9" s="54"/>
      <c r="G9" s="54"/>
      <c r="H9" s="54"/>
      <c r="I9" s="55"/>
    </row>
    <row r="10" spans="1:9" ht="24" customHeight="1" x14ac:dyDescent="0.25">
      <c r="A10" s="53" t="s">
        <v>69</v>
      </c>
      <c r="B10" s="54"/>
      <c r="C10" s="54"/>
      <c r="D10" s="54"/>
      <c r="E10" s="54"/>
      <c r="F10" s="54"/>
      <c r="G10" s="54"/>
      <c r="H10" s="54"/>
      <c r="I10" s="55"/>
    </row>
    <row r="11" spans="1:9" ht="15.75" thickBot="1" x14ac:dyDescent="0.3">
      <c r="A11" s="56" t="s">
        <v>66</v>
      </c>
      <c r="B11" s="57"/>
      <c r="C11" s="57"/>
      <c r="D11" s="57"/>
      <c r="E11" s="57"/>
      <c r="F11" s="57"/>
      <c r="G11" s="57"/>
      <c r="H11" s="57"/>
      <c r="I11" s="58"/>
    </row>
    <row r="13" spans="1:9" x14ac:dyDescent="0.25">
      <c r="A13" t="s">
        <v>97</v>
      </c>
    </row>
    <row r="14" spans="1:9" x14ac:dyDescent="0.25">
      <c r="A14" s="30" t="s">
        <v>95</v>
      </c>
    </row>
    <row r="15" spans="1:9" x14ac:dyDescent="0.25">
      <c r="A15" s="29" t="s">
        <v>73</v>
      </c>
    </row>
    <row r="16" spans="1:9" x14ac:dyDescent="0.25">
      <c r="A16" s="29" t="s">
        <v>79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H24" sqref="H24"/>
    </sheetView>
  </sheetViews>
  <sheetFormatPr defaultRowHeight="15" x14ac:dyDescent="0.25"/>
  <sheetData>
    <row r="1" spans="1:4" x14ac:dyDescent="0.25">
      <c r="A1" t="s">
        <v>77</v>
      </c>
    </row>
    <row r="2" spans="1:4" x14ac:dyDescent="0.25">
      <c r="A2" s="50" t="s">
        <v>30</v>
      </c>
    </row>
    <row r="3" spans="1:4" x14ac:dyDescent="0.25">
      <c r="A3" t="s">
        <v>99</v>
      </c>
    </row>
    <row r="4" spans="1:4" x14ac:dyDescent="0.25">
      <c r="A4">
        <v>1</v>
      </c>
      <c r="B4" t="s">
        <v>80</v>
      </c>
      <c r="D4" t="s">
        <v>81</v>
      </c>
    </row>
    <row r="5" spans="1:4" x14ac:dyDescent="0.25">
      <c r="A5">
        <v>2</v>
      </c>
      <c r="B5" s="43" t="s">
        <v>87</v>
      </c>
    </row>
    <row r="6" spans="1:4" x14ac:dyDescent="0.25">
      <c r="A6">
        <v>3</v>
      </c>
      <c r="B6" s="43" t="s">
        <v>82</v>
      </c>
    </row>
    <row r="7" spans="1:4" x14ac:dyDescent="0.25">
      <c r="C7" s="43" t="s">
        <v>83</v>
      </c>
    </row>
    <row r="8" spans="1:4" x14ac:dyDescent="0.25">
      <c r="A8">
        <v>4</v>
      </c>
      <c r="B8" s="43" t="s">
        <v>85</v>
      </c>
    </row>
    <row r="9" spans="1:4" x14ac:dyDescent="0.25">
      <c r="B9" s="43"/>
      <c r="C9" t="s">
        <v>84</v>
      </c>
    </row>
    <row r="10" spans="1:4" x14ac:dyDescent="0.25">
      <c r="A10" t="s">
        <v>86</v>
      </c>
    </row>
    <row r="11" spans="1:4" x14ac:dyDescent="0.25">
      <c r="A11" s="30" t="s">
        <v>89</v>
      </c>
    </row>
    <row r="12" spans="1:4" x14ac:dyDescent="0.25">
      <c r="A12" s="30" t="s">
        <v>71</v>
      </c>
    </row>
    <row r="13" spans="1:4" x14ac:dyDescent="0.25">
      <c r="A13" s="30" t="s">
        <v>72</v>
      </c>
    </row>
    <row r="15" spans="1:4" x14ac:dyDescent="0.25">
      <c r="A15" t="s">
        <v>61</v>
      </c>
    </row>
    <row r="16" spans="1:4" x14ac:dyDescent="0.25">
      <c r="A16" s="30" t="s">
        <v>95</v>
      </c>
    </row>
    <row r="17" spans="1:1" x14ac:dyDescent="0.25">
      <c r="A17" s="29" t="s">
        <v>73</v>
      </c>
    </row>
    <row r="18" spans="1:1" x14ac:dyDescent="0.25">
      <c r="A18" s="29" t="s">
        <v>79</v>
      </c>
    </row>
  </sheetData>
  <hyperlinks>
    <hyperlink ref="A2" r:id="rId1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workbookViewId="0">
      <selection activeCell="C4" sqref="C4"/>
    </sheetView>
  </sheetViews>
  <sheetFormatPr defaultRowHeight="15" x14ac:dyDescent="0.25"/>
  <cols>
    <col min="1" max="1" width="13.7109375" customWidth="1"/>
    <col min="2" max="2" width="19.42578125" customWidth="1"/>
    <col min="8" max="8" width="11.42578125" customWidth="1"/>
  </cols>
  <sheetData>
    <row r="1" spans="1:10" ht="15" customHeight="1" thickBot="1" x14ac:dyDescent="0.3">
      <c r="A1" s="59" t="s">
        <v>92</v>
      </c>
      <c r="B1" s="60"/>
      <c r="C1" s="60"/>
      <c r="D1" s="60"/>
      <c r="E1" s="60"/>
      <c r="F1" s="60"/>
      <c r="G1" s="60"/>
      <c r="H1" s="60"/>
      <c r="I1" s="61"/>
    </row>
    <row r="2" spans="1:10" ht="42" x14ac:dyDescent="0.25">
      <c r="A2" s="62" t="s">
        <v>49</v>
      </c>
      <c r="B2" s="62" t="s">
        <v>94</v>
      </c>
      <c r="C2" s="62" t="s">
        <v>3</v>
      </c>
      <c r="D2" s="37" t="s">
        <v>4</v>
      </c>
      <c r="E2" s="38" t="s">
        <v>5</v>
      </c>
      <c r="F2" s="38" t="s">
        <v>50</v>
      </c>
      <c r="G2" s="39" t="s">
        <v>62</v>
      </c>
      <c r="H2" s="39" t="s">
        <v>63</v>
      </c>
      <c r="I2" s="39" t="s">
        <v>91</v>
      </c>
    </row>
    <row r="3" spans="1:10" ht="15.75" thickBot="1" x14ac:dyDescent="0.3">
      <c r="A3" s="63"/>
      <c r="B3" s="63"/>
      <c r="C3" s="63"/>
      <c r="D3" s="36" t="s">
        <v>51</v>
      </c>
      <c r="E3" s="36" t="s">
        <v>52</v>
      </c>
      <c r="F3" s="36" t="s">
        <v>53</v>
      </c>
      <c r="G3" s="36" t="s">
        <v>54</v>
      </c>
      <c r="H3" s="36" t="s">
        <v>55</v>
      </c>
      <c r="I3" s="36" t="s">
        <v>56</v>
      </c>
    </row>
    <row r="4" spans="1:10" ht="46.5" customHeight="1" thickBot="1" x14ac:dyDescent="0.3">
      <c r="A4" s="31" t="s">
        <v>16</v>
      </c>
      <c r="B4" s="47" t="s">
        <v>57</v>
      </c>
      <c r="C4" s="33">
        <v>42339</v>
      </c>
      <c r="D4" s="34">
        <v>48.66</v>
      </c>
      <c r="E4" s="34">
        <v>24.25</v>
      </c>
      <c r="F4" s="35">
        <f>$E4/$D4</f>
        <v>0.4983559391697493</v>
      </c>
      <c r="G4" s="35">
        <v>0.17</v>
      </c>
      <c r="H4" s="42">
        <f>$G4+$F4+1</f>
        <v>1.6683559391697493</v>
      </c>
      <c r="I4" s="34">
        <f>ROUND($D4*$H4,2)</f>
        <v>81.180000000000007</v>
      </c>
      <c r="J4" s="28"/>
    </row>
    <row r="5" spans="1:10" ht="43.5" customHeight="1" thickBot="1" x14ac:dyDescent="0.3">
      <c r="A5" s="31" t="s">
        <v>58</v>
      </c>
      <c r="B5" s="47" t="s">
        <v>59</v>
      </c>
      <c r="C5" s="33">
        <v>42339</v>
      </c>
      <c r="D5" s="34">
        <v>44.06</v>
      </c>
      <c r="E5" s="34">
        <v>24.34</v>
      </c>
      <c r="F5" s="35">
        <f>$E5/$D5</f>
        <v>0.55242850658193365</v>
      </c>
      <c r="G5" s="35">
        <v>0.17</v>
      </c>
      <c r="H5" s="42">
        <f>$G5+$F5+1</f>
        <v>1.7224285065819336</v>
      </c>
      <c r="I5" s="34">
        <f>ROUND($D5*$H5,2)</f>
        <v>75.89</v>
      </c>
      <c r="J5" s="28"/>
    </row>
    <row r="6" spans="1:10" ht="43.5" customHeight="1" thickBot="1" x14ac:dyDescent="0.3">
      <c r="A6" s="31" t="s">
        <v>20</v>
      </c>
      <c r="B6" s="47" t="s">
        <v>60</v>
      </c>
      <c r="C6" s="33">
        <v>42339</v>
      </c>
      <c r="D6" s="34">
        <v>19.91</v>
      </c>
      <c r="E6" s="34">
        <f>10.37</f>
        <v>10.37</v>
      </c>
      <c r="F6" s="35">
        <f>$E6/$D6</f>
        <v>0.52084379708689099</v>
      </c>
      <c r="G6" s="35">
        <v>0.17</v>
      </c>
      <c r="H6" s="42">
        <f>$G6+$F6+1</f>
        <v>1.690843797086891</v>
      </c>
      <c r="I6" s="34">
        <f>ROUND($D6*$H6,2)</f>
        <v>33.659999999999997</v>
      </c>
      <c r="J6" s="28"/>
    </row>
    <row r="7" spans="1:10" x14ac:dyDescent="0.25">
      <c r="A7" s="64" t="s">
        <v>70</v>
      </c>
      <c r="B7" s="65"/>
      <c r="C7" s="65"/>
      <c r="D7" s="65"/>
      <c r="E7" s="65"/>
      <c r="F7" s="65"/>
      <c r="G7" s="65"/>
      <c r="H7" s="65"/>
      <c r="I7" s="66"/>
    </row>
    <row r="8" spans="1:10" ht="29.45" customHeight="1" x14ac:dyDescent="0.25">
      <c r="A8" s="53" t="s">
        <v>88</v>
      </c>
      <c r="B8" s="54"/>
      <c r="C8" s="54"/>
      <c r="D8" s="54"/>
      <c r="E8" s="54"/>
      <c r="F8" s="54"/>
      <c r="G8" s="54"/>
      <c r="H8" s="54"/>
      <c r="I8" s="55"/>
    </row>
    <row r="9" spans="1:10" ht="28.9" customHeight="1" x14ac:dyDescent="0.25">
      <c r="A9" s="53" t="s">
        <v>65</v>
      </c>
      <c r="B9" s="54"/>
      <c r="C9" s="54"/>
      <c r="D9" s="54"/>
      <c r="E9" s="54"/>
      <c r="F9" s="54"/>
      <c r="G9" s="54"/>
      <c r="H9" s="54"/>
      <c r="I9" s="55"/>
    </row>
    <row r="10" spans="1:10" ht="15" customHeight="1" x14ac:dyDescent="0.25">
      <c r="A10" s="53" t="s">
        <v>69</v>
      </c>
      <c r="B10" s="54"/>
      <c r="C10" s="54"/>
      <c r="D10" s="54"/>
      <c r="E10" s="54"/>
      <c r="F10" s="54"/>
      <c r="G10" s="54"/>
      <c r="H10" s="54"/>
      <c r="I10" s="55"/>
    </row>
    <row r="11" spans="1:10" ht="15" customHeight="1" thickBot="1" x14ac:dyDescent="0.3">
      <c r="A11" s="56" t="s">
        <v>66</v>
      </c>
      <c r="B11" s="57"/>
      <c r="C11" s="57"/>
      <c r="D11" s="57"/>
      <c r="E11" s="57"/>
      <c r="F11" s="57"/>
      <c r="G11" s="57"/>
      <c r="H11" s="57"/>
      <c r="I11" s="58"/>
    </row>
    <row r="13" spans="1:10" x14ac:dyDescent="0.25">
      <c r="A13" t="s">
        <v>61</v>
      </c>
    </row>
    <row r="14" spans="1:10" x14ac:dyDescent="0.25">
      <c r="A14" s="30" t="s">
        <v>90</v>
      </c>
    </row>
    <row r="15" spans="1:10" x14ac:dyDescent="0.25">
      <c r="A15" s="29" t="s">
        <v>73</v>
      </c>
    </row>
    <row r="16" spans="1:10" x14ac:dyDescent="0.25">
      <c r="A16" s="29" t="s">
        <v>79</v>
      </c>
    </row>
  </sheetData>
  <mergeCells count="9">
    <mergeCell ref="A9:I9"/>
    <mergeCell ref="A10:I10"/>
    <mergeCell ref="A11:I11"/>
    <mergeCell ref="A1:I1"/>
    <mergeCell ref="A2:A3"/>
    <mergeCell ref="B2:B3"/>
    <mergeCell ref="C2:C3"/>
    <mergeCell ref="A7:I7"/>
    <mergeCell ref="A8:I8"/>
  </mergeCells>
  <pageMargins left="0.7" right="0.7" top="0.75" bottom="0.75" header="0.3" footer="0.3"/>
  <pageSetup orientation="landscape" verticalDpi="598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8"/>
  <sheetViews>
    <sheetView workbookViewId="0">
      <selection activeCell="A17" sqref="A17"/>
    </sheetView>
  </sheetViews>
  <sheetFormatPr defaultRowHeight="15" x14ac:dyDescent="0.25"/>
  <sheetData>
    <row r="1" spans="1:4" x14ac:dyDescent="0.25">
      <c r="A1" t="s">
        <v>77</v>
      </c>
    </row>
    <row r="2" spans="1:4" x14ac:dyDescent="0.25">
      <c r="A2" s="46" t="s">
        <v>30</v>
      </c>
    </row>
    <row r="3" spans="1:4" x14ac:dyDescent="0.25">
      <c r="A3" t="s">
        <v>93</v>
      </c>
    </row>
    <row r="4" spans="1:4" x14ac:dyDescent="0.25">
      <c r="A4">
        <v>1</v>
      </c>
      <c r="B4" t="s">
        <v>80</v>
      </c>
      <c r="D4" t="s">
        <v>81</v>
      </c>
    </row>
    <row r="5" spans="1:4" x14ac:dyDescent="0.25">
      <c r="A5">
        <v>2</v>
      </c>
      <c r="B5" s="43" t="s">
        <v>87</v>
      </c>
    </row>
    <row r="6" spans="1:4" x14ac:dyDescent="0.25">
      <c r="A6">
        <v>3</v>
      </c>
      <c r="B6" s="43" t="s">
        <v>82</v>
      </c>
    </row>
    <row r="7" spans="1:4" x14ac:dyDescent="0.25">
      <c r="C7" s="43" t="s">
        <v>83</v>
      </c>
    </row>
    <row r="8" spans="1:4" x14ac:dyDescent="0.25">
      <c r="A8">
        <v>4</v>
      </c>
      <c r="B8" s="43" t="s">
        <v>85</v>
      </c>
    </row>
    <row r="9" spans="1:4" x14ac:dyDescent="0.25">
      <c r="B9" s="43"/>
      <c r="C9" t="s">
        <v>84</v>
      </c>
    </row>
    <row r="10" spans="1:4" x14ac:dyDescent="0.25">
      <c r="A10" t="s">
        <v>86</v>
      </c>
    </row>
    <row r="11" spans="1:4" x14ac:dyDescent="0.25">
      <c r="A11" s="30" t="s">
        <v>89</v>
      </c>
    </row>
    <row r="12" spans="1:4" x14ac:dyDescent="0.25">
      <c r="A12" s="30" t="s">
        <v>71</v>
      </c>
    </row>
    <row r="13" spans="1:4" x14ac:dyDescent="0.25">
      <c r="A13" s="30" t="s">
        <v>72</v>
      </c>
    </row>
    <row r="15" spans="1:4" x14ac:dyDescent="0.25">
      <c r="A15" t="s">
        <v>61</v>
      </c>
    </row>
    <row r="16" spans="1:4" x14ac:dyDescent="0.25">
      <c r="A16" s="30" t="s">
        <v>90</v>
      </c>
    </row>
    <row r="17" spans="1:1" x14ac:dyDescent="0.25">
      <c r="A17" s="29" t="s">
        <v>73</v>
      </c>
    </row>
    <row r="18" spans="1:1" x14ac:dyDescent="0.25">
      <c r="A18" s="29" t="s">
        <v>79</v>
      </c>
    </row>
  </sheetData>
  <hyperlinks>
    <hyperlink ref="A2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TREND</vt:lpstr>
      <vt:lpstr>2018 Loaded Industrial Rate</vt:lpstr>
      <vt:lpstr>Ref 2018 Loaded Industrial Rate</vt:lpstr>
      <vt:lpstr>2017 Loaded Industrial Rate</vt:lpstr>
      <vt:lpstr>Ref 2017 Loaded Industrial Rate</vt:lpstr>
      <vt:lpstr>2016 Loaded Industrial Rate</vt:lpstr>
      <vt:lpstr>Ref 2016 Loaded Industrial Rate</vt:lpstr>
      <vt:lpstr>2015 Loaded Industry Rate</vt:lpstr>
      <vt:lpstr>Ref 2015 Loaded Industry Rates</vt:lpstr>
      <vt:lpstr>2014 Loaded Industry Rate</vt:lpstr>
      <vt:lpstr>Ref 2014 Loaded Industry Rates</vt:lpstr>
      <vt:lpstr>2013 LIR with Sept Correction</vt:lpstr>
      <vt:lpstr>Ref 2013 LIR with Sept Corr</vt:lpstr>
      <vt:lpstr>2013 Loaded Ind Wage Rates</vt:lpstr>
      <vt:lpstr>2013 Reference</vt:lpstr>
      <vt:lpstr>2012 Loaded Ind Wage Rates</vt:lpstr>
      <vt:lpstr>2012 Reference</vt:lpstr>
      <vt:lpstr>2011 Loaded Ind Wage Rates</vt:lpstr>
      <vt:lpstr>2011 Reference</vt:lpstr>
      <vt:lpstr>2010 Loaded Ind Wage Rates</vt:lpstr>
      <vt:lpstr>2010 Reference</vt:lpstr>
      <vt:lpstr>Sheet1</vt:lpstr>
      <vt:lpstr>'2014 Loaded Industry Rate'!_Ref401762370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Brown, Judith</cp:lastModifiedBy>
  <cp:lastPrinted>2018-03-26T20:31:19Z</cp:lastPrinted>
  <dcterms:created xsi:type="dcterms:W3CDTF">2011-09-28T13:43:03Z</dcterms:created>
  <dcterms:modified xsi:type="dcterms:W3CDTF">2019-10-25T11:34:12Z</dcterms:modified>
</cp:coreProperties>
</file>