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7.xml" ContentType="application/vnd.openxmlformats-officedocument.spreadsheetml.revisionLog+xml"/>
  <Override PartName="/customXml/itemProps5.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xl/revisions/revisionLog9.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comments4.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customXml/itemProps1.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hidePivotFieldList="1" defaultThemeVersion="124226"/>
  <mc:AlternateContent xmlns:mc="http://schemas.openxmlformats.org/markup-compatibility/2006">
    <mc:Choice Requires="x15">
      <x15ac:absPath xmlns:x15ac="http://schemas.microsoft.com/office/spreadsheetml/2010/11/ac" url="http://hudsharepoint.hud.gov/sites/IHCF2/DEVL/pp/Proposed Documents/2017_Document_Renewal_Process/2-60-Day_Comments/Underwriting/"/>
    </mc:Choice>
  </mc:AlternateContent>
  <bookViews>
    <workbookView xWindow="960" yWindow="-210" windowWidth="17520" windowHeight="11310" tabRatio="799" xr2:uid="{00000000-000D-0000-FFFF-FFFF00000000}"/>
  </bookViews>
  <sheets>
    <sheet name="Instructions" sheetId="1" r:id="rId1"/>
    <sheet name="Criteria by Prog Type" sheetId="2" r:id="rId2"/>
    <sheet name="S &amp; U " sheetId="3" r:id="rId3"/>
    <sheet name="Land Calc" sheetId="4" r:id="rId4"/>
    <sheet name="Other Fees" sheetId="5" r:id="rId5"/>
    <sheet name="Repl Cost" sheetId="6" r:id="rId6"/>
    <sheet name="S &amp; U NC, SR, 241a" sheetId="7" r:id="rId7"/>
    <sheet name="MILC Pg 1" sheetId="8" r:id="rId8"/>
    <sheet name="MILC Pg 2" sheetId="9" r:id="rId9"/>
  </sheets>
  <definedNames>
    <definedName name="_xlnm.Print_Area" localSheetId="7">'MILC Pg 1'!$A$1:$G$52</definedName>
    <definedName name="_xlnm.Print_Area" localSheetId="8">'MILC Pg 2'!$A$1:$G$60</definedName>
    <definedName name="rate">#REF!</definedName>
    <definedName name="term">#REF!</definedName>
    <definedName name="termy">#REF!</definedName>
    <definedName name="Z_56B24939_83E5_41EA_B629_C0607413C864_.wvu.PrintArea" localSheetId="7" hidden="1">'MILC Pg 1'!$A$1:$G$52</definedName>
    <definedName name="Z_56B24939_83E5_41EA_B629_C0607413C864_.wvu.PrintArea" localSheetId="8" hidden="1">'MILC Pg 2'!$A$1:$G$60</definedName>
    <definedName name="Z_AC2272B0_E63F_43F0_A69C_8189582A5224_.wvu.PrintArea" localSheetId="7" hidden="1">'MILC Pg 1'!$A$1:$G$52</definedName>
    <definedName name="Z_AC2272B0_E63F_43F0_A69C_8189582A5224_.wvu.PrintArea" localSheetId="8" hidden="1">'MILC Pg 2'!$A$1:$G$60</definedName>
    <definedName name="Z_D7C79DD8_430C_4116_961B_17A0089DBF99_.wvu.PrintArea" localSheetId="7" hidden="1">'MILC Pg 1'!$A$1:$G$52</definedName>
    <definedName name="Z_D7C79DD8_430C_4116_961B_17A0089DBF99_.wvu.PrintArea" localSheetId="8" hidden="1">'MILC Pg 2'!$A$1:$G$60</definedName>
  </definedNames>
  <calcPr calcId="171027"/>
  <customWorkbookViews>
    <customWorkbookView name="H22192 - Personal View" guid="{AC2272B0-E63F-43F0-A69C-8189582A5224}" mergeInterval="0" personalView="1" xWindow="200" yWindow="200" windowWidth="1770" windowHeight="987" tabRatio="799" activeSheetId="1" showComments="commIndAndComment"/>
    <customWorkbookView name="H08023 - Personal View" guid="{D7C79DD8-430C-4116-961B-17A0089DBF99}" mergeInterval="0" personalView="1" maximized="1" xWindow="-9" yWindow="-9" windowWidth="1938" windowHeight="1050" tabRatio="799" activeSheetId="3" showComments="commIndAndComment"/>
    <customWorkbookView name="Jeremy Robitaille - Personal View" guid="{56B24939-83E5-41EA-B629-C0607413C864}" mergeInterval="0" personalView="1" maximized="1" windowWidth="1916" windowHeight="829" tabRatio="799" activeSheetId="4"/>
  </customWorkbookViews>
  <fileRecoveryPr repairLoad="1"/>
</workbook>
</file>

<file path=xl/calcChain.xml><?xml version="1.0" encoding="utf-8"?>
<calcChain xmlns="http://schemas.openxmlformats.org/spreadsheetml/2006/main">
  <c r="C43" i="9" l="1"/>
  <c r="C41" i="9"/>
  <c r="G36" i="9"/>
  <c r="F35" i="9"/>
  <c r="F34" i="9"/>
  <c r="F29" i="9"/>
  <c r="G21" i="9"/>
  <c r="C19" i="9"/>
  <c r="G14" i="9"/>
  <c r="C11" i="9"/>
  <c r="G8" i="9"/>
  <c r="C7" i="9"/>
  <c r="C3" i="9"/>
  <c r="G39" i="8"/>
  <c r="G38" i="8"/>
  <c r="G37" i="8"/>
  <c r="F36" i="8"/>
  <c r="F35" i="8"/>
  <c r="D35" i="8"/>
  <c r="B35" i="8"/>
  <c r="F34" i="8"/>
  <c r="F33" i="8"/>
  <c r="E32" i="8"/>
  <c r="G27" i="8"/>
  <c r="F26" i="8"/>
  <c r="E24" i="8"/>
  <c r="E23" i="8"/>
  <c r="F22" i="8"/>
  <c r="G19" i="8"/>
  <c r="F18" i="8"/>
  <c r="E17" i="8"/>
  <c r="E16" i="8"/>
  <c r="B16" i="8"/>
  <c r="F12" i="8"/>
  <c r="B12" i="8"/>
  <c r="B5" i="8"/>
  <c r="B4" i="8"/>
  <c r="B3" i="8"/>
  <c r="D68" i="7"/>
  <c r="C68" i="7"/>
  <c r="C66" i="7"/>
  <c r="C64" i="7"/>
  <c r="C51" i="7"/>
  <c r="C46" i="7"/>
  <c r="C45" i="7"/>
  <c r="C43" i="7"/>
  <c r="C41" i="7"/>
  <c r="C40" i="7"/>
  <c r="C39" i="7"/>
  <c r="C38" i="7"/>
  <c r="C37" i="7"/>
  <c r="C36" i="7"/>
  <c r="C31" i="7"/>
  <c r="C30" i="7"/>
  <c r="C29" i="7"/>
  <c r="C28" i="7"/>
  <c r="C27" i="7"/>
  <c r="C26" i="7"/>
  <c r="C25" i="7"/>
  <c r="C24" i="7"/>
  <c r="C23" i="7"/>
  <c r="C22" i="7"/>
  <c r="C21" i="7"/>
  <c r="C13" i="7"/>
  <c r="B6" i="7"/>
  <c r="B5" i="7"/>
  <c r="B4" i="7"/>
  <c r="B53" i="6"/>
  <c r="B51" i="6"/>
  <c r="B50" i="6"/>
  <c r="B43" i="6"/>
  <c r="B38" i="6"/>
  <c r="B23" i="6"/>
  <c r="B21" i="6"/>
  <c r="B20" i="6"/>
  <c r="B19" i="6"/>
  <c r="B10" i="6"/>
  <c r="B6" i="6"/>
  <c r="B4" i="6"/>
  <c r="C31" i="5"/>
  <c r="C15" i="5"/>
  <c r="B33" i="4"/>
  <c r="B30" i="4"/>
  <c r="B25" i="4"/>
  <c r="B10" i="4"/>
  <c r="D47" i="3"/>
  <c r="C47" i="3"/>
  <c r="C45" i="3"/>
  <c r="C37" i="3"/>
  <c r="C14" i="3"/>
  <c r="B6" i="3"/>
  <c r="B5" i="3"/>
  <c r="B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atpotts</author>
  </authors>
  <commentList>
    <comment ref="H7" authorId="0" guid="{914C5101-F9D3-44BE-899A-56EBB9FFF5D0}" shapeId="0" xr:uid="{00000000-0006-0000-0100-000001000000}">
      <text>
        <r>
          <rPr>
            <i/>
            <sz val="9"/>
            <color indexed="81"/>
            <rFont val="Tahoma"/>
            <charset val="1"/>
          </rPr>
          <t>Used for Acquisition Projects</t>
        </r>
      </text>
    </comment>
    <comment ref="I7" authorId="0" guid="{3A67A661-1AED-432F-9343-4F78A11F4F84}" shapeId="0" xr:uid="{00000000-0006-0000-0100-000002000000}">
      <text>
        <r>
          <rPr>
            <b/>
            <sz val="9"/>
            <color indexed="81"/>
            <rFont val="Tahoma"/>
            <charset val="1"/>
          </rPr>
          <t xml:space="preserve">Used for Refinances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H08023</author>
    <author>h56877</author>
    <author>Gary S. Golding</author>
  </authors>
  <commentList>
    <comment ref="B10" authorId="0" guid="{9F787F3A-07B9-4573-80F2-25BD022F6C8D}" shapeId="0" xr:uid="{00000000-0006-0000-0200-000001000000}">
      <text>
        <r>
          <rPr>
            <b/>
            <sz val="9"/>
            <color indexed="81"/>
            <rFont val="Tahoma"/>
            <charset val="1"/>
          </rPr>
          <t xml:space="preserve">
This should either be zero or a positive number.  </t>
        </r>
        <r>
          <rPr>
            <b/>
            <sz val="9"/>
            <color indexed="81"/>
            <rFont val="Tahoma"/>
            <charset val="1"/>
          </rPr>
          <t xml:space="preserve">
</t>
        </r>
        <r>
          <rPr>
            <b/>
            <sz val="9"/>
            <color indexed="81"/>
            <rFont val="Tahoma"/>
            <charset val="1"/>
          </rPr>
          <t xml:space="preserve">
</t>
        </r>
      </text>
    </comment>
    <comment ref="B11" authorId="1" guid="{CCA57CA2-A386-45D0-82E5-48ECE9EF6AF2}" shapeId="0" xr:uid="{00000000-0006-0000-0200-000002000000}">
      <text>
        <r>
          <rPr>
            <b/>
            <sz val="9"/>
            <color indexed="81"/>
            <rFont val="Tahoma"/>
            <charset val="1"/>
          </rPr>
          <t xml:space="preserve">Interest rate premiums may only be applied on behalf of the borrower to prepayment penalties and reserves for replacement.  The transaction costs in MILC Criterion H are reduced by the amount of the interest rate premium.
</t>
        </r>
        <r>
          <rPr>
            <b/>
            <sz val="9"/>
            <color indexed="81"/>
            <rFont val="Tahoma"/>
            <charset val="1"/>
          </rPr>
          <t xml:space="preserve">
</t>
        </r>
      </text>
    </comment>
    <comment ref="B18" authorId="2" guid="{F0CBD9E7-A0FD-4412-B72C-E83DCA0C34AE}" shapeId="0" xr:uid="{00000000-0006-0000-0200-000003000000}">
      <text>
        <r>
          <rPr>
            <b/>
            <sz val="9"/>
            <color indexed="81"/>
            <rFont val="Tahoma"/>
            <charset val="1"/>
          </rPr>
          <t xml:space="preserve">Refer to the 232 Handbook for guidance on eligible debt and purchases.  If you still have questions after reviewing the 232 Handbook, email LeanThinking@hud.gov.
</t>
        </r>
      </text>
    </comment>
    <comment ref="B20" authorId="1" guid="{D99A826E-4D75-41FD-9F30-FAC71BCD8F5F}" shapeId="0" xr:uid="{00000000-0006-0000-0200-000004000000}">
      <text>
        <r>
          <rPr>
            <b/>
            <sz val="9"/>
            <color indexed="81"/>
            <rFont val="Tahoma"/>
            <charset val="1"/>
          </rPr>
          <t xml:space="preserve">This does not include any R4R transfer.
</t>
        </r>
        <r>
          <rPr>
            <b/>
            <sz val="9"/>
            <color indexed="81"/>
            <rFont val="Tahoma"/>
            <charset val="1"/>
          </rPr>
          <t xml:space="preserve">
</t>
        </r>
      </text>
    </comment>
    <comment ref="B27" authorId="2" guid="{251F46B9-96D7-48F0-B638-9E68E8CDD346}" shapeId="0" xr:uid="{00000000-0006-0000-0200-000005000000}">
      <text>
        <r>
          <rPr>
            <b/>
            <sz val="9"/>
            <color indexed="81"/>
            <rFont val="Tahoma"/>
            <charset val="1"/>
          </rPr>
          <t xml:space="preserve">If this is included in the financing/placement fee percentage calculation please detail the dollars here.
</t>
        </r>
        <r>
          <rPr>
            <b/>
            <sz val="9"/>
            <color indexed="81"/>
            <rFont val="Tahoma"/>
            <charset val="1"/>
          </rPr>
          <t xml:space="preserve">
</t>
        </r>
      </text>
    </comment>
    <comment ref="B30" authorId="0" guid="{8DF0C191-63AC-4762-8C13-DFD36CC69D18}" shapeId="0" xr:uid="{00000000-0006-0000-0200-000006000000}">
      <text>
        <r>
          <rPr>
            <b/>
            <sz val="9"/>
            <color indexed="81"/>
            <rFont val="Tahoma"/>
            <charset val="1"/>
          </rPr>
          <t xml:space="preserve">
If the lender is administering the non-critical repair escrow then the refundable payment is a non-eligible use of funds.
</t>
        </r>
        <r>
          <rPr>
            <b/>
            <sz val="9"/>
            <color indexed="81"/>
            <rFont val="Tahoma"/>
            <charset val="1"/>
          </rPr>
          <t xml:space="preserve">
</t>
        </r>
      </text>
    </comment>
    <comment ref="B32" authorId="0" guid="{1DFE10D2-2D3F-4450-AE21-E5FCD2A39482}" shapeId="0" xr:uid="{00000000-0006-0000-0200-000007000000}">
      <text>
        <r>
          <rPr>
            <b/>
            <sz val="9"/>
            <color indexed="81"/>
            <rFont val="Tahoma"/>
            <charset val="1"/>
          </rPr>
          <t xml:space="preserve">
.15% of the requested mortgage amount for 223(a)(7)s
</t>
        </r>
      </text>
    </comment>
    <comment ref="B40" authorId="0" guid="{808657D8-83E6-4E14-80DC-B868D1469D55}" shapeId="0" xr:uid="{00000000-0006-0000-0200-000009000000}">
      <text>
        <r>
          <rPr>
            <b/>
            <sz val="9"/>
            <color indexed="81"/>
            <rFont val="Tahoma"/>
            <charset val="1"/>
          </rPr>
          <t xml:space="preserve">
This is to be used for non-mortgageable debt service reserve escrow.
</t>
        </r>
      </text>
    </comment>
    <comment ref="B41" authorId="0" guid="{CCF12782-43F5-4021-8A55-49854F839578}" shapeId="0" xr:uid="{00000000-0006-0000-0200-00000A000000}">
      <text>
        <r>
          <rPr>
            <b/>
            <sz val="9"/>
            <color indexed="81"/>
            <rFont val="Tahoma"/>
            <charset val="1"/>
          </rPr>
          <t xml:space="preserve">
20% of incomplete repairs for 223(f), 10% for 223(a)(7).
</t>
        </r>
        <r>
          <rPr>
            <b/>
            <sz val="9"/>
            <color indexed="81"/>
            <rFont val="Tahoma"/>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Jeremy Robitaille</author>
    <author>H08023</author>
  </authors>
  <commentList>
    <comment ref="A32" authorId="0" guid="{42154010-737B-4712-AB0E-F6B3E392902D}" shapeId="0" xr:uid="{00000000-0006-0000-0300-000001000000}">
      <text>
        <r>
          <rPr>
            <sz val="9"/>
            <color indexed="81"/>
            <rFont val="Tahoma"/>
            <charset val="1"/>
          </rPr>
          <t>Only enter if land is purchased from LPA or other Governmental authority for specific reuse.</t>
        </r>
        <r>
          <rPr>
            <b/>
            <sz val="9"/>
            <color indexed="81"/>
            <rFont val="Tahoma"/>
            <charset val="1"/>
          </rPr>
          <t xml:space="preserve">
</t>
        </r>
      </text>
    </comment>
    <comment ref="A33" authorId="1" guid="{59270AFF-D738-40CA-88DB-E0B99D97E8E7}" shapeId="0" xr:uid="{00000000-0006-0000-0300-000002000000}">
      <text>
        <r>
          <rPr>
            <b/>
            <sz val="9"/>
            <color indexed="81"/>
            <rFont val="Tahoma"/>
            <charset val="1"/>
          </rPr>
          <t xml:space="preserve">
If this differs from the warranted price of land on the replacement cost tab include additional page with explanation.</t>
        </r>
        <r>
          <rPr>
            <b/>
            <sz val="9"/>
            <color indexed="81"/>
            <rFont val="Tahoma"/>
            <charset val="1"/>
          </rPr>
          <t xml:space="preserve">
</t>
        </r>
        <r>
          <rPr>
            <b/>
            <sz val="9"/>
            <color indexed="81"/>
            <rFont val="Tahoma"/>
            <charset val="1"/>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H08023</author>
    <author>Gary S. Golding</author>
  </authors>
  <commentList>
    <comment ref="A18" authorId="0" guid="{D14DF114-1609-44AE-921B-DCE8DFE08D7A}" shapeId="0" xr:uid="{00000000-0006-0000-0400-000001000000}">
      <text>
        <r>
          <rPr>
            <b/>
            <sz val="9"/>
            <color indexed="81"/>
            <rFont val="Tahoma"/>
            <charset val="1"/>
          </rPr>
          <t xml:space="preserve">
</t>
        </r>
        <r>
          <rPr>
            <b/>
            <sz val="9"/>
            <color indexed="81"/>
            <rFont val="Tahoma"/>
            <charset val="1"/>
          </rPr>
          <t>All fees shown here should be reflected on the 92328_ORCF.</t>
        </r>
        <r>
          <rPr>
            <b/>
            <sz val="9"/>
            <color indexed="81"/>
            <rFont val="Tahoma"/>
            <charset val="1"/>
          </rPr>
          <t xml:space="preserve">
</t>
        </r>
      </text>
    </comment>
    <comment ref="B22" authorId="1" guid="{D2D5BE09-1520-4E61-8F38-8005C7542A98}" shapeId="0" xr:uid="{00000000-0006-0000-0400-000002000000}">
      <text>
        <r>
          <rPr>
            <b/>
            <sz val="9"/>
            <color indexed="81"/>
            <rFont val="Tahoma"/>
            <charset val="1"/>
          </rPr>
          <t xml:space="preserve">Required for cost plus contracts
</t>
        </r>
        <r>
          <rPr>
            <b/>
            <sz val="9"/>
            <color indexed="81"/>
            <rFont val="Tahoma"/>
            <charset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H08023</author>
    <author>Gary S. Golding</author>
    <author>Jeremy Robitaille</author>
    <author>H22192</author>
  </authors>
  <commentList>
    <comment ref="A1" authorId="0" guid="{FAB47A3B-73FF-427B-B360-078329E7102C}" shapeId="0" xr:uid="{00000000-0006-0000-0500-000001000000}">
      <text>
        <r>
          <rPr>
            <b/>
            <sz val="9"/>
            <color indexed="81"/>
            <rFont val="Tahoma"/>
            <charset val="1"/>
          </rPr>
          <t xml:space="preserve">
All construction contract items should match figures on the 92328-ORCF.</t>
        </r>
        <r>
          <rPr>
            <b/>
            <sz val="9"/>
            <color indexed="81"/>
            <rFont val="Tahoma"/>
            <charset val="1"/>
          </rPr>
          <t xml:space="preserve">
</t>
        </r>
      </text>
    </comment>
    <comment ref="A13" authorId="0" guid="{8BDE3379-EFE5-46C7-9CDB-F131B172FC11}" shapeId="0" xr:uid="{00000000-0006-0000-0500-000002000000}">
      <text>
        <r>
          <rPr>
            <b/>
            <sz val="9"/>
            <color indexed="81"/>
            <rFont val="Tahoma"/>
            <charset val="1"/>
          </rPr>
          <t xml:space="preserve">
This should not exceed 2% of the total contract amount.</t>
        </r>
        <r>
          <rPr>
            <b/>
            <sz val="9"/>
            <color indexed="81"/>
            <rFont val="Tahoma"/>
            <charset val="1"/>
          </rPr>
          <t xml:space="preserve">
</t>
        </r>
      </text>
    </comment>
    <comment ref="A31" authorId="1" guid="{EEAC3CF1-2393-4C06-9149-D281CF7BAD22}" shapeId="0" xr:uid="{00000000-0006-0000-0500-000003000000}">
      <text>
        <r>
          <rPr>
            <b/>
            <sz val="9"/>
            <color indexed="81"/>
            <rFont val="Tahoma"/>
            <charset val="1"/>
          </rPr>
          <t>Use detailed guidance from email blasts, mortgagee letters, etc. to determine this figure.</t>
        </r>
        <r>
          <rPr>
            <b/>
            <sz val="9"/>
            <color indexed="81"/>
            <rFont val="Tahoma"/>
            <charset val="1"/>
          </rPr>
          <t xml:space="preserve">
</t>
        </r>
      </text>
    </comment>
    <comment ref="A33" authorId="2" guid="{C46A61E0-1D5F-417A-B0E7-08350C2B23EE}" shapeId="0" xr:uid="{00000000-0006-0000-0500-000004000000}">
      <text>
        <r>
          <rPr>
            <sz val="9"/>
            <color indexed="81"/>
            <rFont val="Tahoma"/>
            <charset val="1"/>
          </rPr>
          <t>The formula in cell B33 is for New Construction projects.  For Substantial Rehabilitation, Blended Rate and Section 241(a) projects modify the formula to .005*cell B10.</t>
        </r>
        <r>
          <rPr>
            <b/>
            <sz val="9"/>
            <color indexed="81"/>
            <rFont val="Tahoma"/>
            <charset val="1"/>
          </rPr>
          <t xml:space="preserve">
</t>
        </r>
        <r>
          <rPr>
            <b/>
            <sz val="9"/>
            <color indexed="81"/>
            <rFont val="Tahoma"/>
            <charset val="1"/>
          </rPr>
          <t xml:space="preserve">
</t>
        </r>
      </text>
    </comment>
    <comment ref="A35" authorId="1" guid="{2EE70894-136C-4B52-B8A4-96CEA1C7C081}" shapeId="0" xr:uid="{00000000-0006-0000-0500-000005000000}">
      <text>
        <r>
          <rPr>
            <b/>
            <sz val="9"/>
            <color indexed="81"/>
            <rFont val="Tahoma"/>
            <charset val="1"/>
          </rPr>
          <t>Use detailed guidance from email blasts, mortgagee letters, etc. to determine this figure.</t>
        </r>
      </text>
    </comment>
    <comment ref="B35" authorId="3" guid="{E6917826-1F86-49B9-B410-36EBE31C555F}" shapeId="0" xr:uid="{00000000-0006-0000-0500-000006000000}">
      <text>
        <r>
          <rPr>
            <b/>
            <sz val="9"/>
            <color indexed="81"/>
            <rFont val="Tahoma"/>
            <charset val="1"/>
          </rPr>
          <t xml:space="preserve">
To be consistent with the Handbook, this line item is to be removed.</t>
        </r>
        <r>
          <rPr>
            <b/>
            <sz val="9"/>
            <color indexed="81"/>
            <rFont val="Tahoma"/>
            <charset val="1"/>
          </rPr>
          <t xml:space="preserve">
</t>
        </r>
      </text>
    </comment>
    <comment ref="A37" authorId="1" guid="{3B9219AC-56C5-4FF2-B104-AB645468A715}" shapeId="0" xr:uid="{00000000-0006-0000-0500-000007000000}">
      <text>
        <r>
          <rPr>
            <b/>
            <sz val="9"/>
            <color indexed="81"/>
            <rFont val="Tahoma"/>
            <charset val="1"/>
          </rPr>
          <t>Survey may be in Borrower's Other Fees or included in this line item.  If it is included here indicate that in lender narrative.</t>
        </r>
        <r>
          <rPr>
            <b/>
            <sz val="9"/>
            <color indexed="81"/>
            <rFont val="Tahoma"/>
            <charset val="1"/>
          </rPr>
          <t xml:space="preserve">
</t>
        </r>
      </text>
    </comment>
    <comment ref="A41" authorId="1" guid="{0A1D883C-8765-4938-AA4E-F9E47B0610EE}" shapeId="0" xr:uid="{00000000-0006-0000-0500-000008000000}">
      <text>
        <r>
          <rPr>
            <b/>
            <sz val="9"/>
            <color indexed="81"/>
            <rFont val="Tahoma"/>
            <charset val="1"/>
          </rPr>
          <t>Details should be provided in the lender narrative.</t>
        </r>
      </text>
    </comment>
    <comment ref="A46" authorId="1" guid="{A128313F-D4B2-4464-AFAB-7528B33D5E52}" shapeId="0" xr:uid="{00000000-0006-0000-0500-000009000000}">
      <text>
        <r>
          <rPr>
            <b/>
            <sz val="9"/>
            <color indexed="81"/>
            <rFont val="Tahoma"/>
            <charset val="1"/>
          </rPr>
          <t xml:space="preserve">Rehab only
</t>
        </r>
      </text>
    </comment>
    <comment ref="A47" authorId="1" guid="{3A0EA792-B05D-4A70-9EF8-F205BBAF0FF8}" shapeId="0" xr:uid="{00000000-0006-0000-0500-00000A000000}">
      <text>
        <r>
          <rPr>
            <b/>
            <sz val="9"/>
            <color indexed="81"/>
            <rFont val="Tahoma"/>
            <charset val="1"/>
          </rPr>
          <t>Rehab only--a budget should be provided indicating budgeted number of relocations and detailed cost estimates.</t>
        </r>
      </text>
    </comment>
    <comment ref="A48" authorId="1" guid="{D84898C1-6AA0-4648-BAA2-1CF5A165973A}" shapeId="0" xr:uid="{00000000-0006-0000-0500-00000B000000}">
      <text>
        <r>
          <rPr>
            <b/>
            <sz val="9"/>
            <color indexed="81"/>
            <rFont val="Tahoma"/>
            <charset val="1"/>
          </rPr>
          <t>Rehab only</t>
        </r>
      </text>
    </comment>
    <comment ref="A49" authorId="1" guid="{90C3DDDC-87D8-46A6-BFD5-63BF8191A624}" shapeId="0" xr:uid="{00000000-0006-0000-0500-00000C000000}">
      <text>
        <r>
          <rPr>
            <b/>
            <sz val="9"/>
            <color indexed="81"/>
            <rFont val="Tahoma"/>
            <charset val="1"/>
          </rPr>
          <t xml:space="preserve">Repairs in SR or BR should be included here.
</t>
        </r>
      </text>
    </comment>
    <comment ref="A51" authorId="1" guid="{E8BC34CA-CCBD-456B-9F2F-DE609ACA1598}" shapeId="0" xr:uid="{00000000-0006-0000-0500-00000D000000}">
      <text>
        <r>
          <rPr>
            <b/>
            <sz val="9"/>
            <color indexed="81"/>
            <rFont val="Tahoma"/>
            <charset val="1"/>
          </rPr>
          <t xml:space="preserve">"As is" Value for Rehab projects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H08023</author>
    <author>Gary S. Golding</author>
  </authors>
  <commentList>
    <comment ref="B9" authorId="0" guid="{B092DC1E-A714-4DC6-99F6-C6D23F72C576}" shapeId="0" xr:uid="{00000000-0006-0000-0600-000001000000}">
      <text>
        <r>
          <rPr>
            <b/>
            <sz val="9"/>
            <color indexed="81"/>
            <rFont val="Tahoma"/>
            <charset val="1"/>
          </rPr>
          <t xml:space="preserve">
This should either be zero or a positive number.</t>
        </r>
        <r>
          <rPr>
            <b/>
            <sz val="9"/>
            <color indexed="81"/>
            <rFont val="Tahoma"/>
            <charset val="1"/>
          </rPr>
          <t xml:space="preserve">
</t>
        </r>
      </text>
    </comment>
    <comment ref="B10" authorId="1" guid="{680D9693-3C08-452D-8BD7-791A24E9E00D}" shapeId="0" xr:uid="{00000000-0006-0000-0600-000002000000}">
      <text>
        <r>
          <rPr>
            <b/>
            <sz val="9"/>
            <color indexed="81"/>
            <rFont val="Tahoma"/>
            <charset val="1"/>
          </rPr>
          <t>Not applicable for new construction</t>
        </r>
        <r>
          <rPr>
            <b/>
            <sz val="9"/>
            <color indexed="81"/>
            <rFont val="Tahoma"/>
            <charset val="1"/>
          </rPr>
          <t xml:space="preserve">
</t>
        </r>
      </text>
    </comment>
    <comment ref="B29" authorId="1" guid="{0D925DD4-6B8F-47CF-AE0B-5EA9DA0D95E4}" shapeId="0" xr:uid="{00000000-0006-0000-0600-000003000000}">
      <text>
        <r>
          <rPr>
            <b/>
            <sz val="9"/>
            <color indexed="81"/>
            <rFont val="Tahoma"/>
            <charset val="1"/>
          </rPr>
          <t>during construction period</t>
        </r>
        <r>
          <rPr>
            <i/>
            <sz val="9"/>
            <color indexed="81"/>
            <rFont val="Tahoma"/>
            <charset val="1"/>
          </rPr>
          <t>:</t>
        </r>
        <r>
          <rPr>
            <b/>
            <sz val="9"/>
            <color indexed="81"/>
            <rFont val="Tahoma"/>
            <charset val="1"/>
          </rPr>
          <t xml:space="preserve">
</t>
        </r>
      </text>
    </comment>
    <comment ref="B30" authorId="1" guid="{33F46EAB-A0B8-4DA4-8966-CBE13266415D}" shapeId="0" xr:uid="{00000000-0006-0000-0600-000004000000}">
      <text>
        <r>
          <rPr>
            <b/>
            <sz val="9"/>
            <color indexed="81"/>
            <rFont val="Tahoma"/>
            <charset val="1"/>
          </rPr>
          <t>during construction period</t>
        </r>
        <r>
          <rPr>
            <b/>
            <sz val="9"/>
            <color indexed="81"/>
            <rFont val="Tahoma"/>
            <charset val="1"/>
          </rPr>
          <t xml:space="preserve">
</t>
        </r>
      </text>
    </comment>
    <comment ref="B31" authorId="1" guid="{CECA52AE-FB4B-4FA0-801E-FF054B03B972}" shapeId="0" xr:uid="{00000000-0006-0000-0600-000005000000}">
      <text>
        <r>
          <rPr>
            <b/>
            <sz val="9"/>
            <color indexed="81"/>
            <rFont val="Tahoma"/>
            <charset val="1"/>
          </rPr>
          <t>during construction period</t>
        </r>
        <r>
          <rPr>
            <b/>
            <sz val="9"/>
            <color indexed="81"/>
            <rFont val="Tahoma"/>
            <charset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h56877</author>
    <author>H08023</author>
    <author>Jeremy Robitaille</author>
    <author>Gary S. Golding</author>
    <author>HUD User</author>
  </authors>
  <commentList>
    <comment ref="B12" authorId="0" guid="{E4CB8FF3-4E6C-49A5-8A02-8DCECB03F4F9}" shapeId="0" xr:uid="{00000000-0006-0000-0700-000001000000}">
      <text>
        <r>
          <rPr>
            <i/>
            <sz val="9"/>
            <color indexed="81"/>
            <rFont val="Tahoma"/>
            <charset val="1"/>
          </rPr>
          <t xml:space="preserve">241(a): if building an addition, only use replacement cost of the addition.   This figure should be recalculated as needed to include costs based on the mortgage amount.
</t>
        </r>
      </text>
    </comment>
    <comment ref="A13" authorId="0" guid="{31C187DD-2492-40B4-9D57-09886D8D1AC3}" shapeId="0" xr:uid="{00000000-0006-0000-0700-000002000000}">
      <text>
        <r>
          <rPr>
            <i/>
            <sz val="9"/>
            <color indexed="81"/>
            <rFont val="Tahoma"/>
            <charset val="1"/>
          </rPr>
          <t xml:space="preserve">When land is leased, enter the optional purchase price specified in the 92070M.
</t>
        </r>
      </text>
    </comment>
    <comment ref="A14" authorId="1" guid="{53027C2C-398B-4EE8-8400-65C976FDA3AC}" shapeId="0" xr:uid="{00000000-0006-0000-0700-000003000000}">
      <text>
        <r>
          <rPr>
            <i/>
            <sz val="9"/>
            <color indexed="81"/>
            <rFont val="Tahoma"/>
            <charset val="1"/>
          </rPr>
          <t>H08023:</t>
        </r>
        <r>
          <rPr>
            <b/>
            <sz val="9"/>
            <color indexed="81"/>
            <rFont val="Tahoma"/>
            <charset val="1"/>
          </rPr>
          <t xml:space="preserve">
Only deduct items from non-govt. sources here.  Use Criteria L to deduct govt. sources.
</t>
        </r>
        <r>
          <rPr>
            <b/>
            <sz val="9"/>
            <color indexed="81"/>
            <rFont val="Tahoma"/>
            <charset val="1"/>
          </rPr>
          <t xml:space="preserve">
</t>
        </r>
      </text>
    </comment>
    <comment ref="B22" authorId="2" guid="{7DB0CBD6-BD65-4339-B127-52D1FA0CF686}" shapeId="0" xr:uid="{00000000-0006-0000-0700-000004000000}">
      <text>
        <r>
          <rPr>
            <b/>
            <i/>
            <sz val="9"/>
            <color indexed="81"/>
            <rFont val="Tahoma"/>
            <charset val="1"/>
          </rPr>
          <t>241(a): Use As-Proposed Value.</t>
        </r>
        <r>
          <rPr>
            <b/>
            <sz val="9"/>
            <color indexed="81"/>
            <rFont val="Tahoma"/>
            <charset val="1"/>
          </rPr>
          <t xml:space="preserve">
</t>
        </r>
        <r>
          <rPr>
            <b/>
            <sz val="9"/>
            <color indexed="81"/>
            <rFont val="Tahoma"/>
            <charset val="1"/>
          </rPr>
          <t xml:space="preserve">
</t>
        </r>
      </text>
    </comment>
    <comment ref="D22" authorId="3" guid="{2C143562-E0E9-4159-BB1E-93468B895B80}" shapeId="0" xr:uid="{00000000-0006-0000-0700-000005000000}">
      <text>
        <r>
          <rPr>
            <sz val="9"/>
            <color indexed="81"/>
            <rFont val="Tahoma"/>
            <charset val="1"/>
          </rPr>
          <t>Use the OHP Loan to Value Limit for the program and project type</t>
        </r>
        <r>
          <rPr>
            <b/>
            <i/>
            <sz val="9"/>
            <color indexed="81"/>
            <rFont val="Tahoma"/>
            <charset val="1"/>
          </rPr>
          <t xml:space="preserve">
</t>
        </r>
        <r>
          <rPr>
            <b/>
            <sz val="9"/>
            <color indexed="81"/>
            <rFont val="Tahoma"/>
            <charset val="1"/>
          </rPr>
          <t xml:space="preserve">
</t>
        </r>
        <r>
          <rPr>
            <i/>
            <sz val="9"/>
            <color indexed="81"/>
            <rFont val="Tahoma"/>
            <charset val="1"/>
          </rPr>
          <t>241(a): Use 90%</t>
        </r>
      </text>
    </comment>
    <comment ref="A23" authorId="0" guid="{3A513CC9-6C86-4C26-BD92-A5EE5EDB6077}" shapeId="0" xr:uid="{00000000-0006-0000-0700-000006000000}">
      <text>
        <r>
          <rPr>
            <i/>
            <sz val="9"/>
            <color indexed="81"/>
            <rFont val="Tahoma"/>
            <charset val="1"/>
          </rPr>
          <t xml:space="preserve">When land is leased, enter the optional purchase price specified in the 92070M.
</t>
        </r>
      </text>
    </comment>
    <comment ref="D23" authorId="3" guid="{4586125F-05E0-4801-8449-D55CB711D315}" shapeId="0" xr:uid="{00000000-0006-0000-0700-000007000000}">
      <text>
        <r>
          <rPr>
            <b/>
            <sz val="9"/>
            <color indexed="81"/>
            <rFont val="Tahoma"/>
            <charset val="1"/>
          </rPr>
          <t>Use the OHP Loan to Value Limit for the program and project type</t>
        </r>
        <r>
          <rPr>
            <i/>
            <sz val="9"/>
            <color indexed="81"/>
            <rFont val="Tahoma"/>
            <charset val="1"/>
          </rPr>
          <t xml:space="preserve">
</t>
        </r>
        <r>
          <rPr>
            <b/>
            <sz val="9"/>
            <color indexed="81"/>
            <rFont val="Tahoma"/>
            <charset val="1"/>
          </rPr>
          <t xml:space="preserve">
</t>
        </r>
        <r>
          <rPr>
            <b/>
            <sz val="9"/>
            <color indexed="81"/>
            <rFont val="Tahoma"/>
            <charset val="1"/>
          </rPr>
          <t xml:space="preserve">
</t>
        </r>
      </text>
    </comment>
    <comment ref="A34" authorId="3" guid="{1F43BDAB-44BB-4340-A2C2-27BB6A3A13C0}" shapeId="0" xr:uid="{00000000-0006-0000-0700-000008000000}">
      <text>
        <r>
          <rPr>
            <i/>
            <sz val="9"/>
            <color indexed="81"/>
            <rFont val="Tahoma"/>
            <charset val="1"/>
          </rPr>
          <t>Use Lender's Underwritten NOI</t>
        </r>
        <r>
          <rPr>
            <b/>
            <sz val="9"/>
            <color indexed="81"/>
            <rFont val="Tahoma"/>
            <charset val="1"/>
          </rPr>
          <t xml:space="preserve">
</t>
        </r>
        <r>
          <rPr>
            <b/>
            <sz val="9"/>
            <color indexed="81"/>
            <rFont val="Tahoma"/>
            <charset val="1"/>
          </rPr>
          <t xml:space="preserve">
</t>
        </r>
      </text>
    </comment>
    <comment ref="B34" authorId="0" guid="{0BCD547D-27BA-4D40-9853-2B25275F2BC3}" shapeId="0" xr:uid="{00000000-0006-0000-0700-000009000000}">
      <text>
        <r>
          <rPr>
            <sz val="9"/>
            <color indexed="81"/>
            <rFont val="Tahoma"/>
            <charset val="1"/>
          </rPr>
          <t>223(d): insert NOI less existing debt service</t>
        </r>
        <r>
          <rPr>
            <sz val="9"/>
            <color indexed="81"/>
            <rFont val="Tahoma"/>
            <charset val="1"/>
          </rPr>
          <t xml:space="preserve">
</t>
        </r>
      </text>
    </comment>
    <comment ref="D34" authorId="0" guid="{9123A1CB-7042-4ECC-AD8F-D0463B0DA329}" shapeId="0" xr:uid="{00000000-0006-0000-0700-00000A000000}">
      <text>
        <r>
          <rPr>
            <sz val="9"/>
            <color indexed="81"/>
            <rFont val="Tahoma"/>
            <charset val="1"/>
          </rPr>
          <t>Use 1.11 for 223(d)</t>
        </r>
        <r>
          <rPr>
            <i/>
            <sz val="9"/>
            <color indexed="81"/>
            <rFont val="Tahoma"/>
            <charset val="1"/>
          </rPr>
          <t xml:space="preserve">
</t>
        </r>
      </text>
    </comment>
    <comment ref="D38" authorId="3" guid="{8FF12583-B5D7-4814-9BAF-5E8F76985FC1}" shapeId="0" xr:uid="{00000000-0006-0000-0700-00000B000000}">
      <text>
        <r>
          <rPr>
            <sz val="9"/>
            <color indexed="81"/>
            <rFont val="Tahoma"/>
            <charset val="1"/>
          </rPr>
          <t xml:space="preserve">Debt service constant for the abatement period
</t>
        </r>
      </text>
    </comment>
    <comment ref="G38" authorId="4" guid="{31A7CC7A-0317-44AA-A9C2-6A7E7EA087C2}" shapeId="0" xr:uid="{00000000-0006-0000-0700-00000C000000}">
      <text>
        <r>
          <rPr>
            <b/>
            <sz val="9"/>
            <color indexed="81"/>
            <rFont val="Tahoma"/>
            <charset val="1"/>
          </rPr>
          <t xml:space="preserve">
Fixed Broken Formula
Changed the formula in G38 to =IFERROR(B38/D38,0).  That way if there is no tax abatement savings the formula won’t return a divided by 0 error, and the formula in G39 will be able to correctly calculate the criterion without an error. 
</t>
        </r>
        <r>
          <rPr>
            <b/>
            <sz val="9"/>
            <color indexed="81"/>
            <rFont val="Tahoma"/>
            <charset val="1"/>
          </rPr>
          <t xml:space="preserve">
</t>
        </r>
      </text>
    </comment>
    <comment ref="D49" authorId="3" guid="{2AC68489-EE3F-49E6-9B03-CD1EDB4C7528}" shapeId="0" xr:uid="{00000000-0006-0000-0700-00000D000000}">
      <text>
        <r>
          <rPr>
            <b/>
            <sz val="9"/>
            <color indexed="81"/>
            <rFont val="Tahoma"/>
            <charset val="1"/>
          </rPr>
          <t>95% Non-Profit</t>
        </r>
      </text>
    </comment>
    <comment ref="D51" authorId="3" guid="{D0DEE9DA-7A43-4A19-AA0F-B0B4C23F59F1}" shapeId="0" xr:uid="{00000000-0006-0000-0700-00000E000000}">
      <text>
        <r>
          <rPr>
            <sz val="9"/>
            <color indexed="81"/>
            <rFont val="Tahoma"/>
            <charset val="1"/>
          </rPr>
          <t xml:space="preserve">100% if refinance, 85% if purchase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Gary S. Golding</author>
    <author>h56877</author>
    <author>atpotts</author>
  </authors>
  <commentList>
    <comment ref="C8" authorId="0" guid="{DA3D805E-60E1-4AC8-9105-A958FCBBCE61}" shapeId="0" xr:uid="{00000000-0006-0000-0800-000001000000}">
      <text>
        <r>
          <rPr>
            <i/>
            <sz val="9"/>
            <color indexed="81"/>
            <rFont val="Tahoma"/>
            <charset val="1"/>
          </rPr>
          <t>90% Non-Profit</t>
        </r>
        <r>
          <rPr>
            <b/>
            <i/>
            <sz val="9"/>
            <color indexed="81"/>
            <rFont val="Tahoma"/>
            <charset val="1"/>
          </rPr>
          <t xml:space="preserve">
</t>
        </r>
      </text>
    </comment>
    <comment ref="G23" authorId="0" guid="{70F33EB5-5F39-4E00-8565-A96B5125C059}" shapeId="0" xr:uid="{00000000-0006-0000-0800-000002000000}">
      <text>
        <r>
          <rPr>
            <sz val="9"/>
            <color indexed="81"/>
            <rFont val="Tahoma"/>
            <charset val="1"/>
          </rPr>
          <t>Use detailed guidance from email blasts, mortgagee letters, etc. to determine this figure</t>
        </r>
        <r>
          <rPr>
            <b/>
            <sz val="9"/>
            <color indexed="81"/>
            <rFont val="Tahoma"/>
            <charset val="1"/>
          </rPr>
          <t>.</t>
        </r>
        <r>
          <rPr>
            <b/>
            <sz val="9"/>
            <color indexed="81"/>
            <rFont val="Tahoma"/>
            <charset val="1"/>
          </rPr>
          <t xml:space="preserve">
</t>
        </r>
      </text>
    </comment>
    <comment ref="A28" authorId="0" guid="{BFE6DD33-F1CB-49D0-B890-35A2EE09F7EC}" shapeId="0" xr:uid="{00000000-0006-0000-0800-000003000000}">
      <text>
        <r>
          <rPr>
            <sz val="9"/>
            <color indexed="81"/>
            <rFont val="Tahoma"/>
            <charset val="1"/>
          </rPr>
          <t>If grants or loans are used for non-mortgageable items details should be provided in the lender narrative.</t>
        </r>
        <r>
          <rPr>
            <sz val="9"/>
            <color indexed="81"/>
            <rFont val="Tahoma"/>
            <charset val="1"/>
          </rPr>
          <t xml:space="preserve">
</t>
        </r>
      </text>
    </comment>
    <comment ref="F29" authorId="1" guid="{AD50C529-6973-44AC-90F4-9E2834EFB744}" shapeId="0" xr:uid="{00000000-0006-0000-0800-000004000000}">
      <text>
        <r>
          <rPr>
            <sz val="9"/>
            <color indexed="81"/>
            <rFont val="Tahoma"/>
            <charset val="1"/>
          </rPr>
          <t>241(a): if building an addition, only use replacement cost of the addition</t>
        </r>
        <r>
          <rPr>
            <sz val="9"/>
            <color indexed="81"/>
            <rFont val="Tahoma"/>
            <charset val="1"/>
          </rPr>
          <t xml:space="preserve">
</t>
        </r>
      </text>
    </comment>
    <comment ref="A32" authorId="1" guid="{2F1B614A-907F-436A-817E-208A1DEF1536}" shapeId="0" xr:uid="{00000000-0006-0000-0800-000005000000}">
      <text>
        <r>
          <rPr>
            <i/>
            <sz val="9"/>
            <color indexed="81"/>
            <rFont val="Tahoma"/>
            <charset val="1"/>
          </rPr>
          <t xml:space="preserve">When land is leased, enter the optional purchase price specified in the 92070M.
</t>
        </r>
      </text>
    </comment>
    <comment ref="G38" authorId="2" guid="{AF880C01-F869-4AB8-BB37-614D6C73F60A}" shapeId="0" xr:uid="{00000000-0006-0000-0800-000006000000}">
      <text>
        <r>
          <rPr>
            <b/>
            <sz val="9"/>
            <color indexed="81"/>
            <rFont val="Tahoma"/>
            <charset val="1"/>
          </rPr>
          <t>Round down to the nearest $100.</t>
        </r>
        <r>
          <rPr>
            <b/>
            <sz val="9"/>
            <color indexed="81"/>
            <rFont val="Tahoma"/>
            <charset val="1"/>
          </rPr>
          <t xml:space="preserve">
</t>
        </r>
      </text>
    </comment>
  </commentList>
</comments>
</file>

<file path=xl/sharedStrings.xml><?xml version="1.0" encoding="utf-8"?>
<sst xmlns="http://schemas.openxmlformats.org/spreadsheetml/2006/main" count="438" uniqueCount="325">
  <si>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</si>
  <si>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</si>
  <si>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</si>
  <si>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</si>
  <si>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</si>
  <si>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</si>
  <si>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</si>
  <si>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</si>
  <si>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</si>
  <si>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</si>
  <si>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</si>
  <si>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</si>
  <si>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</si>
  <si>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</si>
  <si>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</si>
  <si>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</si>
  <si>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</si>
  <si>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</si>
  <si>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</si>
  <si>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</si>
  <si>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</si>
  <si>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</si>
  <si>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</si>
  <si>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</si>
  <si>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</si>
  <si>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</si>
  <si>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</si>
  <si>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</si>
  <si>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</si>
  <si>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</si>
  <si>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</si>
  <si>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</si>
  <si>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</si>
  <si>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</si>
  <si>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</si>
  <si>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</si>
  <si>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</si>
  <si>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</si>
  <si>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</si>
  <si>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</si>
  <si>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</si>
  <si>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</si>
  <si>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</si>
  <si>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</si>
  <si>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</si>
  <si>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</si>
  <si>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</si>
  <si>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</si>
  <si>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</si>
  <si>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</si>
  <si>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</si>
  <si>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</si>
  <si>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</si>
  <si>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</si>
  <si>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</si>
  <si>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</si>
  <si>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</si>
  <si>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e. Line c minus line d</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</si>
  <si>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</si>
  <si>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</si>
  <si>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</si>
  <si>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</si>
  <si>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</si>
  <si>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</si>
  <si>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</si>
  <si>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</si>
  <si>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</si>
  <si>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</si>
  <si>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</si>
  <si>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</si>
  <si>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</si>
  <si>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</si>
  <si>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</si>
  <si>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</si>
  <si>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</si>
  <si>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</si>
  <si>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</si>
  <si>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</si>
  <si>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</si>
  <si>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</si>
  <si>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</si>
  <si>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</si>
  <si>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</si>
  <si>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</si>
  <si>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</si>
  <si>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</si>
  <si>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</si>
  <si>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</si>
  <si>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</si>
  <si>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</si>
  <si>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</si>
  <si>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</si>
  <si>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</si>
  <si>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</si>
  <si>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</si>
  <si>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</si>
  <si>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</si>
  <si>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</si>
  <si>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</si>
  <si>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</si>
  <si>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</si>
  <si>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</si>
  <si>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</si>
  <si>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</si>
  <si>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</si>
  <si>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</si>
  <si>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</si>
  <si>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</si>
  <si>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</si>
  <si>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</si>
  <si>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</si>
  <si>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</si>
  <si>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</si>
  <si>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</si>
  <si>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</si>
  <si>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</si>
  <si>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</si>
  <si>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</si>
  <si>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</si>
  <si>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</si>
  <si>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</si>
  <si>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</si>
  <si>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</si>
  <si>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</si>
  <si>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</si>
  <si>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</si>
  <si>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</si>
  <si>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</si>
  <si>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</si>
  <si>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</si>
  <si>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</si>
  <si>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</si>
  <si>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</si>
  <si>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</si>
  <si>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</si>
  <si>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</si>
  <si>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</si>
  <si>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</si>
  <si>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</si>
  <si>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</si>
  <si>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</si>
  <si>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</si>
  <si>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</si>
  <si>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</si>
  <si>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</si>
  <si>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</si>
  <si>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</si>
  <si>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</si>
  <si>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</si>
  <si>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</si>
  <si>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</si>
  <si>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</si>
  <si>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</si>
  <si>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</si>
  <si>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</si>
  <si>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</si>
  <si>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</si>
  <si>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</si>
  <si>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</si>
  <si>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</si>
  <si>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</si>
  <si>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</si>
  <si>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</si>
  <si>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</si>
  <si>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</si>
  <si>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</si>
  <si>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</si>
  <si>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</si>
  <si>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</si>
  <si>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</si>
  <si>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</si>
  <si>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</si>
  <si>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</si>
  <si>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</si>
  <si>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</si>
  <si>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</si>
  <si>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</si>
  <si>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</si>
  <si>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</si>
  <si>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</si>
  <si>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</si>
  <si>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</si>
  <si>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</si>
  <si>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</si>
  <si>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</si>
  <si>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</si>
  <si>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</si>
  <si>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</si>
  <si>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</si>
  <si>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</si>
  <si>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</si>
  <si>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</si>
  <si>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</si>
  <si>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</si>
  <si>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</si>
  <si>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</si>
  <si>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</si>
  <si>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</si>
  <si>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</si>
  <si>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Architect Design Fee</t>
  </si>
  <si>
    <t>Architect Supervisory Fee</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</si>
  <si>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</si>
  <si>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</si>
  <si>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</si>
  <si>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</si>
  <si>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</si>
  <si>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</si>
  <si>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</si>
  <si>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</si>
  <si>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</si>
  <si>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Initial Financing Fee</t>
  </si>
  <si>
    <t>Non-profit Developer's Fee (includes consultant)</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</si>
  <si>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</si>
  <si>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</si>
  <si>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</si>
  <si>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</si>
  <si>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</si>
  <si>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</si>
  <si>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</si>
  <si>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</si>
  <si>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</si>
  <si>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</si>
  <si>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</si>
  <si>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</si>
  <si>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</si>
  <si>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</si>
  <si>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</si>
  <si>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</si>
  <si>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</si>
  <si>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</si>
  <si>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The percentage fields in the S &amp; U tab for 223(f), 223(a)(7), 223(d) and 232(i) only drive the</t>
  </si>
  <si>
    <t>A lender's underwriter signature and date are required for all submissions.</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</si>
  <si>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</si>
  <si>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</si>
  <si>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</si>
  <si>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</si>
  <si>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</si>
  <si>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</si>
  <si>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</si>
  <si>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</si>
  <si>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</si>
  <si>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</si>
  <si>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</si>
  <si>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</si>
  <si>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</si>
  <si>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</si>
  <si>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</si>
  <si>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</si>
  <si>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</si>
  <si>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</si>
  <si>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</si>
  <si>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</si>
  <si>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</si>
  <si>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</si>
  <si>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</si>
  <si>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</si>
  <si>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</si>
  <si>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</si>
  <si>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</si>
  <si>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</si>
  <si>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</si>
  <si>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</si>
  <si>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</si>
  <si>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</si>
  <si>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</si>
  <si>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</si>
  <si>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</si>
  <si>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</si>
  <si>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</si>
  <si>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</si>
  <si>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</si>
  <si>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 xml:space="preserve">and Replacement Cost pages, the applicable Sources and Uses page, and the </t>
  </si>
  <si>
    <t>and Sources and Uses tabs before completing the criteria.</t>
  </si>
  <si>
    <t>Fields to be completed are shaded in aqua.</t>
  </si>
  <si>
    <t>Contingency</t>
  </si>
  <si>
    <t>Relocation</t>
  </si>
  <si>
    <t>Existing Reserve for Replacement Deposit</t>
  </si>
  <si>
    <t>Complete the project name, project number, and program type on this page (column D).</t>
  </si>
  <si>
    <t>Grants/Other Loans (Describe)</t>
  </si>
  <si>
    <t>Notes:</t>
  </si>
  <si>
    <t>Estimated Liquidated Damages--Construction Contract</t>
  </si>
  <si>
    <t>Incentive Percentage--Construction Contract (if applicable)</t>
  </si>
  <si>
    <t>Estimated Soft Costs--Construction Period</t>
  </si>
  <si>
    <t>provided for all calculations to be completed.</t>
  </si>
  <si>
    <t>Sources and Uses</t>
  </si>
  <si>
    <t>Pursuant to Sections 223(f), 223(a)(7), 223(d) and 232(i)</t>
  </si>
  <si>
    <t>Schedule of Other Fees to be paid by Borrower</t>
  </si>
  <si>
    <r>
      <rPr>
        <b/>
        <sz val="11"/>
        <color indexed="8"/>
        <rFont val="Calibri"/>
        <family val="2"/>
      </rPr>
      <t>Public reporting</t>
    </r>
    <r>
      <rPr>
        <sz val="11"/>
        <color theme="1"/>
        <rFont val="Calibri"/>
        <family val="2"/>
        <scheme val="minor"/>
      </rPr>
      <t xml:space="preserve"> burden for this collection of information is estimated to average 1.25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
    </r>
    <r>
      <rPr>
        <b/>
        <sz val="11"/>
        <color indexed="8"/>
        <rFont val="Calibri"/>
        <family val="2"/>
      </rPr>
      <t xml:space="preserve">Warning: </t>
    </r>
    <r>
      <rPr>
        <sz val="11"/>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</si>
  <si>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 xml:space="preserve">      b.(1) Optional Purchase Price from 92070M</t>
  </si>
  <si>
    <t xml:space="preserve">      b. Optional Purchase Price from 92070M</t>
  </si>
  <si>
    <t xml:space="preserve">          (3) Optional Purchase Price from 92070M</t>
  </si>
  <si>
    <t>HUD Application Fee</t>
  </si>
  <si>
    <t>For 223f if the Maximum Insurable Loan is less than Criteria H then amend the Sources</t>
  </si>
  <si>
    <t>and Uses tab to reflect the correct loan amount and other line items affected by the loan amount.</t>
  </si>
  <si>
    <r>
      <t xml:space="preserve">      f. Line a minus line</t>
    </r>
    <r>
      <rPr>
        <sz val="12"/>
        <rFont val="Times New Roman"/>
        <family val="1"/>
      </rPr>
      <t xml:space="preserve"> e</t>
    </r>
  </si>
  <si>
    <r>
      <t xml:space="preserve">      e. Total line b plus line c </t>
    </r>
    <r>
      <rPr>
        <u/>
        <sz val="12"/>
        <rFont val="Times New Roman"/>
        <family val="1"/>
      </rPr>
      <t xml:space="preserve">(lines b through d for 241(a)) </t>
    </r>
  </si>
  <si>
    <t xml:space="preserve">when the mortgage amount has been determined.  Both percentages and dollars must be </t>
  </si>
  <si>
    <t>tab are for information purposes only and are not to be attached to the Firm Commitment.</t>
  </si>
  <si>
    <t>Maximum Insurable Loan Calculation pages.</t>
  </si>
  <si>
    <t>232 Handbook benchmarks should be used for all criteria.   Do not use regulatory percentages.</t>
  </si>
  <si>
    <t>The MILC should reflect benchmarks in the 232 Handbook.  If the requested mortgage amount</t>
  </si>
  <si>
    <t xml:space="preserve">For NC and 241a complete the Land Calculation, Other Fees, Replacement Cost </t>
  </si>
  <si>
    <t>NC, SR and 241a Firm Commitments should include the Land Calculation, Other Fees,</t>
  </si>
  <si>
    <t>Pursuant to New Construction, Substantial
Rehabilitation and Section 241(a)</t>
  </si>
  <si>
    <t>provide detail (including basis of allocation) below.  Insert additional page if needed.</t>
  </si>
  <si>
    <t>Contractor Other Fees</t>
  </si>
  <si>
    <t>Contractor General Overhead</t>
  </si>
  <si>
    <t>Contractor Profit</t>
  </si>
  <si>
    <t>Non Profit Developer's Fee/Consultant</t>
  </si>
  <si>
    <t>Initial Deposit to Reserve for Replacement</t>
  </si>
  <si>
    <r>
      <t xml:space="preserve">      </t>
    </r>
    <r>
      <rPr>
        <u/>
        <sz val="12"/>
        <rFont val="Times New Roman"/>
        <family val="1"/>
      </rPr>
      <t>d. Less: 90% of As-is Value (for 241(a) only)</t>
    </r>
    <r>
      <rPr>
        <sz val="12"/>
        <rFont val="Times New Roman"/>
        <family val="1"/>
      </rPr>
      <t xml:space="preserve"> </t>
    </r>
  </si>
  <si>
    <t xml:space="preserve">      a. Existing Mortgage Indebtedness (Property Owned) or Purchase Price of Property (to be Acquired)</t>
  </si>
  <si>
    <t xml:space="preserve">      b. "As Is" Value of Prop. Before Rehab.</t>
  </si>
  <si>
    <t xml:space="preserve">      c. Lesser of a. or b.</t>
  </si>
  <si>
    <t xml:space="preserve">      d. Total Estimated Development Cost</t>
  </si>
  <si>
    <t xml:space="preserve">      e. Estimated Cost of Off-Site Construction</t>
  </si>
  <si>
    <t xml:space="preserve">      f. Sum of lines d &amp; e</t>
  </si>
  <si>
    <t xml:space="preserve">      g. Grant/Loan funds attributable to Replacement Cost items</t>
  </si>
  <si>
    <t xml:space="preserve">      h. Line f minus line g</t>
  </si>
  <si>
    <t xml:space="preserve">      i. Line h plus line c</t>
  </si>
  <si>
    <t>J.  Amount based on 100% of the Operating Loss</t>
  </si>
  <si>
    <t>Lender Inspection Fee/PCNA Closeout Fee</t>
  </si>
  <si>
    <t xml:space="preserve">Public reporting burden for this collection of information is estimated to average 2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Warning: Any person who knowingly presents a false, fictitious, or fraudulent statement or claim in a matter within the jurisdiction of the U.S. Department of Housing and Urban Development is subject to criminal penalties, civil liability, and administrative sanctions.  </t>
  </si>
  <si>
    <r>
      <t>exceeds the lowest of all applicable criteria a</t>
    </r>
    <r>
      <rPr>
        <b/>
        <sz val="11"/>
        <color indexed="8"/>
        <rFont val="Calibri"/>
        <family val="1"/>
        <scheme val="minor"/>
      </rPr>
      <t xml:space="preserve"> waiver request</t>
    </r>
    <r>
      <rPr>
        <sz val="11"/>
        <color indexed="8"/>
        <rFont val="Calibri"/>
        <family val="1"/>
        <scheme val="minor"/>
      </rPr>
      <t xml:space="preserve"> (Form HUD-2-</t>
    </r>
    <r>
      <rPr>
        <sz val="11"/>
        <rFont val="Calibri"/>
        <family val="1"/>
        <scheme val="minor"/>
      </rPr>
      <t>ORCF</t>
    </r>
    <r>
      <rPr>
        <sz val="11"/>
        <color indexed="8"/>
        <rFont val="Calibri"/>
        <family val="1"/>
        <scheme val="minor"/>
      </rPr>
      <t>) must</t>
    </r>
  </si>
  <si>
    <r>
      <t>be included as part of the application and attached to the HUD-92264a</t>
    </r>
    <r>
      <rPr>
        <sz val="11"/>
        <rFont val="Calibri"/>
        <family val="1"/>
        <scheme val="minor"/>
      </rPr>
      <t>-ORCF</t>
    </r>
    <r>
      <rPr>
        <sz val="11"/>
        <color theme="1"/>
        <rFont val="Calibri"/>
        <family val="1"/>
        <scheme val="minor"/>
      </rPr>
      <t xml:space="preserve"> as an exhibit.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</si>
</sst>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67" x14ac:knownFonts="1">
    <font>
      <sz val="11"/>
      <color theme="1"/>
      <name val="Calibri"/>
      <family val="2"/>
      <scheme val="minor"/>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b/>
      <sz val="8"/>
      <name val="Times New Roman"/>
      <family val="1"/>
    </font>
    <font>
      <b/>
      <sz val="11"/>
      <color indexed="8"/>
      <name val="Calibri"/>
      <family val="2"/>
    </font>
    <font>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0"/>
      <color theme="1"/>
      <name val="Times New Roman"/>
      <family val="1"/>
    </font>
    <font>
      <sz val="10"/>
      <color theme="1"/>
      <name val="Calibri"/>
      <family val="2"/>
      <scheme val="minor"/>
    </font>
    <font>
      <u/>
      <sz val="12"/>
      <name val="Times New Roman"/>
      <family val="1"/>
    </font>
    <font>
      <strike/>
      <sz val="12"/>
      <color rgb="FFFF0000"/>
      <name val="Times New Roman"/>
      <family val="1"/>
    </font>
    <font>
      <b/>
      <sz val="16"/>
      <color theme="1"/>
      <name val="Times New Roman"/>
      <family val="1"/>
    </font>
    <font>
      <b/>
      <sz val="14"/>
      <color theme="1"/>
      <name val="Times New Roman"/>
      <family val="1"/>
    </font>
    <font>
      <sz val="11"/>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1"/>
      <color theme="1"/>
      <name val="Times New Roman"/>
      <family val="1"/>
    </font>
    <font>
      <u/>
      <sz val="11"/>
      <color theme="1"/>
      <name val="Times New Roman"/>
      <family val="1"/>
    </font>
    <font>
      <b/>
      <sz val="12"/>
      <color theme="1"/>
      <name val="Times New Roman"/>
      <family val="1"/>
    </font>
    <font>
      <b/>
      <sz val="11"/>
      <color theme="1"/>
      <name val="Times New Roman"/>
      <family val="1"/>
    </font>
    <font>
      <b/>
      <u val="double"/>
      <sz val="11"/>
      <color theme="1"/>
      <name val="Times New Roman"/>
      <family val="1"/>
    </font>
    <font>
      <sz val="12"/>
      <name val="Times New Roman"/>
      <family val="1"/>
    </font>
    <font>
      <sz val="9"/>
      <color indexed="81"/>
      <name val="Tahoma"/>
      <charset val="1"/>
    </font>
    <font>
      <i/>
      <sz val="9"/>
      <color indexed="81"/>
      <name val="Tahoma"/>
      <charset val="1"/>
    </font>
    <font>
      <b/>
      <sz val="9"/>
      <color indexed="81"/>
      <name val="Tahoma"/>
      <charset val="1"/>
    </font>
    <font>
      <b/>
      <i/>
      <sz val="9"/>
      <color indexed="81"/>
      <name val="Tahoma"/>
      <charset val="1"/>
    </font>
    <font>
      <sz val="8"/>
      <color indexed="8"/>
      <name val="Calibri"/>
      <family val="2"/>
    </font>
    <font>
      <b/>
      <sz val="11"/>
      <color theme="1"/>
      <name val="Times New Roman"/>
      <family val="1"/>
    </font>
    <font>
      <sz val="11"/>
      <color theme="1"/>
      <name val="Times New Roman"/>
      <family val="1"/>
    </font>
    <font>
      <sz val="12"/>
      <color theme="3"/>
      <name val="Times New Roman"/>
      <family val="1"/>
    </font>
    <font>
      <sz val="12"/>
      <color indexed="8"/>
      <name val="Times New Roman"/>
      <family val="1"/>
    </font>
    <font>
      <sz val="11"/>
      <name val="Times New Roman"/>
      <family val="1"/>
    </font>
    <font>
      <b/>
      <sz val="11"/>
      <color indexed="8"/>
      <name val="Calibri"/>
      <family val="1"/>
      <scheme val="minor"/>
    </font>
    <font>
      <sz val="11"/>
      <color indexed="8"/>
      <name val="Calibri"/>
      <family val="1"/>
      <scheme val="minor"/>
    </font>
    <font>
      <sz val="11"/>
      <name val="Calibri"/>
      <family val="1"/>
      <scheme val="minor"/>
    </font>
    <font>
      <sz val="11"/>
      <color theme="1"/>
      <name val="Calibri"/>
      <family val="1"/>
      <scheme val="minor"/>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theme="1"/>
      </left>
      <right style="medium">
        <color theme="1"/>
      </right>
      <top style="medium">
        <color theme="1"/>
      </top>
      <bottom style="medium">
        <color theme="1"/>
      </bottom>
      <diagonal/>
    </border>
  </borders>
  <cellStyleXfs count="48">
    <xf numFmtId="0" fontId="0" fillId="0" borderId="0"/>
    <xf numFmtId="0" fontId="7" fillId="2" borderId="0"/>
    <xf numFmtId="1" fontId="8" fillId="0" borderId="0"/>
    <xf numFmtId="0" fontId="6" fillId="0" borderId="0" applyNumberFormat="0" applyAlignment="0"/>
    <xf numFmtId="0" fontId="9" fillId="0" borderId="0">
      <alignment horizontal="center" wrapText="1"/>
      <protection locked="0"/>
    </xf>
    <xf numFmtId="37" fontId="10" fillId="0" borderId="1"/>
    <xf numFmtId="165" fontId="4" fillId="0" borderId="0" applyFill="0" applyBorder="0" applyAlignment="0"/>
    <xf numFmtId="0" fontId="5" fillId="0" borderId="2">
      <alignment horizontal="center"/>
    </xf>
    <xf numFmtId="43" fontId="1" fillId="0" borderId="0" applyFon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11" fillId="0" borderId="0">
      <protection locked="0"/>
    </xf>
    <xf numFmtId="0" fontId="12" fillId="0" borderId="0" applyNumberFormat="0" applyAlignment="0">
      <alignment horizontal="left"/>
    </xf>
    <xf numFmtId="44" fontId="1" fillId="0" borderId="0" applyFont="0" applyFill="0" applyBorder="0" applyAlignment="0" applyProtection="0"/>
    <xf numFmtId="44" fontId="4" fillId="0" borderId="0"/>
    <xf numFmtId="170" fontId="11" fillId="0" borderId="0">
      <protection locked="0"/>
    </xf>
    <xf numFmtId="0" fontId="11" fillId="0" borderId="0">
      <protection locked="0"/>
    </xf>
    <xf numFmtId="0" fontId="13" fillId="0" borderId="0" applyNumberFormat="0" applyAlignment="0">
      <alignment horizontal="left"/>
    </xf>
    <xf numFmtId="171" fontId="14" fillId="0" borderId="0" applyFont="0" applyFill="0" applyBorder="0" applyAlignment="0" applyProtection="0"/>
    <xf numFmtId="172" fontId="11" fillId="0" borderId="0">
      <protection locked="0"/>
    </xf>
    <xf numFmtId="38" fontId="6" fillId="3" borderId="0" applyNumberFormat="0" applyBorder="0" applyAlignment="0" applyProtection="0"/>
    <xf numFmtId="0" fontId="15" fillId="0" borderId="3" applyNumberFormat="0" applyAlignment="0" applyProtection="0">
      <alignment horizontal="left" vertical="center"/>
    </xf>
    <xf numFmtId="0" fontId="15" fillId="0" borderId="1">
      <alignment horizontal="left" vertical="center"/>
    </xf>
    <xf numFmtId="0" fontId="16" fillId="0" borderId="4">
      <alignment horizontal="center"/>
    </xf>
    <xf numFmtId="0" fontId="16" fillId="0" borderId="0">
      <alignment horizontal="center"/>
    </xf>
    <xf numFmtId="10" fontId="6" fillId="4" borderId="5" applyNumberFormat="0" applyBorder="0" applyAlignment="0" applyProtection="0"/>
    <xf numFmtId="173" fontId="17" fillId="0" borderId="0"/>
    <xf numFmtId="0" fontId="3" fillId="0" borderId="0"/>
    <xf numFmtId="0" fontId="3" fillId="0" borderId="0"/>
    <xf numFmtId="14" fontId="9" fillId="0" borderId="0">
      <alignment horizontal="center" wrapText="1"/>
      <protection locked="0"/>
    </xf>
    <xf numFmtId="10" fontId="4"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8" fillId="0" borderId="4">
      <alignment horizontal="center"/>
    </xf>
    <xf numFmtId="3" fontId="8" fillId="0" borderId="0" applyFont="0" applyFill="0" applyBorder="0" applyAlignment="0" applyProtection="0"/>
    <xf numFmtId="0" fontId="8" fillId="5" borderId="0" applyNumberFormat="0" applyFont="0" applyBorder="0" applyAlignment="0" applyProtection="0"/>
    <xf numFmtId="0" fontId="19" fillId="6" borderId="0" applyNumberFormat="0" applyFont="0" applyBorder="0" applyAlignment="0">
      <alignment horizontal="center"/>
    </xf>
    <xf numFmtId="174" fontId="20" fillId="0" borderId="0" applyNumberFormat="0" applyFill="0" applyBorder="0" applyAlignment="0" applyProtection="0">
      <alignment horizontal="left"/>
    </xf>
    <xf numFmtId="0" fontId="19" fillId="1" borderId="1" applyNumberFormat="0" applyFont="0" applyAlignment="0">
      <alignment horizontal="center"/>
    </xf>
    <xf numFmtId="0" fontId="21" fillId="0" borderId="0" applyNumberFormat="0" applyFill="0" applyBorder="0" applyAlignment="0">
      <alignment horizontal="center"/>
    </xf>
    <xf numFmtId="40" fontId="22" fillId="0" borderId="0" applyBorder="0">
      <alignment horizontal="right"/>
    </xf>
  </cellStyleXfs>
  <cellXfs count="229">
    <xf numFmtId="0" fontId="0" fillId="0" borderId="0" xfId="0"/>
    <xf numFmtId="0" fontId="23" fillId="0" borderId="0" xfId="0" applyFont="1"/>
    <xf numFmtId="0" fontId="29" fillId="0" borderId="0" xfId="0" applyFont="1"/>
    <xf numFmtId="0" fontId="29" fillId="0" borderId="4" xfId="0" applyFont="1" applyBorder="1"/>
    <xf numFmtId="0" fontId="29" fillId="0" borderId="3" xfId="0" applyFont="1" applyBorder="1"/>
    <xf numFmtId="164" fontId="29" fillId="0" borderId="0" xfId="0" applyNumberFormat="1" applyFont="1"/>
    <xf numFmtId="0" fontId="29" fillId="0" borderId="0" xfId="0" applyFont="1" applyAlignment="1">
      <alignment horizontal="center"/>
    </xf>
    <xf numFmtId="9" fontId="29" fillId="0" borderId="0" xfId="0" applyNumberFormat="1" applyFont="1"/>
    <xf numFmtId="0" fontId="25" fillId="0" borderId="0" xfId="34" applyFont="1" applyFill="1"/>
    <xf numFmtId="0" fontId="25" fillId="0" borderId="0" xfId="34" applyFont="1" applyFill="1" applyBorder="1"/>
    <xf numFmtId="0" fontId="25" fillId="0" borderId="0" xfId="34" applyFont="1" applyFill="1" applyBorder="1" applyAlignment="1">
      <alignment horizontal="center"/>
    </xf>
    <xf numFmtId="37" fontId="25" fillId="0" borderId="0" xfId="34" applyNumberFormat="1" applyFont="1" applyFill="1" applyBorder="1"/>
    <xf numFmtId="0" fontId="23" fillId="0" borderId="0" xfId="0" applyFont="1" applyAlignment="1">
      <alignment horizontal="center"/>
    </xf>
    <xf numFmtId="0" fontId="26" fillId="0" borderId="0" xfId="34" applyFont="1" applyFill="1"/>
    <xf numFmtId="0" fontId="25" fillId="0" borderId="0" xfId="34" applyFont="1" applyFill="1" applyBorder="1" applyAlignment="1">
      <alignment horizontal="left"/>
    </xf>
    <xf numFmtId="0" fontId="25" fillId="0" borderId="0" xfId="34" quotePrefix="1" applyFont="1" applyFill="1" applyBorder="1" applyAlignment="1">
      <alignment horizontal="left"/>
    </xf>
    <xf numFmtId="0" fontId="26" fillId="0" borderId="0" xfId="34" applyFont="1" applyFill="1" applyBorder="1"/>
    <xf numFmtId="9" fontId="25" fillId="0" borderId="0" xfId="34" applyNumberFormat="1" applyFont="1" applyFill="1" applyBorder="1"/>
    <xf numFmtId="0" fontId="23" fillId="0" borderId="0" xfId="0" applyFont="1" applyBorder="1"/>
    <xf numFmtId="0" fontId="29" fillId="0" borderId="0" xfId="0" applyFont="1" applyBorder="1"/>
    <xf numFmtId="6" fontId="23" fillId="0" borderId="0" xfId="0" applyNumberFormat="1" applyFont="1" applyBorder="1"/>
    <xf numFmtId="0" fontId="31" fillId="0" borderId="0" xfId="0" applyFont="1"/>
    <xf numFmtId="0" fontId="32" fillId="0" borderId="0" xfId="0" applyFont="1" applyBorder="1"/>
    <xf numFmtId="0" fontId="29" fillId="0" borderId="7" xfId="0" applyFont="1" applyBorder="1"/>
    <xf numFmtId="164" fontId="24" fillId="0" borderId="8" xfId="0" applyNumberFormat="1" applyFont="1" applyBorder="1"/>
    <xf numFmtId="0" fontId="25" fillId="0" borderId="7" xfId="34" applyFont="1" applyFill="1" applyBorder="1"/>
    <xf numFmtId="37" fontId="25" fillId="0" borderId="7" xfId="34" applyNumberFormat="1" applyFont="1" applyFill="1" applyBorder="1"/>
    <xf numFmtId="164" fontId="29" fillId="0" borderId="7" xfId="0" applyNumberFormat="1" applyFont="1" applyBorder="1"/>
    <xf numFmtId="0" fontId="23" fillId="0" borderId="9" xfId="0" applyFont="1" applyBorder="1"/>
    <xf numFmtId="0" fontId="32" fillId="0" borderId="9" xfId="0" applyFont="1" applyBorder="1"/>
    <xf numFmtId="0" fontId="32" fillId="0" borderId="10" xfId="0" applyFont="1" applyBorder="1"/>
    <xf numFmtId="0" fontId="29" fillId="0" borderId="9" xfId="0" applyFont="1" applyBorder="1"/>
    <xf numFmtId="0" fontId="24" fillId="0" borderId="9" xfId="0" applyFont="1" applyBorder="1"/>
    <xf numFmtId="0" fontId="29" fillId="0" borderId="11" xfId="0" applyFont="1" applyBorder="1"/>
    <xf numFmtId="0" fontId="25" fillId="0" borderId="9" xfId="34" quotePrefix="1" applyFont="1" applyFill="1" applyBorder="1" applyAlignment="1">
      <alignment horizontal="left"/>
    </xf>
    <xf numFmtId="0" fontId="26" fillId="0" borderId="9" xfId="34" quotePrefix="1" applyFont="1" applyFill="1" applyBorder="1" applyAlignment="1">
      <alignment horizontal="left"/>
    </xf>
    <xf numFmtId="0" fontId="25" fillId="0" borderId="9" xfId="34" applyFont="1" applyFill="1" applyBorder="1"/>
    <xf numFmtId="9" fontId="25" fillId="0" borderId="7" xfId="34" applyNumberFormat="1" applyFont="1" applyFill="1" applyBorder="1" applyProtection="1"/>
    <xf numFmtId="6" fontId="26" fillId="0" borderId="8" xfId="34" applyNumberFormat="1" applyFont="1" applyFill="1" applyBorder="1"/>
    <xf numFmtId="0" fontId="26" fillId="0" borderId="9" xfId="34" applyFont="1" applyFill="1" applyBorder="1"/>
    <xf numFmtId="0" fontId="26" fillId="0" borderId="7" xfId="34" applyFont="1" applyFill="1" applyBorder="1"/>
    <xf numFmtId="0" fontId="26" fillId="0" borderId="12" xfId="34" quotePrefix="1" applyFont="1" applyFill="1" applyBorder="1" applyAlignment="1">
      <alignment horizontal="left"/>
    </xf>
    <xf numFmtId="0" fontId="24" fillId="0" borderId="0" xfId="0" applyFont="1" applyBorder="1"/>
    <xf numFmtId="0" fontId="29" fillId="0" borderId="5" xfId="0" applyFont="1" applyBorder="1" applyAlignment="1">
      <alignment horizontal="center"/>
    </xf>
    <xf numFmtId="0" fontId="29" fillId="0" borderId="13" xfId="0" applyFont="1" applyBorder="1" applyAlignment="1">
      <alignment horizontal="center"/>
    </xf>
    <xf numFmtId="0" fontId="29" fillId="0" borderId="14" xfId="0" applyFont="1" applyBorder="1"/>
    <xf numFmtId="0" fontId="23" fillId="0" borderId="0" xfId="0" applyFont="1" applyBorder="1" applyAlignment="1">
      <alignment horizontal="center"/>
    </xf>
    <xf numFmtId="164" fontId="24" fillId="0" borderId="7" xfId="0" applyNumberFormat="1" applyFont="1" applyBorder="1"/>
    <xf numFmtId="0" fontId="32" fillId="0" borderId="7" xfId="0" applyFont="1" applyBorder="1"/>
    <xf numFmtId="0" fontId="32" fillId="0" borderId="15" xfId="0" applyFont="1" applyBorder="1"/>
    <xf numFmtId="164" fontId="24" fillId="0" borderId="16" xfId="0" applyNumberFormat="1" applyFont="1" applyBorder="1"/>
    <xf numFmtId="44" fontId="25" fillId="0" borderId="0" xfId="34" applyNumberFormat="1" applyFont="1" applyFill="1" applyBorder="1"/>
    <xf numFmtId="6" fontId="25" fillId="0" borderId="6" xfId="34" applyNumberFormat="1" applyFont="1" applyFill="1" applyBorder="1"/>
    <xf numFmtId="164" fontId="25" fillId="0" borderId="1" xfId="34" applyNumberFormat="1" applyFont="1" applyFill="1" applyBorder="1"/>
    <xf numFmtId="164" fontId="25" fillId="7" borderId="5" xfId="34" applyNumberFormat="1" applyFont="1" applyFill="1" applyBorder="1"/>
    <xf numFmtId="6" fontId="25" fillId="0" borderId="1" xfId="34" applyNumberFormat="1" applyFont="1" applyFill="1" applyBorder="1"/>
    <xf numFmtId="9" fontId="25" fillId="7" borderId="1" xfId="34" applyNumberFormat="1" applyFont="1" applyFill="1" applyBorder="1"/>
    <xf numFmtId="0" fontId="0" fillId="0" borderId="0" xfId="0"/>
    <xf numFmtId="0" fontId="29" fillId="0" borderId="13" xfId="0" applyFont="1" applyBorder="1" applyAlignment="1">
      <alignment wrapText="1"/>
    </xf>
    <xf numFmtId="0" fontId="29" fillId="0" borderId="5" xfId="0" applyFont="1" applyBorder="1" applyAlignment="1">
      <alignment wrapText="1"/>
    </xf>
    <xf numFmtId="10" fontId="29" fillId="0" borderId="0" xfId="0" applyNumberFormat="1" applyFont="1"/>
    <xf numFmtId="0" fontId="33" fillId="0" borderId="0" xfId="0" applyFont="1" applyBorder="1" applyAlignment="1">
      <alignment wrapText="1"/>
    </xf>
    <xf numFmtId="0" fontId="29" fillId="0" borderId="17" xfId="0" applyFont="1" applyBorder="1"/>
    <xf numFmtId="0" fontId="29" fillId="0" borderId="17" xfId="0" applyFont="1" applyBorder="1" applyAlignment="1">
      <alignment horizontal="center" wrapText="1"/>
    </xf>
    <xf numFmtId="0" fontId="0" fillId="0" borderId="0" xfId="0"/>
    <xf numFmtId="0" fontId="0" fillId="0" borderId="0" xfId="0"/>
    <xf numFmtId="0" fontId="32" fillId="0" borderId="0" xfId="0" applyFont="1"/>
    <xf numFmtId="0" fontId="34" fillId="0" borderId="0" xfId="0" applyFont="1"/>
    <xf numFmtId="0" fontId="35" fillId="0" borderId="0" xfId="0" applyFont="1"/>
    <xf numFmtId="0" fontId="36" fillId="0" borderId="0" xfId="0" applyFont="1"/>
    <xf numFmtId="164" fontId="29" fillId="7" borderId="0" xfId="0" applyNumberFormat="1" applyFont="1" applyFill="1"/>
    <xf numFmtId="0" fontId="25" fillId="7" borderId="7" xfId="34" applyFont="1" applyFill="1" applyBorder="1"/>
    <xf numFmtId="0" fontId="31" fillId="0" borderId="7" xfId="0" applyFont="1" applyBorder="1"/>
    <xf numFmtId="0" fontId="31" fillId="0" borderId="0" xfId="0" applyFont="1" applyBorder="1"/>
    <xf numFmtId="0" fontId="31" fillId="0" borderId="9" xfId="0" applyFont="1" applyBorder="1"/>
    <xf numFmtId="0" fontId="31" fillId="0" borderId="18" xfId="0" applyFont="1" applyBorder="1"/>
    <xf numFmtId="0" fontId="31" fillId="0" borderId="6" xfId="0" applyFont="1" applyBorder="1"/>
    <xf numFmtId="0" fontId="31" fillId="0" borderId="19" xfId="0" applyFont="1" applyBorder="1"/>
    <xf numFmtId="0" fontId="31" fillId="0" borderId="5" xfId="0" applyFont="1" applyBorder="1"/>
    <xf numFmtId="0" fontId="29" fillId="0" borderId="18" xfId="0" applyFont="1" applyBorder="1"/>
    <xf numFmtId="0" fontId="31" fillId="0" borderId="11" xfId="0" applyFont="1" applyBorder="1"/>
    <xf numFmtId="0" fontId="9" fillId="0" borderId="0" xfId="34" applyFont="1" applyFill="1" applyBorder="1"/>
    <xf numFmtId="0" fontId="9" fillId="0" borderId="0" xfId="34" applyFont="1" applyFill="1" applyBorder="1" applyAlignment="1">
      <alignment horizontal="right"/>
    </xf>
    <xf numFmtId="166" fontId="9" fillId="0" borderId="0" xfId="8" applyNumberFormat="1" applyFont="1" applyFill="1" applyBorder="1"/>
    <xf numFmtId="0" fontId="9" fillId="0" borderId="0" xfId="34" applyFont="1" applyFill="1" applyBorder="1" applyAlignment="1">
      <alignment horizontal="center"/>
    </xf>
    <xf numFmtId="0" fontId="14" fillId="0" borderId="0" xfId="34" applyFont="1" applyBorder="1"/>
    <xf numFmtId="165" fontId="9" fillId="0" borderId="0" xfId="34" quotePrefix="1" applyNumberFormat="1" applyFont="1" applyFill="1" applyBorder="1" applyAlignment="1" applyProtection="1">
      <alignment horizontal="left"/>
    </xf>
    <xf numFmtId="167" fontId="9" fillId="0" borderId="0" xfId="19" applyNumberFormat="1" applyFont="1" applyFill="1" applyBorder="1"/>
    <xf numFmtId="0" fontId="31" fillId="0" borderId="20" xfId="0" applyFont="1" applyBorder="1"/>
    <xf numFmtId="0" fontId="9" fillId="0" borderId="0" xfId="34" applyFont="1" applyFill="1"/>
    <xf numFmtId="0" fontId="9" fillId="0" borderId="0" xfId="34" applyFont="1" applyFill="1" applyAlignment="1">
      <alignment horizontal="center"/>
    </xf>
    <xf numFmtId="0" fontId="27" fillId="0" borderId="0" xfId="34" applyFont="1" applyFill="1" applyBorder="1"/>
    <xf numFmtId="0" fontId="27" fillId="0" borderId="0" xfId="34" applyFont="1" applyFill="1" applyBorder="1" applyAlignment="1">
      <alignment horizontal="center"/>
    </xf>
    <xf numFmtId="0" fontId="30" fillId="0" borderId="15" xfId="0" applyFont="1" applyBorder="1"/>
    <xf numFmtId="0" fontId="30" fillId="0" borderId="11" xfId="0" applyFont="1" applyBorder="1"/>
    <xf numFmtId="0" fontId="30" fillId="0" borderId="9" xfId="0" applyFont="1" applyBorder="1"/>
    <xf numFmtId="0" fontId="31" fillId="0" borderId="0" xfId="0" applyFont="1"/>
    <xf numFmtId="0" fontId="24" fillId="7" borderId="0" xfId="0" applyFont="1" applyFill="1" applyBorder="1"/>
    <xf numFmtId="0" fontId="32" fillId="0" borderId="11" xfId="0" applyFont="1" applyBorder="1"/>
    <xf numFmtId="0" fontId="32" fillId="0" borderId="22" xfId="0" applyFont="1" applyBorder="1"/>
    <xf numFmtId="0" fontId="31" fillId="0" borderId="0" xfId="0" applyFont="1"/>
    <xf numFmtId="0" fontId="29" fillId="7" borderId="21" xfId="0" applyFont="1" applyFill="1" applyBorder="1"/>
    <xf numFmtId="0" fontId="29" fillId="7" borderId="7" xfId="0" applyFont="1" applyFill="1" applyBorder="1"/>
    <xf numFmtId="0" fontId="29" fillId="7" borderId="23" xfId="0" applyFont="1" applyFill="1" applyBorder="1"/>
    <xf numFmtId="6" fontId="25" fillId="8" borderId="6" xfId="34" applyNumberFormat="1" applyFont="1" applyFill="1" applyBorder="1"/>
    <xf numFmtId="0" fontId="29" fillId="0" borderId="14" xfId="0" applyFont="1" applyBorder="1" applyAlignment="1">
      <alignment horizontal="center" vertical="center" wrapText="1"/>
    </xf>
    <xf numFmtId="0" fontId="0" fillId="0" borderId="0" xfId="0" applyAlignment="1">
      <alignment horizontal="center"/>
    </xf>
    <xf numFmtId="0" fontId="32" fillId="0" borderId="0" xfId="0" applyFont="1" applyAlignment="1">
      <alignment horizontal="center"/>
    </xf>
    <xf numFmtId="6" fontId="29" fillId="0" borderId="0" xfId="0" applyNumberFormat="1" applyFont="1" applyBorder="1"/>
    <xf numFmtId="0" fontId="31" fillId="0" borderId="0" xfId="0" applyFont="1"/>
    <xf numFmtId="0" fontId="37" fillId="0" borderId="0" xfId="0" applyFont="1"/>
    <xf numFmtId="0" fontId="37" fillId="0" borderId="0" xfId="0" applyFont="1" applyAlignment="1">
      <alignment wrapText="1"/>
    </xf>
    <xf numFmtId="0" fontId="32" fillId="0" borderId="0" xfId="0" applyFont="1" applyAlignment="1">
      <alignment horizontal="left" vertical="top"/>
    </xf>
    <xf numFmtId="0" fontId="29" fillId="0" borderId="24" xfId="0" applyFont="1" applyBorder="1"/>
    <xf numFmtId="0" fontId="29" fillId="0" borderId="6" xfId="0" applyFont="1" applyBorder="1"/>
    <xf numFmtId="0" fontId="35" fillId="0" borderId="15" xfId="0" applyFont="1" applyBorder="1"/>
    <xf numFmtId="0" fontId="29" fillId="0" borderId="21" xfId="0" applyFont="1" applyBorder="1"/>
    <xf numFmtId="0" fontId="37" fillId="0" borderId="9" xfId="0" applyFont="1" applyBorder="1" applyAlignment="1">
      <alignment horizontal="left" vertical="top" wrapText="1"/>
    </xf>
    <xf numFmtId="0" fontId="37" fillId="0" borderId="7" xfId="0" applyFont="1" applyBorder="1"/>
    <xf numFmtId="0" fontId="36" fillId="0" borderId="9" xfId="0" applyFont="1" applyBorder="1"/>
    <xf numFmtId="0" fontId="29" fillId="0" borderId="9" xfId="0" applyFont="1" applyFill="1" applyBorder="1"/>
    <xf numFmtId="0" fontId="26" fillId="0" borderId="15" xfId="34" applyFont="1" applyFill="1" applyBorder="1"/>
    <xf numFmtId="0" fontId="26" fillId="0" borderId="11" xfId="34" applyFont="1" applyFill="1" applyBorder="1"/>
    <xf numFmtId="0" fontId="26" fillId="0" borderId="21" xfId="34" applyFont="1" applyFill="1" applyBorder="1"/>
    <xf numFmtId="0" fontId="35" fillId="0" borderId="0" xfId="0" applyFont="1" applyBorder="1"/>
    <xf numFmtId="0" fontId="31" fillId="7" borderId="0" xfId="0" applyFont="1" applyFill="1" applyBorder="1"/>
    <xf numFmtId="0" fontId="25" fillId="0" borderId="9" xfId="0" applyFont="1" applyFill="1" applyBorder="1"/>
    <xf numFmtId="8" fontId="24" fillId="0" borderId="0" xfId="0" applyNumberFormat="1" applyFont="1" applyBorder="1"/>
    <xf numFmtId="8" fontId="29" fillId="0" borderId="0" xfId="0" applyNumberFormat="1" applyFont="1" applyBorder="1"/>
    <xf numFmtId="8" fontId="29" fillId="0" borderId="7" xfId="0" applyNumberFormat="1" applyFont="1" applyBorder="1"/>
    <xf numFmtId="8" fontId="31" fillId="0" borderId="7" xfId="0" applyNumberFormat="1" applyFont="1" applyBorder="1"/>
    <xf numFmtId="8" fontId="31" fillId="0" borderId="5" xfId="0" applyNumberFormat="1" applyFont="1" applyBorder="1"/>
    <xf numFmtId="8" fontId="32" fillId="0" borderId="0" xfId="0" applyNumberFormat="1" applyFont="1"/>
    <xf numFmtId="8" fontId="0" fillId="0" borderId="0" xfId="0" applyNumberFormat="1"/>
    <xf numFmtId="8" fontId="29" fillId="0" borderId="0" xfId="0" applyNumberFormat="1" applyFont="1"/>
    <xf numFmtId="8" fontId="23" fillId="7" borderId="0" xfId="0" applyNumberFormat="1" applyFont="1" applyFill="1" applyBorder="1"/>
    <xf numFmtId="8" fontId="34" fillId="0" borderId="0" xfId="0" applyNumberFormat="1" applyFont="1"/>
    <xf numFmtId="8" fontId="23" fillId="0" borderId="0" xfId="0" applyNumberFormat="1" applyFont="1" applyBorder="1"/>
    <xf numFmtId="8" fontId="24" fillId="7" borderId="0" xfId="0" applyNumberFormat="1" applyFont="1" applyFill="1" applyBorder="1"/>
    <xf numFmtId="8" fontId="25" fillId="0" borderId="19" xfId="0" applyNumberFormat="1" applyFont="1" applyBorder="1"/>
    <xf numFmtId="0" fontId="25" fillId="0" borderId="9" xfId="0" applyFont="1" applyBorder="1"/>
    <xf numFmtId="0" fontId="29" fillId="0" borderId="0" xfId="0" applyFont="1" applyFill="1"/>
    <xf numFmtId="0" fontId="23" fillId="0" borderId="0" xfId="0" applyFont="1" applyFill="1" applyBorder="1"/>
    <xf numFmtId="0" fontId="29" fillId="0" borderId="7" xfId="0" applyFont="1" applyFill="1" applyBorder="1"/>
    <xf numFmtId="164" fontId="29" fillId="0" borderId="0" xfId="0" applyNumberFormat="1" applyFont="1" applyFill="1" applyBorder="1"/>
    <xf numFmtId="164" fontId="24" fillId="0" borderId="25" xfId="0" applyNumberFormat="1" applyFont="1" applyFill="1" applyBorder="1"/>
    <xf numFmtId="8" fontId="23" fillId="8" borderId="0" xfId="0" applyNumberFormat="1" applyFont="1" applyFill="1" applyBorder="1" applyProtection="1">
      <protection locked="0"/>
    </xf>
    <xf numFmtId="8" fontId="29" fillId="8" borderId="0" xfId="0" applyNumberFormat="1" applyFont="1" applyFill="1" applyBorder="1" applyProtection="1">
      <protection locked="0"/>
    </xf>
    <xf numFmtId="6" fontId="23" fillId="8" borderId="7" xfId="0" applyNumberFormat="1" applyFont="1" applyFill="1" applyBorder="1" applyProtection="1">
      <protection locked="0"/>
    </xf>
    <xf numFmtId="8" fontId="23" fillId="8" borderId="7" xfId="0" applyNumberFormat="1" applyFont="1" applyFill="1" applyBorder="1" applyProtection="1">
      <protection locked="0"/>
    </xf>
    <xf numFmtId="0" fontId="0" fillId="8" borderId="0" xfId="0" applyFill="1" applyProtection="1">
      <protection locked="0"/>
    </xf>
    <xf numFmtId="0" fontId="36" fillId="8" borderId="0" xfId="0" applyFont="1" applyFill="1" applyProtection="1">
      <protection locked="0"/>
    </xf>
    <xf numFmtId="0" fontId="23" fillId="0" borderId="0" xfId="0" applyFont="1" applyBorder="1" applyProtection="1">
      <protection locked="0"/>
    </xf>
    <xf numFmtId="0" fontId="31" fillId="0" borderId="0" xfId="0" applyFont="1" applyProtection="1">
      <protection locked="0"/>
    </xf>
    <xf numFmtId="0" fontId="29" fillId="0" borderId="0" xfId="0" applyFont="1" applyBorder="1" applyProtection="1">
      <protection locked="0"/>
    </xf>
    <xf numFmtId="0" fontId="31" fillId="0" borderId="0" xfId="0" applyFont="1" applyBorder="1" applyProtection="1">
      <protection locked="0"/>
    </xf>
    <xf numFmtId="6" fontId="24" fillId="8" borderId="8" xfId="0" applyNumberFormat="1" applyFont="1" applyFill="1" applyBorder="1" applyProtection="1">
      <protection locked="0"/>
    </xf>
    <xf numFmtId="164" fontId="29" fillId="8" borderId="0" xfId="0" applyNumberFormat="1" applyFont="1" applyFill="1" applyProtection="1">
      <protection locked="0"/>
    </xf>
    <xf numFmtId="0" fontId="29" fillId="0" borderId="0" xfId="0" applyFont="1" applyProtection="1">
      <protection locked="0"/>
    </xf>
    <xf numFmtId="9" fontId="29" fillId="8" borderId="0" xfId="0" applyNumberFormat="1" applyFont="1" applyFill="1" applyProtection="1">
      <protection locked="0"/>
    </xf>
    <xf numFmtId="10" fontId="29" fillId="8" borderId="0" xfId="0" applyNumberFormat="1" applyFont="1" applyFill="1" applyProtection="1">
      <protection locked="0"/>
    </xf>
    <xf numFmtId="0" fontId="29" fillId="8" borderId="0" xfId="0" applyFont="1" applyFill="1" applyProtection="1">
      <protection locked="0"/>
    </xf>
    <xf numFmtId="2" fontId="29" fillId="8" borderId="0" xfId="0" applyNumberFormat="1" applyFont="1" applyFill="1" applyProtection="1">
      <protection locked="0"/>
    </xf>
    <xf numFmtId="164" fontId="25" fillId="8" borderId="0" xfId="34" applyNumberFormat="1" applyFont="1" applyFill="1" applyBorder="1" applyAlignment="1" applyProtection="1">
      <alignment horizontal="left"/>
      <protection locked="0"/>
    </xf>
    <xf numFmtId="1" fontId="29" fillId="8" borderId="0" xfId="0" applyNumberFormat="1" applyFont="1" applyFill="1" applyProtection="1">
      <protection locked="0"/>
    </xf>
    <xf numFmtId="0" fontId="25" fillId="8" borderId="0" xfId="34" applyFont="1" applyFill="1" applyBorder="1" applyProtection="1">
      <protection locked="0"/>
    </xf>
    <xf numFmtId="6" fontId="25" fillId="8" borderId="6" xfId="19" applyNumberFormat="1" applyFont="1" applyFill="1" applyBorder="1" applyProtection="1">
      <protection locked="0"/>
    </xf>
    <xf numFmtId="6" fontId="26" fillId="8" borderId="8" xfId="34" applyNumberFormat="1" applyFont="1" applyFill="1" applyBorder="1" applyProtection="1">
      <protection locked="0"/>
    </xf>
    <xf numFmtId="164" fontId="25" fillId="8" borderId="1" xfId="34" applyNumberFormat="1" applyFont="1" applyFill="1" applyBorder="1" applyProtection="1">
      <protection locked="0"/>
    </xf>
    <xf numFmtId="0" fontId="29" fillId="8" borderId="8" xfId="0" applyFont="1" applyFill="1" applyBorder="1" applyProtection="1">
      <protection locked="0"/>
    </xf>
    <xf numFmtId="3" fontId="25" fillId="8" borderId="0" xfId="34" applyNumberFormat="1" applyFont="1" applyFill="1" applyBorder="1" applyProtection="1">
      <protection locked="0"/>
    </xf>
    <xf numFmtId="0" fontId="31" fillId="8" borderId="21" xfId="0" applyFont="1" applyFill="1" applyBorder="1" applyProtection="1">
      <protection locked="0"/>
    </xf>
    <xf numFmtId="0" fontId="25" fillId="7" borderId="6" xfId="34" applyFont="1" applyFill="1" applyBorder="1" applyProtection="1">
      <protection locked="0"/>
    </xf>
    <xf numFmtId="164" fontId="29" fillId="7" borderId="0" xfId="0" applyNumberFormat="1" applyFont="1" applyFill="1" applyProtection="1">
      <protection locked="0"/>
    </xf>
    <xf numFmtId="0" fontId="40" fillId="0" borderId="0" xfId="0" applyFont="1"/>
    <xf numFmtId="10" fontId="36" fillId="8" borderId="0" xfId="0" applyNumberFormat="1" applyFont="1" applyFill="1" applyProtection="1">
      <protection locked="0"/>
    </xf>
    <xf numFmtId="6" fontId="25" fillId="0" borderId="0" xfId="34" applyNumberFormat="1" applyFont="1" applyFill="1" applyBorder="1"/>
    <xf numFmtId="6" fontId="25" fillId="0" borderId="0" xfId="34" applyNumberFormat="1" applyFont="1" applyFill="1" applyBorder="1" applyAlignment="1">
      <alignment horizontal="left"/>
    </xf>
    <xf numFmtId="6" fontId="25" fillId="0" borderId="7" xfId="34" applyNumberFormat="1" applyFont="1" applyFill="1" applyBorder="1"/>
    <xf numFmtId="6" fontId="25" fillId="0" borderId="0" xfId="34" applyNumberFormat="1" applyFont="1" applyFill="1" applyBorder="1" applyAlignment="1">
      <alignment horizontal="right"/>
    </xf>
    <xf numFmtId="164" fontId="29" fillId="7" borderId="0" xfId="0" applyNumberFormat="1" applyFont="1" applyFill="1" applyAlignment="1">
      <alignment horizontal="right"/>
    </xf>
    <xf numFmtId="164" fontId="25" fillId="0" borderId="1" xfId="34" applyNumberFormat="1" applyFont="1" applyFill="1" applyBorder="1" applyAlignment="1">
      <alignment horizontal="right"/>
    </xf>
    <xf numFmtId="164" fontId="25" fillId="8" borderId="6" xfId="34" applyNumberFormat="1" applyFont="1" applyFill="1" applyBorder="1" applyAlignment="1" applyProtection="1">
      <alignment horizontal="right"/>
      <protection locked="0"/>
    </xf>
    <xf numFmtId="164" fontId="25" fillId="0" borderId="6" xfId="34" applyNumberFormat="1" applyFont="1" applyFill="1" applyBorder="1" applyAlignment="1">
      <alignment horizontal="right"/>
    </xf>
    <xf numFmtId="164" fontId="25" fillId="7" borderId="6" xfId="34" applyNumberFormat="1" applyFont="1" applyFill="1" applyBorder="1" applyAlignment="1">
      <alignment horizontal="right"/>
    </xf>
    <xf numFmtId="6" fontId="26" fillId="8" borderId="6" xfId="34" applyNumberFormat="1" applyFont="1" applyFill="1" applyBorder="1"/>
    <xf numFmtId="0" fontId="41" fillId="0" borderId="0" xfId="0" applyFont="1" applyBorder="1"/>
    <xf numFmtId="0" fontId="42" fillId="0" borderId="0" xfId="0" applyFont="1" applyBorder="1" applyAlignment="1">
      <alignment horizontal="left"/>
    </xf>
    <xf numFmtId="0" fontId="43" fillId="0" borderId="0" xfId="0" applyFont="1" applyBorder="1"/>
    <xf numFmtId="0" fontId="43" fillId="0" borderId="0" xfId="0" applyFont="1"/>
    <xf numFmtId="0" fontId="44" fillId="0" borderId="0" xfId="0" applyFont="1" applyBorder="1" applyAlignment="1">
      <alignment horizontal="center" wrapText="1"/>
    </xf>
    <xf numFmtId="0" fontId="45" fillId="0" borderId="0" xfId="0" applyFont="1" applyBorder="1"/>
    <xf numFmtId="0" fontId="45" fillId="7" borderId="0" xfId="0" applyFont="1" applyFill="1" applyBorder="1"/>
    <xf numFmtId="6" fontId="46" fillId="0" borderId="0" xfId="0" applyNumberFormat="1" applyFont="1" applyBorder="1"/>
    <xf numFmtId="0" fontId="46" fillId="0" borderId="0" xfId="0" applyFont="1" applyBorder="1"/>
    <xf numFmtId="0" fontId="46" fillId="7" borderId="0" xfId="0" applyFont="1" applyFill="1" applyBorder="1"/>
    <xf numFmtId="8" fontId="46" fillId="8" borderId="0" xfId="0" applyNumberFormat="1" applyFont="1" applyFill="1" applyBorder="1" applyProtection="1">
      <protection locked="0"/>
    </xf>
    <xf numFmtId="0" fontId="44" fillId="0" borderId="0" xfId="0" applyFont="1" applyBorder="1"/>
    <xf numFmtId="0" fontId="47" fillId="0" borderId="0" xfId="0" applyFont="1"/>
    <xf numFmtId="8" fontId="45" fillId="0" borderId="0" xfId="0" applyNumberFormat="1" applyFont="1" applyBorder="1"/>
    <xf numFmtId="6" fontId="43" fillId="0" borderId="0" xfId="0" applyNumberFormat="1" applyFont="1"/>
    <xf numFmtId="8" fontId="44" fillId="0" borderId="0" xfId="0" applyNumberFormat="1" applyFont="1" applyBorder="1"/>
    <xf numFmtId="0" fontId="48" fillId="0" borderId="0" xfId="0" applyFont="1"/>
    <xf numFmtId="6" fontId="48" fillId="0" borderId="0" xfId="0" applyNumberFormat="1" applyFont="1"/>
    <xf numFmtId="0" fontId="49" fillId="0" borderId="0" xfId="0" applyFont="1" applyBorder="1"/>
    <xf numFmtId="0" fontId="50" fillId="0" borderId="0" xfId="0" applyFont="1"/>
    <xf numFmtId="0" fontId="51" fillId="0" borderId="0" xfId="0" applyFont="1"/>
    <xf numFmtId="8" fontId="44" fillId="8" borderId="0" xfId="0" applyNumberFormat="1" applyFont="1" applyFill="1" applyBorder="1" applyProtection="1">
      <protection locked="0"/>
    </xf>
    <xf numFmtId="10" fontId="44" fillId="8" borderId="0" xfId="0" applyNumberFormat="1" applyFont="1" applyFill="1" applyBorder="1" applyProtection="1">
      <protection locked="0"/>
    </xf>
    <xf numFmtId="10" fontId="52" fillId="8" borderId="0" xfId="0" applyNumberFormat="1" applyFont="1" applyFill="1" applyBorder="1" applyProtection="1">
      <protection locked="0"/>
    </xf>
    <xf numFmtId="0" fontId="46" fillId="0" borderId="0" xfId="0" applyFont="1" applyFill="1" applyBorder="1"/>
    <xf numFmtId="0" fontId="46" fillId="0" borderId="0" xfId="0" applyNumberFormat="1" applyFont="1" applyBorder="1"/>
    <xf numFmtId="0" fontId="37" fillId="0" borderId="0" xfId="0" applyFont="1" applyAlignment="1">
      <alignment vertical="top" wrapText="1"/>
    </xf>
    <xf numFmtId="0" fontId="0" fillId="0" borderId="0" xfId="0" applyAlignment="1">
      <alignment vertical="top" wrapText="1"/>
    </xf>
    <xf numFmtId="0" fontId="37" fillId="0" borderId="0" xfId="0" applyFont="1" applyBorder="1" applyAlignment="1">
      <alignment horizontal="left" vertical="top" wrapText="1"/>
    </xf>
    <xf numFmtId="0" fontId="38" fillId="0" borderId="0" xfId="0" applyFont="1" applyBorder="1" applyAlignment="1">
      <alignment horizontal="left" vertical="top" wrapText="1"/>
    </xf>
    <xf numFmtId="0" fontId="0" fillId="0" borderId="0" xfId="0" applyAlignment="1">
      <alignment wrapText="1"/>
    </xf>
    <xf numFmtId="0" fontId="0" fillId="0" borderId="0" xfId="0" applyFont="1"/>
    <xf numFmtId="0" fontId="57" fillId="0" borderId="0" xfId="0" applyFont="1" applyAlignment="1">
      <alignment horizontal="left" vertical="top" wrapText="1"/>
    </xf>
    <xf numFmtId="0" fontId="58" fillId="0" borderId="0" xfId="0" applyFont="1" applyAlignment="1">
      <alignment horizontal="left" vertical="top"/>
    </xf>
    <xf numFmtId="0" fontId="59" fillId="0" borderId="0" xfId="0" applyFont="1"/>
    <xf numFmtId="0" fontId="58" fillId="0" borderId="0" xfId="0" applyFont="1" applyAlignment="1">
      <alignment horizontal="center"/>
    </xf>
    <xf numFmtId="0" fontId="60" fillId="8" borderId="0" xfId="0" applyFont="1" applyFill="1" applyBorder="1" applyProtection="1">
      <protection locked="0"/>
    </xf>
    <xf numFmtId="0" fontId="61" fillId="8" borderId="0" xfId="0" applyFont="1" applyFill="1" applyBorder="1" applyProtection="1">
      <protection locked="0"/>
    </xf>
    <xf numFmtId="0" fontId="58" fillId="0" borderId="0" xfId="0" applyFont="1"/>
    <xf numFmtId="49" fontId="59" fillId="0" borderId="0" xfId="0" applyNumberFormat="1" applyFont="1" applyAlignment="1">
      <alignment horizontal="center"/>
    </xf>
    <xf numFmtId="0" fontId="62" fillId="0" borderId="0" xfId="0" applyFont="1" applyFill="1"/>
    <xf numFmtId="0" fontId="59" fillId="0" borderId="0" xfId="0" applyFont="1" applyFill="1"/>
    <xf numFmtId="0" fontId="59" fillId="0" borderId="0" xfId="0" applyFont="1" applyFill="1" applyBorder="1"/>
  </cellXfs>
  <cellStyles count="48">
    <cellStyle name="^SCORE" xfId="1" xr:uid="{00000000-0005-0000-0000-000000000000}"/>
    <cellStyle name="0" xfId="2" xr:uid="{00000000-0005-0000-0000-000001000000}"/>
    <cellStyle name="active" xfId="3" xr:uid="{00000000-0005-0000-0000-000002000000}"/>
    <cellStyle name="args.style" xfId="4" xr:uid="{00000000-0005-0000-0000-000003000000}"/>
    <cellStyle name="BudgComp" xfId="5" xr:uid="{00000000-0005-0000-0000-000004000000}"/>
    <cellStyle name="Calc Currency (0)" xfId="6" xr:uid="{00000000-0005-0000-0000-000005000000}"/>
    <cellStyle name="Column_Title"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0" xfId="17" xr:uid="{00000000-0005-0000-0000-000010000000}"/>
    <cellStyle name="Copied" xfId="18" xr:uid="{00000000-0005-0000-0000-000011000000}"/>
    <cellStyle name="Currency" xfId="19" builtinId="4"/>
    <cellStyle name="Currency$" xfId="20" xr:uid="{00000000-0005-0000-0000-000013000000}"/>
    <cellStyle name="Currency0" xfId="21" xr:uid="{00000000-0005-0000-0000-000014000000}"/>
    <cellStyle name="Date" xfId="22" xr:uid="{00000000-0005-0000-0000-000015000000}"/>
    <cellStyle name="Entered" xfId="23" xr:uid="{00000000-0005-0000-0000-000016000000}"/>
    <cellStyle name="Euro" xfId="24" xr:uid="{00000000-0005-0000-0000-000017000000}"/>
    <cellStyle name="Fixed" xfId="25" xr:uid="{00000000-0005-0000-0000-000018000000}"/>
    <cellStyle name="Grey" xfId="26" xr:uid="{00000000-0005-0000-0000-000019000000}"/>
    <cellStyle name="Header1" xfId="27" xr:uid="{00000000-0005-0000-0000-00001A000000}"/>
    <cellStyle name="Header2" xfId="28" xr:uid="{00000000-0005-0000-0000-00001B000000}"/>
    <cellStyle name="HEADINGS" xfId="29" xr:uid="{00000000-0005-0000-0000-00001C000000}"/>
    <cellStyle name="HEADINGSTOP" xfId="30" xr:uid="{00000000-0005-0000-0000-00001D000000}"/>
    <cellStyle name="Input [yellow]" xfId="31" xr:uid="{00000000-0005-0000-0000-00001E000000}"/>
    <cellStyle name="Normal" xfId="0" builtinId="0"/>
    <cellStyle name="Normal - Style1" xfId="32" xr:uid="{00000000-0005-0000-0000-000020000000}"/>
    <cellStyle name="Normal 2" xfId="33" xr:uid="{00000000-0005-0000-0000-000021000000}"/>
    <cellStyle name="Normal_MIM Calculation" xfId="34" xr:uid="{00000000-0005-0000-0000-000022000000}"/>
    <cellStyle name="per.style" xfId="35" xr:uid="{00000000-0005-0000-0000-000023000000}"/>
    <cellStyle name="Percent [2]" xfId="36" xr:uid="{00000000-0005-0000-0000-000024000000}"/>
    <cellStyle name="PSChar" xfId="37" xr:uid="{00000000-0005-0000-0000-000025000000}"/>
    <cellStyle name="PSDate" xfId="38" xr:uid="{00000000-0005-0000-0000-000026000000}"/>
    <cellStyle name="PSDec" xfId="39" xr:uid="{00000000-0005-0000-0000-000027000000}"/>
    <cellStyle name="PSHeading" xfId="40" xr:uid="{00000000-0005-0000-0000-000028000000}"/>
    <cellStyle name="PSInt" xfId="41" xr:uid="{00000000-0005-0000-0000-000029000000}"/>
    <cellStyle name="PSSpacer" xfId="42" xr:uid="{00000000-0005-0000-0000-00002A000000}"/>
    <cellStyle name="regstoresfromspecstores" xfId="43" xr:uid="{00000000-0005-0000-0000-00002B000000}"/>
    <cellStyle name="RevList" xfId="44" xr:uid="{00000000-0005-0000-0000-00002C000000}"/>
    <cellStyle name="SHADEDSTORES" xfId="45" xr:uid="{00000000-0005-0000-0000-00002D000000}"/>
    <cellStyle name="specstores" xfId="46" xr:uid="{00000000-0005-0000-0000-00002E000000}"/>
    <cellStyle name="Subtotal" xfId="47" xr:uid="{00000000-0005-0000-0000-00002F000000}"/>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5.xml"/><Relationship Id="rId13" Type="http://schemas.openxmlformats.org/officeDocument/2006/relationships/revisionLog" Target="revisionLog10.xml"/><Relationship Id="rId7" Type="http://schemas.openxmlformats.org/officeDocument/2006/relationships/revisionLog" Target="revisionLog4.xml"/><Relationship Id="rId12" Type="http://schemas.openxmlformats.org/officeDocument/2006/relationships/revisionLog" Target="revisionLog9.xml"/><Relationship Id="rId6" Type="http://schemas.openxmlformats.org/officeDocument/2006/relationships/revisionLog" Target="revisionLog3.xml"/><Relationship Id="rId11" Type="http://schemas.openxmlformats.org/officeDocument/2006/relationships/revisionLog" Target="revisionLog8.xml"/><Relationship Id="rId5" Type="http://schemas.openxmlformats.org/officeDocument/2006/relationships/revisionLog" Target="revisionLog2.xml"/><Relationship Id="rId10" Type="http://schemas.openxmlformats.org/officeDocument/2006/relationships/revisionLog" Target="revisionLog7.xml"/><Relationship Id="rId4" Type="http://schemas.openxmlformats.org/officeDocument/2006/relationships/revisionLog" Target="revisionLog1.xml"/><Relationship Id="rId9" Type="http://schemas.openxmlformats.org/officeDocument/2006/relationships/revisionLog" Target="revisionLog6.xml"/><Relationship Id="rId14" Type="http://schemas.openxmlformats.org/officeDocument/2006/relationships/revisionLog" Target="revisionLog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934A772-1B12-4C81-B06A-ADE1049DAB77}" diskRevisions="1" revisionId="3" version="2">
  <header guid="{1F6768BB-8D9B-470F-89F3-931BA23D04DE}" dateTime="2017-11-13T12:04:51" maxSheetId="10" userName="H08023" r:id="rId4">
    <sheetIdMap count="9">
      <sheetId val="1"/>
      <sheetId val="2"/>
      <sheetId val="3"/>
      <sheetId val="4"/>
      <sheetId val="5"/>
      <sheetId val="6"/>
      <sheetId val="7"/>
      <sheetId val="8"/>
      <sheetId val="9"/>
    </sheetIdMap>
  </header>
  <header guid="{10F3F2E2-7F3E-4E80-809E-6A2BF39BECAB}" dateTime="2017-11-13T12:05:33" maxSheetId="10" userName="H08023" r:id="rId5">
    <sheetIdMap count="9">
      <sheetId val="1"/>
      <sheetId val="2"/>
      <sheetId val="3"/>
      <sheetId val="4"/>
      <sheetId val="5"/>
      <sheetId val="6"/>
      <sheetId val="7"/>
      <sheetId val="8"/>
      <sheetId val="9"/>
    </sheetIdMap>
  </header>
  <header guid="{893CD149-9D90-4E7D-9AA8-9817F6BBC443}" dateTime="2017-11-13T12:07:46" maxSheetId="10" userName="H08023" r:id="rId6">
    <sheetIdMap count="9">
      <sheetId val="1"/>
      <sheetId val="2"/>
      <sheetId val="3"/>
      <sheetId val="4"/>
      <sheetId val="5"/>
      <sheetId val="6"/>
      <sheetId val="7"/>
      <sheetId val="8"/>
      <sheetId val="9"/>
    </sheetIdMap>
  </header>
  <header guid="{BE518CB9-89A4-44C0-AE1D-69977EA192EF}" dateTime="2017-11-13T12:09:16" maxSheetId="10" userName="H08023" r:id="rId7">
    <sheetIdMap count="9">
      <sheetId val="1"/>
      <sheetId val="2"/>
      <sheetId val="3"/>
      <sheetId val="4"/>
      <sheetId val="5"/>
      <sheetId val="6"/>
      <sheetId val="7"/>
      <sheetId val="8"/>
      <sheetId val="9"/>
    </sheetIdMap>
  </header>
  <header guid="{B8A3B339-6203-411F-A36C-F2B472385EC4}" dateTime="2017-11-13T12:12:18" maxSheetId="10" userName="H08023" r:id="rId8">
    <sheetIdMap count="9">
      <sheetId val="1"/>
      <sheetId val="2"/>
      <sheetId val="3"/>
      <sheetId val="4"/>
      <sheetId val="5"/>
      <sheetId val="6"/>
      <sheetId val="7"/>
      <sheetId val="8"/>
      <sheetId val="9"/>
    </sheetIdMap>
  </header>
  <header guid="{614B724F-036C-455B-AACE-7FE6B764B4BA}" dateTime="2017-11-13T12:12:57" maxSheetId="10" userName="H08023" r:id="rId9">
    <sheetIdMap count="9">
      <sheetId val="1"/>
      <sheetId val="2"/>
      <sheetId val="3"/>
      <sheetId val="4"/>
      <sheetId val="5"/>
      <sheetId val="6"/>
      <sheetId val="7"/>
      <sheetId val="8"/>
      <sheetId val="9"/>
    </sheetIdMap>
  </header>
  <header guid="{64966303-B3DD-4428-8677-5866404F2F8D}" dateTime="2017-11-13T12:14:54" maxSheetId="10" userName="H08023" r:id="rId10">
    <sheetIdMap count="9">
      <sheetId val="1"/>
      <sheetId val="2"/>
      <sheetId val="3"/>
      <sheetId val="4"/>
      <sheetId val="5"/>
      <sheetId val="6"/>
      <sheetId val="7"/>
      <sheetId val="8"/>
      <sheetId val="9"/>
    </sheetIdMap>
  </header>
  <header guid="{76D23902-D166-4FAE-AA6D-8137E5E3D61D}" dateTime="2017-11-13T12:16:28" maxSheetId="10" userName="H08023" r:id="rId11">
    <sheetIdMap count="9">
      <sheetId val="1"/>
      <sheetId val="2"/>
      <sheetId val="3"/>
      <sheetId val="4"/>
      <sheetId val="5"/>
      <sheetId val="6"/>
      <sheetId val="7"/>
      <sheetId val="8"/>
      <sheetId val="9"/>
    </sheetIdMap>
  </header>
  <header guid="{5EE42A84-E7BE-4E65-A29C-031ABD31474F}" dateTime="2017-11-13T12:18:21" maxSheetId="10" userName="H08023" r:id="rId12">
    <sheetIdMap count="9">
      <sheetId val="1"/>
      <sheetId val="2"/>
      <sheetId val="3"/>
      <sheetId val="4"/>
      <sheetId val="5"/>
      <sheetId val="6"/>
      <sheetId val="7"/>
      <sheetId val="8"/>
      <sheetId val="9"/>
    </sheetIdMap>
  </header>
  <header guid="{B44003AF-1B8F-4484-B0BA-F74414B9D91F}" dateTime="2017-11-13T12:19:31" maxSheetId="10" userName="H08023" r:id="rId13">
    <sheetIdMap count="9">
      <sheetId val="1"/>
      <sheetId val="2"/>
      <sheetId val="3"/>
      <sheetId val="4"/>
      <sheetId val="5"/>
      <sheetId val="6"/>
      <sheetId val="7"/>
      <sheetId val="8"/>
      <sheetId val="9"/>
    </sheetIdMap>
  </header>
  <header guid="{B934A772-1B12-4C81-B06A-ADE1049DAB77}" dateTime="2017-11-13T10:29:30" maxSheetId="10" userName="H22192" r:id="rId14">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10" guid="{60E94A6F-D53E-47AC-B576-A18B5591309D}" alwaysShow="1" author="H08023" oldLength="59" newLength="1"/>
  <rcmt sheetId="3" cell="B11" guid="{81EB094D-25B0-4E57-835E-EB88FFAC3EB8}" alwaysShow="1" author="h56877" oldLength="221" newLength="1"/>
  <rcmt sheetId="3" cell="B18" guid="{FDF2AA19-6AD9-48C0-AD39-CF922362B65A}" alwaysShow="1" author="Gary S. Golding" oldLength="161" newLength="1"/>
  <rcmt sheetId="3" cell="B20" guid="{7190BA64-A5D4-499C-8011-5263724A587D}" alwaysShow="1" author="h56877" oldLength="39" newLength="1"/>
  <rcmt sheetId="3" cell="B27" guid="{E6B6B995-2F10-498F-9B89-48D0BF90E089}" alwaysShow="1" author="Gary S. Golding" oldLength="105" newLength="1"/>
  <rcmt sheetId="3" cell="B10" guid="{9F787F3A-07B9-4573-80F2-25BD022F6C8D}" alwaysShow="1" author="H08023" oldLength="59" newLength="1"/>
  <rcmt sheetId="3" cell="B11" guid="{2C9F4038-54D3-444E-B05B-AD1CBC328D60}" alwaysShow="1" author="h56877" oldLength="221" newLength="1"/>
  <rcmt sheetId="3" cell="B18" guid="{D301DCF6-F69D-40BB-ACBE-E3E38D43E65D}" alwaysShow="1" author="Gary S. Golding" oldLength="161" newLength="1"/>
  <rcmt sheetId="3" cell="B20" guid="{1701E24A-D132-438B-97AD-4A9F0B41A550}" alwaysShow="1" author="h56877" oldLength="39" newLength="1"/>
  <rcmt sheetId="3" cell="B27" guid="{04114B61-DDFE-48B5-A9FE-D3C428B02953}" alwaysShow="1" author="Gary S. Golding" oldLength="105" newLength="1"/>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40" guid="{0A2E30FF-FE15-4F1E-B0E1-77870709536C}" alwaysShow="1" author="H08023" oldLength="70" newLength="1"/>
  <rcmt sheetId="3" cell="B41" guid="{35ACBC7C-AE7E-4F16-A66D-43FC1B41A4A5}" alwaysShow="1" author="H08023" oldLength="58" newLength="1"/>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B19" guid="{00000000-0000-0000-0000-000000000000}" action="delete" alwaysShow="1" author="H49253"/>
  <rcmt sheetId="1" cell="B20" guid="{00000000-0000-0000-0000-000000000000}" action="delete" alwaysShow="1" author="H49253"/>
  <rcmt sheetId="1" cell="B8" guid="{00000000-0000-0000-0000-000000000000}" action="delete" alwaysShow="1" author="H49253"/>
  <rcmt sheetId="1" cell="D9" guid="{00000000-0000-0000-0000-000000000000}" action="delete" alwaysShow="1" author="H08023"/>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11" guid="{43F27399-CE39-4A57-AFF4-A85E060047C1}" alwaysShow="1" author="h56877" oldLength="222" newLength="1"/>
  <rcmt sheetId="3" cell="B18" guid="{483953A8-C83F-42D9-B246-3B9ED8DC9B20}" alwaysShow="1" author="Gary S. Golding" oldLength="162" newLength="1"/>
  <rcmt sheetId="3" cell="B20" guid="{5D4506FF-BA13-4F88-86FF-7B8B4883BCA1}" alwaysShow="1" author="h56877" oldLength="40" newLength="1"/>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35" guid="{00000000-0000-0000-0000-000000000000}" action="delete" alwaysShow="1" author="H08023"/>
  <rcmt sheetId="3" cell="B18" guid="{F0CBD9E7-A0FD-4412-B72C-E83DCA0C34AE}" alwaysShow="1" author="Gary S. Golding" oldLength="163" newLength="1"/>
  <rcmt sheetId="3" cell="B20" guid="{D99A826E-4D75-41FD-9F30-FAC71BCD8F5F}" alwaysShow="1" author="h56877" oldLength="41" newLength="1"/>
  <rcmt sheetId="3" cell="B27" guid="{491D8160-03F1-4F87-A7BD-003E1A7E4973}" alwaysShow="1" author="Gary S. Golding" oldLength="106" newLength="1"/>
  <rcmt sheetId="3" cell="B30" guid="{9706714B-0E8A-4238-83D7-ACC218FA6C74}" alwaysShow="1" author="H08023" oldLength="123" newLength="1"/>
  <rcmt sheetId="3" cell="B32" guid="{1DFE10D2-2D3F-4450-AE21-E5FCD2A39482}" alwaysShow="1" author="H08023" oldLength="54" newLength="1"/>
  <rcmt sheetId="3" cell="B40" guid="{808657D8-83E6-4E14-80DC-B868D1469D55}" alwaysShow="1" author="H08023" oldLength="71" newLength="1"/>
  <rcmt sheetId="3" cell="B41" guid="{CCF12782-43F5-4021-8A55-49854F839578}" alwaysShow="1" author="H08023" oldLength="59" newLength="1"/>
  <rcmt sheetId="4" cell="A32" guid="{42154010-737B-4712-AB0E-F6B3E392902D}" alwaysShow="1" author="Jeremy Robitaille" oldLength="94" newLength="1"/>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B22" guid="{D2D5BE09-1520-4E61-8F38-8005C7542A98}" alwaysShow="1" author="Gary S. Golding" oldLength="33" newLength="1"/>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A31" guid="{EEAC3CF1-2393-4C06-9149-D281CF7BAD22}" alwaysShow="1" author="Gary S. Golding" oldLength="90" newLength="1"/>
  <rcmt sheetId="6" cell="A33" guid="{C46A61E0-1D5F-417A-B0E7-08350C2B23EE}" alwaysShow="1" author="Jeremy Robitaille" oldLength="169" newLength="1"/>
  <rcmt sheetId="6" cell="A37" guid="{3B9219AC-56C5-4FF2-B104-AB645468A715}" alwaysShow="1" author="Gary S. Golding" oldLength="128" newLength="1"/>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7" cell="C43" guid="{00000000-0000-0000-0000-000000000000}" action="delete" alwaysShow="1" author="H08023"/>
  <rcmt sheetId="7" cell="B10" guid="{680D9693-3C08-452D-8BD7-791A24E9E00D}" alwaysShow="1" author="Gary S. Golding" oldLength="35" newLength="1"/>
  <rcmt sheetId="7" cell="B29" guid="{0D925DD4-6B8F-47CF-AE0B-5EA9DA0D95E4}" alwaysShow="1" author="Gary S. Golding" oldLength="26" newLength="2"/>
  <rcmt sheetId="7" cell="B30" guid="{33F46EAB-A0B8-4DA4-8966-CBE13266415D}" alwaysShow="1" author="Gary S. Golding" oldLength="26" newLength="1"/>
  <rcmt sheetId="7" cell="B31" guid="{CECA52AE-FB4B-4FA0-801E-FF054B03B972}" alwaysShow="1" author="Gary S. Golding" oldLength="26" newLength="1"/>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8" cell="B12" guid="{E4CB8FF3-4E6C-49A5-8A02-8DCECB03F4F9}" alwaysShow="1" author="h56877" oldLength="170" newLength="1"/>
  <rcmt sheetId="8" cell="A13" guid="{31C187DD-2492-40B4-9D57-09886D8D1AC3}" alwaysShow="1" author="h56877" oldLength="79" newLength="1"/>
  <rcmt sheetId="8" cell="A14" guid="{53027C2C-398B-4EE8-8400-65C976FDA3AC}" alwaysShow="1" author="H08023" oldLength="96" newLength="1"/>
  <rcmt sheetId="8" cell="B22" guid="{7DB0CBD6-BD65-4339-B127-52D1FA0CF686}" alwaysShow="1" author="Jeremy Robitaille" oldLength="31" newLength="1"/>
  <rcmt sheetId="8" cell="A23" guid="{3A513CC9-6C86-4C26-BD92-A5EE5EDB6077}" alwaysShow="1" author="h56877" oldLength="79" newLength="1"/>
  <rcmt sheetId="8" cell="D23" guid="{4586125F-05E0-4801-8449-D55CB711D315}" alwaysShow="1" author="Gary S. Golding" oldLength="66" newLength="1"/>
  <rcmt sheetId="8" cell="A34" guid="{1F43BDAB-44BB-4340-A2C2-27BB6A3A13C0}" alwaysShow="1" author="Gary S. Golding" oldLength="30" newLength="1"/>
  <rcmt sheetId="8" cell="B34" guid="{0BCD547D-27BA-4D40-9853-2B25275F2BC3}" alwaysShow="1" author="h56877" oldLength="45" newLength="1"/>
  <rcmt sheetId="8" cell="D34" guid="{9123A1CB-7042-4ECC-AD8F-D0463B0DA329}" alwaysShow="1" author="h56877" oldLength="20" newLength="1"/>
  <rcmt sheetId="8" cell="D38" guid="{8FF12583-B5D7-4814-9BAF-5E8F76985FC1}" alwaysShow="1" author="Gary S. Golding" oldLength="46" newLength="1"/>
  <rcmt sheetId="8" cell="D51" guid="{D0DEE9DA-7A43-4A19-AA0F-B0B4C23F59F1}" alwaysShow="1" author="Gary S. Golding" oldLength="34" newLength="1"/>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C8" guid="{DA3D805E-60E1-4AC8-9105-A958FCBBCE61}" alwaysShow="1" author="Gary S. Golding" oldLength="15" newLength="1"/>
  <rcmt sheetId="9" cell="G23" guid="{70F33EB5-5F39-4E00-8565-A96B5125C059}" alwaysShow="1" author="Gary S. Golding" oldLength="90" newLength="1"/>
  <rcmt sheetId="9" cell="A28" guid="{BFE6DD33-F1CB-49D0-B890-35A2EE09F7EC}" alwaysShow="1" author="Gary S. Golding" oldLength="106" newLength="1"/>
  <rcmt sheetId="9" cell="F29" guid="{AD50C529-6973-44AC-90F4-9E2834EFB744}" alwaysShow="1" author="h56877" oldLength="74" newLength="1"/>
  <rcmt sheetId="9" cell="A32" guid="{2F1B614A-907F-436A-817E-208A1DEF1536}" alwaysShow="1" author="h56877" oldLength="79" newLength="1"/>
  <rcmt sheetId="9" cell="G38" guid="{AF880C01-F869-4AB8-BB37-614D6C73F60A}" alwaysShow="1" author="atpotts" oldLength="31" newLength="1"/>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11" guid="{CCA57CA2-A386-45D0-82E5-48ECE9EF6AF2}" alwaysShow="1" author="h56877" oldLength="223" newLength="1"/>
  <rcmt sheetId="3" cell="B27" guid="{251F46B9-96D7-48F0-B638-9E68E8CDD346}" alwaysShow="1" author="Gary S. Golding" oldLength="107" newLength="1"/>
  <rcmt sheetId="3" cell="B30" guid="{8DF0C191-63AC-4762-8C13-DFD36CC69D18}" alwaysShow="1" author="H08023" oldLength="124" newLength="1"/>
  <rcv guid="{AC2272B0-E63F-43F0-A69C-8189582A5224}" action="delete"/>
  <rdn rId="0" localSheetId="8" customView="1" name="Z_AC2272B0_E63F_43F0_A69C_8189582A5224_.wvu.PrintArea" hidden="1" oldHidden="1">
    <formula>'MILC Pg 1'!$A$1:$G$52</formula>
    <oldFormula>'MILC Pg 1'!$A$1:$G$52</oldFormula>
  </rdn>
  <rdn rId="0" localSheetId="9" customView="1" name="Z_AC2272B0_E63F_43F0_A69C_8189582A5224_.wvu.PrintArea" hidden="1" oldHidden="1">
    <formula>'MILC Pg 2'!$A$1:$G$60</formula>
    <oldFormula>'MILC Pg 2'!$A$1:$G$60</oldFormula>
  </rdn>
  <rcv guid="{AC2272B0-E63F-43F0-A69C-8189582A522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44003AF-1B8F-4484-B0BA-F74414B9D91F}" name="H22192" id="-952795514" dateTime="2017-11-13T10:29:3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view="pageLayout" zoomScaleNormal="100" workbookViewId="0">
      <selection activeCell="D3" sqref="D3"/>
    </sheetView>
  </sheetViews>
  <sheetFormatPr defaultColWidth="9.140625" defaultRowHeight="15" x14ac:dyDescent="0.25"/>
  <cols>
    <col min="1" max="1" width="4" style="220" customWidth="1"/>
    <col min="2" max="3" width="9.140625" style="220"/>
    <col min="4" max="4" width="9.140625" style="220" customWidth="1"/>
    <col min="5" max="16384" width="9.140625" style="220"/>
  </cols>
  <sheetData>
    <row r="1" spans="1:10" ht="102" customHeight="1" x14ac:dyDescent="0.25">
      <c r="A1" s="218" t="s">
        <v>322</v>
      </c>
      <c r="B1" s="219"/>
      <c r="C1" s="219"/>
      <c r="D1" s="219"/>
      <c r="E1" s="219"/>
      <c r="F1" s="219"/>
      <c r="G1" s="219"/>
      <c r="H1" s="219"/>
      <c r="I1" s="219"/>
      <c r="J1" s="219"/>
    </row>
    <row r="2" spans="1:10" x14ac:dyDescent="0.25">
      <c r="A2" s="221"/>
      <c r="B2" s="221"/>
      <c r="C2" s="221"/>
      <c r="D2" s="221"/>
      <c r="E2" s="221"/>
      <c r="F2" s="221"/>
      <c r="G2" s="221"/>
      <c r="H2" s="221"/>
      <c r="I2" s="221"/>
      <c r="J2" s="221"/>
    </row>
    <row r="3" spans="1:10" ht="15.75" x14ac:dyDescent="0.25">
      <c r="A3" s="221"/>
      <c r="B3" s="221" t="s">
        <v>79</v>
      </c>
      <c r="C3" s="221"/>
      <c r="D3" s="222"/>
      <c r="E3" s="223"/>
      <c r="F3" s="223"/>
      <c r="G3" s="223"/>
      <c r="H3" s="223"/>
      <c r="I3" s="221"/>
      <c r="J3" s="221"/>
    </row>
    <row r="4" spans="1:10" ht="15.75" x14ac:dyDescent="0.25">
      <c r="A4" s="221"/>
      <c r="B4" s="221" t="s">
        <v>80</v>
      </c>
      <c r="C4" s="221"/>
      <c r="D4" s="222"/>
      <c r="E4" s="223"/>
      <c r="F4" s="223"/>
      <c r="G4" s="223"/>
      <c r="H4" s="223"/>
      <c r="I4" s="221"/>
      <c r="J4" s="221"/>
    </row>
    <row r="5" spans="1:10" ht="15.75" x14ac:dyDescent="0.25">
      <c r="A5" s="221"/>
      <c r="B5" s="221" t="s">
        <v>102</v>
      </c>
      <c r="C5" s="221"/>
      <c r="D5" s="222"/>
      <c r="E5" s="223"/>
      <c r="F5" s="223"/>
      <c r="G5" s="223"/>
      <c r="H5" s="223"/>
    </row>
    <row r="6" spans="1:10" x14ac:dyDescent="0.25">
      <c r="A6" s="221"/>
      <c r="B6" s="221"/>
      <c r="C6" s="221"/>
      <c r="D6" s="221"/>
      <c r="E6" s="221"/>
      <c r="F6" s="221"/>
      <c r="G6" s="221"/>
      <c r="H6" s="221"/>
    </row>
    <row r="7" spans="1:10" x14ac:dyDescent="0.25">
      <c r="B7" s="224" t="s">
        <v>99</v>
      </c>
    </row>
    <row r="8" spans="1:10" x14ac:dyDescent="0.25">
      <c r="A8" s="225" t="s">
        <v>94</v>
      </c>
      <c r="B8" s="220" t="s">
        <v>277</v>
      </c>
    </row>
    <row r="9" spans="1:10" x14ac:dyDescent="0.25">
      <c r="A9" s="225"/>
      <c r="B9" s="220" t="s">
        <v>234</v>
      </c>
    </row>
    <row r="10" spans="1:10" x14ac:dyDescent="0.25">
      <c r="A10" s="225" t="s">
        <v>95</v>
      </c>
      <c r="B10" s="220" t="s">
        <v>273</v>
      </c>
    </row>
    <row r="11" spans="1:10" x14ac:dyDescent="0.25">
      <c r="A11" s="225" t="s">
        <v>96</v>
      </c>
      <c r="B11" s="220" t="s">
        <v>232</v>
      </c>
    </row>
    <row r="12" spans="1:10" x14ac:dyDescent="0.25">
      <c r="A12" s="225"/>
      <c r="B12" s="220" t="s">
        <v>227</v>
      </c>
    </row>
    <row r="13" spans="1:10" x14ac:dyDescent="0.25">
      <c r="A13" s="225"/>
      <c r="B13" s="226" t="s">
        <v>292</v>
      </c>
      <c r="C13" s="226"/>
      <c r="D13" s="226"/>
      <c r="E13" s="226"/>
      <c r="F13" s="226"/>
      <c r="G13" s="226"/>
      <c r="H13" s="226"/>
      <c r="I13" s="226"/>
      <c r="J13" s="226"/>
    </row>
    <row r="14" spans="1:10" x14ac:dyDescent="0.25">
      <c r="A14" s="225"/>
      <c r="B14" s="226" t="s">
        <v>293</v>
      </c>
      <c r="C14" s="226"/>
      <c r="D14" s="226"/>
      <c r="E14" s="226"/>
      <c r="F14" s="226"/>
      <c r="G14" s="226"/>
      <c r="H14" s="226"/>
      <c r="I14" s="226"/>
      <c r="J14" s="226"/>
    </row>
    <row r="15" spans="1:10" x14ac:dyDescent="0.25">
      <c r="A15" s="225"/>
      <c r="B15" s="227" t="s">
        <v>301</v>
      </c>
      <c r="C15" s="227"/>
      <c r="D15" s="227"/>
      <c r="E15" s="227"/>
      <c r="F15" s="227"/>
      <c r="G15" s="227"/>
      <c r="H15" s="227"/>
      <c r="I15" s="227"/>
      <c r="J15" s="227"/>
    </row>
    <row r="16" spans="1:10" x14ac:dyDescent="0.25">
      <c r="A16" s="225"/>
      <c r="B16" s="227" t="s">
        <v>272</v>
      </c>
      <c r="C16" s="227"/>
      <c r="D16" s="227"/>
      <c r="E16" s="227"/>
      <c r="F16" s="227"/>
      <c r="G16" s="227"/>
      <c r="H16" s="227"/>
      <c r="I16" s="227"/>
      <c r="J16" s="227"/>
    </row>
    <row r="17" spans="1:10" x14ac:dyDescent="0.25">
      <c r="A17" s="225"/>
      <c r="B17" s="227" t="s">
        <v>228</v>
      </c>
      <c r="C17" s="227"/>
      <c r="D17" s="227"/>
      <c r="E17" s="227"/>
      <c r="F17" s="227"/>
      <c r="G17" s="227"/>
      <c r="H17" s="227"/>
      <c r="I17" s="227"/>
      <c r="J17" s="227"/>
    </row>
    <row r="18" spans="1:10" x14ac:dyDescent="0.25">
      <c r="A18" s="225"/>
      <c r="B18" s="227" t="s">
        <v>229</v>
      </c>
      <c r="C18" s="227"/>
      <c r="D18" s="227"/>
      <c r="E18" s="227"/>
      <c r="F18" s="227"/>
      <c r="G18" s="227"/>
      <c r="H18" s="227"/>
      <c r="I18" s="227"/>
      <c r="J18" s="227"/>
    </row>
    <row r="19" spans="1:10" x14ac:dyDescent="0.25">
      <c r="A19" s="225" t="s">
        <v>97</v>
      </c>
      <c r="B19" s="227" t="s">
        <v>299</v>
      </c>
      <c r="C19" s="227"/>
      <c r="D19" s="227"/>
      <c r="E19" s="227"/>
      <c r="F19" s="227"/>
      <c r="G19" s="227"/>
      <c r="H19" s="227"/>
      <c r="I19" s="227"/>
      <c r="J19" s="227"/>
    </row>
    <row r="20" spans="1:10" x14ac:dyDescent="0.25">
      <c r="A20" s="225" t="s">
        <v>98</v>
      </c>
      <c r="B20" s="227" t="s">
        <v>300</v>
      </c>
      <c r="C20" s="227"/>
      <c r="D20" s="227"/>
      <c r="E20" s="227"/>
      <c r="F20" s="227"/>
      <c r="G20" s="227"/>
      <c r="H20" s="227"/>
      <c r="I20" s="227"/>
      <c r="J20" s="227"/>
    </row>
    <row r="21" spans="1:10" x14ac:dyDescent="0.25">
      <c r="A21" s="225"/>
      <c r="B21" s="227" t="s">
        <v>323</v>
      </c>
      <c r="C21" s="227"/>
      <c r="D21" s="227"/>
      <c r="E21" s="227"/>
      <c r="F21" s="227"/>
      <c r="G21" s="227"/>
      <c r="H21" s="227"/>
      <c r="I21" s="227"/>
      <c r="J21" s="227"/>
    </row>
    <row r="22" spans="1:10" x14ac:dyDescent="0.25">
      <c r="A22" s="225"/>
      <c r="B22" s="227" t="s">
        <v>324</v>
      </c>
      <c r="C22" s="227"/>
      <c r="D22" s="227"/>
      <c r="E22" s="227"/>
      <c r="F22" s="227"/>
      <c r="G22" s="227"/>
      <c r="H22" s="227"/>
      <c r="I22" s="227"/>
      <c r="J22" s="227"/>
    </row>
    <row r="23" spans="1:10" x14ac:dyDescent="0.25">
      <c r="A23" s="225" t="s">
        <v>100</v>
      </c>
      <c r="B23" s="220" t="s">
        <v>165</v>
      </c>
    </row>
    <row r="24" spans="1:10" x14ac:dyDescent="0.25">
      <c r="A24" s="225"/>
      <c r="B24" s="220" t="s">
        <v>297</v>
      </c>
    </row>
    <row r="25" spans="1:10" x14ac:dyDescent="0.25">
      <c r="A25" s="225" t="s">
        <v>136</v>
      </c>
      <c r="B25" s="220" t="s">
        <v>135</v>
      </c>
    </row>
    <row r="26" spans="1:10" x14ac:dyDescent="0.25">
      <c r="A26" s="225"/>
      <c r="B26" s="220" t="s">
        <v>134</v>
      </c>
    </row>
    <row r="27" spans="1:10" x14ac:dyDescent="0.25">
      <c r="A27" s="225" t="s">
        <v>164</v>
      </c>
      <c r="B27" s="220" t="s">
        <v>230</v>
      </c>
    </row>
    <row r="28" spans="1:10" x14ac:dyDescent="0.25">
      <c r="A28" s="225"/>
      <c r="B28" s="220" t="s">
        <v>239</v>
      </c>
    </row>
    <row r="29" spans="1:10" x14ac:dyDescent="0.25">
      <c r="A29" s="225"/>
      <c r="B29" s="220" t="s">
        <v>296</v>
      </c>
    </row>
    <row r="30" spans="1:10" x14ac:dyDescent="0.25">
      <c r="A30" s="225"/>
      <c r="B30" s="220" t="s">
        <v>283</v>
      </c>
    </row>
    <row r="31" spans="1:10" x14ac:dyDescent="0.25">
      <c r="A31" s="225" t="s">
        <v>223</v>
      </c>
      <c r="B31" s="220" t="s">
        <v>242</v>
      </c>
    </row>
    <row r="32" spans="1:10" x14ac:dyDescent="0.25">
      <c r="A32" s="225"/>
      <c r="B32" s="220" t="s">
        <v>243</v>
      </c>
    </row>
    <row r="33" spans="1:2" x14ac:dyDescent="0.25">
      <c r="A33" s="225" t="s">
        <v>226</v>
      </c>
      <c r="B33" s="228" t="s">
        <v>231</v>
      </c>
    </row>
    <row r="34" spans="1:2" x14ac:dyDescent="0.25">
      <c r="A34" s="225" t="s">
        <v>240</v>
      </c>
      <c r="B34" s="228" t="s">
        <v>225</v>
      </c>
    </row>
    <row r="35" spans="1:2" x14ac:dyDescent="0.25">
      <c r="A35" s="225"/>
      <c r="B35" s="228" t="s">
        <v>224</v>
      </c>
    </row>
    <row r="36" spans="1:2" x14ac:dyDescent="0.25">
      <c r="A36" s="225" t="s">
        <v>241</v>
      </c>
      <c r="B36" s="228" t="s">
        <v>302</v>
      </c>
    </row>
    <row r="37" spans="1:2" x14ac:dyDescent="0.25">
      <c r="A37" s="225"/>
      <c r="B37" s="228" t="s">
        <v>271</v>
      </c>
    </row>
    <row r="38" spans="1:2" x14ac:dyDescent="0.25">
      <c r="A38" s="225"/>
      <c r="B38" s="228" t="s">
        <v>298</v>
      </c>
    </row>
  </sheetData>
  <sheetProtection selectLockedCells="1"/>
  <customSheetViews>
    <customSheetView guid="{AC2272B0-E63F-43F0-A69C-8189582A5224}" showPageBreaks="1" showGridLines="0" view="pageLayout">
      <selection activeCell="D3" sqref="D3"/>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J37" sqref="J37"/>
      <pageMargins left="0.7" right="0.7" top="1.34375" bottom="0.75" header="0.3" footer="0.3"/>
      <pageSetup orientation="portrait" r:id="rId2"/>
      <headerFooter>
        <oddHeader xml:space="preserve">&amp;L&amp;"-,Bold"&amp;12Maximum Insurable Loan 
Calculation (MILC)&amp;C&amp;"-,Bold"U.S.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topLeftCell="A7">
      <selection activeCell="G16" sqref="G16"/>
      <pageMargins left="0.7" right="0.7" top="1.34375" bottom="0.75" header="0.3" footer="0.3"/>
      <pageSetup orientation="portrait" r:id="rId3"/>
      <headerFooter>
        <oddHeader xml:space="preserve">&amp;L&amp;"-,Bold"&amp;12Maximum Insurable Loan 
Calculation (MILC)&amp;C&amp;"-,Bold"U.S.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s>
  <mergeCells count="1">
    <mergeCell ref="A1:J1"/>
  </mergeCells>
  <pageMargins left="0.7" right="0.7" top="1.34375" bottom="0.75" header="0.3" footer="0.3"/>
  <pageSetup orientation="portrait" r:id="rId4"/>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ignoredErrors>
    <ignoredError sqref="A25 A23 A19:A20 A10:A11 A8 A27 A31 A33:A34 A3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showGridLines="0" view="pageLayout" zoomScaleNormal="75" workbookViewId="0">
      <selection activeCell="B4" sqref="B4"/>
    </sheetView>
  </sheetViews>
  <sheetFormatPr defaultRowHeight="15" x14ac:dyDescent="0.25"/>
  <cols>
    <col min="1" max="1" width="25.5703125" customWidth="1"/>
    <col min="2" max="2" width="12.85546875" customWidth="1"/>
    <col min="3" max="3" width="11.42578125" customWidth="1"/>
    <col min="4" max="4" width="12.5703125" customWidth="1"/>
    <col min="5" max="5" width="10.85546875" customWidth="1"/>
    <col min="6" max="6" width="13.140625" customWidth="1"/>
    <col min="7" max="7" width="16.140625" customWidth="1"/>
    <col min="8" max="9" width="13.28515625" customWidth="1"/>
    <col min="10" max="10" width="15.28515625" customWidth="1"/>
    <col min="11" max="11" width="11.7109375" customWidth="1"/>
    <col min="12" max="12" width="12.42578125" customWidth="1"/>
    <col min="13" max="13" width="17.28515625" customWidth="1"/>
  </cols>
  <sheetData>
    <row r="1" spans="1:13" s="65" customFormat="1" ht="89.25" customHeight="1" x14ac:dyDescent="0.25"/>
    <row r="2" spans="1:13" ht="128.25" customHeight="1" thickBot="1" x14ac:dyDescent="0.3">
      <c r="A2" s="45"/>
      <c r="B2" s="105" t="s">
        <v>154</v>
      </c>
      <c r="C2" s="105" t="s">
        <v>155</v>
      </c>
      <c r="D2" s="105" t="s">
        <v>156</v>
      </c>
      <c r="E2" s="105" t="s">
        <v>157</v>
      </c>
      <c r="F2" s="105" t="s">
        <v>158</v>
      </c>
      <c r="G2" s="105" t="s">
        <v>159</v>
      </c>
      <c r="H2" s="105" t="s">
        <v>160</v>
      </c>
      <c r="I2" s="105" t="s">
        <v>161</v>
      </c>
      <c r="J2" s="105" t="s">
        <v>162</v>
      </c>
      <c r="K2" s="105" t="s">
        <v>163</v>
      </c>
      <c r="L2" s="105" t="s">
        <v>153</v>
      </c>
      <c r="M2" s="105" t="s">
        <v>152</v>
      </c>
    </row>
    <row r="3" spans="1:13" s="57" customFormat="1" ht="18.75" customHeight="1" thickBot="1" x14ac:dyDescent="0.3">
      <c r="A3" s="62"/>
      <c r="B3" s="63" t="s">
        <v>140</v>
      </c>
      <c r="C3" s="63" t="s">
        <v>141</v>
      </c>
      <c r="D3" s="63" t="s">
        <v>142</v>
      </c>
      <c r="E3" s="63" t="s">
        <v>143</v>
      </c>
      <c r="F3" s="63" t="s">
        <v>144</v>
      </c>
      <c r="G3" s="63" t="s">
        <v>145</v>
      </c>
      <c r="H3" s="63" t="s">
        <v>146</v>
      </c>
      <c r="I3" s="63" t="s">
        <v>147</v>
      </c>
      <c r="J3" s="63" t="s">
        <v>148</v>
      </c>
      <c r="K3" s="63" t="s">
        <v>149</v>
      </c>
      <c r="L3" s="63" t="s">
        <v>150</v>
      </c>
      <c r="M3" s="63" t="s">
        <v>151</v>
      </c>
    </row>
    <row r="4" spans="1:13" ht="38.25" customHeight="1" x14ac:dyDescent="0.25">
      <c r="A4" s="58" t="s">
        <v>67</v>
      </c>
      <c r="B4" s="44" t="s">
        <v>53</v>
      </c>
      <c r="C4" s="44"/>
      <c r="D4" s="44" t="s">
        <v>53</v>
      </c>
      <c r="E4" s="44" t="s">
        <v>53</v>
      </c>
      <c r="F4" s="44" t="s">
        <v>53</v>
      </c>
      <c r="G4" s="44"/>
      <c r="H4" s="44"/>
      <c r="I4" s="44"/>
      <c r="J4" s="44"/>
      <c r="K4" s="44"/>
      <c r="L4" s="44"/>
      <c r="M4" s="44" t="s">
        <v>53</v>
      </c>
    </row>
    <row r="5" spans="1:13" ht="31.5" x14ac:dyDescent="0.25">
      <c r="A5" s="59" t="s">
        <v>233</v>
      </c>
      <c r="B5" s="43" t="s">
        <v>53</v>
      </c>
      <c r="C5" s="43"/>
      <c r="D5" s="43" t="s">
        <v>53</v>
      </c>
      <c r="E5" s="43" t="s">
        <v>53</v>
      </c>
      <c r="F5" s="43" t="s">
        <v>53</v>
      </c>
      <c r="G5" s="43" t="s">
        <v>53</v>
      </c>
      <c r="H5" s="43"/>
      <c r="I5" s="43"/>
      <c r="J5" s="43"/>
      <c r="K5" s="43"/>
      <c r="L5" s="43"/>
      <c r="M5" s="43" t="s">
        <v>53</v>
      </c>
    </row>
    <row r="6" spans="1:13" ht="15.75" x14ac:dyDescent="0.25">
      <c r="A6" s="59" t="s">
        <v>68</v>
      </c>
      <c r="B6" s="43" t="s">
        <v>53</v>
      </c>
      <c r="C6" s="43"/>
      <c r="D6" s="43" t="s">
        <v>53</v>
      </c>
      <c r="E6" s="43" t="s">
        <v>53</v>
      </c>
      <c r="F6" s="43" t="s">
        <v>53</v>
      </c>
      <c r="G6" s="43"/>
      <c r="H6" s="43"/>
      <c r="I6" s="43"/>
      <c r="J6" s="43" t="s">
        <v>53</v>
      </c>
      <c r="K6" s="43"/>
      <c r="L6" s="43"/>
      <c r="M6" s="43" t="s">
        <v>53</v>
      </c>
    </row>
    <row r="7" spans="1:13" ht="15.75" x14ac:dyDescent="0.25">
      <c r="A7" s="59" t="s">
        <v>69</v>
      </c>
      <c r="B7" s="43" t="s">
        <v>53</v>
      </c>
      <c r="C7" s="43"/>
      <c r="D7" s="43"/>
      <c r="E7" s="43" t="s">
        <v>53</v>
      </c>
      <c r="F7" s="43" t="s">
        <v>53</v>
      </c>
      <c r="G7" s="43"/>
      <c r="H7" s="43" t="s">
        <v>53</v>
      </c>
      <c r="I7" s="43" t="s">
        <v>53</v>
      </c>
      <c r="J7" s="43"/>
      <c r="K7" s="43"/>
      <c r="L7" s="43"/>
      <c r="M7" s="43" t="s">
        <v>53</v>
      </c>
    </row>
    <row r="8" spans="1:13" ht="15.75" x14ac:dyDescent="0.25">
      <c r="A8" s="59" t="s">
        <v>70</v>
      </c>
      <c r="B8" s="43" t="s">
        <v>53</v>
      </c>
      <c r="C8" s="43" t="s">
        <v>53</v>
      </c>
      <c r="D8" s="43"/>
      <c r="E8" s="43"/>
      <c r="F8" s="43"/>
      <c r="G8" s="43"/>
      <c r="H8" s="43"/>
      <c r="I8" s="43" t="s">
        <v>53</v>
      </c>
      <c r="J8" s="43"/>
      <c r="K8" s="43"/>
      <c r="L8" s="43"/>
      <c r="M8" s="43"/>
    </row>
    <row r="9" spans="1:13" ht="15.75" x14ac:dyDescent="0.25">
      <c r="A9" s="59" t="s">
        <v>71</v>
      </c>
      <c r="B9" s="43" t="s">
        <v>53</v>
      </c>
      <c r="C9" s="43"/>
      <c r="D9" s="43"/>
      <c r="E9" s="43"/>
      <c r="F9" s="43" t="s">
        <v>53</v>
      </c>
      <c r="G9" s="43"/>
      <c r="H9" s="43"/>
      <c r="I9" s="43"/>
      <c r="J9" s="43"/>
      <c r="K9" s="43" t="s">
        <v>53</v>
      </c>
      <c r="L9" s="43"/>
      <c r="M9" s="43"/>
    </row>
    <row r="10" spans="1:13" ht="15.75" x14ac:dyDescent="0.25">
      <c r="A10" s="59" t="s">
        <v>91</v>
      </c>
      <c r="B10" s="43" t="s">
        <v>53</v>
      </c>
      <c r="C10" s="43"/>
      <c r="D10" s="43"/>
      <c r="E10" s="43"/>
      <c r="F10" s="43"/>
      <c r="G10" s="43"/>
      <c r="H10" s="43"/>
      <c r="I10" s="43"/>
      <c r="J10" s="43"/>
      <c r="K10" s="43"/>
      <c r="L10" s="43" t="s">
        <v>53</v>
      </c>
      <c r="M10" s="43"/>
    </row>
  </sheetData>
  <sheetProtection selectLockedCells="1" selectUnlockedCells="1"/>
  <customSheetViews>
    <customSheetView guid="{AC2272B0-E63F-43F0-A69C-8189582A5224}" showPageBreaks="1" showGridLines="0" fitToPage="1" view="pageLayout">
      <selection activeCell="B4" sqref="B4"/>
      <pageMargins left="0.7" right="0.7" top="0.85989583333333297" bottom="0.75" header="0.3" footer="0.3"/>
      <printOptions horizontalCentered="1"/>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 guid="{D7C79DD8-430C-4116-961B-17A0089DBF99}" showPageBreaks="1" showGridLines="0" fitToPage="1" view="pageLayout">
      <selection activeCell="A6" sqref="A6:M6"/>
      <pageMargins left="0.7" right="0.7" top="0.85989583333333297" bottom="0.75" header="0.3" footer="0.3"/>
      <printOptions horizontalCentered="1"/>
      <pageSetup scale="65" orientation="landscape" r:id="rId2"/>
      <headerFooter>
        <oddHeader xml:space="preserve">&amp;L&amp;"-,Bold"&amp;12Maximum Insurable 
Loan Calculation, by Program&amp;"-,Regular"
Section 232&amp;C&amp;"-,Bold"U.S. Department of Housing 
and Urban Development&amp;"-,Regular"
Office of Residential 
Care Facilities&amp;ROMB Approval No. 2502-0605
(exp. mm/dd/yyyy) </oddHeader>
        <oddFooter>&amp;LPrevious versions obsolete&amp;CDRAFT&amp;Rform HUD-92264a-ORCF (mm/yyyy)</oddFooter>
      </headerFooter>
    </customSheetView>
    <customSheetView guid="{56B24939-83E5-41EA-B629-C0607413C864}" showPageBreaks="1" showGridLines="0" fitToPage="1" view="pageLayout">
      <selection activeCell="C20" sqref="C20"/>
      <pageMargins left="0.7" right="0.7" top="0.85989583333333297" bottom="0.75" header="0.3" footer="0.3"/>
      <printOptions horizontalCentered="1"/>
      <pageSetup scale="65" orientation="landscape" r:id="rId3"/>
      <headerFooter>
        <oddHeader xml:space="preserve">&amp;L&amp;"-,Bold"&amp;12Maximum Insurable 
Loan Calculation, by Program&amp;"-,Regular"
Section 232&amp;C&amp;"-,Bold"U.S. Department of Housing 
and Urban Development&amp;"-,Regular"
Office of Residential 
Care Facilities&amp;ROMB Approval No.2502-0605 
(exp. 03/31/2014) </oddHeader>
        <oddFooter>&amp;LPrevious versions obsolete&amp;R form HUD-92264a-ORCF (Rev. 03/13)</oddFooter>
      </headerFooter>
    </customSheetView>
  </customSheetViews>
  <printOptions horizontalCentered="1"/>
  <pageMargins left="0.7" right="0.7" top="0.85989583333333297" bottom="0.75" header="0.3" footer="0.3"/>
  <pageSetup scale="65" orientation="landscape" r:id="rId4"/>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view="pageLayout" topLeftCell="A7" zoomScaleNormal="75" workbookViewId="0">
      <selection activeCell="E12" sqref="E12"/>
    </sheetView>
  </sheetViews>
  <sheetFormatPr defaultColWidth="9.140625" defaultRowHeight="15" x14ac:dyDescent="0.25"/>
  <cols>
    <col min="1" max="1" width="23.85546875" style="189" customWidth="1"/>
    <col min="2" max="2" width="46.140625" style="189" customWidth="1"/>
    <col min="3" max="3" width="14.42578125" style="189" bestFit="1" customWidth="1"/>
    <col min="4" max="5" width="9.140625" style="189"/>
    <col min="6" max="6" width="32.85546875" style="189" customWidth="1"/>
    <col min="7" max="16384" width="9.140625" style="189"/>
  </cols>
  <sheetData>
    <row r="1" spans="1:11" ht="20.25" x14ac:dyDescent="0.3">
      <c r="A1" s="186" t="s">
        <v>284</v>
      </c>
      <c r="B1" s="187"/>
      <c r="C1" s="188"/>
      <c r="D1" s="188"/>
    </row>
    <row r="2" spans="1:11" ht="15.75" x14ac:dyDescent="0.25">
      <c r="A2" s="188" t="s">
        <v>285</v>
      </c>
      <c r="B2" s="190"/>
      <c r="C2" s="188"/>
      <c r="D2" s="188"/>
    </row>
    <row r="3" spans="1:11" x14ac:dyDescent="0.25">
      <c r="A3" s="188"/>
      <c r="B3" s="188"/>
      <c r="C3" s="188"/>
      <c r="D3" s="188"/>
    </row>
    <row r="4" spans="1:11" ht="15.75" x14ac:dyDescent="0.25">
      <c r="A4" s="191" t="s">
        <v>79</v>
      </c>
      <c r="B4" s="192">
        <f>Instructions!D3</f>
        <v>0</v>
      </c>
      <c r="C4" s="193"/>
      <c r="D4" s="188"/>
    </row>
    <row r="5" spans="1:11" ht="15.75" x14ac:dyDescent="0.25">
      <c r="A5" s="191" t="s">
        <v>80</v>
      </c>
      <c r="B5" s="192">
        <f>Instructions!D4</f>
        <v>0</v>
      </c>
      <c r="C5" s="193"/>
      <c r="D5" s="188"/>
    </row>
    <row r="6" spans="1:11" ht="15.75" x14ac:dyDescent="0.25">
      <c r="A6" s="191" t="s">
        <v>102</v>
      </c>
      <c r="B6" s="192">
        <f>Instructions!D5</f>
        <v>0</v>
      </c>
      <c r="C6" s="193"/>
      <c r="D6" s="188"/>
    </row>
    <row r="7" spans="1:11" ht="15.75" x14ac:dyDescent="0.25">
      <c r="A7" s="194"/>
      <c r="B7" s="195"/>
      <c r="C7" s="193"/>
      <c r="D7" s="188"/>
    </row>
    <row r="8" spans="1:11" ht="15.75" x14ac:dyDescent="0.25">
      <c r="A8" s="191" t="s">
        <v>21</v>
      </c>
      <c r="B8" s="194" t="s">
        <v>101</v>
      </c>
      <c r="C8" s="196">
        <v>0</v>
      </c>
      <c r="D8" s="188"/>
    </row>
    <row r="9" spans="1:11" ht="15.75" x14ac:dyDescent="0.25">
      <c r="A9" s="191"/>
      <c r="B9" s="194" t="s">
        <v>77</v>
      </c>
      <c r="C9" s="196">
        <v>0</v>
      </c>
      <c r="D9" s="188"/>
    </row>
    <row r="10" spans="1:11" ht="15.75" x14ac:dyDescent="0.25">
      <c r="A10" s="197"/>
      <c r="B10" s="194" t="s">
        <v>22</v>
      </c>
      <c r="C10" s="196">
        <v>0</v>
      </c>
      <c r="D10" s="188"/>
    </row>
    <row r="11" spans="1:11" ht="15.75" x14ac:dyDescent="0.25">
      <c r="A11" s="197"/>
      <c r="B11" s="194" t="s">
        <v>103</v>
      </c>
      <c r="C11" s="196">
        <v>0</v>
      </c>
      <c r="D11" s="188"/>
      <c r="F11" s="198"/>
    </row>
    <row r="12" spans="1:11" ht="15.75" x14ac:dyDescent="0.25">
      <c r="A12" s="197"/>
      <c r="B12" s="194" t="s">
        <v>93</v>
      </c>
      <c r="C12" s="196">
        <v>0</v>
      </c>
      <c r="D12" s="188"/>
      <c r="F12" s="198"/>
    </row>
    <row r="13" spans="1:11" ht="15.75" x14ac:dyDescent="0.25">
      <c r="A13" s="197"/>
      <c r="B13" s="194" t="s">
        <v>93</v>
      </c>
      <c r="C13" s="196">
        <v>0</v>
      </c>
      <c r="D13" s="188"/>
      <c r="F13" s="198"/>
    </row>
    <row r="14" spans="1:11" ht="15.75" x14ac:dyDescent="0.25">
      <c r="A14" s="197"/>
      <c r="B14" s="191" t="s">
        <v>23</v>
      </c>
      <c r="C14" s="199">
        <f>SUM(C8:C13)</f>
        <v>0</v>
      </c>
      <c r="D14" s="188"/>
      <c r="K14" s="200"/>
    </row>
    <row r="15" spans="1:11" ht="15.75" x14ac:dyDescent="0.25">
      <c r="A15" s="197"/>
      <c r="B15" s="197"/>
      <c r="C15" s="201"/>
      <c r="D15" s="188"/>
      <c r="J15" s="200"/>
    </row>
    <row r="16" spans="1:11" ht="15.75" x14ac:dyDescent="0.25">
      <c r="A16" s="191" t="s">
        <v>24</v>
      </c>
      <c r="B16" s="197"/>
      <c r="C16" s="201"/>
      <c r="D16" s="188"/>
      <c r="F16" s="202"/>
      <c r="G16" s="203"/>
    </row>
    <row r="17" spans="1:11" ht="15.75" x14ac:dyDescent="0.25">
      <c r="A17" s="191"/>
      <c r="B17" s="204" t="s">
        <v>25</v>
      </c>
      <c r="C17" s="201"/>
      <c r="D17" s="188"/>
      <c r="F17" s="205"/>
      <c r="K17" s="206"/>
    </row>
    <row r="18" spans="1:11" ht="15.75" x14ac:dyDescent="0.25">
      <c r="A18" s="191"/>
      <c r="B18" s="197" t="s">
        <v>235</v>
      </c>
      <c r="C18" s="207">
        <v>0</v>
      </c>
      <c r="D18" s="188"/>
      <c r="F18" s="205"/>
    </row>
    <row r="19" spans="1:11" ht="15.75" x14ac:dyDescent="0.25">
      <c r="A19" s="191"/>
      <c r="B19" s="197" t="s">
        <v>78</v>
      </c>
      <c r="C19" s="207">
        <v>0</v>
      </c>
      <c r="D19" s="188"/>
      <c r="J19" s="200"/>
    </row>
    <row r="20" spans="1:11" ht="15.75" x14ac:dyDescent="0.25">
      <c r="A20" s="191"/>
      <c r="B20" s="197" t="s">
        <v>73</v>
      </c>
      <c r="C20" s="207">
        <v>0</v>
      </c>
      <c r="D20" s="188"/>
      <c r="J20" s="200"/>
    </row>
    <row r="21" spans="1:11" ht="15.75" x14ac:dyDescent="0.25">
      <c r="A21" s="191"/>
      <c r="B21" s="197" t="s">
        <v>77</v>
      </c>
      <c r="C21" s="207">
        <v>0</v>
      </c>
      <c r="D21" s="188"/>
      <c r="J21" s="200"/>
    </row>
    <row r="22" spans="1:11" ht="15.75" x14ac:dyDescent="0.25">
      <c r="A22" s="194"/>
      <c r="B22" s="197" t="s">
        <v>75</v>
      </c>
      <c r="C22" s="196">
        <v>0</v>
      </c>
      <c r="D22" s="188"/>
    </row>
    <row r="23" spans="1:11" ht="15.75" x14ac:dyDescent="0.25">
      <c r="A23" s="197"/>
      <c r="B23" s="194" t="s">
        <v>35</v>
      </c>
      <c r="C23" s="196">
        <v>0</v>
      </c>
      <c r="D23" s="188"/>
      <c r="J23" s="200"/>
    </row>
    <row r="24" spans="1:11" ht="15.75" x14ac:dyDescent="0.25">
      <c r="A24" s="197"/>
      <c r="B24" s="194" t="s">
        <v>37</v>
      </c>
      <c r="C24" s="196">
        <v>0</v>
      </c>
      <c r="D24" s="188"/>
      <c r="J24" s="200"/>
    </row>
    <row r="25" spans="1:11" ht="15.75" x14ac:dyDescent="0.25">
      <c r="A25" s="197"/>
      <c r="B25" s="194" t="s">
        <v>74</v>
      </c>
      <c r="C25" s="196">
        <v>0</v>
      </c>
      <c r="D25" s="188"/>
      <c r="J25" s="200"/>
    </row>
    <row r="26" spans="1:11" ht="15.75" x14ac:dyDescent="0.25">
      <c r="A26" s="197"/>
      <c r="B26" s="194" t="s">
        <v>138</v>
      </c>
      <c r="C26" s="196">
        <v>0</v>
      </c>
      <c r="D26" s="208">
        <v>0</v>
      </c>
      <c r="K26" s="200"/>
    </row>
    <row r="27" spans="1:11" ht="15.75" x14ac:dyDescent="0.25">
      <c r="A27" s="197"/>
      <c r="B27" s="194" t="s">
        <v>137</v>
      </c>
      <c r="C27" s="196">
        <v>0</v>
      </c>
      <c r="D27" s="188"/>
      <c r="K27" s="200"/>
    </row>
    <row r="28" spans="1:11" ht="15.75" x14ac:dyDescent="0.25">
      <c r="A28" s="197"/>
      <c r="B28" s="194" t="s">
        <v>39</v>
      </c>
      <c r="C28" s="196">
        <v>0</v>
      </c>
      <c r="D28" s="188"/>
      <c r="J28" s="200"/>
    </row>
    <row r="29" spans="1:11" ht="15.75" x14ac:dyDescent="0.25">
      <c r="A29" s="197"/>
      <c r="B29" s="194" t="s">
        <v>56</v>
      </c>
      <c r="C29" s="196">
        <v>0</v>
      </c>
      <c r="D29" s="188"/>
      <c r="K29" s="200"/>
    </row>
    <row r="30" spans="1:11" ht="15.75" x14ac:dyDescent="0.25">
      <c r="A30" s="197"/>
      <c r="B30" s="194" t="s">
        <v>41</v>
      </c>
      <c r="C30" s="196">
        <v>0</v>
      </c>
      <c r="D30" s="188"/>
      <c r="F30" s="202"/>
      <c r="H30" s="203"/>
    </row>
    <row r="31" spans="1:11" ht="15.75" x14ac:dyDescent="0.25">
      <c r="A31" s="197"/>
      <c r="B31" s="194" t="s">
        <v>76</v>
      </c>
      <c r="C31" s="196">
        <v>0</v>
      </c>
      <c r="D31" s="209">
        <v>0</v>
      </c>
      <c r="F31" s="205"/>
      <c r="K31" s="206"/>
    </row>
    <row r="32" spans="1:11" ht="15.75" x14ac:dyDescent="0.25">
      <c r="A32" s="197"/>
      <c r="B32" s="210" t="s">
        <v>291</v>
      </c>
      <c r="C32" s="196">
        <v>0</v>
      </c>
      <c r="D32" s="208">
        <v>0</v>
      </c>
    </row>
    <row r="33" spans="1:5" ht="15.75" x14ac:dyDescent="0.25">
      <c r="A33" s="197"/>
      <c r="B33" s="194" t="s">
        <v>236</v>
      </c>
      <c r="C33" s="196">
        <v>0</v>
      </c>
      <c r="D33" s="188"/>
    </row>
    <row r="34" spans="1:5" ht="15.75" x14ac:dyDescent="0.25">
      <c r="A34" s="197"/>
      <c r="B34" s="194" t="s">
        <v>238</v>
      </c>
      <c r="C34" s="196">
        <v>0</v>
      </c>
      <c r="D34" s="188"/>
    </row>
    <row r="35" spans="1:5" ht="15.75" x14ac:dyDescent="0.25">
      <c r="A35" s="197"/>
      <c r="B35" s="194" t="s">
        <v>321</v>
      </c>
      <c r="C35" s="196">
        <v>0</v>
      </c>
      <c r="D35" s="188"/>
    </row>
    <row r="36" spans="1:5" ht="15.75" x14ac:dyDescent="0.25">
      <c r="A36" s="197"/>
      <c r="B36" s="194" t="s">
        <v>93</v>
      </c>
      <c r="C36" s="196">
        <v>0</v>
      </c>
      <c r="D36" s="188"/>
      <c r="E36" s="188"/>
    </row>
    <row r="37" spans="1:5" ht="15.75" x14ac:dyDescent="0.25">
      <c r="A37" s="197"/>
      <c r="B37" s="191" t="s">
        <v>44</v>
      </c>
      <c r="C37" s="199">
        <f>SUM(C18:C36)</f>
        <v>0</v>
      </c>
      <c r="D37" s="188"/>
    </row>
    <row r="38" spans="1:5" ht="15.75" x14ac:dyDescent="0.25">
      <c r="A38" s="197"/>
      <c r="B38" s="197"/>
      <c r="C38" s="201"/>
      <c r="D38" s="188"/>
    </row>
    <row r="39" spans="1:5" ht="15.75" x14ac:dyDescent="0.25">
      <c r="A39" s="197"/>
      <c r="B39" s="191" t="s">
        <v>45</v>
      </c>
      <c r="C39" s="201"/>
      <c r="D39" s="188"/>
    </row>
    <row r="40" spans="1:5" ht="15.75" x14ac:dyDescent="0.25">
      <c r="A40" s="188"/>
      <c r="B40" s="194" t="s">
        <v>66</v>
      </c>
      <c r="C40" s="196">
        <v>0</v>
      </c>
      <c r="D40" s="188"/>
    </row>
    <row r="41" spans="1:5" ht="15.75" x14ac:dyDescent="0.25">
      <c r="A41" s="197"/>
      <c r="B41" s="194" t="s">
        <v>237</v>
      </c>
      <c r="C41" s="196">
        <v>0</v>
      </c>
      <c r="D41" s="188"/>
    </row>
    <row r="42" spans="1:5" ht="15.75" x14ac:dyDescent="0.25">
      <c r="A42" s="197"/>
      <c r="B42" s="194" t="s">
        <v>93</v>
      </c>
      <c r="C42" s="196">
        <v>0</v>
      </c>
      <c r="D42" s="188"/>
    </row>
    <row r="43" spans="1:5" ht="15.75" x14ac:dyDescent="0.25">
      <c r="A43" s="197"/>
      <c r="B43" s="194" t="s">
        <v>93</v>
      </c>
      <c r="C43" s="196">
        <v>0</v>
      </c>
      <c r="D43" s="188"/>
    </row>
    <row r="44" spans="1:5" ht="15.75" x14ac:dyDescent="0.25">
      <c r="A44" s="197"/>
      <c r="B44" s="194" t="s">
        <v>93</v>
      </c>
      <c r="C44" s="196">
        <v>0</v>
      </c>
      <c r="D44" s="188"/>
    </row>
    <row r="45" spans="1:5" ht="15.75" x14ac:dyDescent="0.25">
      <c r="A45" s="197"/>
      <c r="B45" s="191" t="s">
        <v>50</v>
      </c>
      <c r="C45" s="199">
        <f>SUM(C40:C44)</f>
        <v>0</v>
      </c>
      <c r="D45" s="188"/>
    </row>
    <row r="46" spans="1:5" ht="15.75" x14ac:dyDescent="0.25">
      <c r="A46" s="197"/>
      <c r="B46" s="197"/>
      <c r="C46" s="201"/>
      <c r="D46" s="188"/>
    </row>
    <row r="47" spans="1:5" ht="15.75" x14ac:dyDescent="0.25">
      <c r="A47" s="197"/>
      <c r="B47" s="191" t="s">
        <v>51</v>
      </c>
      <c r="C47" s="199">
        <f>C37+C45</f>
        <v>0</v>
      </c>
      <c r="D47" s="188" t="str">
        <f>IF(C14=C47,"ok","Please correct--Sources must equal Total costs")</f>
        <v>ok</v>
      </c>
    </row>
    <row r="48" spans="1:5" ht="15.75" x14ac:dyDescent="0.25">
      <c r="A48" s="197"/>
      <c r="B48" s="197"/>
      <c r="C48" s="211"/>
      <c r="D48" s="188"/>
    </row>
    <row r="49" spans="1:4" ht="15.75" x14ac:dyDescent="0.25">
      <c r="A49" s="197"/>
      <c r="B49" s="197"/>
      <c r="C49" s="211"/>
      <c r="D49" s="188"/>
    </row>
    <row r="50" spans="1:4" ht="15.75" x14ac:dyDescent="0.25">
      <c r="A50" s="197"/>
      <c r="B50" s="197"/>
      <c r="C50" s="211"/>
      <c r="D50" s="188"/>
    </row>
    <row r="51" spans="1:4" x14ac:dyDescent="0.25">
      <c r="A51" s="188"/>
      <c r="B51" s="188"/>
      <c r="C51" s="188"/>
      <c r="D51" s="188"/>
    </row>
    <row r="53" spans="1:4" ht="15.75" x14ac:dyDescent="0.25">
      <c r="B53" s="197"/>
      <c r="C53" s="197"/>
    </row>
    <row r="54" spans="1:4" ht="15.75" x14ac:dyDescent="0.25">
      <c r="B54" s="197"/>
      <c r="C54" s="197"/>
    </row>
    <row r="55" spans="1:4" ht="15.75" x14ac:dyDescent="0.25">
      <c r="B55" s="197"/>
      <c r="C55" s="197" t="s">
        <v>85</v>
      </c>
    </row>
    <row r="56" spans="1:4" ht="15.75" x14ac:dyDescent="0.25">
      <c r="B56" s="197"/>
      <c r="C56" s="197"/>
    </row>
    <row r="57" spans="1:4" ht="15.75" x14ac:dyDescent="0.25">
      <c r="B57" s="197"/>
      <c r="C57" s="197"/>
    </row>
    <row r="58" spans="1:4" ht="15.75" x14ac:dyDescent="0.25">
      <c r="B58" s="197"/>
      <c r="C58" s="197"/>
    </row>
    <row r="59" spans="1:4" ht="15.75" x14ac:dyDescent="0.25">
      <c r="B59" s="197"/>
      <c r="C59" s="197"/>
    </row>
  </sheetData>
  <sheetProtection selectLockedCells="1"/>
  <customSheetViews>
    <customSheetView guid="{AC2272B0-E63F-43F0-A69C-8189582A5224}" showPageBreaks="1" showGridLines="0" fitToPage="1" view="pageLayout" topLeftCell="A7">
      <selection activeCell="E12" sqref="E12"/>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 guid="{D7C79DD8-430C-4116-961B-17A0089DBF99}" showPageBreaks="1" showGridLines="0" fitToPage="1" view="pageLayout" topLeftCell="A26">
      <selection activeCell="B35" sqref="B35"/>
      <pageMargins left="0.7" right="0.7" top="1.0908333333333333" bottom="0.75" header="0.3" footer="0.3"/>
      <pageSetup scale="76"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obsolete&amp;CDRAFT&amp;R&amp;"Times New Roman,Regular"&amp;12form HUD-92264a-ORCF (mm/yyyy)</oddFooter>
      </headerFooter>
    </customSheetView>
    <customSheetView guid="{56B24939-83E5-41EA-B629-C0607413C864}" showPageBreaks="1" showGridLines="0" fitToPage="1" view="pageLayout">
      <selection activeCell="C20" sqref="C20"/>
      <pageMargins left="0.7" right="0.7" top="1.0908333333333333" bottom="0.75" header="0.3" footer="0.3"/>
      <pageSetup scale="78"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obsolete&amp;R&amp;"Times New Roman,Regular"&amp;12 form HUD-92264a-ORCF (Rev. 03/13)</oddFooter>
      </headerFooter>
    </customSheetView>
  </customSheetViews>
  <conditionalFormatting sqref="D47">
    <cfRule type="containsText" dxfId="1" priority="1" operator="containsText" text="Please correct">
      <formula>NOT(ISERROR(SEARCH("Please correct",D47)))</formula>
    </cfRule>
  </conditionalFormatting>
  <pageMargins left="0.7" right="0.7" top="1.0908333333333333" bottom="0.75" header="0.3" footer="0.3"/>
  <pageSetup scale="78"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showGridLines="0" view="pageLayout" zoomScaleNormal="100" workbookViewId="0">
      <selection activeCell="B5" sqref="B5"/>
    </sheetView>
  </sheetViews>
  <sheetFormatPr defaultColWidth="9.140625" defaultRowHeight="15" x14ac:dyDescent="0.25"/>
  <cols>
    <col min="1" max="1" width="63.42578125" style="21" customWidth="1"/>
    <col min="2" max="2" width="26" style="21" customWidth="1"/>
    <col min="3" max="16384" width="9.140625" style="21"/>
  </cols>
  <sheetData>
    <row r="1" spans="1:7" ht="18.75" x14ac:dyDescent="0.3">
      <c r="A1" s="115" t="s">
        <v>166</v>
      </c>
      <c r="B1" s="116"/>
    </row>
    <row r="2" spans="1:7" s="110" customFormat="1" ht="25.5" x14ac:dyDescent="0.2">
      <c r="A2" s="117" t="s">
        <v>303</v>
      </c>
      <c r="B2" s="118"/>
    </row>
    <row r="3" spans="1:7" ht="15.75" x14ac:dyDescent="0.25">
      <c r="A3" s="29"/>
      <c r="B3" s="23"/>
    </row>
    <row r="4" spans="1:7" ht="15.75" x14ac:dyDescent="0.25">
      <c r="A4" s="29" t="s">
        <v>172</v>
      </c>
      <c r="B4" s="23"/>
    </row>
    <row r="5" spans="1:7" ht="15.75" x14ac:dyDescent="0.25">
      <c r="A5" s="31" t="s">
        <v>179</v>
      </c>
      <c r="B5" s="148"/>
    </row>
    <row r="6" spans="1:7" ht="15.75" x14ac:dyDescent="0.25">
      <c r="A6" s="31" t="s">
        <v>180</v>
      </c>
      <c r="B6" s="148"/>
    </row>
    <row r="7" spans="1:7" ht="15.75" x14ac:dyDescent="0.25">
      <c r="A7" s="31" t="s">
        <v>167</v>
      </c>
      <c r="B7" s="148"/>
    </row>
    <row r="8" spans="1:7" ht="15.75" x14ac:dyDescent="0.25">
      <c r="A8" s="31" t="s">
        <v>168</v>
      </c>
      <c r="B8" s="149">
        <v>0</v>
      </c>
    </row>
    <row r="9" spans="1:7" ht="15.75" x14ac:dyDescent="0.25">
      <c r="A9" s="31" t="s">
        <v>169</v>
      </c>
      <c r="B9" s="149">
        <v>0</v>
      </c>
    </row>
    <row r="10" spans="1:7" ht="15.75" x14ac:dyDescent="0.25">
      <c r="A10" s="31" t="s">
        <v>171</v>
      </c>
      <c r="B10" s="129">
        <f>B8+B9</f>
        <v>0</v>
      </c>
    </row>
    <row r="11" spans="1:7" ht="15.75" x14ac:dyDescent="0.25">
      <c r="A11" s="31"/>
    </row>
    <row r="12" spans="1:7" ht="15.75" x14ac:dyDescent="0.25">
      <c r="A12" s="31" t="s">
        <v>170</v>
      </c>
      <c r="B12" s="149">
        <v>0</v>
      </c>
    </row>
    <row r="13" spans="1:7" ht="15.75" x14ac:dyDescent="0.25">
      <c r="A13" s="119" t="s">
        <v>173</v>
      </c>
      <c r="B13" s="130"/>
    </row>
    <row r="14" spans="1:7" ht="15.75" x14ac:dyDescent="0.25">
      <c r="A14" s="119" t="s">
        <v>304</v>
      </c>
      <c r="B14" s="130"/>
    </row>
    <row r="15" spans="1:7" ht="44.25" customHeight="1" x14ac:dyDescent="0.25">
      <c r="A15" s="78"/>
      <c r="B15" s="131"/>
      <c r="C15" s="73"/>
      <c r="D15" s="73"/>
      <c r="E15" s="73"/>
      <c r="F15" s="73"/>
      <c r="G15" s="73"/>
    </row>
    <row r="16" spans="1:7" ht="15.75" x14ac:dyDescent="0.25">
      <c r="A16" s="29" t="s">
        <v>174</v>
      </c>
      <c r="B16" s="130"/>
    </row>
    <row r="17" spans="1:2" ht="15.75" x14ac:dyDescent="0.25">
      <c r="A17" s="31" t="s">
        <v>175</v>
      </c>
      <c r="B17" s="149"/>
    </row>
    <row r="18" spans="1:2" ht="15.75" x14ac:dyDescent="0.25">
      <c r="A18" s="31" t="s">
        <v>176</v>
      </c>
      <c r="B18" s="149">
        <v>0</v>
      </c>
    </row>
    <row r="19" spans="1:2" ht="15.75" x14ac:dyDescent="0.25">
      <c r="A19" s="120" t="s">
        <v>177</v>
      </c>
      <c r="B19" s="149">
        <v>0</v>
      </c>
    </row>
    <row r="20" spans="1:2" ht="15.75" x14ac:dyDescent="0.25">
      <c r="A20" s="120" t="s">
        <v>178</v>
      </c>
      <c r="B20" s="149"/>
    </row>
    <row r="21" spans="1:2" x14ac:dyDescent="0.25">
      <c r="A21" s="74"/>
      <c r="B21" s="130"/>
    </row>
    <row r="22" spans="1:2" ht="15.75" x14ac:dyDescent="0.25">
      <c r="A22" s="29" t="s">
        <v>181</v>
      </c>
      <c r="B22" s="130"/>
    </row>
    <row r="23" spans="1:2" ht="15.75" x14ac:dyDescent="0.25">
      <c r="A23" s="31" t="s">
        <v>182</v>
      </c>
      <c r="B23" s="149">
        <v>0</v>
      </c>
    </row>
    <row r="24" spans="1:2" ht="15.75" x14ac:dyDescent="0.25">
      <c r="A24" s="31" t="s">
        <v>183</v>
      </c>
      <c r="B24" s="149">
        <v>0</v>
      </c>
    </row>
    <row r="25" spans="1:2" ht="15.75" x14ac:dyDescent="0.25">
      <c r="A25" s="31" t="s">
        <v>188</v>
      </c>
      <c r="B25" s="129">
        <f>B23-B24</f>
        <v>0</v>
      </c>
    </row>
    <row r="26" spans="1:2" ht="15.75" x14ac:dyDescent="0.25">
      <c r="A26" s="31"/>
      <c r="B26" s="130"/>
    </row>
    <row r="27" spans="1:2" ht="15.75" x14ac:dyDescent="0.25">
      <c r="A27" s="31" t="s">
        <v>184</v>
      </c>
      <c r="B27" s="130"/>
    </row>
    <row r="28" spans="1:2" ht="15.75" x14ac:dyDescent="0.25">
      <c r="A28" s="31" t="s">
        <v>185</v>
      </c>
      <c r="B28" s="149">
        <v>0</v>
      </c>
    </row>
    <row r="29" spans="1:2" ht="15.75" x14ac:dyDescent="0.25">
      <c r="A29" s="31" t="s">
        <v>186</v>
      </c>
      <c r="B29" s="149">
        <v>0</v>
      </c>
    </row>
    <row r="30" spans="1:2" ht="15.75" x14ac:dyDescent="0.25">
      <c r="A30" s="31" t="s">
        <v>187</v>
      </c>
      <c r="B30" s="129">
        <f>B25-B18-B28-B29</f>
        <v>0</v>
      </c>
    </row>
    <row r="31" spans="1:2" ht="15.75" x14ac:dyDescent="0.25">
      <c r="A31" s="31" t="s">
        <v>189</v>
      </c>
      <c r="B31" s="149">
        <v>0</v>
      </c>
    </row>
    <row r="32" spans="1:2" ht="15.75" x14ac:dyDescent="0.25">
      <c r="A32" s="31" t="s">
        <v>190</v>
      </c>
      <c r="B32" s="149">
        <v>0</v>
      </c>
    </row>
    <row r="33" spans="1:2" ht="15.75" x14ac:dyDescent="0.25">
      <c r="A33" s="79" t="s">
        <v>191</v>
      </c>
      <c r="B33" s="139">
        <f>IF(B32&lt;&gt;0,MIN(B30,B31,B32),MIN(B30,B31))</f>
        <v>0</v>
      </c>
    </row>
  </sheetData>
  <sheetProtection selectLockedCells="1"/>
  <customSheetViews>
    <customSheetView guid="{AC2272B0-E63F-43F0-A69C-8189582A5224}" showPageBreaks="1" showGridLines="0" view="pageLayout">
      <selection activeCell="B5" sqref="B5"/>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A33" sqref="A33"/>
      <pageMargins left="0.7" right="0.7" top="1.1979166666666667"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topLeftCell="A10">
      <selection activeCell="A31" sqref="A31:A36"/>
      <pageMargins left="0.7" right="0.7" top="1.1979166666666667"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s>
  <pageMargins left="0.7" right="0.7" top="1.1979166666666667"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showGridLines="0" view="pageLayout" zoomScaleNormal="100" workbookViewId="0">
      <selection activeCell="C5" sqref="C5"/>
    </sheetView>
  </sheetViews>
  <sheetFormatPr defaultRowHeight="15" x14ac:dyDescent="0.25"/>
  <cols>
    <col min="1" max="1" width="5.85546875" customWidth="1"/>
    <col min="2" max="2" width="31.85546875" customWidth="1"/>
  </cols>
  <sheetData>
    <row r="1" spans="1:3" ht="15.75" x14ac:dyDescent="0.25">
      <c r="A1" s="112" t="s">
        <v>286</v>
      </c>
      <c r="B1" s="2"/>
      <c r="C1" s="2"/>
    </row>
    <row r="2" spans="1:3" s="65" customFormat="1" ht="27" customHeight="1" x14ac:dyDescent="0.25">
      <c r="A2" s="212" t="s">
        <v>303</v>
      </c>
      <c r="B2" s="213"/>
      <c r="C2" s="213"/>
    </row>
    <row r="3" spans="1:3" s="65" customFormat="1" ht="15.75" x14ac:dyDescent="0.25">
      <c r="A3" s="66"/>
      <c r="B3" s="2"/>
      <c r="C3" s="2"/>
    </row>
    <row r="4" spans="1:3" ht="15.75" x14ac:dyDescent="0.25">
      <c r="A4" s="66" t="s">
        <v>245</v>
      </c>
      <c r="B4" s="66" t="s">
        <v>246</v>
      </c>
      <c r="C4" s="66" t="s">
        <v>247</v>
      </c>
    </row>
    <row r="5" spans="1:3" ht="15.75" x14ac:dyDescent="0.25">
      <c r="A5" s="106" t="s">
        <v>248</v>
      </c>
      <c r="B5" s="2" t="s">
        <v>259</v>
      </c>
      <c r="C5" s="146">
        <v>0</v>
      </c>
    </row>
    <row r="6" spans="1:3" ht="15.75" x14ac:dyDescent="0.25">
      <c r="A6" s="106" t="s">
        <v>249</v>
      </c>
      <c r="B6" s="2" t="s">
        <v>260</v>
      </c>
      <c r="C6" s="146">
        <v>0</v>
      </c>
    </row>
    <row r="7" spans="1:3" ht="15.75" x14ac:dyDescent="0.25">
      <c r="A7" s="106" t="s">
        <v>250</v>
      </c>
      <c r="B7" s="2" t="s">
        <v>261</v>
      </c>
      <c r="C7" s="146">
        <v>0</v>
      </c>
    </row>
    <row r="8" spans="1:3" ht="15.75" x14ac:dyDescent="0.25">
      <c r="A8" s="106" t="s">
        <v>251</v>
      </c>
      <c r="B8" s="2" t="s">
        <v>262</v>
      </c>
      <c r="C8" s="146">
        <v>0</v>
      </c>
    </row>
    <row r="9" spans="1:3" ht="15.75" x14ac:dyDescent="0.25">
      <c r="A9" s="106" t="s">
        <v>252</v>
      </c>
      <c r="B9" s="2" t="s">
        <v>263</v>
      </c>
      <c r="C9" s="146">
        <v>0</v>
      </c>
    </row>
    <row r="10" spans="1:3" ht="15.75" x14ac:dyDescent="0.25">
      <c r="A10" s="106" t="s">
        <v>253</v>
      </c>
      <c r="B10" s="2" t="s">
        <v>264</v>
      </c>
      <c r="C10" s="146">
        <v>0</v>
      </c>
    </row>
    <row r="11" spans="1:3" ht="15.75" x14ac:dyDescent="0.25">
      <c r="A11" s="106" t="s">
        <v>254</v>
      </c>
      <c r="B11" s="150"/>
      <c r="C11" s="146">
        <v>0</v>
      </c>
    </row>
    <row r="12" spans="1:3" ht="15.75" x14ac:dyDescent="0.25">
      <c r="A12" s="106" t="s">
        <v>255</v>
      </c>
      <c r="B12" s="150"/>
      <c r="C12" s="146">
        <v>0</v>
      </c>
    </row>
    <row r="13" spans="1:3" ht="15.75" x14ac:dyDescent="0.25">
      <c r="A13" s="106" t="s">
        <v>256</v>
      </c>
      <c r="B13" s="150"/>
      <c r="C13" s="146">
        <v>0</v>
      </c>
    </row>
    <row r="14" spans="1:3" ht="15.75" x14ac:dyDescent="0.25">
      <c r="A14" s="106" t="s">
        <v>257</v>
      </c>
      <c r="B14" s="150"/>
      <c r="C14" s="146">
        <v>0</v>
      </c>
    </row>
    <row r="15" spans="1:3" ht="15.75" x14ac:dyDescent="0.25">
      <c r="A15" s="107" t="s">
        <v>258</v>
      </c>
      <c r="C15" s="132">
        <f>SUM(C5:C14)</f>
        <v>0</v>
      </c>
    </row>
    <row r="16" spans="1:3" x14ac:dyDescent="0.25">
      <c r="C16" s="133"/>
    </row>
    <row r="17" spans="1:3" x14ac:dyDescent="0.25">
      <c r="C17" s="133"/>
    </row>
    <row r="18" spans="1:3" ht="15.75" x14ac:dyDescent="0.25">
      <c r="A18" s="66" t="s">
        <v>265</v>
      </c>
      <c r="B18" s="2"/>
      <c r="C18" s="134"/>
    </row>
    <row r="19" spans="1:3" ht="15.75" x14ac:dyDescent="0.25">
      <c r="A19" s="66"/>
      <c r="B19" s="2"/>
      <c r="C19" s="134"/>
    </row>
    <row r="20" spans="1:3" ht="15.75" x14ac:dyDescent="0.25">
      <c r="A20" s="66" t="s">
        <v>245</v>
      </c>
      <c r="B20" s="66" t="s">
        <v>246</v>
      </c>
      <c r="C20" s="132" t="s">
        <v>247</v>
      </c>
    </row>
    <row r="21" spans="1:3" ht="15.75" x14ac:dyDescent="0.25">
      <c r="A21" s="106" t="s">
        <v>248</v>
      </c>
      <c r="B21" s="2" t="s">
        <v>236</v>
      </c>
      <c r="C21" s="146">
        <v>0</v>
      </c>
    </row>
    <row r="22" spans="1:3" ht="15.75" x14ac:dyDescent="0.25">
      <c r="A22" s="106" t="s">
        <v>249</v>
      </c>
      <c r="B22" s="2" t="s">
        <v>266</v>
      </c>
      <c r="C22" s="146">
        <v>0</v>
      </c>
    </row>
    <row r="23" spans="1:3" ht="15.75" x14ac:dyDescent="0.25">
      <c r="A23" s="106" t="s">
        <v>250</v>
      </c>
      <c r="B23" s="2" t="s">
        <v>267</v>
      </c>
      <c r="C23" s="146">
        <v>0</v>
      </c>
    </row>
    <row r="24" spans="1:3" ht="15.75" x14ac:dyDescent="0.25">
      <c r="A24" s="106" t="s">
        <v>251</v>
      </c>
      <c r="B24" s="2" t="s">
        <v>268</v>
      </c>
      <c r="C24" s="146">
        <v>0</v>
      </c>
    </row>
    <row r="25" spans="1:3" ht="15.75" x14ac:dyDescent="0.25">
      <c r="A25" s="106" t="s">
        <v>252</v>
      </c>
      <c r="B25" s="2" t="s">
        <v>269</v>
      </c>
      <c r="C25" s="146">
        <v>0</v>
      </c>
    </row>
    <row r="26" spans="1:3" ht="15.75" x14ac:dyDescent="0.25">
      <c r="A26" s="106" t="s">
        <v>253</v>
      </c>
      <c r="B26" s="2" t="s">
        <v>270</v>
      </c>
      <c r="C26" s="146">
        <v>0</v>
      </c>
    </row>
    <row r="27" spans="1:3" ht="15.75" x14ac:dyDescent="0.25">
      <c r="A27" s="106" t="s">
        <v>254</v>
      </c>
      <c r="B27" s="150"/>
      <c r="C27" s="146">
        <v>0</v>
      </c>
    </row>
    <row r="28" spans="1:3" ht="15.75" x14ac:dyDescent="0.25">
      <c r="A28" s="106" t="s">
        <v>255</v>
      </c>
      <c r="B28" s="150"/>
      <c r="C28" s="146">
        <v>0</v>
      </c>
    </row>
    <row r="29" spans="1:3" ht="15.75" x14ac:dyDescent="0.25">
      <c r="A29" s="106" t="s">
        <v>256</v>
      </c>
      <c r="B29" s="150"/>
      <c r="C29" s="146">
        <v>0</v>
      </c>
    </row>
    <row r="30" spans="1:3" ht="15.75" x14ac:dyDescent="0.25">
      <c r="A30" s="106" t="s">
        <v>257</v>
      </c>
      <c r="B30" s="150"/>
      <c r="C30" s="146">
        <v>0</v>
      </c>
    </row>
    <row r="31" spans="1:3" ht="15.75" x14ac:dyDescent="0.25">
      <c r="A31" s="107" t="s">
        <v>258</v>
      </c>
      <c r="B31" s="65"/>
      <c r="C31" s="132">
        <f>SUM(C21:C30)</f>
        <v>0</v>
      </c>
    </row>
  </sheetData>
  <sheetProtection selectLockedCells="1"/>
  <customSheetViews>
    <customSheetView guid="{AC2272B0-E63F-43F0-A69C-8189582A5224}" showPageBreaks="1" showGridLines="0" view="pageLayout">
      <selection activeCell="C5" sqref="C5"/>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F25" sqref="F25"/>
      <pageMargins left="0.7" right="0.7" top="1.25"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selection activeCell="C20" sqref="C20"/>
      <pageMargins left="0.7" right="0.7" top="1.25"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s>
  <mergeCells count="1">
    <mergeCell ref="A2:C2"/>
  </mergeCells>
  <pageMargins left="0.7" right="0.7" top="1.25"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7"/>
  <sheetViews>
    <sheetView showGridLines="0" view="pageLayout" zoomScaleNormal="90" workbookViewId="0">
      <selection activeCell="B5" sqref="B5"/>
    </sheetView>
  </sheetViews>
  <sheetFormatPr defaultRowHeight="15" x14ac:dyDescent="0.25"/>
  <cols>
    <col min="1" max="1" width="45.42578125" customWidth="1"/>
    <col min="2" max="2" width="21.28515625" customWidth="1"/>
  </cols>
  <sheetData>
    <row r="1" spans="1:2" ht="18.75" x14ac:dyDescent="0.3">
      <c r="A1" s="68" t="s">
        <v>192</v>
      </c>
      <c r="B1" s="67"/>
    </row>
    <row r="2" spans="1:2" s="65" customFormat="1" ht="26.25" x14ac:dyDescent="0.25">
      <c r="A2" s="111" t="s">
        <v>303</v>
      </c>
      <c r="B2" s="67"/>
    </row>
    <row r="3" spans="1:2" ht="23.25" customHeight="1" x14ac:dyDescent="0.25">
      <c r="A3" s="66"/>
      <c r="B3" s="67"/>
    </row>
    <row r="4" spans="1:2" ht="15.75" x14ac:dyDescent="0.25">
      <c r="A4" s="2" t="s">
        <v>193</v>
      </c>
      <c r="B4" s="135">
        <f>'Land Calc'!B24</f>
        <v>0</v>
      </c>
    </row>
    <row r="5" spans="1:2" ht="15.75" x14ac:dyDescent="0.25">
      <c r="A5" s="2" t="s">
        <v>194</v>
      </c>
      <c r="B5" s="146">
        <v>0</v>
      </c>
    </row>
    <row r="6" spans="1:2" ht="15.75" x14ac:dyDescent="0.25">
      <c r="A6" s="66" t="s">
        <v>195</v>
      </c>
      <c r="B6" s="134">
        <f>B4+B5</f>
        <v>0</v>
      </c>
    </row>
    <row r="7" spans="1:2" ht="15.75" x14ac:dyDescent="0.25">
      <c r="A7" s="2" t="s">
        <v>196</v>
      </c>
      <c r="B7" s="146">
        <v>0</v>
      </c>
    </row>
    <row r="8" spans="1:2" ht="15.75" x14ac:dyDescent="0.25">
      <c r="A8" s="2" t="s">
        <v>197</v>
      </c>
      <c r="B8" s="146">
        <v>0</v>
      </c>
    </row>
    <row r="9" spans="1:2" ht="15.75" x14ac:dyDescent="0.25">
      <c r="A9" s="2" t="s">
        <v>197</v>
      </c>
      <c r="B9" s="146">
        <v>0</v>
      </c>
    </row>
    <row r="10" spans="1:2" ht="15.75" x14ac:dyDescent="0.25">
      <c r="A10" s="66" t="s">
        <v>198</v>
      </c>
      <c r="B10" s="136">
        <f>B7+B8+B9</f>
        <v>0</v>
      </c>
    </row>
    <row r="11" spans="1:2" ht="15.75" x14ac:dyDescent="0.25">
      <c r="A11" s="2" t="s">
        <v>29</v>
      </c>
      <c r="B11" s="146">
        <v>0</v>
      </c>
    </row>
    <row r="12" spans="1:2" x14ac:dyDescent="0.25">
      <c r="B12" s="133"/>
    </row>
    <row r="13" spans="1:2" ht="15.75" x14ac:dyDescent="0.25">
      <c r="A13" s="2" t="s">
        <v>306</v>
      </c>
      <c r="B13" s="146">
        <v>0</v>
      </c>
    </row>
    <row r="14" spans="1:2" ht="15.75" x14ac:dyDescent="0.25">
      <c r="A14" s="2" t="s">
        <v>307</v>
      </c>
      <c r="B14" s="146">
        <v>0</v>
      </c>
    </row>
    <row r="15" spans="1:2" ht="15.75" x14ac:dyDescent="0.25">
      <c r="A15" s="2" t="s">
        <v>199</v>
      </c>
      <c r="B15" s="146">
        <v>0</v>
      </c>
    </row>
    <row r="16" spans="1:2" ht="15.75" x14ac:dyDescent="0.25">
      <c r="A16" s="2" t="s">
        <v>200</v>
      </c>
      <c r="B16" s="146">
        <v>0</v>
      </c>
    </row>
    <row r="17" spans="1:2" ht="15.75" x14ac:dyDescent="0.25">
      <c r="A17" s="2" t="s">
        <v>34</v>
      </c>
      <c r="B17" s="146">
        <v>0</v>
      </c>
    </row>
    <row r="18" spans="1:2" x14ac:dyDescent="0.25">
      <c r="B18" s="133"/>
    </row>
    <row r="19" spans="1:2" ht="15.75" x14ac:dyDescent="0.25">
      <c r="A19" s="2" t="s">
        <v>244</v>
      </c>
      <c r="B19" s="135">
        <f>'Other Fees'!C15</f>
        <v>0</v>
      </c>
    </row>
    <row r="20" spans="1:2" ht="15.75" x14ac:dyDescent="0.25">
      <c r="A20" s="2" t="s">
        <v>305</v>
      </c>
      <c r="B20" s="135">
        <f>'Other Fees'!C31</f>
        <v>0</v>
      </c>
    </row>
    <row r="21" spans="1:2" ht="15.75" x14ac:dyDescent="0.25">
      <c r="A21" s="66" t="s">
        <v>201</v>
      </c>
      <c r="B21" s="134">
        <f>B19+B20</f>
        <v>0</v>
      </c>
    </row>
    <row r="22" spans="1:2" x14ac:dyDescent="0.25">
      <c r="B22" s="133"/>
    </row>
    <row r="23" spans="1:2" ht="15.75" x14ac:dyDescent="0.25">
      <c r="A23" s="66" t="s">
        <v>202</v>
      </c>
      <c r="B23" s="134">
        <f>B6+B10+B11+B13+B14+B15+B16+B17+B21</f>
        <v>0</v>
      </c>
    </row>
    <row r="24" spans="1:2" ht="15.75" x14ac:dyDescent="0.25">
      <c r="A24" s="69" t="s">
        <v>203</v>
      </c>
      <c r="B24" s="151">
        <v>0</v>
      </c>
    </row>
    <row r="25" spans="1:2" ht="15.75" x14ac:dyDescent="0.25">
      <c r="A25" s="69" t="s">
        <v>204</v>
      </c>
      <c r="B25" s="151">
        <v>0</v>
      </c>
    </row>
    <row r="26" spans="1:2" ht="15.75" x14ac:dyDescent="0.25">
      <c r="A26" s="69" t="s">
        <v>205</v>
      </c>
      <c r="B26" s="175"/>
    </row>
    <row r="28" spans="1:2" ht="15.75" x14ac:dyDescent="0.25">
      <c r="A28" s="2" t="s">
        <v>206</v>
      </c>
      <c r="B28" s="146">
        <v>0</v>
      </c>
    </row>
    <row r="29" spans="1:2" ht="15.75" x14ac:dyDescent="0.25">
      <c r="A29" s="2" t="s">
        <v>207</v>
      </c>
      <c r="B29" s="146">
        <v>0</v>
      </c>
    </row>
    <row r="30" spans="1:2" ht="15.75" x14ac:dyDescent="0.25">
      <c r="A30" s="2" t="s">
        <v>208</v>
      </c>
      <c r="B30" s="146">
        <v>0</v>
      </c>
    </row>
    <row r="31" spans="1:2" ht="15.75" x14ac:dyDescent="0.25">
      <c r="A31" s="2" t="s">
        <v>209</v>
      </c>
      <c r="B31" s="146">
        <v>0</v>
      </c>
    </row>
    <row r="32" spans="1:2" ht="15.75" x14ac:dyDescent="0.25">
      <c r="A32" s="141" t="s">
        <v>291</v>
      </c>
      <c r="B32" s="146">
        <v>0</v>
      </c>
    </row>
    <row r="33" spans="1:2" ht="15.75" x14ac:dyDescent="0.25">
      <c r="A33" s="2" t="s">
        <v>41</v>
      </c>
      <c r="B33" s="146">
        <v>0</v>
      </c>
    </row>
    <row r="34" spans="1:2" ht="15.75" x14ac:dyDescent="0.25">
      <c r="A34" s="2" t="s">
        <v>210</v>
      </c>
      <c r="B34" s="146">
        <v>0</v>
      </c>
    </row>
    <row r="35" spans="1:2" ht="15.75" x14ac:dyDescent="0.25">
      <c r="A35" s="174" t="s">
        <v>211</v>
      </c>
      <c r="B35" s="146">
        <v>0</v>
      </c>
    </row>
    <row r="36" spans="1:2" ht="15.75" x14ac:dyDescent="0.25">
      <c r="A36" s="2" t="s">
        <v>212</v>
      </c>
      <c r="B36" s="146">
        <v>0</v>
      </c>
    </row>
    <row r="37" spans="1:2" ht="15.75" x14ac:dyDescent="0.25">
      <c r="A37" s="2" t="s">
        <v>213</v>
      </c>
      <c r="B37" s="146">
        <v>0</v>
      </c>
    </row>
    <row r="38" spans="1:2" ht="15.75" x14ac:dyDescent="0.25">
      <c r="A38" s="66" t="s">
        <v>214</v>
      </c>
      <c r="B38" s="134">
        <f>SUM(B28:B37)</f>
        <v>0</v>
      </c>
    </row>
    <row r="39" spans="1:2" ht="28.5" customHeight="1" x14ac:dyDescent="0.25"/>
    <row r="40" spans="1:2" ht="15.75" x14ac:dyDescent="0.25">
      <c r="A40" s="2" t="s">
        <v>215</v>
      </c>
      <c r="B40" s="146">
        <v>0</v>
      </c>
    </row>
    <row r="41" spans="1:2" ht="15.75" x14ac:dyDescent="0.25">
      <c r="A41" s="2" t="s">
        <v>216</v>
      </c>
      <c r="B41" s="146">
        <v>0</v>
      </c>
    </row>
    <row r="42" spans="1:2" ht="15.75" x14ac:dyDescent="0.25">
      <c r="A42" s="2" t="s">
        <v>217</v>
      </c>
      <c r="B42" s="146">
        <v>0</v>
      </c>
    </row>
    <row r="43" spans="1:2" ht="15.75" x14ac:dyDescent="0.25">
      <c r="A43" s="66" t="s">
        <v>218</v>
      </c>
      <c r="B43" s="134">
        <f>SUM(B40:B42)</f>
        <v>0</v>
      </c>
    </row>
    <row r="44" spans="1:2" ht="15.75" x14ac:dyDescent="0.25">
      <c r="A44" s="2" t="s">
        <v>40</v>
      </c>
      <c r="B44" s="146">
        <v>0</v>
      </c>
    </row>
    <row r="45" spans="1:2" ht="15.75" x14ac:dyDescent="0.25">
      <c r="A45" s="2" t="s">
        <v>83</v>
      </c>
      <c r="B45" s="146">
        <v>0</v>
      </c>
    </row>
    <row r="46" spans="1:2" s="65" customFormat="1" ht="15.75" x14ac:dyDescent="0.25">
      <c r="A46" s="2" t="s">
        <v>274</v>
      </c>
      <c r="B46" s="146">
        <v>0</v>
      </c>
    </row>
    <row r="47" spans="1:2" s="65" customFormat="1" ht="15.75" x14ac:dyDescent="0.25">
      <c r="A47" s="2" t="s">
        <v>275</v>
      </c>
      <c r="B47" s="146">
        <v>0</v>
      </c>
    </row>
    <row r="48" spans="1:2" s="65" customFormat="1" ht="15.75" x14ac:dyDescent="0.25">
      <c r="A48" s="2" t="s">
        <v>309</v>
      </c>
      <c r="B48" s="146">
        <v>0</v>
      </c>
    </row>
    <row r="49" spans="1:2" s="65" customFormat="1" ht="15.75" x14ac:dyDescent="0.25">
      <c r="A49" s="2" t="s">
        <v>93</v>
      </c>
      <c r="B49" s="146">
        <v>0</v>
      </c>
    </row>
    <row r="50" spans="1:2" ht="15.75" x14ac:dyDescent="0.25">
      <c r="A50" s="66" t="s">
        <v>219</v>
      </c>
      <c r="B50" s="134">
        <f>B23+B38+SUM(B43:B49)</f>
        <v>0</v>
      </c>
    </row>
    <row r="51" spans="1:2" ht="15.75" x14ac:dyDescent="0.25">
      <c r="A51" s="2" t="s">
        <v>220</v>
      </c>
      <c r="B51" s="135">
        <f>'Land Calc'!B25</f>
        <v>0</v>
      </c>
    </row>
    <row r="52" spans="1:2" s="64" customFormat="1" ht="15.75" x14ac:dyDescent="0.25">
      <c r="A52" s="2" t="s">
        <v>222</v>
      </c>
      <c r="B52" s="146">
        <v>0</v>
      </c>
    </row>
    <row r="53" spans="1:2" ht="15.75" x14ac:dyDescent="0.25">
      <c r="A53" s="66" t="s">
        <v>221</v>
      </c>
      <c r="B53" s="132">
        <f>B50+B51+B52</f>
        <v>0</v>
      </c>
    </row>
    <row r="55" spans="1:2" ht="15.75" x14ac:dyDescent="0.25">
      <c r="A55" s="66"/>
    </row>
    <row r="56" spans="1:2" ht="15.75" x14ac:dyDescent="0.25">
      <c r="A56" s="2"/>
    </row>
    <row r="57" spans="1:2" ht="15.75" x14ac:dyDescent="0.25">
      <c r="A57" s="2"/>
    </row>
  </sheetData>
  <sheetProtection selectLockedCells="1"/>
  <customSheetViews>
    <customSheetView guid="{AC2272B0-E63F-43F0-A69C-8189582A5224}" showPageBreaks="1" showGridLines="0" view="pageLayout">
      <selection activeCell="B5" sqref="B5"/>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D44" sqref="D44"/>
      <pageMargins left="0.7" right="0.7" top="1.3854166666666667" bottom="0.75" header="0.3" footer="0.3"/>
      <pageSetup orientation="portrait" r:id="rId2"/>
      <headerFooter>
        <oddHeader xml:space="preserve">&amp;L&amp;"-,Bold"&amp;12Maximum Insurable 
Loan Calculation, by Program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selection activeCell="C20" sqref="C20"/>
      <pageMargins left="0.7" right="0.7" top="1.3854166666666667" bottom="0.75" header="0.3" footer="0.3"/>
      <pageSetup orientation="portrait" r:id="rId3"/>
      <headerFooter>
        <oddHeader xml:space="preserve">&amp;L&amp;"-,Bold"&amp;12Maximum Insurable 
Loan Calculation, by Program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s>
  <pageMargins left="0.7" right="0.7" top="1.3854166666666667" bottom="0.75" header="0.3" footer="0.3"/>
  <pageSetup orientation="portrait" r:id="rId4"/>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I139"/>
  <sheetViews>
    <sheetView showGridLines="0" view="pageLayout" zoomScaleNormal="75" workbookViewId="0">
      <selection activeCell="C8" sqref="C8"/>
    </sheetView>
  </sheetViews>
  <sheetFormatPr defaultColWidth="9.140625" defaultRowHeight="15" x14ac:dyDescent="0.25"/>
  <cols>
    <col min="1" max="1" width="19.140625" style="21" customWidth="1"/>
    <col min="2" max="2" width="48.42578125" style="21" customWidth="1"/>
    <col min="3" max="3" width="10.140625" style="21" bestFit="1" customWidth="1"/>
    <col min="4" max="16384" width="9.140625" style="21"/>
  </cols>
  <sheetData>
    <row r="1" spans="1:4" s="109" customFormat="1" ht="18.75" x14ac:dyDescent="0.3">
      <c r="A1" s="124" t="s">
        <v>284</v>
      </c>
      <c r="B1" s="73"/>
      <c r="C1" s="73"/>
      <c r="D1" s="73"/>
    </row>
    <row r="2" spans="1:4" s="109" customFormat="1" ht="29.25" customHeight="1" x14ac:dyDescent="0.25">
      <c r="A2" s="214" t="s">
        <v>303</v>
      </c>
      <c r="B2" s="215"/>
      <c r="C2" s="73"/>
      <c r="D2" s="73"/>
    </row>
    <row r="3" spans="1:4" x14ac:dyDescent="0.25">
      <c r="A3" s="73"/>
      <c r="B3" s="73"/>
      <c r="C3" s="73"/>
      <c r="D3" s="73"/>
    </row>
    <row r="4" spans="1:4" ht="15" customHeight="1" x14ac:dyDescent="0.25">
      <c r="A4" s="42" t="s">
        <v>79</v>
      </c>
      <c r="B4" s="97">
        <f>Instructions!D3</f>
        <v>0</v>
      </c>
      <c r="C4" s="20"/>
      <c r="D4" s="73"/>
    </row>
    <row r="5" spans="1:4" ht="15" customHeight="1" x14ac:dyDescent="0.25">
      <c r="A5" s="42" t="s">
        <v>80</v>
      </c>
      <c r="B5" s="97">
        <f>Instructions!D4</f>
        <v>0</v>
      </c>
      <c r="C5" s="20"/>
      <c r="D5" s="73"/>
    </row>
    <row r="6" spans="1:4" ht="15" customHeight="1" x14ac:dyDescent="0.25">
      <c r="A6" s="42" t="s">
        <v>102</v>
      </c>
      <c r="B6" s="97">
        <f>Instructions!D5</f>
        <v>0</v>
      </c>
      <c r="C6" s="20"/>
      <c r="D6" s="73"/>
    </row>
    <row r="7" spans="1:4" s="96" customFormat="1" ht="15" customHeight="1" x14ac:dyDescent="0.25">
      <c r="A7" s="42"/>
      <c r="B7" s="97"/>
      <c r="C7" s="20"/>
      <c r="D7" s="73"/>
    </row>
    <row r="8" spans="1:4" ht="15" customHeight="1" x14ac:dyDescent="0.25">
      <c r="A8" s="42" t="s">
        <v>21</v>
      </c>
      <c r="B8" s="18" t="s">
        <v>101</v>
      </c>
      <c r="C8" s="146">
        <v>0</v>
      </c>
      <c r="D8" s="73"/>
    </row>
    <row r="9" spans="1:4" ht="15" customHeight="1" x14ac:dyDescent="0.25">
      <c r="A9" s="19"/>
      <c r="B9" s="18" t="s">
        <v>22</v>
      </c>
      <c r="C9" s="146">
        <v>0</v>
      </c>
      <c r="D9" s="73"/>
    </row>
    <row r="10" spans="1:4" ht="15" customHeight="1" x14ac:dyDescent="0.25">
      <c r="A10" s="19"/>
      <c r="B10" s="18" t="s">
        <v>276</v>
      </c>
      <c r="C10" s="146">
        <v>0</v>
      </c>
      <c r="D10" s="73"/>
    </row>
    <row r="11" spans="1:4" ht="15" customHeight="1" x14ac:dyDescent="0.25">
      <c r="A11" s="19"/>
      <c r="B11" s="152" t="s">
        <v>278</v>
      </c>
      <c r="C11" s="146">
        <v>0</v>
      </c>
      <c r="D11" s="73"/>
    </row>
    <row r="12" spans="1:4" ht="15" customHeight="1" x14ac:dyDescent="0.25">
      <c r="A12" s="19"/>
      <c r="B12" s="152" t="s">
        <v>93</v>
      </c>
      <c r="C12" s="146">
        <v>0</v>
      </c>
      <c r="D12" s="73"/>
    </row>
    <row r="13" spans="1:4" ht="15" customHeight="1" x14ac:dyDescent="0.25">
      <c r="A13" s="19"/>
      <c r="B13" s="42" t="s">
        <v>23</v>
      </c>
      <c r="C13" s="127">
        <f>SUM(C8:C12)</f>
        <v>0</v>
      </c>
      <c r="D13" s="73"/>
    </row>
    <row r="14" spans="1:4" ht="15" customHeight="1" x14ac:dyDescent="0.25">
      <c r="A14" s="19"/>
      <c r="B14" s="19"/>
      <c r="C14" s="128"/>
      <c r="D14" s="73"/>
    </row>
    <row r="15" spans="1:4" ht="15" customHeight="1" x14ac:dyDescent="0.25">
      <c r="A15" s="42" t="s">
        <v>24</v>
      </c>
      <c r="B15" s="19"/>
      <c r="C15" s="128"/>
      <c r="D15" s="73"/>
    </row>
    <row r="16" spans="1:4" ht="15" customHeight="1" x14ac:dyDescent="0.25">
      <c r="A16" s="42"/>
      <c r="B16" s="22" t="s">
        <v>25</v>
      </c>
      <c r="C16" s="128"/>
      <c r="D16" s="73"/>
    </row>
    <row r="17" spans="1:4" ht="15" customHeight="1" x14ac:dyDescent="0.25">
      <c r="A17" s="42"/>
      <c r="B17" s="19" t="s">
        <v>72</v>
      </c>
      <c r="C17" s="147">
        <v>0</v>
      </c>
      <c r="D17" s="73"/>
    </row>
    <row r="18" spans="1:4" ht="15" customHeight="1" x14ac:dyDescent="0.25">
      <c r="A18" s="42"/>
      <c r="B18" s="19" t="s">
        <v>55</v>
      </c>
      <c r="C18" s="147">
        <v>0</v>
      </c>
      <c r="D18" s="73"/>
    </row>
    <row r="19" spans="1:4" ht="15" customHeight="1" x14ac:dyDescent="0.25">
      <c r="A19" s="42"/>
      <c r="B19" s="19" t="s">
        <v>73</v>
      </c>
      <c r="C19" s="147">
        <v>0</v>
      </c>
      <c r="D19" s="73"/>
    </row>
    <row r="20" spans="1:4" ht="15" customHeight="1" x14ac:dyDescent="0.25">
      <c r="A20" s="18"/>
      <c r="B20" s="18" t="s">
        <v>26</v>
      </c>
      <c r="C20" s="146">
        <v>0</v>
      </c>
      <c r="D20" s="73"/>
    </row>
    <row r="21" spans="1:4" ht="15" customHeight="1" x14ac:dyDescent="0.25">
      <c r="A21" s="19"/>
      <c r="B21" s="18" t="s">
        <v>27</v>
      </c>
      <c r="C21" s="135">
        <f>'Repl Cost'!B6</f>
        <v>0</v>
      </c>
      <c r="D21" s="125"/>
    </row>
    <row r="22" spans="1:4" ht="15" customHeight="1" x14ac:dyDescent="0.25">
      <c r="A22" s="19"/>
      <c r="B22" s="18" t="s">
        <v>28</v>
      </c>
      <c r="C22" s="135">
        <f>'Repl Cost'!B10</f>
        <v>0</v>
      </c>
      <c r="D22" s="125"/>
    </row>
    <row r="23" spans="1:4" ht="15" customHeight="1" x14ac:dyDescent="0.25">
      <c r="A23" s="19"/>
      <c r="B23" s="18" t="s">
        <v>29</v>
      </c>
      <c r="C23" s="135">
        <f>'Repl Cost'!B11</f>
        <v>0</v>
      </c>
      <c r="D23" s="125"/>
    </row>
    <row r="24" spans="1:4" ht="15" customHeight="1" x14ac:dyDescent="0.25">
      <c r="A24" s="19"/>
      <c r="B24" s="18" t="s">
        <v>30</v>
      </c>
      <c r="C24" s="135">
        <f>'Repl Cost'!B13</f>
        <v>0</v>
      </c>
      <c r="D24" s="125"/>
    </row>
    <row r="25" spans="1:4" ht="15" customHeight="1" x14ac:dyDescent="0.25">
      <c r="A25" s="19"/>
      <c r="B25" s="18" t="s">
        <v>31</v>
      </c>
      <c r="C25" s="135">
        <f>'Repl Cost'!B14</f>
        <v>0</v>
      </c>
      <c r="D25" s="125"/>
    </row>
    <row r="26" spans="1:4" ht="15" customHeight="1" x14ac:dyDescent="0.25">
      <c r="A26" s="19"/>
      <c r="B26" s="18" t="s">
        <v>32</v>
      </c>
      <c r="C26" s="135">
        <f>'Repl Cost'!B15</f>
        <v>0</v>
      </c>
      <c r="D26" s="125"/>
    </row>
    <row r="27" spans="1:4" ht="15" customHeight="1" x14ac:dyDescent="0.25">
      <c r="A27" s="19"/>
      <c r="B27" s="18" t="s">
        <v>33</v>
      </c>
      <c r="C27" s="135">
        <f>'Repl Cost'!B16</f>
        <v>0</v>
      </c>
      <c r="D27" s="125"/>
    </row>
    <row r="28" spans="1:4" ht="15" customHeight="1" x14ac:dyDescent="0.25">
      <c r="A28" s="19"/>
      <c r="B28" s="18" t="s">
        <v>34</v>
      </c>
      <c r="C28" s="135">
        <f>'Repl Cost'!B17</f>
        <v>0</v>
      </c>
      <c r="D28" s="125"/>
    </row>
    <row r="29" spans="1:4" ht="15" customHeight="1" x14ac:dyDescent="0.25">
      <c r="A29" s="19"/>
      <c r="B29" s="18" t="s">
        <v>206</v>
      </c>
      <c r="C29" s="135">
        <f>'Repl Cost'!B28</f>
        <v>0</v>
      </c>
      <c r="D29" s="125"/>
    </row>
    <row r="30" spans="1:4" ht="15" customHeight="1" x14ac:dyDescent="0.25">
      <c r="A30" s="19"/>
      <c r="B30" s="18" t="s">
        <v>207</v>
      </c>
      <c r="C30" s="135">
        <f>'Repl Cost'!B29</f>
        <v>0</v>
      </c>
      <c r="D30" s="125"/>
    </row>
    <row r="31" spans="1:4" ht="15" customHeight="1" x14ac:dyDescent="0.25">
      <c r="A31" s="19"/>
      <c r="B31" s="18" t="s">
        <v>208</v>
      </c>
      <c r="C31" s="135">
        <f>'Repl Cost'!B30</f>
        <v>0</v>
      </c>
      <c r="D31" s="125"/>
    </row>
    <row r="32" spans="1:4" ht="15" customHeight="1" x14ac:dyDescent="0.25">
      <c r="A32" s="19"/>
      <c r="B32" s="18" t="s">
        <v>35</v>
      </c>
      <c r="C32" s="146">
        <v>0</v>
      </c>
      <c r="D32" s="73"/>
    </row>
    <row r="33" spans="1:4" ht="15" customHeight="1" x14ac:dyDescent="0.25">
      <c r="A33" s="19"/>
      <c r="B33" s="18" t="s">
        <v>36</v>
      </c>
      <c r="C33" s="146">
        <v>0</v>
      </c>
      <c r="D33" s="73"/>
    </row>
    <row r="34" spans="1:4" ht="15" customHeight="1" x14ac:dyDescent="0.25">
      <c r="A34" s="19"/>
      <c r="B34" s="18" t="s">
        <v>37</v>
      </c>
      <c r="C34" s="146">
        <v>0</v>
      </c>
      <c r="D34" s="73"/>
    </row>
    <row r="35" spans="1:4" ht="15" customHeight="1" x14ac:dyDescent="0.25">
      <c r="A35" s="19"/>
      <c r="B35" s="18" t="s">
        <v>38</v>
      </c>
      <c r="C35" s="146">
        <v>0</v>
      </c>
      <c r="D35" s="73"/>
    </row>
    <row r="36" spans="1:4" ht="15" customHeight="1" x14ac:dyDescent="0.25">
      <c r="A36" s="19"/>
      <c r="B36" s="18" t="s">
        <v>86</v>
      </c>
      <c r="C36" s="135">
        <f>'Repl Cost'!B34+'Repl Cost'!B36</f>
        <v>0</v>
      </c>
      <c r="D36" s="73"/>
    </row>
    <row r="37" spans="1:4" ht="15" customHeight="1" x14ac:dyDescent="0.25">
      <c r="A37" s="19"/>
      <c r="B37" s="18" t="s">
        <v>39</v>
      </c>
      <c r="C37" s="146">
        <f>'Repl Cost'!B40</f>
        <v>0</v>
      </c>
      <c r="D37" s="73"/>
    </row>
    <row r="38" spans="1:4" ht="15" customHeight="1" x14ac:dyDescent="0.25">
      <c r="A38" s="19"/>
      <c r="B38" s="18" t="s">
        <v>213</v>
      </c>
      <c r="C38" s="135">
        <f>'Repl Cost'!B37</f>
        <v>0</v>
      </c>
      <c r="D38" s="73"/>
    </row>
    <row r="39" spans="1:4" ht="15" customHeight="1" x14ac:dyDescent="0.25">
      <c r="A39" s="19"/>
      <c r="B39" s="18" t="s">
        <v>217</v>
      </c>
      <c r="C39" s="135">
        <f>'Repl Cost'!B42</f>
        <v>0</v>
      </c>
      <c r="D39" s="73"/>
    </row>
    <row r="40" spans="1:4" ht="15" customHeight="1" x14ac:dyDescent="0.25">
      <c r="A40" s="19"/>
      <c r="B40" s="18" t="s">
        <v>40</v>
      </c>
      <c r="C40" s="135">
        <f>'Repl Cost'!B44</f>
        <v>0</v>
      </c>
      <c r="D40" s="73"/>
    </row>
    <row r="41" spans="1:4" ht="15" customHeight="1" x14ac:dyDescent="0.25">
      <c r="A41" s="19"/>
      <c r="B41" s="18" t="s">
        <v>83</v>
      </c>
      <c r="C41" s="135">
        <f>'Repl Cost'!B45</f>
        <v>0</v>
      </c>
      <c r="D41" s="73"/>
    </row>
    <row r="42" spans="1:4" ht="15" customHeight="1" x14ac:dyDescent="0.25">
      <c r="A42" s="19"/>
      <c r="B42" s="18" t="s">
        <v>82</v>
      </c>
      <c r="C42" s="146">
        <v>0</v>
      </c>
      <c r="D42" s="73"/>
    </row>
    <row r="43" spans="1:4" ht="15" customHeight="1" x14ac:dyDescent="0.25">
      <c r="A43" s="19"/>
      <c r="B43" s="18" t="s">
        <v>41</v>
      </c>
      <c r="C43" s="135">
        <f>'Repl Cost'!B33</f>
        <v>0</v>
      </c>
      <c r="D43" s="73"/>
    </row>
    <row r="44" spans="1:4" ht="15" customHeight="1" x14ac:dyDescent="0.25">
      <c r="A44" s="19"/>
      <c r="B44" s="18" t="s">
        <v>42</v>
      </c>
      <c r="C44" s="146">
        <v>0</v>
      </c>
      <c r="D44" s="73"/>
    </row>
    <row r="45" spans="1:4" ht="15" customHeight="1" x14ac:dyDescent="0.25">
      <c r="A45" s="19"/>
      <c r="B45" s="142" t="s">
        <v>291</v>
      </c>
      <c r="C45" s="135">
        <f>'Repl Cost'!B32</f>
        <v>0</v>
      </c>
      <c r="D45" s="73"/>
    </row>
    <row r="46" spans="1:4" ht="15" customHeight="1" x14ac:dyDescent="0.25">
      <c r="A46" s="19"/>
      <c r="B46" s="18" t="s">
        <v>43</v>
      </c>
      <c r="C46" s="135">
        <f>'Repl Cost'!B21</f>
        <v>0</v>
      </c>
      <c r="D46" s="73"/>
    </row>
    <row r="47" spans="1:4" ht="15" customHeight="1" x14ac:dyDescent="0.25">
      <c r="A47" s="19"/>
      <c r="B47" s="152" t="s">
        <v>93</v>
      </c>
      <c r="C47" s="146">
        <v>0</v>
      </c>
      <c r="D47" s="73"/>
    </row>
    <row r="48" spans="1:4" ht="15" customHeight="1" x14ac:dyDescent="0.25">
      <c r="A48" s="19"/>
      <c r="B48" s="152" t="s">
        <v>93</v>
      </c>
      <c r="C48" s="146">
        <v>0</v>
      </c>
      <c r="D48" s="73"/>
    </row>
    <row r="49" spans="1:4" ht="15" customHeight="1" x14ac:dyDescent="0.25">
      <c r="A49" s="19"/>
      <c r="B49" s="152" t="s">
        <v>93</v>
      </c>
      <c r="C49" s="146">
        <v>0</v>
      </c>
      <c r="D49" s="73"/>
    </row>
    <row r="50" spans="1:4" ht="15" customHeight="1" x14ac:dyDescent="0.25">
      <c r="A50" s="19"/>
      <c r="B50" s="152" t="s">
        <v>93</v>
      </c>
      <c r="C50" s="146">
        <v>0</v>
      </c>
      <c r="D50" s="73"/>
    </row>
    <row r="51" spans="1:4" ht="15" customHeight="1" x14ac:dyDescent="0.25">
      <c r="A51" s="19"/>
      <c r="B51" s="42" t="s">
        <v>44</v>
      </c>
      <c r="C51" s="127">
        <f>SUM(C17:C50)</f>
        <v>0</v>
      </c>
      <c r="D51" s="73"/>
    </row>
    <row r="52" spans="1:4" ht="15" customHeight="1" x14ac:dyDescent="0.25">
      <c r="A52" s="19"/>
      <c r="B52" s="19"/>
      <c r="C52" s="128"/>
      <c r="D52" s="73"/>
    </row>
    <row r="53" spans="1:4" ht="15" customHeight="1" x14ac:dyDescent="0.25">
      <c r="A53" s="19"/>
      <c r="B53" s="42" t="s">
        <v>45</v>
      </c>
      <c r="C53" s="128"/>
      <c r="D53" s="73"/>
    </row>
    <row r="54" spans="1:4" ht="15" customHeight="1" x14ac:dyDescent="0.25">
      <c r="A54" s="19"/>
      <c r="B54" s="42"/>
      <c r="C54" s="128"/>
      <c r="D54" s="73"/>
    </row>
    <row r="55" spans="1:4" ht="15" customHeight="1" x14ac:dyDescent="0.25">
      <c r="A55" s="73"/>
      <c r="B55" s="18" t="s">
        <v>46</v>
      </c>
      <c r="C55" s="146">
        <v>0</v>
      </c>
      <c r="D55" s="73"/>
    </row>
    <row r="56" spans="1:4" ht="15" customHeight="1" x14ac:dyDescent="0.25">
      <c r="A56" s="19"/>
      <c r="B56" s="18" t="s">
        <v>47</v>
      </c>
      <c r="C56" s="146">
        <v>0</v>
      </c>
      <c r="D56" s="73"/>
    </row>
    <row r="57" spans="1:4" ht="15" customHeight="1" x14ac:dyDescent="0.25">
      <c r="A57" s="19"/>
      <c r="B57" s="18" t="s">
        <v>48</v>
      </c>
      <c r="C57" s="146">
        <v>0</v>
      </c>
      <c r="D57" s="73"/>
    </row>
    <row r="58" spans="1:4" ht="15" customHeight="1" x14ac:dyDescent="0.25">
      <c r="A58" s="19"/>
      <c r="B58" s="18" t="s">
        <v>52</v>
      </c>
      <c r="C58" s="146">
        <v>0</v>
      </c>
      <c r="D58" s="73"/>
    </row>
    <row r="59" spans="1:4" ht="15" customHeight="1" x14ac:dyDescent="0.25">
      <c r="A59" s="19"/>
      <c r="B59" s="18" t="s">
        <v>49</v>
      </c>
      <c r="C59" s="146">
        <v>0</v>
      </c>
      <c r="D59" s="73"/>
    </row>
    <row r="60" spans="1:4" ht="15" customHeight="1" x14ac:dyDescent="0.25">
      <c r="A60" s="19"/>
      <c r="B60" s="18" t="s">
        <v>87</v>
      </c>
      <c r="C60" s="146">
        <v>0</v>
      </c>
      <c r="D60" s="73"/>
    </row>
    <row r="61" spans="1:4" ht="15" customHeight="1" x14ac:dyDescent="0.25">
      <c r="A61" s="19"/>
      <c r="B61" s="152" t="s">
        <v>308</v>
      </c>
      <c r="C61" s="146">
        <v>0</v>
      </c>
      <c r="D61" s="73"/>
    </row>
    <row r="62" spans="1:4" ht="15" customHeight="1" x14ac:dyDescent="0.25">
      <c r="A62" s="19"/>
      <c r="B62" s="152" t="s">
        <v>93</v>
      </c>
      <c r="C62" s="146">
        <v>0</v>
      </c>
      <c r="D62" s="73"/>
    </row>
    <row r="63" spans="1:4" ht="15" customHeight="1" x14ac:dyDescent="0.25">
      <c r="A63" s="19"/>
      <c r="B63" s="152" t="s">
        <v>93</v>
      </c>
      <c r="C63" s="146">
        <v>0</v>
      </c>
      <c r="D63" s="73"/>
    </row>
    <row r="64" spans="1:4" ht="15" customHeight="1" x14ac:dyDescent="0.25">
      <c r="A64" s="19"/>
      <c r="B64" s="42" t="s">
        <v>50</v>
      </c>
      <c r="C64" s="127">
        <f>SUM(C55:C63)</f>
        <v>0</v>
      </c>
      <c r="D64" s="73"/>
    </row>
    <row r="65" spans="1:9" ht="15" customHeight="1" x14ac:dyDescent="0.25">
      <c r="A65" s="19"/>
      <c r="B65" s="19"/>
      <c r="C65" s="128"/>
      <c r="D65" s="73"/>
    </row>
    <row r="66" spans="1:9" ht="15" customHeight="1" x14ac:dyDescent="0.25">
      <c r="A66" s="19"/>
      <c r="B66" s="42" t="s">
        <v>51</v>
      </c>
      <c r="C66" s="127">
        <f>C51+C64</f>
        <v>0</v>
      </c>
      <c r="D66" s="73"/>
    </row>
    <row r="67" spans="1:9" ht="15" customHeight="1" x14ac:dyDescent="0.25">
      <c r="A67" s="19"/>
      <c r="B67" s="42"/>
      <c r="C67" s="137"/>
      <c r="D67" s="73"/>
    </row>
    <row r="68" spans="1:9" ht="15" customHeight="1" x14ac:dyDescent="0.25">
      <c r="A68" s="19"/>
      <c r="B68" s="42" t="s">
        <v>81</v>
      </c>
      <c r="C68" s="138">
        <f>'Repl Cost'!B53-C51</f>
        <v>0</v>
      </c>
      <c r="D68" s="73" t="str">
        <f>IF(C13=C66,"ok","Please correct--Sources must equal Total costs")</f>
        <v>ok</v>
      </c>
    </row>
    <row r="69" spans="1:9" ht="15.75" x14ac:dyDescent="0.25">
      <c r="A69" s="19"/>
      <c r="B69" s="73"/>
      <c r="C69" s="73"/>
      <c r="D69" s="73"/>
    </row>
    <row r="70" spans="1:9" ht="15.75" x14ac:dyDescent="0.25">
      <c r="A70" s="154"/>
      <c r="B70" s="155"/>
      <c r="C70" s="155"/>
      <c r="D70" s="155"/>
      <c r="E70" s="153"/>
      <c r="F70" s="153"/>
      <c r="G70" s="153"/>
      <c r="H70" s="153"/>
      <c r="I70" s="153"/>
    </row>
    <row r="71" spans="1:9" ht="15.75" x14ac:dyDescent="0.25">
      <c r="A71" s="153"/>
      <c r="B71" s="154"/>
      <c r="C71" s="154"/>
      <c r="D71" s="153"/>
      <c r="E71" s="153"/>
      <c r="F71" s="153"/>
      <c r="G71" s="153"/>
      <c r="H71" s="153"/>
      <c r="I71" s="153"/>
    </row>
    <row r="72" spans="1:9" ht="15.75" x14ac:dyDescent="0.25">
      <c r="A72" s="153"/>
      <c r="B72" s="154"/>
      <c r="C72" s="154"/>
      <c r="D72" s="153"/>
      <c r="E72" s="153"/>
      <c r="F72" s="153"/>
      <c r="G72" s="153"/>
      <c r="H72" s="153"/>
      <c r="I72" s="153"/>
    </row>
    <row r="73" spans="1:9" ht="15.75" x14ac:dyDescent="0.25">
      <c r="A73" s="153"/>
      <c r="B73" s="154"/>
      <c r="C73" s="154"/>
      <c r="D73" s="153"/>
      <c r="E73" s="153"/>
      <c r="F73" s="153"/>
      <c r="G73" s="153"/>
      <c r="H73" s="153"/>
      <c r="I73" s="153"/>
    </row>
    <row r="74" spans="1:9" ht="15.75" x14ac:dyDescent="0.25">
      <c r="A74" s="153"/>
      <c r="B74" s="154"/>
      <c r="C74" s="154"/>
      <c r="D74" s="153"/>
      <c r="E74" s="153"/>
      <c r="F74" s="153"/>
      <c r="G74" s="153"/>
      <c r="H74" s="153"/>
      <c r="I74" s="153"/>
    </row>
    <row r="75" spans="1:9" ht="15.75" x14ac:dyDescent="0.25">
      <c r="A75" s="153"/>
      <c r="B75" s="154"/>
      <c r="C75" s="154"/>
      <c r="D75" s="153"/>
      <c r="E75" s="153"/>
      <c r="F75" s="153"/>
      <c r="G75" s="153"/>
      <c r="H75" s="153"/>
      <c r="I75" s="153"/>
    </row>
    <row r="76" spans="1:9" ht="15.75" x14ac:dyDescent="0.25">
      <c r="A76" s="153"/>
      <c r="B76" s="154"/>
      <c r="C76" s="154"/>
      <c r="D76" s="153"/>
      <c r="E76" s="153"/>
      <c r="F76" s="153"/>
      <c r="G76" s="153"/>
      <c r="H76" s="153"/>
      <c r="I76" s="153"/>
    </row>
    <row r="77" spans="1:9" ht="15.75" x14ac:dyDescent="0.25">
      <c r="A77" s="153"/>
      <c r="B77" s="154"/>
      <c r="C77" s="154"/>
      <c r="D77" s="153"/>
      <c r="E77" s="153"/>
      <c r="F77" s="153"/>
      <c r="G77" s="153"/>
      <c r="H77" s="153"/>
      <c r="I77" s="153"/>
    </row>
    <row r="78" spans="1:9" x14ac:dyDescent="0.25">
      <c r="A78" s="153"/>
      <c r="B78" s="155"/>
      <c r="C78" s="153"/>
      <c r="D78" s="153"/>
      <c r="E78" s="153"/>
      <c r="F78" s="153"/>
      <c r="G78" s="153"/>
      <c r="H78" s="153"/>
      <c r="I78" s="153"/>
    </row>
    <row r="79" spans="1:9" x14ac:dyDescent="0.25">
      <c r="A79" s="153"/>
      <c r="B79" s="153"/>
      <c r="C79" s="153"/>
      <c r="D79" s="153"/>
      <c r="E79" s="153"/>
      <c r="F79" s="153"/>
      <c r="G79" s="153"/>
      <c r="H79" s="153"/>
      <c r="I79" s="153"/>
    </row>
    <row r="80" spans="1:9" x14ac:dyDescent="0.25">
      <c r="A80" s="153"/>
      <c r="B80" s="153"/>
      <c r="C80" s="153"/>
      <c r="D80" s="153"/>
      <c r="E80" s="153"/>
      <c r="F80" s="153"/>
      <c r="G80" s="153"/>
      <c r="H80" s="153"/>
      <c r="I80" s="153"/>
    </row>
    <row r="81" spans="1:9" x14ac:dyDescent="0.25">
      <c r="A81" s="153"/>
      <c r="B81" s="153"/>
      <c r="C81" s="153"/>
      <c r="D81" s="153"/>
      <c r="E81" s="153"/>
      <c r="F81" s="153"/>
      <c r="G81" s="153"/>
      <c r="H81" s="153"/>
      <c r="I81" s="153"/>
    </row>
    <row r="82" spans="1:9" x14ac:dyDescent="0.25">
      <c r="A82" s="153"/>
      <c r="B82" s="153"/>
      <c r="C82" s="153"/>
      <c r="D82" s="153"/>
      <c r="E82" s="153"/>
      <c r="F82" s="153"/>
      <c r="G82" s="153"/>
      <c r="H82" s="153"/>
      <c r="I82" s="153"/>
    </row>
    <row r="83" spans="1:9" x14ac:dyDescent="0.25">
      <c r="A83" s="153"/>
      <c r="B83" s="153"/>
      <c r="C83" s="153"/>
      <c r="D83" s="153"/>
      <c r="E83" s="153"/>
      <c r="F83" s="153"/>
      <c r="G83" s="153"/>
      <c r="H83" s="153"/>
      <c r="I83" s="153"/>
    </row>
    <row r="84" spans="1:9" x14ac:dyDescent="0.25">
      <c r="A84" s="153"/>
      <c r="B84" s="153"/>
      <c r="C84" s="153"/>
      <c r="D84" s="153"/>
      <c r="E84" s="153"/>
      <c r="F84" s="153"/>
      <c r="G84" s="153"/>
      <c r="H84" s="153"/>
      <c r="I84" s="153"/>
    </row>
    <row r="85" spans="1:9" x14ac:dyDescent="0.25">
      <c r="A85" s="153"/>
      <c r="B85" s="153"/>
      <c r="C85" s="153"/>
      <c r="D85" s="153"/>
      <c r="E85" s="153"/>
      <c r="F85" s="153"/>
      <c r="G85" s="153"/>
      <c r="H85" s="153"/>
      <c r="I85" s="153"/>
    </row>
    <row r="86" spans="1:9" x14ac:dyDescent="0.25">
      <c r="A86" s="153"/>
      <c r="B86" s="153"/>
      <c r="C86" s="153"/>
      <c r="D86" s="153"/>
      <c r="E86" s="153"/>
      <c r="F86" s="153"/>
      <c r="G86" s="153"/>
      <c r="H86" s="153"/>
      <c r="I86" s="153"/>
    </row>
    <row r="87" spans="1:9" x14ac:dyDescent="0.25">
      <c r="A87" s="153"/>
      <c r="B87" s="153"/>
      <c r="C87" s="153"/>
      <c r="D87" s="153"/>
      <c r="E87" s="153"/>
      <c r="F87" s="153"/>
      <c r="G87" s="153"/>
      <c r="H87" s="153"/>
      <c r="I87" s="153"/>
    </row>
    <row r="88" spans="1:9" x14ac:dyDescent="0.25">
      <c r="A88" s="153"/>
      <c r="B88" s="153"/>
      <c r="C88" s="153"/>
      <c r="D88" s="153"/>
      <c r="E88" s="153"/>
      <c r="F88" s="153"/>
      <c r="G88" s="153"/>
      <c r="H88" s="153"/>
      <c r="I88" s="153"/>
    </row>
    <row r="89" spans="1:9" x14ac:dyDescent="0.25">
      <c r="A89" s="153"/>
      <c r="B89" s="153"/>
      <c r="C89" s="153"/>
      <c r="D89" s="153"/>
      <c r="E89" s="153"/>
      <c r="F89" s="153"/>
      <c r="G89" s="153"/>
      <c r="H89" s="153"/>
      <c r="I89" s="153"/>
    </row>
    <row r="90" spans="1:9" x14ac:dyDescent="0.25">
      <c r="A90" s="153"/>
      <c r="B90" s="153"/>
      <c r="C90" s="153"/>
      <c r="D90" s="153"/>
      <c r="E90" s="153"/>
      <c r="F90" s="153"/>
      <c r="G90" s="153"/>
      <c r="H90" s="153"/>
      <c r="I90" s="153"/>
    </row>
    <row r="91" spans="1:9" x14ac:dyDescent="0.25">
      <c r="A91" s="153"/>
      <c r="B91" s="153"/>
      <c r="C91" s="153"/>
      <c r="D91" s="153"/>
      <c r="E91" s="153"/>
      <c r="F91" s="153"/>
      <c r="G91" s="153"/>
      <c r="H91" s="153"/>
      <c r="I91" s="153"/>
    </row>
    <row r="92" spans="1:9" x14ac:dyDescent="0.25">
      <c r="A92" s="153"/>
      <c r="B92" s="153"/>
      <c r="C92" s="153"/>
      <c r="D92" s="153"/>
      <c r="E92" s="153"/>
      <c r="F92" s="153"/>
      <c r="G92" s="153"/>
      <c r="H92" s="153"/>
      <c r="I92" s="153"/>
    </row>
    <row r="93" spans="1:9" x14ac:dyDescent="0.25">
      <c r="A93" s="153"/>
      <c r="B93" s="153"/>
      <c r="C93" s="153"/>
      <c r="D93" s="153"/>
      <c r="E93" s="153"/>
      <c r="F93" s="153"/>
      <c r="G93" s="153"/>
      <c r="H93" s="153"/>
      <c r="I93" s="153"/>
    </row>
    <row r="94" spans="1:9" x14ac:dyDescent="0.25">
      <c r="A94" s="153"/>
      <c r="B94" s="153"/>
      <c r="C94" s="153"/>
      <c r="D94" s="153"/>
      <c r="E94" s="153"/>
      <c r="F94" s="153"/>
      <c r="G94" s="153"/>
      <c r="H94" s="153"/>
      <c r="I94" s="153"/>
    </row>
    <row r="95" spans="1:9" x14ac:dyDescent="0.25">
      <c r="A95" s="153"/>
      <c r="B95" s="153"/>
      <c r="C95" s="153"/>
      <c r="D95" s="153"/>
      <c r="E95" s="153"/>
      <c r="F95" s="153"/>
      <c r="G95" s="153"/>
      <c r="H95" s="153"/>
      <c r="I95" s="153"/>
    </row>
    <row r="96" spans="1:9" x14ac:dyDescent="0.25">
      <c r="A96" s="153"/>
      <c r="B96" s="153"/>
      <c r="C96" s="153"/>
      <c r="D96" s="153"/>
      <c r="E96" s="153"/>
      <c r="F96" s="153"/>
      <c r="G96" s="153"/>
      <c r="H96" s="153"/>
      <c r="I96" s="153"/>
    </row>
    <row r="97" spans="1:9" x14ac:dyDescent="0.25">
      <c r="A97" s="153"/>
      <c r="B97" s="153"/>
      <c r="C97" s="153"/>
      <c r="D97" s="153"/>
      <c r="E97" s="153"/>
      <c r="F97" s="153"/>
      <c r="G97" s="153"/>
      <c r="H97" s="153"/>
      <c r="I97" s="153"/>
    </row>
    <row r="98" spans="1:9" x14ac:dyDescent="0.25">
      <c r="A98" s="153"/>
      <c r="B98" s="153"/>
      <c r="C98" s="153"/>
      <c r="D98" s="153"/>
      <c r="E98" s="153"/>
      <c r="F98" s="153"/>
      <c r="G98" s="153"/>
      <c r="H98" s="153"/>
      <c r="I98" s="153"/>
    </row>
    <row r="99" spans="1:9" x14ac:dyDescent="0.25">
      <c r="A99" s="153"/>
      <c r="B99" s="153"/>
      <c r="C99" s="153"/>
      <c r="D99" s="153"/>
      <c r="E99" s="153"/>
      <c r="F99" s="153"/>
      <c r="G99" s="153"/>
      <c r="H99" s="153"/>
      <c r="I99" s="153"/>
    </row>
    <row r="100" spans="1:9" x14ac:dyDescent="0.25">
      <c r="A100" s="153"/>
      <c r="B100" s="153"/>
      <c r="C100" s="153"/>
      <c r="D100" s="153"/>
      <c r="E100" s="153"/>
      <c r="F100" s="153"/>
      <c r="G100" s="153"/>
      <c r="H100" s="153"/>
      <c r="I100" s="153"/>
    </row>
    <row r="101" spans="1:9" x14ac:dyDescent="0.25">
      <c r="A101" s="153"/>
      <c r="B101" s="153"/>
      <c r="C101" s="153"/>
      <c r="D101" s="153"/>
      <c r="E101" s="153"/>
      <c r="F101" s="153"/>
      <c r="G101" s="153"/>
      <c r="H101" s="153"/>
      <c r="I101" s="153"/>
    </row>
    <row r="102" spans="1:9" x14ac:dyDescent="0.25">
      <c r="A102" s="153"/>
      <c r="B102" s="153"/>
      <c r="C102" s="153"/>
      <c r="D102" s="153"/>
      <c r="E102" s="153"/>
      <c r="F102" s="153"/>
      <c r="G102" s="153"/>
      <c r="H102" s="153"/>
      <c r="I102" s="153"/>
    </row>
    <row r="103" spans="1:9" x14ac:dyDescent="0.25">
      <c r="A103" s="153"/>
      <c r="B103" s="153"/>
      <c r="C103" s="153"/>
      <c r="D103" s="153"/>
      <c r="E103" s="153"/>
      <c r="F103" s="153"/>
      <c r="G103" s="153"/>
      <c r="H103" s="153"/>
      <c r="I103" s="153"/>
    </row>
    <row r="104" spans="1:9" x14ac:dyDescent="0.25">
      <c r="A104" s="153"/>
      <c r="B104" s="153"/>
      <c r="C104" s="153"/>
      <c r="D104" s="153"/>
      <c r="E104" s="153"/>
      <c r="F104" s="153"/>
      <c r="G104" s="153"/>
      <c r="H104" s="153"/>
      <c r="I104" s="153"/>
    </row>
    <row r="105" spans="1:9" x14ac:dyDescent="0.25">
      <c r="A105" s="153"/>
      <c r="B105" s="153"/>
      <c r="C105" s="153"/>
      <c r="D105" s="153"/>
      <c r="E105" s="153"/>
      <c r="F105" s="153"/>
      <c r="G105" s="153"/>
      <c r="H105" s="153"/>
      <c r="I105" s="153"/>
    </row>
    <row r="106" spans="1:9" x14ac:dyDescent="0.25">
      <c r="A106" s="153"/>
      <c r="B106" s="153"/>
      <c r="C106" s="153"/>
      <c r="D106" s="153"/>
      <c r="E106" s="153"/>
      <c r="F106" s="153"/>
      <c r="G106" s="153"/>
      <c r="H106" s="153"/>
      <c r="I106" s="153"/>
    </row>
    <row r="107" spans="1:9" x14ac:dyDescent="0.25">
      <c r="A107" s="153"/>
      <c r="B107" s="153"/>
      <c r="C107" s="153"/>
      <c r="D107" s="153"/>
      <c r="E107" s="153"/>
      <c r="F107" s="153"/>
      <c r="G107" s="153"/>
      <c r="H107" s="153"/>
      <c r="I107" s="153"/>
    </row>
    <row r="108" spans="1:9" x14ac:dyDescent="0.25">
      <c r="A108" s="153"/>
      <c r="B108" s="153"/>
      <c r="C108" s="153"/>
      <c r="D108" s="153"/>
      <c r="E108" s="153"/>
      <c r="F108" s="153"/>
      <c r="G108" s="153"/>
      <c r="H108" s="153"/>
      <c r="I108" s="153"/>
    </row>
    <row r="109" spans="1:9" x14ac:dyDescent="0.25">
      <c r="A109" s="153"/>
      <c r="B109" s="153"/>
      <c r="C109" s="153"/>
      <c r="D109" s="153"/>
      <c r="E109" s="153"/>
      <c r="F109" s="153"/>
      <c r="G109" s="153"/>
      <c r="H109" s="153"/>
      <c r="I109" s="153"/>
    </row>
    <row r="110" spans="1:9" x14ac:dyDescent="0.25">
      <c r="A110" s="153"/>
      <c r="B110" s="153"/>
      <c r="C110" s="153"/>
      <c r="D110" s="153"/>
      <c r="E110" s="153"/>
      <c r="F110" s="153"/>
      <c r="G110" s="153"/>
      <c r="H110" s="153"/>
      <c r="I110" s="153"/>
    </row>
    <row r="111" spans="1:9" x14ac:dyDescent="0.25">
      <c r="A111" s="153"/>
      <c r="B111" s="153"/>
      <c r="C111" s="153"/>
      <c r="D111" s="153"/>
      <c r="E111" s="153"/>
      <c r="F111" s="153"/>
      <c r="G111" s="153"/>
      <c r="H111" s="153"/>
      <c r="I111" s="153"/>
    </row>
    <row r="112" spans="1:9" x14ac:dyDescent="0.25">
      <c r="A112" s="153"/>
      <c r="B112" s="153"/>
      <c r="C112" s="153"/>
      <c r="D112" s="153"/>
      <c r="E112" s="153"/>
      <c r="F112" s="153"/>
      <c r="G112" s="153"/>
      <c r="H112" s="153"/>
      <c r="I112" s="153"/>
    </row>
    <row r="113" spans="1:9" x14ac:dyDescent="0.25">
      <c r="A113" s="153"/>
      <c r="B113" s="153"/>
      <c r="C113" s="153"/>
      <c r="D113" s="153"/>
      <c r="E113" s="153"/>
      <c r="F113" s="153"/>
      <c r="G113" s="153"/>
      <c r="H113" s="153"/>
      <c r="I113" s="153"/>
    </row>
    <row r="114" spans="1:9" x14ac:dyDescent="0.25">
      <c r="A114" s="153"/>
      <c r="B114" s="153"/>
      <c r="C114" s="153"/>
      <c r="D114" s="153"/>
      <c r="E114" s="153"/>
      <c r="F114" s="153"/>
      <c r="G114" s="153"/>
      <c r="H114" s="153"/>
      <c r="I114" s="153"/>
    </row>
    <row r="115" spans="1:9" x14ac:dyDescent="0.25">
      <c r="A115" s="153"/>
      <c r="B115" s="153"/>
      <c r="C115" s="153"/>
      <c r="D115" s="153"/>
      <c r="E115" s="153"/>
      <c r="F115" s="153"/>
      <c r="G115" s="153"/>
      <c r="H115" s="153"/>
      <c r="I115" s="153"/>
    </row>
    <row r="116" spans="1:9" x14ac:dyDescent="0.25">
      <c r="A116" s="153"/>
      <c r="B116" s="153"/>
      <c r="C116" s="153"/>
      <c r="D116" s="153"/>
      <c r="E116" s="153"/>
      <c r="F116" s="153"/>
      <c r="G116" s="153"/>
      <c r="H116" s="153"/>
      <c r="I116" s="153"/>
    </row>
    <row r="117" spans="1:9" x14ac:dyDescent="0.25">
      <c r="A117" s="153"/>
      <c r="B117" s="153"/>
      <c r="C117" s="153"/>
      <c r="D117" s="153"/>
      <c r="E117" s="153"/>
      <c r="F117" s="153"/>
      <c r="G117" s="153"/>
      <c r="H117" s="153"/>
      <c r="I117" s="153"/>
    </row>
    <row r="118" spans="1:9" x14ac:dyDescent="0.25">
      <c r="A118" s="153"/>
      <c r="B118" s="153"/>
      <c r="C118" s="153"/>
      <c r="D118" s="153"/>
      <c r="E118" s="153"/>
      <c r="F118" s="153"/>
      <c r="G118" s="153"/>
      <c r="H118" s="153"/>
      <c r="I118" s="153"/>
    </row>
    <row r="119" spans="1:9" x14ac:dyDescent="0.25">
      <c r="A119" s="153"/>
      <c r="B119" s="153"/>
      <c r="C119" s="153"/>
      <c r="D119" s="153"/>
      <c r="E119" s="153"/>
      <c r="F119" s="153"/>
      <c r="G119" s="153"/>
      <c r="H119" s="153"/>
      <c r="I119" s="153"/>
    </row>
    <row r="120" spans="1:9" x14ac:dyDescent="0.25">
      <c r="A120" s="153"/>
      <c r="B120" s="153"/>
      <c r="C120" s="153"/>
      <c r="D120" s="153"/>
      <c r="E120" s="153"/>
      <c r="F120" s="153"/>
      <c r="G120" s="153"/>
      <c r="H120" s="153"/>
      <c r="I120" s="153"/>
    </row>
    <row r="121" spans="1:9" x14ac:dyDescent="0.25">
      <c r="A121" s="153"/>
      <c r="B121" s="153"/>
      <c r="C121" s="153"/>
      <c r="D121" s="153"/>
      <c r="E121" s="153"/>
      <c r="F121" s="153"/>
      <c r="G121" s="153"/>
      <c r="H121" s="153"/>
      <c r="I121" s="153"/>
    </row>
    <row r="122" spans="1:9" x14ac:dyDescent="0.25">
      <c r="A122" s="153"/>
      <c r="B122" s="153"/>
      <c r="C122" s="153"/>
      <c r="D122" s="153"/>
      <c r="E122" s="153"/>
      <c r="F122" s="153"/>
      <c r="G122" s="153"/>
      <c r="H122" s="153"/>
      <c r="I122" s="153"/>
    </row>
    <row r="123" spans="1:9" x14ac:dyDescent="0.25">
      <c r="A123" s="153"/>
      <c r="B123" s="153"/>
      <c r="C123" s="153"/>
      <c r="D123" s="153"/>
      <c r="E123" s="153"/>
      <c r="F123" s="153"/>
      <c r="G123" s="153"/>
      <c r="H123" s="153"/>
      <c r="I123" s="153"/>
    </row>
    <row r="124" spans="1:9" x14ac:dyDescent="0.25">
      <c r="A124" s="153"/>
      <c r="B124" s="153"/>
      <c r="C124" s="153"/>
      <c r="D124" s="153"/>
      <c r="E124" s="153"/>
      <c r="F124" s="153"/>
      <c r="G124" s="153"/>
      <c r="H124" s="153"/>
      <c r="I124" s="153"/>
    </row>
    <row r="125" spans="1:9" x14ac:dyDescent="0.25">
      <c r="A125" s="153"/>
      <c r="B125" s="153"/>
      <c r="C125" s="153"/>
      <c r="D125" s="153"/>
      <c r="E125" s="153"/>
      <c r="F125" s="153"/>
      <c r="G125" s="153"/>
      <c r="H125" s="153"/>
      <c r="I125" s="153"/>
    </row>
    <row r="126" spans="1:9" x14ac:dyDescent="0.25">
      <c r="A126" s="153"/>
      <c r="B126" s="153"/>
      <c r="C126" s="153"/>
      <c r="D126" s="153"/>
      <c r="E126" s="153"/>
      <c r="F126" s="153"/>
      <c r="G126" s="153"/>
      <c r="H126" s="153"/>
      <c r="I126" s="153"/>
    </row>
    <row r="127" spans="1:9" x14ac:dyDescent="0.25">
      <c r="A127" s="153"/>
      <c r="B127" s="153"/>
      <c r="C127" s="153"/>
      <c r="D127" s="153"/>
      <c r="E127" s="153"/>
      <c r="F127" s="153"/>
      <c r="G127" s="153"/>
      <c r="H127" s="153"/>
      <c r="I127" s="153"/>
    </row>
    <row r="128" spans="1:9" x14ac:dyDescent="0.25">
      <c r="A128" s="153"/>
      <c r="B128" s="153"/>
      <c r="C128" s="153"/>
      <c r="D128" s="153"/>
      <c r="E128" s="153"/>
      <c r="F128" s="153"/>
      <c r="G128" s="153"/>
      <c r="H128" s="153"/>
      <c r="I128" s="153"/>
    </row>
    <row r="129" spans="1:9" x14ac:dyDescent="0.25">
      <c r="A129" s="153"/>
      <c r="B129" s="153"/>
      <c r="C129" s="153"/>
      <c r="D129" s="153"/>
      <c r="E129" s="153"/>
      <c r="F129" s="153"/>
      <c r="G129" s="153"/>
      <c r="H129" s="153"/>
      <c r="I129" s="153"/>
    </row>
    <row r="130" spans="1:9" x14ac:dyDescent="0.25">
      <c r="A130" s="153"/>
      <c r="B130" s="153"/>
      <c r="C130" s="153"/>
      <c r="D130" s="153"/>
      <c r="E130" s="153"/>
      <c r="F130" s="153"/>
      <c r="G130" s="153"/>
      <c r="H130" s="153"/>
      <c r="I130" s="153"/>
    </row>
    <row r="131" spans="1:9" x14ac:dyDescent="0.25">
      <c r="A131" s="153"/>
      <c r="B131" s="153"/>
      <c r="C131" s="153"/>
      <c r="D131" s="153"/>
      <c r="E131" s="153"/>
      <c r="F131" s="153"/>
      <c r="G131" s="153"/>
      <c r="H131" s="153"/>
      <c r="I131" s="153"/>
    </row>
    <row r="132" spans="1:9" x14ac:dyDescent="0.25">
      <c r="A132" s="153"/>
      <c r="B132" s="153"/>
      <c r="C132" s="153"/>
      <c r="D132" s="153"/>
      <c r="E132" s="153"/>
      <c r="F132" s="153"/>
      <c r="G132" s="153"/>
      <c r="H132" s="153"/>
      <c r="I132" s="153"/>
    </row>
    <row r="133" spans="1:9" x14ac:dyDescent="0.25">
      <c r="A133" s="153"/>
      <c r="B133" s="153"/>
      <c r="C133" s="153"/>
      <c r="D133" s="153"/>
      <c r="E133" s="153"/>
      <c r="F133" s="153"/>
      <c r="G133" s="153"/>
      <c r="H133" s="153"/>
      <c r="I133" s="153"/>
    </row>
    <row r="134" spans="1:9" x14ac:dyDescent="0.25">
      <c r="A134" s="153"/>
      <c r="B134" s="153"/>
      <c r="C134" s="153"/>
      <c r="D134" s="153"/>
      <c r="E134" s="153"/>
      <c r="F134" s="153"/>
      <c r="G134" s="153"/>
      <c r="H134" s="153"/>
      <c r="I134" s="153"/>
    </row>
    <row r="135" spans="1:9" x14ac:dyDescent="0.25">
      <c r="A135" s="153"/>
      <c r="B135" s="153"/>
      <c r="C135" s="153"/>
      <c r="D135" s="153"/>
      <c r="E135" s="153"/>
      <c r="F135" s="153"/>
      <c r="G135" s="153"/>
      <c r="H135" s="153"/>
      <c r="I135" s="153"/>
    </row>
    <row r="136" spans="1:9" x14ac:dyDescent="0.25">
      <c r="A136" s="153"/>
      <c r="B136" s="153"/>
      <c r="C136" s="153"/>
      <c r="D136" s="153"/>
      <c r="E136" s="153"/>
      <c r="F136" s="153"/>
      <c r="G136" s="153"/>
      <c r="H136" s="153"/>
      <c r="I136" s="153"/>
    </row>
    <row r="137" spans="1:9" x14ac:dyDescent="0.25">
      <c r="A137" s="153"/>
      <c r="B137" s="153"/>
      <c r="C137" s="153"/>
      <c r="D137" s="153"/>
      <c r="E137" s="153"/>
      <c r="F137" s="153"/>
      <c r="G137" s="153"/>
      <c r="H137" s="153"/>
      <c r="I137" s="153"/>
    </row>
    <row r="138" spans="1:9" x14ac:dyDescent="0.25">
      <c r="A138" s="153"/>
      <c r="B138" s="153"/>
      <c r="C138" s="153"/>
      <c r="D138" s="153"/>
      <c r="E138" s="153"/>
      <c r="F138" s="153"/>
      <c r="G138" s="153"/>
      <c r="H138" s="153"/>
      <c r="I138" s="153"/>
    </row>
    <row r="139" spans="1:9" x14ac:dyDescent="0.25">
      <c r="A139" s="153"/>
      <c r="B139" s="153"/>
      <c r="C139" s="153"/>
      <c r="D139" s="153"/>
      <c r="E139" s="153"/>
      <c r="F139" s="153"/>
      <c r="G139" s="153"/>
      <c r="H139" s="153"/>
      <c r="I139" s="153"/>
    </row>
  </sheetData>
  <sheetProtection selectLockedCells="1"/>
  <customSheetViews>
    <customSheetView guid="{AC2272B0-E63F-43F0-A69C-8189582A5224}" showPageBreaks="1" showGridLines="0" fitToPage="1" view="pageLayout">
      <selection activeCell="C8" sqref="C8"/>
      <pageMargins left="0.7" right="0.7" top="1.1510416666666667" bottom="0.75" header="0.3" footer="0.3"/>
      <pageSetup scale="64" orientation="portrait" r:id="rId1"/>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view="pageLayout">
      <selection activeCell="C64" sqref="C64"/>
      <pageMargins left="0.7" right="0.7" top="1.1510416666666667" bottom="0.75" header="0.3" footer="0.3"/>
      <pageSetup scale="63" orientation="portrait" r:id="rId2"/>
      <headerFooter>
        <oddHeader xml:space="preserve">&amp;L&amp;"-,Bold"&amp;12Maximum Insurable 
Loan Calculation&amp;"-,Regular"
Section 232
&amp;C&amp;"-,Bold"U.S. Department of Housing 
and Urban Development&amp;"-,Regular"
Office of Residential 
Care Facilities&amp;ROMB Approval No. 2502-0605
(exp. mm/dd/yyyy) </oddHeader>
        <oddFooter>&amp;LPrevious versions obsolete&amp;CDRAFT&amp;R&amp;"Times New Roman,Regular"&amp;12form HUD-92264a-ORCF (mm/yyyy)</oddFooter>
      </headerFooter>
    </customSheetView>
    <customSheetView guid="{56B24939-83E5-41EA-B629-C0607413C864}" showPageBreaks="1" showGridLines="0" fitToPage="1" view="pageLayout" topLeftCell="A9">
      <selection activeCell="B45" sqref="B45"/>
      <pageMargins left="0.7" right="0.7" top="1.1510416666666667" bottom="0.75" header="0.3" footer="0.3"/>
      <pageSetup scale="65" orientation="portrait" r:id="rId3"/>
      <headerFooter>
        <oddHeader xml:space="preserve">&amp;L&amp;"-,Bold"&amp;12Maximum Insurable 
Loan Calculation&amp;"-,Regular"
Section 232
&amp;C&amp;"-,Bold"U.S. Department of Housing 
and Urban Development&amp;"-,Regular"
Office of Residential 
Care Facilities&amp;ROMB Approval No. 2502-0605
(exp. 03/31/2014)  </oddHeader>
        <oddFooter>&amp;LPrevious versions obsolete&amp;R&amp;"Times New Roman,Regular"&amp;12 form HUD-92264a-ORCF (Rev. 03/13)</oddFooter>
      </headerFooter>
    </customSheetView>
  </customSheetViews>
  <mergeCells count="1">
    <mergeCell ref="A2:B2"/>
  </mergeCells>
  <phoneticPr fontId="2" type="noConversion"/>
  <conditionalFormatting sqref="D68">
    <cfRule type="containsText" dxfId="0" priority="1" operator="containsText" text="Please correct">
      <formula>NOT(ISERROR(SEARCH("Please correct",D68)))</formula>
    </cfRule>
  </conditionalFormatting>
  <pageMargins left="0.7" right="0.7" top="1.1510416666666667" bottom="0.75" header="0.3" footer="0.3"/>
  <pageSetup scale="64" orientation="portrait" r:id="rId4"/>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52"/>
  <sheetViews>
    <sheetView showGridLines="0" view="pageLayout" zoomScaleNormal="75" workbookViewId="0">
      <selection activeCell="E36" sqref="E36"/>
    </sheetView>
  </sheetViews>
  <sheetFormatPr defaultColWidth="9.140625" defaultRowHeight="15" x14ac:dyDescent="0.25"/>
  <cols>
    <col min="1" max="1" width="52.85546875" style="21" customWidth="1"/>
    <col min="2" max="2" width="17.5703125" style="21" customWidth="1"/>
    <col min="3" max="3" width="9.28515625" style="21" bestFit="1" customWidth="1"/>
    <col min="4" max="4" width="11" style="21" customWidth="1"/>
    <col min="5" max="5" width="9.85546875" style="21" bestFit="1" customWidth="1"/>
    <col min="6" max="6" width="17" style="21" customWidth="1"/>
    <col min="7" max="7" width="20.7109375" style="21" customWidth="1"/>
    <col min="8" max="8" width="10" style="21" bestFit="1" customWidth="1"/>
    <col min="9" max="9" width="12.140625" style="21" customWidth="1"/>
    <col min="10" max="10" width="12.7109375" style="21" bestFit="1" customWidth="1"/>
    <col min="11" max="16384" width="9.140625" style="21"/>
  </cols>
  <sheetData>
    <row r="1" spans="1:10" s="73" customFormat="1" ht="137.25" customHeight="1" x14ac:dyDescent="0.25">
      <c r="A1" s="216" t="s">
        <v>287</v>
      </c>
      <c r="B1" s="217"/>
      <c r="C1" s="217"/>
      <c r="D1" s="217"/>
      <c r="E1" s="217"/>
      <c r="F1" s="217"/>
      <c r="G1" s="217"/>
      <c r="H1" s="19"/>
      <c r="I1" s="19"/>
      <c r="J1" s="19"/>
    </row>
    <row r="2" spans="1:10" s="73" customFormat="1" ht="15.75" x14ac:dyDescent="0.25">
      <c r="A2" s="21"/>
      <c r="B2" s="21"/>
      <c r="C2" s="21"/>
      <c r="D2" s="21"/>
      <c r="E2" s="21"/>
      <c r="F2" s="21"/>
      <c r="G2" s="21"/>
      <c r="H2" s="19"/>
      <c r="I2" s="19"/>
      <c r="J2" s="19"/>
    </row>
    <row r="3" spans="1:10" s="73" customFormat="1" ht="15.75" x14ac:dyDescent="0.25">
      <c r="A3" s="49" t="s">
        <v>79</v>
      </c>
      <c r="B3" s="98">
        <f>Instructions!D3</f>
        <v>0</v>
      </c>
      <c r="C3" s="80"/>
      <c r="D3" s="33"/>
      <c r="E3" s="33"/>
      <c r="F3" s="33"/>
      <c r="G3" s="101"/>
      <c r="H3" s="19"/>
      <c r="I3" s="19"/>
      <c r="J3" s="19"/>
    </row>
    <row r="4" spans="1:10" ht="15.75" x14ac:dyDescent="0.25">
      <c r="A4" s="29" t="s">
        <v>80</v>
      </c>
      <c r="B4" s="98">
        <f>Instructions!D4</f>
        <v>0</v>
      </c>
      <c r="C4" s="19"/>
      <c r="D4" s="19"/>
      <c r="E4" s="19"/>
      <c r="F4" s="19"/>
      <c r="G4" s="102"/>
      <c r="H4" s="19"/>
      <c r="I4" s="19"/>
      <c r="J4" s="19"/>
    </row>
    <row r="5" spans="1:10" ht="16.5" thickBot="1" x14ac:dyDescent="0.3">
      <c r="A5" s="30" t="s">
        <v>102</v>
      </c>
      <c r="B5" s="99">
        <f>Instructions!D5</f>
        <v>0</v>
      </c>
      <c r="C5" s="3"/>
      <c r="D5" s="3"/>
      <c r="E5" s="3"/>
      <c r="F5" s="3"/>
      <c r="G5" s="103"/>
      <c r="H5" s="2"/>
      <c r="I5" s="2"/>
      <c r="J5" s="19"/>
    </row>
    <row r="6" spans="1:10" ht="16.5" thickBot="1" x14ac:dyDescent="0.3">
      <c r="A6" s="31"/>
      <c r="B6" s="19"/>
      <c r="C6" s="19"/>
      <c r="D6" s="19"/>
      <c r="E6" s="19"/>
      <c r="F6" s="19"/>
      <c r="G6" s="23"/>
      <c r="H6" s="2"/>
      <c r="I6" s="19"/>
      <c r="J6" s="19"/>
    </row>
    <row r="7" spans="1:10" ht="16.5" thickBot="1" x14ac:dyDescent="0.3">
      <c r="A7" s="32" t="s">
        <v>106</v>
      </c>
      <c r="B7" s="2"/>
      <c r="C7" s="2"/>
      <c r="D7" s="2"/>
      <c r="E7" s="2"/>
      <c r="F7" s="2"/>
      <c r="G7" s="156">
        <v>0</v>
      </c>
      <c r="H7" s="2"/>
      <c r="I7" s="61" t="s">
        <v>126</v>
      </c>
      <c r="J7" s="19"/>
    </row>
    <row r="8" spans="1:10" ht="16.5" thickBot="1" x14ac:dyDescent="0.3">
      <c r="A8" s="31"/>
      <c r="B8" s="2"/>
      <c r="C8" s="2"/>
      <c r="D8" s="2"/>
      <c r="E8" s="2"/>
      <c r="F8" s="2"/>
      <c r="G8" s="23"/>
      <c r="H8" s="2"/>
      <c r="I8" s="61" t="s">
        <v>127</v>
      </c>
      <c r="J8" s="2"/>
    </row>
    <row r="9" spans="1:10" ht="16.5" thickBot="1" x14ac:dyDescent="0.3">
      <c r="A9" s="32" t="s">
        <v>107</v>
      </c>
      <c r="B9" s="2"/>
      <c r="C9" s="2"/>
      <c r="D9" s="2"/>
      <c r="E9" s="2"/>
      <c r="F9" s="2"/>
      <c r="G9" s="156">
        <v>0</v>
      </c>
      <c r="H9" s="2"/>
      <c r="I9" s="61" t="s">
        <v>128</v>
      </c>
      <c r="J9" s="2"/>
    </row>
    <row r="10" spans="1:10" ht="15.75" x14ac:dyDescent="0.25">
      <c r="A10" s="31"/>
      <c r="B10" s="2"/>
      <c r="C10" s="2"/>
      <c r="D10" s="2"/>
      <c r="E10" s="2"/>
      <c r="F10" s="2"/>
      <c r="G10" s="23"/>
      <c r="H10" s="2"/>
      <c r="I10" s="61" t="s">
        <v>129</v>
      </c>
      <c r="J10" s="2"/>
    </row>
    <row r="11" spans="1:10" ht="15.75" x14ac:dyDescent="0.25">
      <c r="A11" s="32" t="s">
        <v>108</v>
      </c>
      <c r="B11" s="2"/>
      <c r="C11" s="2"/>
      <c r="D11" s="2"/>
      <c r="E11" s="2"/>
      <c r="F11" s="2"/>
      <c r="G11" s="23"/>
      <c r="H11" s="2"/>
      <c r="I11" s="61" t="s">
        <v>130</v>
      </c>
      <c r="J11" s="2"/>
    </row>
    <row r="12" spans="1:10" ht="13.5" customHeight="1" x14ac:dyDescent="0.25">
      <c r="A12" s="28" t="s">
        <v>0</v>
      </c>
      <c r="B12" s="173">
        <f>'Repl Cost'!B53</f>
        <v>0</v>
      </c>
      <c r="C12" s="6" t="s">
        <v>17</v>
      </c>
      <c r="D12" s="7">
        <v>0.9</v>
      </c>
      <c r="E12" s="2"/>
      <c r="F12" s="5">
        <f>B12*D12</f>
        <v>0</v>
      </c>
      <c r="G12" s="23"/>
      <c r="H12" s="2"/>
      <c r="I12" s="61" t="s">
        <v>131</v>
      </c>
      <c r="J12" s="2"/>
    </row>
    <row r="13" spans="1:10" ht="15.75" x14ac:dyDescent="0.25">
      <c r="A13" s="126" t="s">
        <v>288</v>
      </c>
      <c r="B13" s="157">
        <v>0</v>
      </c>
      <c r="C13" s="158"/>
      <c r="D13" s="2"/>
      <c r="E13" s="2"/>
      <c r="F13" s="2"/>
      <c r="G13" s="23"/>
      <c r="H13" s="2"/>
      <c r="I13" s="61" t="s">
        <v>132</v>
      </c>
      <c r="J13" s="2"/>
    </row>
    <row r="14" spans="1:10" ht="15.75" x14ac:dyDescent="0.25">
      <c r="A14" s="28" t="s">
        <v>1</v>
      </c>
      <c r="B14" s="157">
        <v>0</v>
      </c>
      <c r="C14" s="158"/>
      <c r="D14" s="2"/>
      <c r="E14" s="2"/>
      <c r="F14" s="2"/>
      <c r="G14" s="23"/>
      <c r="H14" s="2"/>
      <c r="I14" s="61" t="s">
        <v>133</v>
      </c>
      <c r="J14" s="2"/>
    </row>
    <row r="15" spans="1:10" ht="15.75" x14ac:dyDescent="0.25">
      <c r="A15" s="28" t="s">
        <v>2</v>
      </c>
      <c r="B15" s="157">
        <v>0</v>
      </c>
      <c r="C15" s="158"/>
      <c r="D15" s="2"/>
      <c r="E15" s="2"/>
      <c r="F15" s="2"/>
      <c r="G15" s="23"/>
      <c r="H15" s="2"/>
      <c r="I15" s="19"/>
      <c r="J15" s="2"/>
    </row>
    <row r="16" spans="1:10" ht="15.75" x14ac:dyDescent="0.25">
      <c r="A16" s="28" t="s">
        <v>3</v>
      </c>
      <c r="B16" s="5">
        <f>SUM(B13:B15)</f>
        <v>0</v>
      </c>
      <c r="C16" s="6" t="s">
        <v>17</v>
      </c>
      <c r="D16" s="7">
        <v>0.9</v>
      </c>
      <c r="E16" s="5">
        <f>B16*D16</f>
        <v>0</v>
      </c>
      <c r="F16" s="2"/>
      <c r="G16" s="23"/>
      <c r="H16" s="2"/>
      <c r="I16" s="2"/>
      <c r="J16" s="2"/>
    </row>
    <row r="17" spans="1:20" ht="15.75" x14ac:dyDescent="0.25">
      <c r="A17" s="28" t="s">
        <v>4</v>
      </c>
      <c r="B17" s="2"/>
      <c r="C17" s="6"/>
      <c r="D17" s="2"/>
      <c r="E17" s="70">
        <f>'Land Calc'!B18</f>
        <v>0</v>
      </c>
      <c r="F17" s="2"/>
      <c r="G17" s="23"/>
      <c r="H17" s="2"/>
      <c r="I17" s="2"/>
      <c r="J17" s="2"/>
    </row>
    <row r="18" spans="1:20" ht="16.5" thickBot="1" x14ac:dyDescent="0.3">
      <c r="A18" s="28" t="s">
        <v>5</v>
      </c>
      <c r="B18" s="2"/>
      <c r="C18" s="2"/>
      <c r="D18" s="2"/>
      <c r="E18" s="2"/>
      <c r="F18" s="5">
        <f>E16+E17</f>
        <v>0</v>
      </c>
      <c r="G18" s="23"/>
      <c r="H18" s="2"/>
      <c r="I18" s="2"/>
      <c r="J18" s="2"/>
    </row>
    <row r="19" spans="1:20" ht="16.5" thickBot="1" x14ac:dyDescent="0.3">
      <c r="A19" s="28" t="s">
        <v>6</v>
      </c>
      <c r="B19" s="2"/>
      <c r="C19" s="2"/>
      <c r="D19" s="2"/>
      <c r="E19" s="2"/>
      <c r="F19" s="2"/>
      <c r="G19" s="24">
        <f>ROUNDDOWN(F12-F18,-2)</f>
        <v>0</v>
      </c>
      <c r="H19" s="2"/>
      <c r="I19" s="2"/>
      <c r="J19" s="2"/>
    </row>
    <row r="20" spans="1:20" ht="15.75" x14ac:dyDescent="0.25">
      <c r="A20" s="31"/>
      <c r="B20" s="2"/>
      <c r="C20" s="2"/>
      <c r="D20" s="2"/>
      <c r="E20" s="2"/>
      <c r="F20" s="2"/>
      <c r="G20" s="23"/>
      <c r="H20" s="2"/>
      <c r="I20" s="2"/>
      <c r="J20" s="2"/>
    </row>
    <row r="21" spans="1:20" ht="15.75" x14ac:dyDescent="0.25">
      <c r="A21" s="32" t="s">
        <v>104</v>
      </c>
      <c r="B21" s="2"/>
      <c r="C21" s="2"/>
      <c r="D21" s="2"/>
      <c r="E21" s="2"/>
      <c r="F21" s="2"/>
      <c r="G21" s="23"/>
      <c r="H21" s="2"/>
      <c r="I21" s="2"/>
      <c r="J21" s="2"/>
    </row>
    <row r="22" spans="1:20" ht="15.75" x14ac:dyDescent="0.25">
      <c r="A22" s="28" t="s">
        <v>16</v>
      </c>
      <c r="B22" s="157">
        <v>0</v>
      </c>
      <c r="C22" s="6" t="s">
        <v>17</v>
      </c>
      <c r="D22" s="159">
        <v>0</v>
      </c>
      <c r="E22" s="2"/>
      <c r="F22" s="5">
        <f>B22*D22</f>
        <v>0</v>
      </c>
      <c r="G22" s="23"/>
      <c r="H22" s="2"/>
      <c r="I22" s="2"/>
      <c r="J22" s="2"/>
    </row>
    <row r="23" spans="1:20" ht="15.75" x14ac:dyDescent="0.25">
      <c r="A23" s="126" t="s">
        <v>289</v>
      </c>
      <c r="B23" s="157">
        <v>0</v>
      </c>
      <c r="C23" s="6" t="s">
        <v>17</v>
      </c>
      <c r="D23" s="159">
        <v>0</v>
      </c>
      <c r="E23" s="5">
        <f>B23*D23</f>
        <v>0</v>
      </c>
      <c r="F23" s="2"/>
      <c r="G23" s="23"/>
      <c r="H23" s="2"/>
      <c r="I23" s="2"/>
      <c r="J23" s="2"/>
    </row>
    <row r="24" spans="1:20" ht="15.75" x14ac:dyDescent="0.25">
      <c r="A24" s="28" t="s">
        <v>4</v>
      </c>
      <c r="D24" s="2"/>
      <c r="E24" s="70">
        <f>'Land Calc'!B18</f>
        <v>0</v>
      </c>
      <c r="F24" s="2"/>
      <c r="G24" s="23"/>
      <c r="H24" s="2"/>
      <c r="I24" s="2"/>
      <c r="J24" s="2"/>
    </row>
    <row r="25" spans="1:20" ht="15.75" x14ac:dyDescent="0.25">
      <c r="A25" s="140" t="s">
        <v>310</v>
      </c>
      <c r="B25" s="2"/>
      <c r="C25" s="2"/>
      <c r="D25" s="2"/>
      <c r="E25" s="157">
        <v>0</v>
      </c>
      <c r="G25" s="23"/>
      <c r="H25" s="2"/>
      <c r="I25" s="2"/>
      <c r="J25" s="2"/>
    </row>
    <row r="26" spans="1:20" s="109" customFormat="1" ht="16.5" thickBot="1" x14ac:dyDescent="0.3">
      <c r="A26" s="140" t="s">
        <v>295</v>
      </c>
      <c r="C26" s="2"/>
      <c r="D26" s="2"/>
      <c r="F26" s="144">
        <f>E23+E24+E25</f>
        <v>0</v>
      </c>
      <c r="G26" s="143"/>
      <c r="H26" s="2"/>
      <c r="I26" s="2"/>
      <c r="J26" s="2"/>
    </row>
    <row r="27" spans="1:20" ht="16.5" thickBot="1" x14ac:dyDescent="0.3">
      <c r="A27" s="28" t="s">
        <v>294</v>
      </c>
      <c r="B27" s="2"/>
      <c r="C27" s="2"/>
      <c r="D27" s="2"/>
      <c r="E27" s="2"/>
      <c r="F27" s="141"/>
      <c r="G27" s="145">
        <f>ROUNDDOWN(F22-F26,-2)</f>
        <v>0</v>
      </c>
      <c r="H27" s="8"/>
      <c r="I27" s="2"/>
      <c r="J27" s="2"/>
    </row>
    <row r="28" spans="1:20" ht="15.75" x14ac:dyDescent="0.25">
      <c r="A28" s="31"/>
      <c r="B28" s="2"/>
      <c r="C28" s="2"/>
      <c r="D28" s="2"/>
      <c r="E28" s="2"/>
      <c r="F28" s="2"/>
      <c r="G28" s="23"/>
      <c r="H28" s="9"/>
      <c r="I28" s="2"/>
      <c r="J28" s="2"/>
    </row>
    <row r="29" spans="1:20" ht="15.75" x14ac:dyDescent="0.25">
      <c r="A29" s="32" t="s">
        <v>105</v>
      </c>
      <c r="B29" s="2"/>
      <c r="C29" s="2"/>
      <c r="D29" s="2"/>
      <c r="E29" s="2"/>
      <c r="F29" s="2"/>
      <c r="G29" s="23"/>
      <c r="H29" s="2"/>
      <c r="I29" s="2"/>
      <c r="J29" s="10"/>
      <c r="K29" s="81"/>
      <c r="L29" s="81"/>
      <c r="M29" s="81"/>
      <c r="N29" s="81"/>
      <c r="O29" s="81"/>
      <c r="P29" s="82"/>
      <c r="Q29" s="83"/>
      <c r="R29" s="84"/>
      <c r="S29" s="81"/>
      <c r="T29" s="85"/>
    </row>
    <row r="30" spans="1:20" ht="15.75" x14ac:dyDescent="0.25">
      <c r="A30" s="28" t="s">
        <v>7</v>
      </c>
      <c r="B30" s="2"/>
      <c r="C30" s="2"/>
      <c r="D30" s="2"/>
      <c r="E30" s="160">
        <v>0</v>
      </c>
      <c r="F30" s="11"/>
      <c r="G30" s="48"/>
      <c r="H30" s="2"/>
      <c r="I30" s="2"/>
      <c r="J30" s="10"/>
      <c r="K30" s="81"/>
      <c r="L30" s="86"/>
      <c r="M30" s="81"/>
      <c r="N30" s="81"/>
      <c r="O30" s="81"/>
      <c r="P30" s="82"/>
      <c r="Q30" s="83"/>
      <c r="R30" s="84"/>
      <c r="S30" s="83"/>
      <c r="T30" s="85"/>
    </row>
    <row r="31" spans="1:20" ht="15.75" x14ac:dyDescent="0.25">
      <c r="A31" s="28" t="s">
        <v>8</v>
      </c>
      <c r="B31" s="2"/>
      <c r="C31" s="2"/>
      <c r="D31" s="2"/>
      <c r="E31" s="160">
        <v>0</v>
      </c>
      <c r="F31" s="11"/>
      <c r="G31" s="23"/>
      <c r="H31" s="2"/>
      <c r="I31" s="2"/>
      <c r="J31" s="10"/>
      <c r="K31" s="81"/>
      <c r="L31" s="81"/>
      <c r="M31" s="81"/>
      <c r="N31" s="81"/>
      <c r="O31" s="81"/>
      <c r="P31" s="82"/>
      <c r="Q31" s="81"/>
      <c r="R31" s="84"/>
      <c r="S31" s="87"/>
      <c r="T31" s="85"/>
    </row>
    <row r="32" spans="1:20" ht="15.75" x14ac:dyDescent="0.25">
      <c r="A32" s="28" t="s">
        <v>9</v>
      </c>
      <c r="B32" s="1" t="s">
        <v>20</v>
      </c>
      <c r="C32" s="161">
        <v>0</v>
      </c>
      <c r="D32" s="2"/>
      <c r="E32" s="60" t="e">
        <f>(PMT((($E$30/12)),($C$32*12),-1)*12-($E$30))</f>
        <v>#NUM!</v>
      </c>
      <c r="F32" s="11"/>
      <c r="G32" s="23"/>
      <c r="H32" s="2"/>
      <c r="I32" s="2"/>
      <c r="J32" s="2"/>
    </row>
    <row r="33" spans="1:10" ht="15.75" x14ac:dyDescent="0.25">
      <c r="A33" s="28" t="s">
        <v>10</v>
      </c>
      <c r="B33" s="2"/>
      <c r="C33" s="2"/>
      <c r="D33" s="2"/>
      <c r="E33" s="2"/>
      <c r="F33" s="60" t="e">
        <f>SUM(E30:E32)</f>
        <v>#NUM!</v>
      </c>
      <c r="G33" s="26"/>
      <c r="H33" s="2"/>
      <c r="I33" s="2"/>
      <c r="J33" s="2"/>
    </row>
    <row r="34" spans="1:10" ht="15.75" x14ac:dyDescent="0.25">
      <c r="A34" s="28" t="s">
        <v>139</v>
      </c>
      <c r="B34" s="157">
        <v>0</v>
      </c>
      <c r="C34" s="12" t="s">
        <v>18</v>
      </c>
      <c r="D34" s="162">
        <v>1.45</v>
      </c>
      <c r="E34" s="2"/>
      <c r="F34" s="5">
        <f>B34/D34</f>
        <v>0</v>
      </c>
      <c r="G34" s="23"/>
      <c r="H34" s="2"/>
      <c r="I34" s="2"/>
      <c r="J34" s="2"/>
    </row>
    <row r="35" spans="1:10" ht="15.75" x14ac:dyDescent="0.25">
      <c r="A35" s="28" t="s">
        <v>12</v>
      </c>
      <c r="B35" s="70">
        <f>'Land Calc'!B12</f>
        <v>0</v>
      </c>
      <c r="C35" s="6" t="s">
        <v>19</v>
      </c>
      <c r="D35" s="70">
        <f>'Land Calc'!B19</f>
        <v>0</v>
      </c>
      <c r="E35" s="6"/>
      <c r="F35" s="5">
        <f>B35+D35</f>
        <v>0</v>
      </c>
      <c r="G35" s="23"/>
      <c r="H35" s="2"/>
      <c r="I35" s="2"/>
      <c r="J35" s="2"/>
    </row>
    <row r="36" spans="1:10" ht="15.75" x14ac:dyDescent="0.25">
      <c r="A36" s="28" t="s">
        <v>11</v>
      </c>
      <c r="B36" s="2"/>
      <c r="C36" s="6"/>
      <c r="D36" s="2"/>
      <c r="E36" s="2"/>
      <c r="F36" s="5">
        <f>F34-F35</f>
        <v>0</v>
      </c>
      <c r="G36" s="23"/>
      <c r="H36" s="2"/>
      <c r="I36" s="2"/>
      <c r="J36" s="2"/>
    </row>
    <row r="37" spans="1:10" s="73" customFormat="1" ht="15.75" x14ac:dyDescent="0.25">
      <c r="A37" s="28" t="s">
        <v>13</v>
      </c>
      <c r="B37" s="2"/>
      <c r="C37" s="2"/>
      <c r="D37" s="2"/>
      <c r="E37" s="2"/>
      <c r="F37" s="2"/>
      <c r="G37" s="27" t="e">
        <f>F36/F33</f>
        <v>#NUM!</v>
      </c>
      <c r="H37" s="19"/>
      <c r="I37" s="19"/>
      <c r="J37" s="19"/>
    </row>
    <row r="38" spans="1:10" s="73" customFormat="1" ht="16.5" thickBot="1" x14ac:dyDescent="0.3">
      <c r="A38" s="28" t="s">
        <v>14</v>
      </c>
      <c r="B38" s="157">
        <v>0</v>
      </c>
      <c r="C38" s="12" t="s">
        <v>18</v>
      </c>
      <c r="D38" s="162">
        <v>0</v>
      </c>
      <c r="E38" s="2"/>
      <c r="F38" s="2"/>
      <c r="G38" s="27">
        <f>IFERROR(B38/D38,0)</f>
        <v>0</v>
      </c>
      <c r="H38" s="19"/>
      <c r="I38" s="19"/>
      <c r="J38" s="19"/>
    </row>
    <row r="39" spans="1:10" ht="16.5" thickBot="1" x14ac:dyDescent="0.3">
      <c r="A39" s="28" t="s">
        <v>15</v>
      </c>
      <c r="B39" s="19"/>
      <c r="C39" s="46"/>
      <c r="D39" s="19"/>
      <c r="E39" s="19"/>
      <c r="F39" s="19"/>
      <c r="G39" s="50" t="e">
        <f>ROUNDDOWN(G37+G38,-2)</f>
        <v>#NUM!</v>
      </c>
      <c r="H39" s="2"/>
      <c r="I39" s="2"/>
      <c r="J39" s="2"/>
    </row>
    <row r="40" spans="1:10" ht="15.75" x14ac:dyDescent="0.25">
      <c r="A40" s="28"/>
      <c r="B40" s="19"/>
      <c r="C40" s="46"/>
      <c r="D40" s="19"/>
      <c r="E40" s="19"/>
      <c r="F40" s="19"/>
      <c r="G40" s="47"/>
      <c r="J40" s="2"/>
    </row>
    <row r="41" spans="1:10" ht="15.75" x14ac:dyDescent="0.25">
      <c r="A41" s="39" t="s">
        <v>109</v>
      </c>
      <c r="B41" s="9"/>
      <c r="C41" s="16"/>
      <c r="D41" s="16"/>
      <c r="E41" s="16"/>
      <c r="F41" s="16"/>
      <c r="G41" s="40"/>
      <c r="J41" s="2"/>
    </row>
    <row r="42" spans="1:10" ht="15.75" x14ac:dyDescent="0.25">
      <c r="A42" s="34" t="s">
        <v>311</v>
      </c>
      <c r="B42" s="9"/>
      <c r="C42" s="9"/>
      <c r="D42" s="9"/>
      <c r="E42" s="9"/>
      <c r="F42" s="9"/>
      <c r="G42" s="25"/>
      <c r="J42" s="2"/>
    </row>
    <row r="43" spans="1:10" ht="15.75" x14ac:dyDescent="0.25">
      <c r="A43" s="35"/>
      <c r="B43" s="176">
        <v>0</v>
      </c>
      <c r="C43" s="9" t="s">
        <v>17</v>
      </c>
      <c r="D43" s="9">
        <v>90</v>
      </c>
      <c r="E43" s="9" t="s">
        <v>54</v>
      </c>
      <c r="F43" s="179">
        <v>0</v>
      </c>
      <c r="G43" s="25"/>
    </row>
    <row r="44" spans="1:10" ht="15.75" x14ac:dyDescent="0.25">
      <c r="A44" s="36" t="s">
        <v>312</v>
      </c>
      <c r="B44" s="177">
        <v>0</v>
      </c>
      <c r="C44" s="9" t="s">
        <v>17</v>
      </c>
      <c r="D44" s="9">
        <v>90</v>
      </c>
      <c r="E44" s="9" t="s">
        <v>54</v>
      </c>
      <c r="F44" s="180">
        <v>0</v>
      </c>
      <c r="G44" s="25"/>
    </row>
    <row r="45" spans="1:10" ht="15.75" x14ac:dyDescent="0.25">
      <c r="A45" s="36" t="s">
        <v>313</v>
      </c>
      <c r="B45" s="14"/>
      <c r="C45" s="9"/>
      <c r="D45" s="9"/>
      <c r="E45" s="9"/>
      <c r="F45" s="180">
        <v>0</v>
      </c>
      <c r="G45" s="25"/>
    </row>
    <row r="46" spans="1:10" ht="15.75" x14ac:dyDescent="0.25">
      <c r="A46" s="36" t="s">
        <v>314</v>
      </c>
      <c r="B46" s="14"/>
      <c r="C46" s="9"/>
      <c r="D46" s="9"/>
      <c r="E46" s="9"/>
      <c r="F46" s="181">
        <v>0</v>
      </c>
      <c r="G46" s="25"/>
    </row>
    <row r="47" spans="1:10" ht="15.75" x14ac:dyDescent="0.25">
      <c r="A47" s="36" t="s">
        <v>315</v>
      </c>
      <c r="B47" s="14"/>
      <c r="C47" s="9"/>
      <c r="D47" s="9"/>
      <c r="E47" s="9"/>
      <c r="F47" s="182">
        <v>0</v>
      </c>
      <c r="G47" s="25"/>
    </row>
    <row r="48" spans="1:10" ht="15.75" x14ac:dyDescent="0.25">
      <c r="A48" s="36" t="s">
        <v>316</v>
      </c>
      <c r="B48" s="14"/>
      <c r="C48" s="9"/>
      <c r="D48" s="9"/>
      <c r="E48" s="9"/>
      <c r="F48" s="183">
        <v>0</v>
      </c>
      <c r="G48" s="25"/>
    </row>
    <row r="49" spans="1:7" ht="15.75" x14ac:dyDescent="0.25">
      <c r="A49" s="36" t="s">
        <v>317</v>
      </c>
      <c r="B49" s="163"/>
      <c r="C49" s="10"/>
      <c r="D49" s="164"/>
      <c r="E49" s="26"/>
      <c r="F49" s="184">
        <v>0</v>
      </c>
      <c r="G49" s="37"/>
    </row>
    <row r="50" spans="1:7" ht="15.75" x14ac:dyDescent="0.25">
      <c r="A50" s="36" t="s">
        <v>318</v>
      </c>
      <c r="B50" s="15"/>
      <c r="C50" s="9"/>
      <c r="D50" s="9"/>
      <c r="E50" s="9"/>
      <c r="F50" s="179">
        <v>0</v>
      </c>
      <c r="G50" s="25"/>
    </row>
    <row r="51" spans="1:7" ht="16.5" thickBot="1" x14ac:dyDescent="0.3">
      <c r="A51" s="36" t="s">
        <v>319</v>
      </c>
      <c r="B51" s="163"/>
      <c r="C51" s="10"/>
      <c r="D51" s="164"/>
      <c r="E51" s="26"/>
      <c r="F51" s="54"/>
      <c r="G51" s="178">
        <v>0</v>
      </c>
    </row>
    <row r="52" spans="1:7" x14ac:dyDescent="0.25">
      <c r="A52" s="75"/>
      <c r="B52" s="76"/>
      <c r="C52" s="76"/>
      <c r="D52" s="76"/>
      <c r="E52" s="76"/>
      <c r="F52" s="76"/>
      <c r="G52" s="88"/>
    </row>
  </sheetData>
  <sheetProtection selectLockedCells="1"/>
  <protectedRanges>
    <protectedRange sqref="B12" name="Range1"/>
  </protectedRanges>
  <customSheetViews>
    <customSheetView guid="{AC2272B0-E63F-43F0-A69C-8189582A5224}" showPageBreaks="1" showGridLines="0" fitToPage="1" printArea="1" view="pageLayout">
      <selection activeCell="E36" sqref="E36"/>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printArea="1" view="pageLayout">
      <selection activeCell="C69" sqref="C69"/>
      <pageMargins left="0.7" right="0.7" top="0.75" bottom="0.75" header="0.3" footer="0.3"/>
      <pageSetup scale="56" orientation="portrait" r:id="rId2"/>
      <headerFooter>
        <oddHeader xml:space="preserve">&amp;L&amp;"-,Bold"&amp;12Maximum Insurable 
Loan Calculation
&amp;"-,Regular"Section 232&amp;C&amp;"-,Bold"U.S. Department of Housing 
and Urban Development&amp;"-,Regular"
Office of Residential 
Care Facilities&amp;R&amp;9OMB Approval No. 2502-0605
(exp. mm/dd/yyyy) </oddHeader>
        <oddFooter>&amp;LPrevious versions obsolete&amp;CDRAFT&amp;R&amp;"Times New Roman,Regular"&amp;12 form HUD-92264a-ORCF (mm/yyyy)</oddFooter>
      </headerFooter>
    </customSheetView>
    <customSheetView guid="{56B24939-83E5-41EA-B629-C0607413C864}" showPageBreaks="1" showGridLines="0" fitToPage="1" printArea="1" view="pageLayout" topLeftCell="A7">
      <selection activeCell="C20" sqref="C20"/>
      <pageMargins left="0.7" right="0.7" top="0.75" bottom="0.75" header="0.3" footer="0.3"/>
      <pageSetup scale="56" orientation="portrait" r:id="rId3"/>
      <headerFooter>
        <oddHeader xml:space="preserve">&amp;L&amp;"-,Bold"&amp;12Maximum Insurable 
Loan Calculation
&amp;"-,Regular"Section 232&amp;C&amp;"-,Bold"U.S. Department of Housing 
and Urban Development&amp;"-,Regular"
Office of Residential 
Care Facilities&amp;R&amp;9OMB Approval No. 2502-0605
(exp. 03/31/2014) </oddHeader>
        <oddFooter>&amp;LPrevious versions obsolete&amp;R&amp;"Times New Roman,Regular"&amp;12 form HUD-92264a-ORCF (Rev. 03/13)</oddFooter>
      </headerFooter>
    </customSheetView>
  </customSheetViews>
  <mergeCells count="1">
    <mergeCell ref="A1:G1"/>
  </mergeCells>
  <phoneticPr fontId="2" type="noConversion"/>
  <dataValidations disablePrompts="1" count="1">
    <dataValidation type="list" allowBlank="1" showInputMessage="1" showErrorMessage="1" sqref="G5" xr:uid="{00000000-0002-0000-0700-000000000000}">
      <formula1>$I$6:$I$14</formula1>
    </dataValidation>
  </dataValidations>
  <pageMargins left="0.7" right="0.7" top="0.75" bottom="0.75" header="0.3" footer="0.3"/>
  <pageSetup scale="56" orientation="portrait" r:id="rId4"/>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60"/>
  <sheetViews>
    <sheetView showGridLines="0" zoomScale="75" zoomScaleNormal="75" workbookViewId="0">
      <selection activeCell="C6" sqref="C6"/>
    </sheetView>
  </sheetViews>
  <sheetFormatPr defaultColWidth="9.140625" defaultRowHeight="15" x14ac:dyDescent="0.25"/>
  <cols>
    <col min="1" max="1" width="58.140625" style="21" customWidth="1"/>
    <col min="2" max="2" width="9.140625" style="21"/>
    <col min="3" max="3" width="17.7109375" style="21" customWidth="1"/>
    <col min="4" max="4" width="9.140625" style="21"/>
    <col min="5" max="5" width="9" style="21" customWidth="1"/>
    <col min="6" max="6" width="9.140625" style="21" customWidth="1"/>
    <col min="7" max="7" width="20.7109375" style="21" customWidth="1"/>
    <col min="8" max="16384" width="9.140625" style="21"/>
  </cols>
  <sheetData>
    <row r="2" spans="1:19" ht="15.75" x14ac:dyDescent="0.25">
      <c r="A2" s="121" t="s">
        <v>117</v>
      </c>
      <c r="B2" s="122"/>
      <c r="C2" s="122"/>
      <c r="D2" s="122"/>
      <c r="E2" s="122"/>
      <c r="F2" s="122"/>
      <c r="G2" s="123"/>
      <c r="H2" s="8"/>
      <c r="I2" s="8"/>
      <c r="J2" s="8"/>
      <c r="K2" s="89"/>
      <c r="L2" s="90"/>
      <c r="M2" s="89"/>
      <c r="N2" s="89"/>
      <c r="O2" s="89"/>
      <c r="P2" s="89"/>
      <c r="Q2" s="89"/>
    </row>
    <row r="3" spans="1:19" ht="15.75" x14ac:dyDescent="0.25">
      <c r="A3" s="36" t="s">
        <v>111</v>
      </c>
      <c r="B3" s="14"/>
      <c r="C3" s="20">
        <f>('S &amp; U '!$C$37-'S &amp; U '!C26-'S &amp; U '!C31-'S &amp; U '!C32)/(100%-'S &amp; U '!D26-'S &amp; U '!D31-'S &amp; U '!D32)</f>
        <v>0</v>
      </c>
      <c r="D3" s="9"/>
      <c r="E3" s="9"/>
      <c r="F3" s="9"/>
      <c r="G3" s="25"/>
      <c r="H3" s="9"/>
      <c r="I3" s="9"/>
      <c r="J3" s="9"/>
      <c r="K3" s="81"/>
      <c r="L3" s="84"/>
      <c r="M3" s="81"/>
      <c r="N3" s="81"/>
      <c r="O3" s="81"/>
      <c r="P3" s="81"/>
      <c r="Q3" s="81"/>
    </row>
    <row r="4" spans="1:19" ht="15.75" x14ac:dyDescent="0.25">
      <c r="A4" s="36" t="s">
        <v>112</v>
      </c>
      <c r="B4" s="14"/>
      <c r="C4" s="9"/>
      <c r="D4" s="9"/>
      <c r="E4" s="9"/>
      <c r="F4" s="9"/>
      <c r="G4" s="25"/>
      <c r="H4" s="9"/>
      <c r="I4" s="9"/>
      <c r="J4" s="9"/>
      <c r="K4" s="81"/>
      <c r="L4" s="84"/>
      <c r="M4" s="81"/>
      <c r="N4" s="84"/>
      <c r="O4" s="81"/>
      <c r="P4" s="81"/>
      <c r="Q4" s="81"/>
    </row>
    <row r="5" spans="1:19" ht="15.75" x14ac:dyDescent="0.25">
      <c r="A5" s="36" t="s">
        <v>64</v>
      </c>
      <c r="B5" s="14"/>
      <c r="C5" s="9"/>
      <c r="D5" s="9"/>
      <c r="E5" s="9"/>
      <c r="F5" s="9"/>
      <c r="G5" s="25"/>
      <c r="H5" s="9"/>
      <c r="I5" s="10"/>
      <c r="J5" s="10"/>
      <c r="K5" s="83"/>
      <c r="L5" s="84"/>
      <c r="M5" s="81"/>
      <c r="N5" s="81"/>
      <c r="O5" s="81"/>
      <c r="P5" s="81"/>
      <c r="Q5" s="81"/>
    </row>
    <row r="6" spans="1:19" ht="15.75" x14ac:dyDescent="0.25">
      <c r="A6" s="36" t="s">
        <v>63</v>
      </c>
      <c r="B6" s="14"/>
      <c r="C6" s="165"/>
      <c r="D6" s="9"/>
      <c r="E6" s="9"/>
      <c r="F6" s="9"/>
      <c r="G6" s="25"/>
      <c r="H6" s="9"/>
      <c r="I6" s="9"/>
      <c r="J6" s="9"/>
      <c r="K6" s="81"/>
      <c r="L6" s="84"/>
      <c r="M6" s="81"/>
      <c r="N6" s="81"/>
      <c r="O6" s="81"/>
      <c r="P6" s="81"/>
      <c r="Q6" s="81"/>
    </row>
    <row r="7" spans="1:19" ht="16.5" thickBot="1" x14ac:dyDescent="0.3">
      <c r="A7" s="36" t="s">
        <v>113</v>
      </c>
      <c r="B7" s="9"/>
      <c r="C7" s="55">
        <f>C3-C6</f>
        <v>0</v>
      </c>
      <c r="D7" s="9"/>
      <c r="E7" s="9"/>
      <c r="F7" s="9"/>
      <c r="G7" s="25"/>
      <c r="H7" s="9"/>
      <c r="I7" s="9"/>
      <c r="J7" s="9"/>
      <c r="K7" s="81"/>
      <c r="L7" s="84"/>
      <c r="M7" s="81"/>
      <c r="N7" s="84"/>
      <c r="O7" s="81"/>
      <c r="P7" s="81"/>
      <c r="Q7" s="81"/>
    </row>
    <row r="8" spans="1:19" ht="16.5" thickBot="1" x14ac:dyDescent="0.3">
      <c r="A8" s="36" t="s">
        <v>114</v>
      </c>
      <c r="B8" s="10" t="s">
        <v>17</v>
      </c>
      <c r="C8" s="172">
        <v>85</v>
      </c>
      <c r="D8" s="9" t="s">
        <v>54</v>
      </c>
      <c r="E8" s="9"/>
      <c r="F8" s="9"/>
      <c r="G8" s="38">
        <f>ROUNDDOWN((C7*C8)/100,-2)</f>
        <v>0</v>
      </c>
      <c r="H8" s="8"/>
      <c r="I8" s="9"/>
      <c r="J8" s="9"/>
      <c r="K8" s="81"/>
      <c r="L8" s="84"/>
      <c r="M8" s="81"/>
      <c r="N8" s="81"/>
      <c r="O8" s="81"/>
      <c r="P8" s="84"/>
      <c r="Q8" s="87"/>
      <c r="R8" s="73"/>
      <c r="S8" s="73"/>
    </row>
    <row r="9" spans="1:19" s="73" customFormat="1" ht="15.75" x14ac:dyDescent="0.25">
      <c r="A9" s="36"/>
      <c r="B9" s="9"/>
      <c r="C9" s="9"/>
      <c r="D9" s="9"/>
      <c r="E9" s="9"/>
      <c r="F9" s="9"/>
      <c r="G9" s="25"/>
      <c r="H9" s="9"/>
      <c r="I9" s="9"/>
      <c r="J9" s="9"/>
      <c r="K9" s="81"/>
      <c r="L9" s="84"/>
      <c r="M9" s="81"/>
      <c r="N9" s="81"/>
      <c r="O9" s="81"/>
      <c r="P9" s="81"/>
      <c r="Q9" s="81"/>
    </row>
    <row r="10" spans="1:19" ht="15.75" x14ac:dyDescent="0.25">
      <c r="A10" s="39" t="s">
        <v>118</v>
      </c>
      <c r="B10" s="16"/>
      <c r="C10" s="16"/>
      <c r="D10" s="16"/>
      <c r="E10" s="16"/>
      <c r="F10" s="16"/>
      <c r="G10" s="40"/>
      <c r="H10" s="13"/>
      <c r="I10" s="13"/>
      <c r="J10" s="13"/>
      <c r="K10" s="91"/>
      <c r="L10" s="92"/>
      <c r="M10" s="91"/>
      <c r="N10" s="91"/>
      <c r="O10" s="91"/>
      <c r="P10" s="91"/>
      <c r="Q10" s="91"/>
      <c r="R10" s="73"/>
      <c r="S10" s="73"/>
    </row>
    <row r="11" spans="1:19" ht="15.75" x14ac:dyDescent="0.25">
      <c r="A11" s="36" t="s">
        <v>111</v>
      </c>
      <c r="B11" s="15"/>
      <c r="C11" s="20">
        <f>('S &amp; U '!$C$37-'S &amp; U '!C26-'S &amp; U '!C31-'S &amp; U '!C32-'S &amp; U '!C11-'S &amp; U '!C21)/(100%-'S &amp; U '!D26-'S &amp; U '!D31-'S &amp; U '!D32)</f>
        <v>0</v>
      </c>
      <c r="D11" s="9"/>
      <c r="E11" s="9"/>
      <c r="F11" s="9"/>
      <c r="G11" s="25"/>
      <c r="H11" s="9"/>
      <c r="I11" s="8"/>
      <c r="J11" s="8"/>
      <c r="K11" s="81"/>
      <c r="L11" s="84"/>
      <c r="M11" s="81"/>
      <c r="N11" s="81"/>
      <c r="O11" s="81"/>
      <c r="P11" s="81"/>
      <c r="Q11" s="81"/>
      <c r="R11" s="73"/>
      <c r="S11" s="73"/>
    </row>
    <row r="12" spans="1:19" ht="15.75" x14ac:dyDescent="0.25">
      <c r="A12" s="36" t="s">
        <v>115</v>
      </c>
      <c r="B12" s="9"/>
      <c r="C12" s="9"/>
      <c r="D12" s="9"/>
      <c r="E12" s="9"/>
      <c r="F12" s="9"/>
      <c r="G12" s="25"/>
      <c r="H12" s="9"/>
      <c r="I12" s="8"/>
      <c r="J12" s="8"/>
      <c r="K12" s="81"/>
      <c r="L12" s="84"/>
      <c r="M12" s="81"/>
      <c r="N12" s="81"/>
      <c r="O12" s="81"/>
      <c r="P12" s="81"/>
      <c r="Q12" s="81"/>
      <c r="R12" s="73"/>
      <c r="S12" s="73"/>
    </row>
    <row r="13" spans="1:19" ht="16.5" thickBot="1" x14ac:dyDescent="0.3">
      <c r="A13" s="36" t="s">
        <v>65</v>
      </c>
      <c r="B13" s="9"/>
      <c r="C13" s="165"/>
      <c r="D13" s="9"/>
      <c r="E13" s="9"/>
      <c r="F13" s="9"/>
      <c r="G13" s="25"/>
      <c r="H13" s="9"/>
      <c r="I13" s="8"/>
      <c r="J13" s="8"/>
      <c r="K13" s="81"/>
      <c r="L13" s="84"/>
      <c r="M13" s="81"/>
      <c r="N13" s="84"/>
      <c r="O13" s="81"/>
      <c r="P13" s="81"/>
      <c r="Q13" s="81"/>
      <c r="R13" s="73"/>
      <c r="S13" s="73"/>
    </row>
    <row r="14" spans="1:19" s="73" customFormat="1" ht="16.5" thickBot="1" x14ac:dyDescent="0.3">
      <c r="A14" s="36" t="s">
        <v>113</v>
      </c>
      <c r="B14" s="9"/>
      <c r="C14" s="9"/>
      <c r="D14" s="9"/>
      <c r="E14" s="9"/>
      <c r="F14" s="9"/>
      <c r="G14" s="38">
        <f>ROUNDDOWN(C11-C13,-2)</f>
        <v>0</v>
      </c>
      <c r="H14" s="9"/>
      <c r="I14" s="9"/>
      <c r="J14" s="9"/>
      <c r="K14" s="81"/>
      <c r="L14" s="84"/>
      <c r="M14" s="81"/>
      <c r="N14" s="81"/>
      <c r="O14" s="81"/>
      <c r="P14" s="81"/>
      <c r="Q14" s="81"/>
    </row>
    <row r="15" spans="1:19" s="73" customFormat="1" ht="15.75" x14ac:dyDescent="0.25">
      <c r="A15" s="36"/>
      <c r="B15" s="9"/>
      <c r="C15" s="9"/>
      <c r="D15" s="9"/>
      <c r="E15" s="9"/>
      <c r="F15" s="9"/>
      <c r="G15" s="25"/>
      <c r="H15" s="9"/>
      <c r="I15" s="9"/>
      <c r="J15" s="9"/>
      <c r="K15" s="81"/>
      <c r="L15" s="84"/>
      <c r="M15" s="81"/>
      <c r="N15" s="81"/>
      <c r="O15" s="81"/>
      <c r="P15" s="81"/>
      <c r="Q15" s="81"/>
    </row>
    <row r="16" spans="1:19" s="73" customFormat="1" ht="15.75" x14ac:dyDescent="0.25">
      <c r="A16" s="39" t="s">
        <v>119</v>
      </c>
      <c r="B16" s="9"/>
      <c r="C16" s="9"/>
      <c r="D16" s="9"/>
      <c r="E16" s="9"/>
      <c r="F16" s="9"/>
      <c r="G16" s="25"/>
      <c r="H16" s="9"/>
      <c r="I16" s="9"/>
      <c r="J16" s="9"/>
      <c r="K16" s="81"/>
      <c r="L16" s="84"/>
      <c r="M16" s="81"/>
      <c r="N16" s="81"/>
      <c r="O16" s="81"/>
      <c r="P16" s="81"/>
      <c r="Q16" s="81"/>
    </row>
    <row r="17" spans="1:18" s="73" customFormat="1" ht="15.75" x14ac:dyDescent="0.25">
      <c r="A17" s="36" t="s">
        <v>88</v>
      </c>
      <c r="B17" s="9"/>
      <c r="C17" s="166">
        <v>0</v>
      </c>
      <c r="D17" s="9"/>
      <c r="E17" s="9"/>
      <c r="F17" s="9"/>
      <c r="G17" s="25"/>
      <c r="H17" s="9"/>
      <c r="I17" s="9"/>
      <c r="J17" s="9"/>
      <c r="K17" s="81"/>
      <c r="L17" s="84"/>
      <c r="M17" s="81"/>
      <c r="N17" s="81"/>
      <c r="O17" s="81"/>
      <c r="P17" s="81"/>
      <c r="Q17" s="81"/>
    </row>
    <row r="18" spans="1:18" s="73" customFormat="1" ht="15.75" x14ac:dyDescent="0.25">
      <c r="A18" s="36" t="s">
        <v>89</v>
      </c>
      <c r="B18" s="17"/>
      <c r="C18" s="56">
        <v>0.9</v>
      </c>
      <c r="D18" s="9"/>
      <c r="E18" s="9"/>
      <c r="F18" s="9"/>
      <c r="G18" s="25"/>
      <c r="H18" s="9"/>
      <c r="I18" s="9"/>
      <c r="J18" s="9"/>
      <c r="K18" s="81"/>
      <c r="L18" s="84"/>
      <c r="M18" s="81"/>
      <c r="N18" s="81"/>
      <c r="O18" s="81"/>
      <c r="P18" s="81"/>
      <c r="Q18" s="81"/>
    </row>
    <row r="19" spans="1:18" s="73" customFormat="1" ht="15.75" x14ac:dyDescent="0.25">
      <c r="A19" s="36" t="s">
        <v>116</v>
      </c>
      <c r="B19" s="9"/>
      <c r="C19" s="52">
        <f>C17*C18</f>
        <v>0</v>
      </c>
      <c r="D19" s="9"/>
      <c r="E19" s="9"/>
      <c r="F19" s="9"/>
      <c r="G19" s="25"/>
      <c r="H19" s="9"/>
      <c r="I19" s="9"/>
      <c r="J19" s="9"/>
      <c r="K19" s="81"/>
      <c r="L19" s="84"/>
      <c r="M19" s="81"/>
      <c r="N19" s="81"/>
      <c r="O19" s="81"/>
      <c r="P19" s="81"/>
      <c r="Q19" s="81"/>
    </row>
    <row r="20" spans="1:18" s="73" customFormat="1" ht="16.5" thickBot="1" x14ac:dyDescent="0.3">
      <c r="A20" s="36" t="s">
        <v>90</v>
      </c>
      <c r="B20" s="9"/>
      <c r="C20" s="104">
        <v>0</v>
      </c>
      <c r="D20" s="9"/>
      <c r="E20" s="9"/>
      <c r="F20" s="9"/>
      <c r="G20" s="25"/>
      <c r="H20" s="9"/>
      <c r="I20" s="9"/>
      <c r="J20" s="9"/>
      <c r="K20" s="81"/>
      <c r="L20" s="84"/>
      <c r="M20" s="81"/>
      <c r="N20" s="81"/>
      <c r="O20" s="81"/>
      <c r="P20" s="81"/>
      <c r="Q20" s="81"/>
    </row>
    <row r="21" spans="1:18" s="73" customFormat="1" ht="16.5" thickBot="1" x14ac:dyDescent="0.3">
      <c r="A21" s="36" t="s">
        <v>57</v>
      </c>
      <c r="B21" s="9"/>
      <c r="C21" s="51"/>
      <c r="D21" s="9"/>
      <c r="E21" s="9"/>
      <c r="F21" s="9"/>
      <c r="G21" s="38">
        <f>ROUNDDOWN(C19-C20,-2)</f>
        <v>0</v>
      </c>
      <c r="H21" s="9"/>
      <c r="I21" s="9"/>
      <c r="J21" s="9"/>
      <c r="K21" s="81"/>
      <c r="L21" s="84"/>
      <c r="M21" s="81"/>
      <c r="N21" s="81"/>
      <c r="O21" s="81"/>
      <c r="P21" s="81"/>
      <c r="Q21" s="81"/>
    </row>
    <row r="22" spans="1:18" s="73" customFormat="1" ht="16.5" thickBot="1" x14ac:dyDescent="0.3">
      <c r="A22" s="36"/>
      <c r="B22" s="9"/>
      <c r="C22" s="9"/>
      <c r="D22" s="9"/>
      <c r="E22" s="9"/>
      <c r="F22" s="9"/>
      <c r="G22" s="25"/>
      <c r="H22" s="9"/>
      <c r="I22" s="9"/>
      <c r="J22" s="9"/>
      <c r="K22" s="81"/>
      <c r="L22" s="84"/>
      <c r="M22" s="81"/>
      <c r="N22" s="81"/>
      <c r="O22" s="81"/>
      <c r="P22" s="81"/>
      <c r="Q22" s="81"/>
    </row>
    <row r="23" spans="1:18" ht="16.5" thickBot="1" x14ac:dyDescent="0.3">
      <c r="A23" s="39" t="s">
        <v>320</v>
      </c>
      <c r="B23" s="9"/>
      <c r="C23" s="9"/>
      <c r="D23" s="9"/>
      <c r="E23" s="9"/>
      <c r="F23" s="9"/>
      <c r="G23" s="167">
        <v>0</v>
      </c>
      <c r="H23" s="9"/>
      <c r="I23" s="9"/>
      <c r="J23" s="9"/>
      <c r="K23" s="81"/>
      <c r="L23" s="84"/>
      <c r="M23" s="81"/>
      <c r="N23" s="81"/>
      <c r="O23" s="81"/>
      <c r="P23" s="81"/>
      <c r="Q23" s="81"/>
      <c r="R23" s="73"/>
    </row>
    <row r="24" spans="1:18" ht="15.75" x14ac:dyDescent="0.25">
      <c r="A24" s="36"/>
      <c r="B24" s="9"/>
      <c r="C24" s="9"/>
      <c r="D24" s="9"/>
      <c r="E24" s="9"/>
      <c r="F24" s="9"/>
      <c r="G24" s="25"/>
      <c r="H24" s="9"/>
      <c r="I24" s="9"/>
      <c r="J24" s="9"/>
      <c r="K24" s="81"/>
      <c r="L24" s="84"/>
      <c r="M24" s="81"/>
      <c r="N24" s="81"/>
      <c r="O24" s="81"/>
      <c r="P24" s="81"/>
      <c r="Q24" s="81"/>
      <c r="R24" s="73"/>
    </row>
    <row r="25" spans="1:18" ht="15.75" x14ac:dyDescent="0.25">
      <c r="A25" s="39" t="s">
        <v>120</v>
      </c>
      <c r="B25" s="9"/>
      <c r="C25" s="9"/>
      <c r="D25" s="9"/>
      <c r="E25" s="9"/>
      <c r="F25" s="9"/>
      <c r="G25" s="25"/>
      <c r="H25" s="9"/>
      <c r="I25" s="9"/>
      <c r="J25" s="9"/>
      <c r="K25" s="81"/>
      <c r="L25" s="84"/>
      <c r="M25" s="81"/>
      <c r="N25" s="81"/>
      <c r="O25" s="81"/>
      <c r="P25" s="81"/>
      <c r="Q25" s="81"/>
      <c r="R25" s="73"/>
    </row>
    <row r="26" spans="1:18" ht="15.75" x14ac:dyDescent="0.25">
      <c r="A26" s="36" t="s">
        <v>92</v>
      </c>
      <c r="B26" s="9"/>
      <c r="C26" s="9"/>
      <c r="D26" s="9"/>
      <c r="E26" s="9"/>
      <c r="F26" s="9"/>
      <c r="G26" s="185">
        <v>0</v>
      </c>
      <c r="H26" s="9"/>
      <c r="I26" s="9"/>
      <c r="J26" s="9"/>
      <c r="K26" s="81"/>
      <c r="L26" s="84"/>
      <c r="M26" s="81"/>
      <c r="N26" s="81"/>
      <c r="O26" s="81"/>
      <c r="P26" s="81"/>
      <c r="Q26" s="81"/>
      <c r="R26" s="73"/>
    </row>
    <row r="27" spans="1:18" ht="15.75" x14ac:dyDescent="0.25">
      <c r="A27" s="36"/>
      <c r="B27" s="9"/>
      <c r="C27" s="9"/>
      <c r="D27" s="9"/>
      <c r="E27" s="9"/>
      <c r="F27" s="9"/>
      <c r="G27" s="25"/>
      <c r="H27" s="9"/>
      <c r="I27" s="9"/>
      <c r="J27" s="9"/>
      <c r="K27" s="81"/>
      <c r="L27" s="84"/>
      <c r="M27" s="81"/>
      <c r="N27" s="81"/>
      <c r="O27" s="81"/>
      <c r="P27" s="81"/>
      <c r="Q27" s="81"/>
      <c r="R27" s="73"/>
    </row>
    <row r="28" spans="1:18" ht="15.75" x14ac:dyDescent="0.25">
      <c r="A28" s="39" t="s">
        <v>121</v>
      </c>
      <c r="B28" s="9"/>
      <c r="C28" s="9"/>
      <c r="D28" s="9"/>
      <c r="E28" s="9"/>
      <c r="F28" s="9"/>
      <c r="G28" s="25"/>
      <c r="H28" s="9"/>
      <c r="I28" s="9"/>
      <c r="J28" s="9"/>
      <c r="K28" s="81"/>
      <c r="L28" s="84"/>
      <c r="M28" s="81"/>
      <c r="N28" s="81"/>
      <c r="O28" s="81"/>
      <c r="P28" s="81"/>
      <c r="Q28" s="81"/>
      <c r="R28" s="73"/>
    </row>
    <row r="29" spans="1:18" ht="15.75" x14ac:dyDescent="0.25">
      <c r="A29" s="36" t="s">
        <v>58</v>
      </c>
      <c r="B29" s="9"/>
      <c r="C29" s="9"/>
      <c r="D29" s="9"/>
      <c r="E29" s="9"/>
      <c r="F29" s="173">
        <f>'Repl Cost'!B53</f>
        <v>0</v>
      </c>
      <c r="G29" s="71"/>
      <c r="H29" s="9"/>
      <c r="I29" s="9"/>
      <c r="J29" s="9"/>
      <c r="K29" s="81"/>
      <c r="L29" s="84"/>
      <c r="M29" s="81"/>
      <c r="N29" s="81"/>
      <c r="O29" s="81"/>
      <c r="P29" s="81"/>
      <c r="Q29" s="87"/>
      <c r="R29" s="73"/>
    </row>
    <row r="30" spans="1:18" ht="15.75" x14ac:dyDescent="0.25">
      <c r="A30" s="36" t="s">
        <v>59</v>
      </c>
      <c r="B30" s="9"/>
      <c r="C30" s="9"/>
      <c r="D30" s="9"/>
      <c r="E30" s="9"/>
      <c r="F30" s="168">
        <v>0</v>
      </c>
      <c r="G30" s="25"/>
      <c r="H30" s="9"/>
      <c r="I30" s="9"/>
      <c r="J30" s="9"/>
      <c r="K30" s="81"/>
      <c r="L30" s="84"/>
      <c r="M30" s="81"/>
      <c r="N30" s="84"/>
      <c r="O30" s="81"/>
      <c r="P30" s="81"/>
      <c r="Q30" s="81"/>
      <c r="R30" s="73"/>
    </row>
    <row r="31" spans="1:18" ht="15.75" x14ac:dyDescent="0.25">
      <c r="A31" s="36" t="s">
        <v>60</v>
      </c>
      <c r="B31" s="9"/>
      <c r="C31" s="9"/>
      <c r="D31" s="9"/>
      <c r="E31" s="9"/>
      <c r="F31" s="168">
        <v>0</v>
      </c>
      <c r="G31" s="25"/>
      <c r="H31" s="9"/>
      <c r="I31" s="9"/>
      <c r="J31" s="9"/>
      <c r="K31" s="81"/>
      <c r="L31" s="84"/>
      <c r="M31" s="81"/>
      <c r="N31" s="81"/>
      <c r="O31" s="81"/>
      <c r="P31" s="81"/>
      <c r="Q31" s="81"/>
      <c r="R31" s="73"/>
    </row>
    <row r="32" spans="1:18" ht="15.75" x14ac:dyDescent="0.25">
      <c r="A32" s="126" t="s">
        <v>290</v>
      </c>
      <c r="B32" s="9"/>
      <c r="C32" s="9"/>
      <c r="D32" s="9"/>
      <c r="E32" s="9"/>
      <c r="F32" s="168">
        <v>0</v>
      </c>
      <c r="G32" s="25"/>
      <c r="H32" s="9"/>
      <c r="I32" s="9"/>
      <c r="J32" s="9"/>
      <c r="K32" s="81"/>
      <c r="L32" s="84"/>
      <c r="M32" s="81"/>
      <c r="N32" s="84"/>
      <c r="O32" s="81"/>
      <c r="P32" s="81"/>
      <c r="Q32" s="81"/>
      <c r="R32" s="73"/>
    </row>
    <row r="33" spans="1:18" ht="15.75" x14ac:dyDescent="0.25">
      <c r="A33" s="36" t="s">
        <v>61</v>
      </c>
      <c r="B33" s="9"/>
      <c r="C33" s="9"/>
      <c r="D33" s="9"/>
      <c r="E33" s="9"/>
      <c r="F33" s="168">
        <v>0</v>
      </c>
      <c r="G33" s="25"/>
      <c r="H33" s="9"/>
      <c r="I33" s="9"/>
      <c r="J33" s="9"/>
      <c r="K33" s="81"/>
      <c r="L33" s="84"/>
      <c r="M33" s="81"/>
      <c r="N33" s="84"/>
      <c r="O33" s="81"/>
      <c r="P33" s="81"/>
      <c r="Q33" s="81"/>
      <c r="R33" s="73"/>
    </row>
    <row r="34" spans="1:18" ht="15.75" x14ac:dyDescent="0.25">
      <c r="A34" s="36" t="s">
        <v>122</v>
      </c>
      <c r="B34" s="9"/>
      <c r="C34" s="9"/>
      <c r="D34" s="9"/>
      <c r="E34" s="9"/>
      <c r="F34" s="70">
        <f>'Land Calc'!B18</f>
        <v>0</v>
      </c>
      <c r="G34" s="25"/>
      <c r="H34" s="9"/>
      <c r="I34" s="9"/>
      <c r="J34" s="9"/>
      <c r="K34" s="81"/>
      <c r="L34" s="84"/>
      <c r="M34" s="81"/>
      <c r="N34" s="81"/>
      <c r="O34" s="81"/>
      <c r="P34" s="84"/>
      <c r="Q34" s="87"/>
      <c r="R34" s="73"/>
    </row>
    <row r="35" spans="1:18" ht="16.5" thickBot="1" x14ac:dyDescent="0.3">
      <c r="A35" s="36" t="s">
        <v>123</v>
      </c>
      <c r="B35" s="9"/>
      <c r="C35" s="9"/>
      <c r="D35" s="9"/>
      <c r="E35" s="9"/>
      <c r="F35" s="53">
        <f>SUM(F30:F34)</f>
        <v>0</v>
      </c>
      <c r="G35" s="25"/>
      <c r="H35" s="9"/>
      <c r="I35" s="9"/>
      <c r="J35" s="9"/>
      <c r="K35" s="81"/>
      <c r="L35" s="84"/>
      <c r="M35" s="81"/>
      <c r="N35" s="81"/>
      <c r="O35" s="81"/>
      <c r="P35" s="84"/>
      <c r="Q35" s="87"/>
      <c r="R35" s="73"/>
    </row>
    <row r="36" spans="1:18" ht="16.5" thickBot="1" x14ac:dyDescent="0.3">
      <c r="A36" s="36" t="s">
        <v>124</v>
      </c>
      <c r="B36" s="9"/>
      <c r="C36" s="9"/>
      <c r="D36" s="9"/>
      <c r="E36" s="9"/>
      <c r="F36" s="9"/>
      <c r="G36" s="38">
        <f>ROUNDDOWN(F29-F35,-2)</f>
        <v>0</v>
      </c>
      <c r="H36" s="9"/>
      <c r="I36" s="9"/>
      <c r="J36" s="9"/>
      <c r="K36" s="81"/>
      <c r="L36" s="84"/>
      <c r="M36" s="81"/>
      <c r="N36" s="81"/>
      <c r="O36" s="81"/>
      <c r="P36" s="84"/>
      <c r="Q36" s="87"/>
      <c r="R36" s="73"/>
    </row>
    <row r="37" spans="1:18" ht="16.5" thickBot="1" x14ac:dyDescent="0.3">
      <c r="A37" s="36"/>
      <c r="B37" s="9"/>
      <c r="C37" s="9"/>
      <c r="D37" s="9"/>
      <c r="E37" s="9"/>
      <c r="F37" s="9"/>
      <c r="G37" s="25"/>
      <c r="H37" s="9"/>
      <c r="I37" s="9"/>
      <c r="J37" s="9"/>
      <c r="K37" s="81"/>
      <c r="L37" s="84"/>
      <c r="M37" s="81"/>
      <c r="N37" s="81"/>
      <c r="O37" s="81"/>
      <c r="P37" s="84"/>
      <c r="Q37" s="87"/>
      <c r="R37" s="73"/>
    </row>
    <row r="38" spans="1:18" ht="16.5" thickBot="1" x14ac:dyDescent="0.3">
      <c r="A38" s="41" t="s">
        <v>125</v>
      </c>
      <c r="B38" s="4"/>
      <c r="C38" s="4"/>
      <c r="D38" s="4"/>
      <c r="E38" s="4"/>
      <c r="F38" s="4"/>
      <c r="G38" s="169">
        <v>0</v>
      </c>
      <c r="H38" s="9"/>
      <c r="I38" s="9"/>
      <c r="J38" s="9"/>
      <c r="K38" s="81"/>
      <c r="L38" s="84"/>
      <c r="M38" s="81"/>
      <c r="N38" s="81"/>
      <c r="O38" s="81"/>
      <c r="P38" s="84"/>
      <c r="Q38" s="87"/>
      <c r="R38" s="73"/>
    </row>
    <row r="39" spans="1:18" ht="15.75" x14ac:dyDescent="0.25">
      <c r="A39" s="113"/>
      <c r="B39" s="19"/>
      <c r="C39" s="19"/>
      <c r="D39" s="19"/>
      <c r="E39" s="19"/>
      <c r="F39" s="19"/>
      <c r="G39" s="113"/>
      <c r="H39" s="9"/>
      <c r="I39" s="9"/>
      <c r="J39" s="9"/>
      <c r="K39" s="81"/>
      <c r="L39" s="84"/>
      <c r="M39" s="81"/>
      <c r="N39" s="81"/>
      <c r="O39" s="81"/>
      <c r="P39" s="84"/>
      <c r="Q39" s="87"/>
      <c r="R39" s="73"/>
    </row>
    <row r="40" spans="1:18" s="100" customFormat="1" ht="15.75" x14ac:dyDescent="0.25">
      <c r="A40" s="19" t="s">
        <v>279</v>
      </c>
      <c r="B40" s="19"/>
      <c r="C40" s="19"/>
      <c r="D40" s="19"/>
      <c r="E40" s="19"/>
      <c r="F40" s="19"/>
      <c r="G40" s="19"/>
      <c r="H40" s="9"/>
      <c r="I40" s="9"/>
      <c r="J40" s="9"/>
      <c r="K40" s="81"/>
      <c r="L40" s="84"/>
      <c r="M40" s="81"/>
      <c r="N40" s="81"/>
      <c r="O40" s="81"/>
      <c r="P40" s="84"/>
      <c r="Q40" s="87"/>
      <c r="R40" s="73"/>
    </row>
    <row r="41" spans="1:18" s="100" customFormat="1" ht="15.75" x14ac:dyDescent="0.25">
      <c r="A41" s="19" t="s">
        <v>280</v>
      </c>
      <c r="B41" s="19"/>
      <c r="C41" s="19">
        <f>(G36/100000)*'MILC Pg 1'!E30*4</f>
        <v>0</v>
      </c>
      <c r="D41" s="19"/>
      <c r="E41" s="19"/>
      <c r="F41" s="19"/>
      <c r="G41" s="19"/>
      <c r="H41" s="9"/>
      <c r="I41" s="9"/>
      <c r="J41" s="9"/>
      <c r="K41" s="81"/>
      <c r="L41" s="84"/>
      <c r="M41" s="81"/>
      <c r="N41" s="81"/>
      <c r="O41" s="81"/>
      <c r="P41" s="84"/>
      <c r="Q41" s="87"/>
      <c r="R41" s="73"/>
    </row>
    <row r="42" spans="1:18" s="100" customFormat="1" ht="15.75" x14ac:dyDescent="0.25">
      <c r="A42" s="19" t="s">
        <v>281</v>
      </c>
      <c r="B42" s="19"/>
      <c r="C42" s="170">
        <v>0</v>
      </c>
      <c r="D42" s="19"/>
      <c r="E42" s="19"/>
      <c r="F42" s="19"/>
      <c r="G42" s="19"/>
      <c r="H42" s="9"/>
      <c r="I42" s="9"/>
      <c r="J42" s="9"/>
      <c r="K42" s="81"/>
      <c r="L42" s="84"/>
      <c r="M42" s="81"/>
      <c r="N42" s="81"/>
      <c r="O42" s="81"/>
      <c r="P42" s="84"/>
      <c r="Q42" s="87"/>
      <c r="R42" s="73"/>
    </row>
    <row r="43" spans="1:18" s="100" customFormat="1" ht="15.75" x14ac:dyDescent="0.25">
      <c r="A43" s="19" t="s">
        <v>282</v>
      </c>
      <c r="B43" s="19"/>
      <c r="C43" s="108" t="e">
        <f>('Repl Cost'!B24/'Repl Cost'!B25)*('Repl Cost'!B28+'Repl Cost'!B29+'Repl Cost'!B30+'Repl Cost'!B31)</f>
        <v>#DIV/0!</v>
      </c>
      <c r="D43" s="19"/>
      <c r="E43" s="19"/>
      <c r="F43" s="19"/>
      <c r="G43" s="19"/>
      <c r="H43" s="9"/>
      <c r="I43" s="9"/>
      <c r="J43" s="9"/>
      <c r="K43" s="81"/>
      <c r="L43" s="84"/>
      <c r="M43" s="81"/>
      <c r="N43" s="81"/>
      <c r="O43" s="81"/>
      <c r="P43" s="84"/>
      <c r="Q43" s="87"/>
      <c r="R43" s="73"/>
    </row>
    <row r="44" spans="1:18" s="100" customFormat="1" ht="15.75" x14ac:dyDescent="0.25">
      <c r="A44" s="19"/>
      <c r="B44" s="19"/>
      <c r="C44" s="19"/>
      <c r="D44" s="19"/>
      <c r="E44" s="19"/>
      <c r="F44" s="19"/>
      <c r="G44" s="19"/>
      <c r="H44" s="9"/>
      <c r="I44" s="9"/>
      <c r="J44" s="9"/>
      <c r="K44" s="81"/>
      <c r="L44" s="84"/>
      <c r="M44" s="81"/>
      <c r="N44" s="81"/>
      <c r="O44" s="81"/>
      <c r="P44" s="84"/>
      <c r="Q44" s="87"/>
      <c r="R44" s="73"/>
    </row>
    <row r="45" spans="1:18" s="100" customFormat="1" ht="15.75" x14ac:dyDescent="0.25">
      <c r="A45" s="19"/>
      <c r="B45" s="19"/>
      <c r="C45" s="19"/>
      <c r="D45" s="19"/>
      <c r="E45" s="19"/>
      <c r="F45" s="19"/>
      <c r="G45" s="19"/>
      <c r="H45" s="9"/>
      <c r="I45" s="9"/>
      <c r="J45" s="9"/>
      <c r="K45" s="81"/>
      <c r="L45" s="84"/>
      <c r="M45" s="81"/>
      <c r="N45" s="81"/>
      <c r="O45" s="81"/>
      <c r="P45" s="84"/>
      <c r="Q45" s="87"/>
      <c r="R45" s="73"/>
    </row>
    <row r="46" spans="1:18" s="100" customFormat="1" ht="15.75" x14ac:dyDescent="0.25">
      <c r="A46" s="19"/>
      <c r="B46" s="19"/>
      <c r="C46" s="19"/>
      <c r="D46" s="19"/>
      <c r="E46" s="19"/>
      <c r="F46" s="19"/>
      <c r="G46" s="19"/>
      <c r="H46" s="9"/>
      <c r="I46" s="9"/>
      <c r="J46" s="9"/>
      <c r="K46" s="81"/>
      <c r="L46" s="84"/>
      <c r="M46" s="81"/>
      <c r="N46" s="81"/>
      <c r="O46" s="81"/>
      <c r="P46" s="84"/>
      <c r="Q46" s="87"/>
      <c r="R46" s="73"/>
    </row>
    <row r="47" spans="1:18" s="100" customFormat="1" ht="15.75" x14ac:dyDescent="0.25">
      <c r="A47" s="114"/>
      <c r="B47" s="19"/>
      <c r="C47" s="19"/>
      <c r="D47" s="19"/>
      <c r="E47" s="19"/>
      <c r="F47" s="19"/>
      <c r="G47" s="19"/>
      <c r="H47" s="9"/>
      <c r="I47" s="9"/>
      <c r="J47" s="9"/>
      <c r="K47" s="81"/>
      <c r="L47" s="84"/>
      <c r="M47" s="81"/>
      <c r="N47" s="81"/>
      <c r="O47" s="81"/>
      <c r="P47" s="84"/>
      <c r="Q47" s="87"/>
      <c r="R47" s="73"/>
    </row>
    <row r="48" spans="1:18" ht="15.75" x14ac:dyDescent="0.25">
      <c r="A48" s="93" t="s">
        <v>84</v>
      </c>
      <c r="B48" s="94" t="s">
        <v>110</v>
      </c>
      <c r="C48" s="171"/>
      <c r="H48" s="2"/>
      <c r="I48" s="2"/>
      <c r="J48" s="2"/>
    </row>
    <row r="49" spans="1:10" x14ac:dyDescent="0.25">
      <c r="A49" s="95"/>
      <c r="B49" s="73"/>
      <c r="C49" s="72"/>
    </row>
    <row r="50" spans="1:10" x14ac:dyDescent="0.25">
      <c r="A50" s="95"/>
      <c r="B50" s="73"/>
      <c r="C50" s="72"/>
    </row>
    <row r="51" spans="1:10" x14ac:dyDescent="0.25">
      <c r="A51" s="74"/>
      <c r="B51" s="73"/>
      <c r="C51" s="72"/>
    </row>
    <row r="52" spans="1:10" x14ac:dyDescent="0.25">
      <c r="A52" s="95"/>
      <c r="B52" s="73"/>
      <c r="C52" s="72"/>
    </row>
    <row r="53" spans="1:10" x14ac:dyDescent="0.25">
      <c r="A53" s="75"/>
      <c r="B53" s="76"/>
      <c r="C53" s="77"/>
    </row>
    <row r="54" spans="1:10" x14ac:dyDescent="0.25">
      <c r="A54" s="93" t="s">
        <v>62</v>
      </c>
      <c r="B54" s="94" t="s">
        <v>110</v>
      </c>
      <c r="C54" s="171"/>
    </row>
    <row r="55" spans="1:10" x14ac:dyDescent="0.25">
      <c r="A55" s="74"/>
      <c r="B55" s="73"/>
      <c r="C55" s="72"/>
    </row>
    <row r="56" spans="1:10" x14ac:dyDescent="0.25">
      <c r="A56" s="74"/>
      <c r="B56" s="73"/>
      <c r="C56" s="72"/>
    </row>
    <row r="57" spans="1:10" x14ac:dyDescent="0.25">
      <c r="A57" s="74"/>
      <c r="B57" s="73"/>
      <c r="C57" s="72"/>
    </row>
    <row r="58" spans="1:10" x14ac:dyDescent="0.25">
      <c r="A58" s="74"/>
      <c r="B58" s="73"/>
      <c r="C58" s="72"/>
    </row>
    <row r="59" spans="1:10" x14ac:dyDescent="0.25">
      <c r="A59" s="75"/>
      <c r="B59" s="76"/>
      <c r="C59" s="77"/>
    </row>
    <row r="60" spans="1:10" ht="15.75" x14ac:dyDescent="0.25">
      <c r="H60" s="2"/>
      <c r="I60" s="2"/>
      <c r="J60" s="2"/>
    </row>
  </sheetData>
  <sheetProtection selectLockedCells="1"/>
  <customSheetViews>
    <customSheetView guid="{AC2272B0-E63F-43F0-A69C-8189582A5224}" scale="75" showPageBreaks="1" showGridLines="0" fitToPage="1" printArea="1">
      <selection activeCell="C6" sqref="C6"/>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printArea="1" view="pageLayout">
      <selection activeCell="G23" sqref="G23"/>
      <pageMargins left="0.7" right="0.7" top="0.92083333333333328" bottom="0.75" header="0.3" footer="0.3"/>
      <pageSetup scale="68" orientation="portrait" r:id="rId2"/>
      <headerFooter>
        <oddHeader xml:space="preserve">&amp;L&amp;"-,Bold"&amp;12Maximum Insurable 
Loan Calculation&amp;"-,Regular"
Section 232&amp;C&amp;"-,Bold"U.S. Department of Housing 
and Urban Development&amp;"-,Regular"
Office of Residential 
Care Facilities
&amp;ROMB Approval No. 2502-0605
(exp. mm/dd/yyyy) </oddHeader>
        <oddFooter>&amp;LPrevious versions obsolete&amp;CDRAFT&amp;R&amp;"Times New Roman,Regular"&amp;12 form HUD-92264a-ORCF (mm/yyyy)</oddFooter>
      </headerFooter>
    </customSheetView>
    <customSheetView guid="{56B24939-83E5-41EA-B629-C0607413C864}" showPageBreaks="1" showGridLines="0" fitToPage="1" printArea="1" view="pageLayout">
      <selection activeCell="C20" sqref="C20"/>
      <pageMargins left="0.7" right="0.7" top="0.92083333333333328" bottom="0.75" header="0.3" footer="0.3"/>
      <pageSetup scale="68" orientation="portrait" r:id="rId3"/>
      <headerFooter>
        <oddHeader xml:space="preserve">&amp;L&amp;"-,Bold"&amp;12Maximum Insurable 
Loan Calculation&amp;"-,Regular"
Section 232&amp;C&amp;"-,Bold"U.S. Department of Housing 
and Urban Development&amp;"-,Regular"
Office of Residential 
Care Facilities
&amp;ROMB Approval No. 2502-0605
(exp. 03/31/2014)  </oddHeader>
        <oddFooter>&amp;LPrevious versions obsolete&amp;R&amp;"Times New Roman,Regular"&amp;12 form HUD-92264a-ORCF (Rev. 03/13)</oddFooter>
      </headerFooter>
    </customSheetView>
  </customSheetViews>
  <pageMargins left="0.7" right="0.7" top="0.92083333333333328" bottom="0.75" header="0.3" footer="0.3"/>
  <pageSetup scale="68" orientation="portrait" r:id="rId4"/>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4a638c4-874f-49c0-bb2b-5cb8563c2b18">WUQRW3SEJQDQ-2105250395-5460</_dlc_DocId>
    <_dlc_DocIdUrl xmlns="d4a638c4-874f-49c0-bb2b-5cb8563c2b18">
      <Url>https://hudgov.sharepoint.com/sites/IHCF2/DEVL/pp/_layouts/15/DocIdRedir.aspx?ID=WUQRW3SEJQDQ-2105250395-5460</Url>
      <Description>WUQRW3SEJQDQ-2105250395-5460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c76fbdc72875992e52891ea5069f9a22">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9e12af4fef7da2250dd6cbf24bc3d9b5"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F3ECFB37-D8DD-46FD-99B6-EED9BA95ED04}"/>
</file>

<file path=customXml/itemProps2.xml><?xml version="1.0" encoding="utf-8"?>
<ds:datastoreItem xmlns:ds="http://schemas.openxmlformats.org/officeDocument/2006/customXml" ds:itemID="{EB7997AE-59E5-4A25-B4AE-42D954C8BCC8}"/>
</file>

<file path=customXml/itemProps3.xml><?xml version="1.0" encoding="utf-8"?>
<ds:datastoreItem xmlns:ds="http://schemas.openxmlformats.org/officeDocument/2006/customXml" ds:itemID="{E764D981-90C5-4E9A-AEA1-2CA30DA6295E}"/>
</file>

<file path=customXml/itemProps4.xml><?xml version="1.0" encoding="utf-8"?>
<ds:datastoreItem xmlns:ds="http://schemas.openxmlformats.org/officeDocument/2006/customXml" ds:itemID="{1173A51A-E01A-4E3B-ABD0-6EF3650EFEC5}"/>
</file>

<file path=customXml/itemProps5.xml><?xml version="1.0" encoding="utf-8"?>
<ds:datastoreItem xmlns:ds="http://schemas.openxmlformats.org/officeDocument/2006/customXml" ds:itemID="{F5F34574-B418-4FD7-B132-0D776B3783F8}"/>
</file>

<file path=customXml/itemProps6.xml><?xml version="1.0" encoding="utf-8"?>
<ds:datastoreItem xmlns:ds="http://schemas.openxmlformats.org/officeDocument/2006/customXml" ds:itemID="{8FE420EC-0ACA-41B4-9466-18D163331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241a</vt:lpstr>
      <vt:lpstr>MILC Pg 1</vt:lpstr>
      <vt:lpstr>MILC Pg 2</vt:lpstr>
      <vt:lpstr>'MILC Pg 1'!Print_Area</vt:lpstr>
      <vt:lpstr>'MILC Pg 2'!Print_Area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Milton, Vicki M</dc:creator>
  <cp:lastModifiedBy>H22192</cp:lastModifiedBy>
  <cp:lastPrinted>2013-03-07T14:40:45Z</cp:lastPrinted>
  <dcterms:created xsi:type="dcterms:W3CDTF">2010-08-03T11:36:28Z</dcterms:created>
  <dcterms:modified xsi:type="dcterms:W3CDTF">2017-11-13T17:29:30Z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0x0101009BC1C42CB733FD42B046A8748BFD9BD3</vt:lpwstr>
  </property>
  <property fmtid="{D5CDD505-2E9C-101B-9397-08002B2CF9AE}" pid="4" name="_dlc_DocIdItemGuid">
    <vt:lpwstr>2eab8338-335f-46d6-a681-a2aa2029c049</vt:lpwstr>
  </property>
  <property fmtid="{D5CDD505-2E9C-101B-9397-08002B2CF9AE}" pid="5" name="Order">
    <vt:r8>546000</vt:r8>
  </property>
</Properties>
</file>