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082 Conservation and Environmental Programs\"/>
    </mc:Choice>
  </mc:AlternateContent>
  <xr:revisionPtr revIDLastSave="0" documentId="8_{422C3A6A-9055-4A85-81BF-94E78DF492D2}" xr6:coauthVersionLast="45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19" l="1"/>
  <c r="J44" i="19"/>
  <c r="M34" i="19" l="1"/>
  <c r="R34" i="19" s="1"/>
  <c r="M42" i="19"/>
  <c r="R42" i="19" s="1"/>
  <c r="M41" i="19"/>
  <c r="R41" i="19" s="1"/>
  <c r="M40" i="19"/>
  <c r="R40" i="19" s="1"/>
  <c r="M39" i="19"/>
  <c r="R39" i="19" s="1"/>
  <c r="M38" i="19"/>
  <c r="R38" i="19" s="1"/>
  <c r="M37" i="19"/>
  <c r="R37" i="19" s="1"/>
  <c r="M36" i="19"/>
  <c r="R36" i="19" s="1"/>
  <c r="M35" i="19"/>
  <c r="R35" i="19" s="1"/>
  <c r="M33" i="19"/>
  <c r="R33" i="19" s="1"/>
  <c r="M29" i="19"/>
  <c r="R29" i="19" s="1"/>
  <c r="M32" i="19"/>
  <c r="R32" i="19" s="1"/>
  <c r="M31" i="19"/>
  <c r="R31" i="19" s="1"/>
  <c r="M30" i="19"/>
  <c r="R30" i="19" s="1"/>
  <c r="M28" i="19"/>
  <c r="R28" i="19" s="1"/>
  <c r="M27" i="19" l="1"/>
  <c r="R27" i="19" s="1"/>
  <c r="L43" i="19" l="1"/>
  <c r="J21" i="19" l="1"/>
  <c r="M21" i="19" s="1"/>
  <c r="R21" i="19" s="1"/>
  <c r="J26" i="19" l="1"/>
  <c r="M26" i="19" s="1"/>
  <c r="R26" i="19" l="1"/>
  <c r="J25" i="19"/>
  <c r="M25" i="19" s="1"/>
  <c r="J24" i="19"/>
  <c r="M24" i="19" s="1"/>
  <c r="R24" i="19" s="1"/>
  <c r="J23" i="19"/>
  <c r="R25" i="19" l="1"/>
  <c r="J20" i="19" l="1"/>
  <c r="M20" i="19" s="1"/>
  <c r="R20" i="19" s="1"/>
  <c r="J22" i="19"/>
  <c r="M22" i="19" s="1"/>
  <c r="R22" i="19" s="1"/>
  <c r="M23" i="19"/>
  <c r="R23" i="19" s="1"/>
  <c r="P43" i="19" l="1"/>
  <c r="P44" i="19" s="1"/>
  <c r="L44" i="19" l="1"/>
  <c r="M45" i="19"/>
  <c r="R43" i="19"/>
  <c r="R44" i="19" s="1"/>
  <c r="J45" i="19"/>
</calcChain>
</file>

<file path=xl/sharedStrings.xml><?xml version="1.0" encoding="utf-8"?>
<sst xmlns="http://schemas.openxmlformats.org/spreadsheetml/2006/main" count="137" uniqueCount="118">
  <si>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</si>
  <si>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</si>
  <si>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</si>
  <si>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</si>
  <si>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</si>
  <si>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</si>
  <si>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</si>
  <si>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</si>
  <si>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</si>
  <si>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</si>
  <si>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</si>
  <si>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</si>
  <si>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</si>
  <si>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</si>
  <si>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</si>
  <si>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</si>
  <si>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</si>
  <si>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</si>
  <si>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</si>
  <si>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</si>
  <si>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</si>
  <si>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</si>
  <si>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</si>
  <si>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</si>
  <si>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</si>
  <si>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</si>
  <si>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</si>
  <si>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</si>
  <si>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</si>
  <si>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</si>
  <si>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</si>
  <si>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</si>
  <si>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</si>
  <si>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</si>
  <si>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</si>
  <si>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</si>
  <si>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</si>
  <si>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</si>
  <si>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</si>
  <si>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</si>
  <si>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</si>
  <si>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</si>
  <si>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</si>
  <si>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</si>
  <si>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</si>
  <si>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</si>
  <si>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</si>
  <si>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</si>
  <si>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</si>
  <si>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</si>
  <si>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</si>
  <si>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</si>
  <si>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</si>
  <si>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</si>
  <si>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</si>
  <si>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</si>
  <si>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</si>
  <si>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</si>
  <si>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</si>
  <si>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</si>
  <si>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CCC-901</t>
  </si>
  <si>
    <t>AD-1026</t>
  </si>
  <si>
    <t>FSA-578</t>
  </si>
  <si>
    <t>CCC-902I</t>
  </si>
  <si>
    <t xml:space="preserve">  </t>
  </si>
  <si>
    <t xml:space="preserve">ECP and BCAP </t>
  </si>
  <si>
    <t>0560-0082</t>
  </si>
  <si>
    <t>FSA-18</t>
  </si>
  <si>
    <t>7 CFR 1400</t>
  </si>
  <si>
    <t>Member's Information for Legal Entities, if applicable</t>
  </si>
  <si>
    <t xml:space="preserve">Farm Operating Plan </t>
  </si>
  <si>
    <t>FSA-848</t>
  </si>
  <si>
    <t>FSA-848A</t>
  </si>
  <si>
    <t>Continuation Sheet for Cost Share Agreement</t>
  </si>
  <si>
    <t>FSA-848A-1</t>
  </si>
  <si>
    <t xml:space="preserve">Cost-Share Agreement </t>
  </si>
  <si>
    <t xml:space="preserve">Continuation Sheet for Cost-Share Requests  </t>
  </si>
  <si>
    <t>FSA-848B</t>
  </si>
  <si>
    <t>7 CFR 701</t>
  </si>
  <si>
    <t>FSA-848B-1</t>
  </si>
  <si>
    <t xml:space="preserve">Cost-Share Certification and Payment </t>
  </si>
  <si>
    <t xml:space="preserve">Continatuion Sheet for Cost-Share Performance Certification </t>
  </si>
  <si>
    <t>Matching Payment Agreement / request for payment</t>
  </si>
  <si>
    <t>7 CFR 701, 1450</t>
  </si>
  <si>
    <t>AD-1047</t>
  </si>
  <si>
    <t>BCAP 10/22 (AD-245 webbased)</t>
  </si>
  <si>
    <t>7 CFR 1450</t>
  </si>
  <si>
    <t xml:space="preserve">BCAP-24 </t>
  </si>
  <si>
    <t>Producer Contract/Appendix</t>
  </si>
  <si>
    <t xml:space="preserve">BCAP-23 </t>
  </si>
  <si>
    <t>Producer Contract/Appendix/Addendum</t>
  </si>
  <si>
    <t>7 CFR 12</t>
  </si>
  <si>
    <t>7 CFR 701 and 1450</t>
  </si>
  <si>
    <t xml:space="preserve">FSA-848, 848A, B, A-1 </t>
  </si>
  <si>
    <t xml:space="preserve">BCAP Project Area Proposal </t>
  </si>
  <si>
    <t>BCAP 20 and 21</t>
  </si>
  <si>
    <t>Highly Erodible Conservation and Wetlands</t>
  </si>
  <si>
    <t>Conservation Cost Share Agreement (BCAP)</t>
  </si>
  <si>
    <t>Environmental Screening worksheet</t>
  </si>
  <si>
    <t>BCAP 22</t>
  </si>
  <si>
    <t xml:space="preserve">Report of Acreage </t>
  </si>
  <si>
    <t>15 USC 714</t>
  </si>
  <si>
    <t xml:space="preserve">Joint Payment Authorization </t>
  </si>
  <si>
    <t>CCC-37</t>
  </si>
  <si>
    <t>CCC-505</t>
  </si>
  <si>
    <t>BCAP-817U</t>
  </si>
  <si>
    <t>7 CFR 701-710</t>
  </si>
  <si>
    <t>Agreement to complete an uncompleted practice (BCAP)</t>
  </si>
  <si>
    <t>PL 110-2461</t>
  </si>
  <si>
    <t xml:space="preserve">Power of Attorney </t>
  </si>
  <si>
    <t>FSA-211 and 211A</t>
  </si>
  <si>
    <t>7 CFR 707</t>
  </si>
  <si>
    <t xml:space="preserve">Application for Payment of Amount Due Person who have died or incodpent </t>
  </si>
  <si>
    <t>FSA-225</t>
  </si>
  <si>
    <t>Voluntary Permanent CAB/contract acreage reduction</t>
  </si>
  <si>
    <t>Certificiation of Compliance for BCAP</t>
  </si>
  <si>
    <t>Cost-Share Agreement</t>
  </si>
  <si>
    <t>Certification Regarding Debarment (including agreement and BCAP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</si>
</sst>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Protection="1"/>
    <xf numFmtId="0" fontId="17" fillId="0" borderId="0" xfId="0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49" fontId="6" fillId="0" borderId="10" xfId="0" applyNumberFormat="1" applyFont="1" applyBorder="1" applyAlignment="1" applyProtection="1">
      <alignment horizontal="right" vertic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46"/>
  <sheetViews>
    <sheetView tabSelected="1" topLeftCell="A34" zoomScale="112" zoomScaleNormal="110" zoomScaleSheetLayoutView="75" workbookViewId="0">
      <selection activeCell="B34" sqref="B34:F34"/>
    </sheetView>
  </sheetViews>
  <sheetFormatPr defaultColWidth="9.1796875" defaultRowHeight="8" x14ac:dyDescent="0.2"/>
  <cols>
    <col min="1" max="1" width="11.1796875" style="1" customWidth="1"/>
    <col min="2" max="6" width="7.81640625" style="1" customWidth="1"/>
    <col min="7" max="7" width="10.1796875" style="29" customWidth="1"/>
    <col min="8" max="8" width="9.81640625" style="4" bestFit="1" customWidth="1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1796875" style="1"/>
  </cols>
  <sheetData>
    <row r="1" spans="1:21" ht="11.15" customHeight="1" x14ac:dyDescent="0.25">
      <c r="A1" s="134" t="s">
        <v>59</v>
      </c>
      <c r="B1" s="135"/>
      <c r="C1" s="135"/>
      <c r="D1" s="135"/>
      <c r="E1" s="135"/>
      <c r="F1" s="135"/>
      <c r="G1" s="135"/>
      <c r="H1" s="136"/>
      <c r="I1" s="145" t="s">
        <v>44</v>
      </c>
      <c r="J1" s="146"/>
      <c r="K1" s="146"/>
      <c r="L1" s="146"/>
      <c r="M1" s="146"/>
      <c r="N1" s="147"/>
      <c r="O1" s="41" t="s">
        <v>1</v>
      </c>
      <c r="P1" s="143" t="s">
        <v>66</v>
      </c>
      <c r="Q1" s="52"/>
      <c r="R1" s="53"/>
      <c r="S1" s="43"/>
      <c r="T1" s="43"/>
      <c r="U1" s="43"/>
    </row>
    <row r="2" spans="1:21" ht="8.25" customHeight="1" x14ac:dyDescent="0.2">
      <c r="A2" s="137"/>
      <c r="B2" s="138"/>
      <c r="C2" s="138"/>
      <c r="D2" s="138"/>
      <c r="E2" s="138"/>
      <c r="F2" s="138"/>
      <c r="G2" s="138"/>
      <c r="H2" s="139"/>
      <c r="I2" s="19"/>
      <c r="K2" s="20"/>
      <c r="L2" s="20"/>
      <c r="M2" s="20"/>
      <c r="N2" s="12"/>
      <c r="O2" s="20"/>
      <c r="P2" s="144"/>
      <c r="Q2" s="44"/>
      <c r="R2" s="45"/>
    </row>
    <row r="3" spans="1:21" ht="12.75" customHeight="1" x14ac:dyDescent="0.2">
      <c r="A3" s="137"/>
      <c r="B3" s="138"/>
      <c r="C3" s="138"/>
      <c r="D3" s="138"/>
      <c r="E3" s="138"/>
      <c r="F3" s="138"/>
      <c r="G3" s="138"/>
      <c r="H3" s="139"/>
      <c r="I3" s="118" t="s">
        <v>65</v>
      </c>
      <c r="J3" s="119"/>
      <c r="K3" s="119"/>
      <c r="L3" s="119"/>
      <c r="M3" s="119"/>
      <c r="N3" s="120"/>
      <c r="P3" s="40"/>
      <c r="Q3" s="44"/>
      <c r="R3" s="45"/>
    </row>
    <row r="4" spans="1:21" ht="8.25" customHeight="1" x14ac:dyDescent="0.25">
      <c r="A4" s="137"/>
      <c r="B4" s="138"/>
      <c r="C4" s="138"/>
      <c r="D4" s="138"/>
      <c r="E4" s="138"/>
      <c r="F4" s="138"/>
      <c r="G4" s="138"/>
      <c r="H4" s="139"/>
      <c r="I4" s="121"/>
      <c r="J4" s="119"/>
      <c r="K4" s="119"/>
      <c r="L4" s="119"/>
      <c r="M4" s="119"/>
      <c r="N4" s="120"/>
      <c r="O4" s="9" t="s">
        <v>2</v>
      </c>
      <c r="P4" s="40"/>
      <c r="Q4" s="44"/>
      <c r="R4" s="45"/>
    </row>
    <row r="5" spans="1:21" ht="8.25" customHeight="1" x14ac:dyDescent="0.2">
      <c r="A5" s="137"/>
      <c r="B5" s="138"/>
      <c r="C5" s="138"/>
      <c r="D5" s="138"/>
      <c r="E5" s="138"/>
      <c r="F5" s="138"/>
      <c r="G5" s="138"/>
      <c r="H5" s="139"/>
      <c r="I5" s="121"/>
      <c r="J5" s="119"/>
      <c r="K5" s="119"/>
      <c r="L5" s="119"/>
      <c r="M5" s="119"/>
      <c r="N5" s="120"/>
      <c r="O5" s="130">
        <v>44211</v>
      </c>
      <c r="P5" s="131"/>
      <c r="Q5" s="44"/>
      <c r="R5" s="45"/>
    </row>
    <row r="6" spans="1:21" ht="9" customHeight="1" x14ac:dyDescent="0.2">
      <c r="A6" s="137"/>
      <c r="B6" s="138"/>
      <c r="C6" s="138"/>
      <c r="D6" s="138"/>
      <c r="E6" s="138"/>
      <c r="F6" s="138"/>
      <c r="G6" s="138"/>
      <c r="H6" s="139"/>
      <c r="I6" s="121"/>
      <c r="J6" s="119"/>
      <c r="K6" s="119"/>
      <c r="L6" s="119"/>
      <c r="M6" s="119"/>
      <c r="N6" s="120"/>
      <c r="O6" s="132"/>
      <c r="P6" s="133"/>
      <c r="Q6" s="44"/>
      <c r="R6" s="45"/>
    </row>
    <row r="7" spans="1:21" ht="8.25" customHeight="1" x14ac:dyDescent="0.2">
      <c r="A7" s="137"/>
      <c r="B7" s="138"/>
      <c r="C7" s="138"/>
      <c r="D7" s="138"/>
      <c r="E7" s="138"/>
      <c r="F7" s="138"/>
      <c r="G7" s="138"/>
      <c r="H7" s="139"/>
      <c r="I7" s="121"/>
      <c r="J7" s="119"/>
      <c r="K7" s="119"/>
      <c r="L7" s="119"/>
      <c r="M7" s="119"/>
      <c r="N7" s="120"/>
      <c r="O7" s="20"/>
      <c r="P7" s="40"/>
      <c r="Q7" s="44"/>
      <c r="R7" s="45"/>
    </row>
    <row r="8" spans="1:21" ht="4.5" customHeight="1" x14ac:dyDescent="0.2">
      <c r="A8" s="137"/>
      <c r="B8" s="138"/>
      <c r="C8" s="138"/>
      <c r="D8" s="138"/>
      <c r="E8" s="138"/>
      <c r="F8" s="138"/>
      <c r="G8" s="138"/>
      <c r="H8" s="139"/>
      <c r="I8" s="121"/>
      <c r="J8" s="119"/>
      <c r="K8" s="119"/>
      <c r="L8" s="119"/>
      <c r="M8" s="119"/>
      <c r="N8" s="120"/>
      <c r="Q8" s="46"/>
      <c r="R8" s="47"/>
    </row>
    <row r="9" spans="1:21" ht="22.5" customHeight="1" x14ac:dyDescent="0.2">
      <c r="A9" s="140"/>
      <c r="B9" s="141"/>
      <c r="C9" s="141"/>
      <c r="D9" s="141"/>
      <c r="E9" s="141"/>
      <c r="F9" s="141"/>
      <c r="G9" s="141"/>
      <c r="H9" s="142"/>
      <c r="I9" s="122"/>
      <c r="J9" s="123"/>
      <c r="K9" s="123"/>
      <c r="L9" s="123"/>
      <c r="M9" s="123"/>
      <c r="N9" s="124"/>
      <c r="Q9" s="46"/>
      <c r="R9" s="47"/>
    </row>
    <row r="10" spans="1:21" x14ac:dyDescent="0.2">
      <c r="A10" s="157" t="s">
        <v>0</v>
      </c>
      <c r="B10" s="158"/>
      <c r="C10" s="158"/>
      <c r="D10" s="158"/>
      <c r="E10" s="158"/>
      <c r="F10" s="159"/>
      <c r="G10" s="61"/>
      <c r="H10" s="163" t="s">
        <v>3</v>
      </c>
      <c r="I10" s="125"/>
      <c r="J10" s="125"/>
      <c r="K10" s="125"/>
      <c r="L10" s="125"/>
      <c r="M10" s="125"/>
      <c r="N10" s="125"/>
      <c r="O10" s="125"/>
      <c r="P10" s="126"/>
      <c r="Q10" s="48"/>
      <c r="R10" s="49"/>
    </row>
    <row r="11" spans="1:21" x14ac:dyDescent="0.2">
      <c r="A11" s="160"/>
      <c r="B11" s="161"/>
      <c r="C11" s="161"/>
      <c r="D11" s="161"/>
      <c r="E11" s="161"/>
      <c r="F11" s="162"/>
      <c r="G11" s="30"/>
      <c r="H11" s="127"/>
      <c r="I11" s="128"/>
      <c r="J11" s="128"/>
      <c r="K11" s="128"/>
      <c r="L11" s="128"/>
      <c r="M11" s="128"/>
      <c r="N11" s="128"/>
      <c r="O11" s="128"/>
      <c r="P11" s="129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51" t="s">
        <v>4</v>
      </c>
      <c r="I12" s="152"/>
      <c r="J12" s="152"/>
      <c r="K12" s="152"/>
      <c r="L12" s="153"/>
      <c r="M12" s="66"/>
      <c r="N12" s="114" t="s">
        <v>5</v>
      </c>
      <c r="O12" s="125"/>
      <c r="P12" s="126"/>
      <c r="Q12" s="114" t="s">
        <v>46</v>
      </c>
      <c r="R12" s="115"/>
    </row>
    <row r="13" spans="1:21" x14ac:dyDescent="0.2">
      <c r="A13" s="13"/>
      <c r="B13" s="11"/>
      <c r="C13" s="11"/>
      <c r="D13" s="11"/>
      <c r="E13" s="11"/>
      <c r="F13" s="12"/>
      <c r="G13" s="30"/>
      <c r="H13" s="154"/>
      <c r="I13" s="155"/>
      <c r="J13" s="155"/>
      <c r="K13" s="155"/>
      <c r="L13" s="156"/>
      <c r="M13" s="67"/>
      <c r="N13" s="127"/>
      <c r="O13" s="128"/>
      <c r="P13" s="129"/>
      <c r="Q13" s="116"/>
      <c r="R13" s="117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4" t="s">
        <v>54</v>
      </c>
      <c r="M14" s="165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48" t="s">
        <v>55</v>
      </c>
      <c r="M15" s="166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1" ht="12.5" x14ac:dyDescent="0.25">
      <c r="A16" s="15" t="s">
        <v>13</v>
      </c>
      <c r="B16" s="148" t="s">
        <v>12</v>
      </c>
      <c r="C16" s="149"/>
      <c r="D16" s="149"/>
      <c r="E16" s="149"/>
      <c r="F16" s="150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67" t="s">
        <v>28</v>
      </c>
      <c r="M16" s="168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48" t="s">
        <v>11</v>
      </c>
      <c r="C19" s="149"/>
      <c r="D19" s="149"/>
      <c r="E19" s="149"/>
      <c r="F19" s="150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23.15" customHeight="1" x14ac:dyDescent="0.3">
      <c r="A20" s="98" t="s">
        <v>68</v>
      </c>
      <c r="B20" s="172" t="s">
        <v>69</v>
      </c>
      <c r="C20" s="173"/>
      <c r="D20" s="173"/>
      <c r="E20" s="173"/>
      <c r="F20" s="174"/>
      <c r="G20" s="99" t="s">
        <v>60</v>
      </c>
      <c r="H20" s="84">
        <v>18000</v>
      </c>
      <c r="I20" s="85">
        <v>1</v>
      </c>
      <c r="J20" s="86">
        <f t="shared" ref="J20:J22" si="0">SUM(H20*I20)</f>
        <v>18000</v>
      </c>
      <c r="K20" s="87">
        <v>1</v>
      </c>
      <c r="L20" s="88"/>
      <c r="M20" s="89">
        <f t="shared" ref="M20:M23" si="1">SUM(J20*K20)</f>
        <v>18000</v>
      </c>
      <c r="N20" s="85"/>
      <c r="O20" s="90"/>
      <c r="P20" s="91"/>
      <c r="Q20" s="92">
        <v>53.71</v>
      </c>
      <c r="R20" s="93">
        <f t="shared" ref="R20:R26" si="2">SUM(M20*Q20)</f>
        <v>966780</v>
      </c>
      <c r="T20" s="1"/>
      <c r="W20" s="1"/>
      <c r="X20" s="1"/>
      <c r="Y20" s="3"/>
      <c r="Z20" s="1"/>
      <c r="AA20" s="1"/>
    </row>
    <row r="21" spans="1:27" s="2" customFormat="1" ht="23.15" customHeight="1" x14ac:dyDescent="0.3">
      <c r="A21" s="107" t="s">
        <v>68</v>
      </c>
      <c r="B21" s="111" t="s">
        <v>70</v>
      </c>
      <c r="C21" s="195"/>
      <c r="D21" s="195"/>
      <c r="E21" s="195"/>
      <c r="F21" s="183"/>
      <c r="G21" s="108" t="s">
        <v>63</v>
      </c>
      <c r="H21" s="84">
        <v>1000</v>
      </c>
      <c r="I21" s="85">
        <v>1</v>
      </c>
      <c r="J21" s="86">
        <f t="shared" si="0"/>
        <v>1000</v>
      </c>
      <c r="K21" s="87">
        <v>8.3299999999999999E-2</v>
      </c>
      <c r="L21" s="88"/>
      <c r="M21" s="89">
        <f t="shared" si="1"/>
        <v>83.3</v>
      </c>
      <c r="N21" s="85"/>
      <c r="O21" s="90"/>
      <c r="P21" s="91"/>
      <c r="Q21" s="92">
        <v>53.71</v>
      </c>
      <c r="R21" s="93">
        <f t="shared" si="2"/>
        <v>4474.0429999999997</v>
      </c>
      <c r="T21" s="1"/>
      <c r="W21" s="1"/>
      <c r="X21" s="1"/>
      <c r="Y21" s="3"/>
      <c r="Z21" s="1"/>
      <c r="AA21" s="1"/>
    </row>
    <row r="22" spans="1:27" s="2" customFormat="1" ht="23.15" customHeight="1" x14ac:dyDescent="0.3">
      <c r="A22" s="98" t="s">
        <v>78</v>
      </c>
      <c r="B22" s="111" t="s">
        <v>116</v>
      </c>
      <c r="C22" s="187"/>
      <c r="D22" s="187"/>
      <c r="E22" s="187"/>
      <c r="F22" s="188"/>
      <c r="G22" s="99" t="s">
        <v>71</v>
      </c>
      <c r="H22" s="84">
        <v>140000</v>
      </c>
      <c r="I22" s="85">
        <v>1</v>
      </c>
      <c r="J22" s="86">
        <f t="shared" si="0"/>
        <v>140000</v>
      </c>
      <c r="K22" s="87">
        <v>0.06</v>
      </c>
      <c r="L22" s="88"/>
      <c r="M22" s="89">
        <f t="shared" si="1"/>
        <v>8400</v>
      </c>
      <c r="N22" s="85"/>
      <c r="O22" s="90"/>
      <c r="P22" s="91"/>
      <c r="Q22" s="92">
        <v>53.71</v>
      </c>
      <c r="R22" s="93">
        <f t="shared" si="2"/>
        <v>451164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98" t="s">
        <v>78</v>
      </c>
      <c r="B23" s="111" t="s">
        <v>73</v>
      </c>
      <c r="C23" s="182"/>
      <c r="D23" s="182"/>
      <c r="E23" s="182"/>
      <c r="F23" s="183"/>
      <c r="G23" s="99" t="s">
        <v>72</v>
      </c>
      <c r="H23" s="84">
        <v>20000</v>
      </c>
      <c r="I23" s="85">
        <v>1</v>
      </c>
      <c r="J23" s="104">
        <f t="shared" ref="J23:J26" si="3">SUM(H23*I23)</f>
        <v>20000</v>
      </c>
      <c r="K23" s="87">
        <v>3.3000000000000002E-2</v>
      </c>
      <c r="L23" s="88"/>
      <c r="M23" s="89">
        <f t="shared" si="1"/>
        <v>660</v>
      </c>
      <c r="N23" s="85"/>
      <c r="O23" s="90"/>
      <c r="P23" s="91"/>
      <c r="Q23" s="92">
        <v>53.71</v>
      </c>
      <c r="R23" s="93">
        <f t="shared" si="2"/>
        <v>35448.6</v>
      </c>
      <c r="T23" s="1" t="s">
        <v>58</v>
      </c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98" t="s">
        <v>78</v>
      </c>
      <c r="B24" s="111" t="s">
        <v>75</v>
      </c>
      <c r="C24" s="180"/>
      <c r="D24" s="180"/>
      <c r="E24" s="180"/>
      <c r="F24" s="181"/>
      <c r="G24" s="99" t="s">
        <v>72</v>
      </c>
      <c r="H24" s="84">
        <v>100000</v>
      </c>
      <c r="I24" s="85">
        <v>1</v>
      </c>
      <c r="J24" s="104">
        <f t="shared" si="3"/>
        <v>100000</v>
      </c>
      <c r="K24" s="87">
        <v>0.05</v>
      </c>
      <c r="L24" s="88"/>
      <c r="M24" s="89">
        <f t="shared" ref="M24:M42" si="4">SUM(J24*K24)</f>
        <v>5000</v>
      </c>
      <c r="N24" s="85"/>
      <c r="O24" s="90"/>
      <c r="P24" s="91"/>
      <c r="Q24" s="92">
        <v>53.71</v>
      </c>
      <c r="R24" s="93">
        <f>SUM(M24*Q24)</f>
        <v>268550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45.65" customHeight="1" x14ac:dyDescent="0.3">
      <c r="A25" s="101" t="s">
        <v>78</v>
      </c>
      <c r="B25" s="184" t="s">
        <v>76</v>
      </c>
      <c r="C25" s="180"/>
      <c r="D25" s="180"/>
      <c r="E25" s="180"/>
      <c r="F25" s="181"/>
      <c r="G25" s="100" t="s">
        <v>74</v>
      </c>
      <c r="H25" s="84">
        <v>20000</v>
      </c>
      <c r="I25" s="85">
        <v>1</v>
      </c>
      <c r="J25" s="104">
        <f t="shared" si="3"/>
        <v>20000</v>
      </c>
      <c r="K25" s="87">
        <v>0.03</v>
      </c>
      <c r="L25" s="88"/>
      <c r="M25" s="89">
        <f t="shared" si="4"/>
        <v>600</v>
      </c>
      <c r="N25" s="6"/>
      <c r="O25" s="7"/>
      <c r="P25" s="42"/>
      <c r="Q25" s="92">
        <v>53.71</v>
      </c>
      <c r="R25" s="93">
        <f t="shared" si="2"/>
        <v>32226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4" customHeight="1" x14ac:dyDescent="0.3">
      <c r="A26" s="94" t="s">
        <v>78</v>
      </c>
      <c r="B26" s="111" t="s">
        <v>80</v>
      </c>
      <c r="C26" s="180"/>
      <c r="D26" s="180"/>
      <c r="E26" s="180"/>
      <c r="F26" s="181"/>
      <c r="G26" s="95" t="s">
        <v>77</v>
      </c>
      <c r="H26" s="5">
        <v>40000</v>
      </c>
      <c r="I26" s="6">
        <v>1</v>
      </c>
      <c r="J26" s="104">
        <f t="shared" si="3"/>
        <v>40000</v>
      </c>
      <c r="K26" s="59">
        <v>0.05</v>
      </c>
      <c r="L26" s="88"/>
      <c r="M26" s="89">
        <f t="shared" si="4"/>
        <v>2000</v>
      </c>
      <c r="N26" s="6"/>
      <c r="O26" s="7"/>
      <c r="P26" s="42"/>
      <c r="Q26" s="92">
        <v>53.71</v>
      </c>
      <c r="R26" s="93">
        <f t="shared" si="2"/>
        <v>107420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97" t="s">
        <v>78</v>
      </c>
      <c r="B27" s="172" t="s">
        <v>81</v>
      </c>
      <c r="C27" s="185"/>
      <c r="D27" s="185"/>
      <c r="E27" s="185"/>
      <c r="F27" s="186"/>
      <c r="G27" s="96" t="s">
        <v>79</v>
      </c>
      <c r="H27" s="5">
        <v>80000</v>
      </c>
      <c r="I27" s="6">
        <v>1</v>
      </c>
      <c r="J27" s="104">
        <v>80000</v>
      </c>
      <c r="K27" s="59">
        <v>3.3000000000000002E-2</v>
      </c>
      <c r="L27" s="105"/>
      <c r="M27" s="106">
        <f t="shared" si="4"/>
        <v>2640</v>
      </c>
      <c r="N27" s="6"/>
      <c r="O27" s="7"/>
      <c r="P27" s="42"/>
      <c r="Q27" s="92">
        <v>53.71</v>
      </c>
      <c r="R27" s="93">
        <f t="shared" ref="R27:R42" si="5">SUM(M27*Q27)</f>
        <v>141794.4</v>
      </c>
      <c r="T27" s="1" t="s">
        <v>64</v>
      </c>
      <c r="U27" s="1"/>
      <c r="V27" s="1"/>
      <c r="W27" s="1"/>
      <c r="X27" s="1"/>
      <c r="Y27" s="3"/>
      <c r="Z27" s="1"/>
      <c r="AA27" s="1"/>
    </row>
    <row r="28" spans="1:27" s="2" customFormat="1" ht="25" customHeight="1" x14ac:dyDescent="0.3">
      <c r="A28" s="8" t="s">
        <v>83</v>
      </c>
      <c r="B28" s="111" t="s">
        <v>82</v>
      </c>
      <c r="C28" s="178"/>
      <c r="D28" s="178"/>
      <c r="E28" s="178"/>
      <c r="F28" s="179"/>
      <c r="G28" s="22" t="s">
        <v>85</v>
      </c>
      <c r="H28" s="5">
        <v>100</v>
      </c>
      <c r="I28" s="6">
        <v>1</v>
      </c>
      <c r="J28" s="62">
        <v>100</v>
      </c>
      <c r="K28" s="59">
        <v>0.66</v>
      </c>
      <c r="L28" s="78"/>
      <c r="M28" s="78">
        <f t="shared" si="4"/>
        <v>66</v>
      </c>
      <c r="N28" s="6"/>
      <c r="O28" s="7"/>
      <c r="P28" s="42"/>
      <c r="Q28" s="60">
        <v>53.71</v>
      </c>
      <c r="R28" s="80">
        <f t="shared" si="5"/>
        <v>3544.86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 t="s">
        <v>86</v>
      </c>
      <c r="B29" s="111" t="s">
        <v>117</v>
      </c>
      <c r="C29" s="178"/>
      <c r="D29" s="178"/>
      <c r="E29" s="178"/>
      <c r="F29" s="179"/>
      <c r="G29" s="22" t="s">
        <v>84</v>
      </c>
      <c r="H29" s="5">
        <v>50</v>
      </c>
      <c r="I29" s="6">
        <v>1</v>
      </c>
      <c r="J29" s="62">
        <v>50</v>
      </c>
      <c r="K29" s="59">
        <v>2</v>
      </c>
      <c r="L29" s="78"/>
      <c r="M29" s="78">
        <f t="shared" si="4"/>
        <v>100</v>
      </c>
      <c r="N29" s="6"/>
      <c r="O29" s="7"/>
      <c r="P29" s="42"/>
      <c r="Q29" s="60">
        <v>53.71</v>
      </c>
      <c r="R29" s="80">
        <f t="shared" si="5"/>
        <v>5371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 t="s">
        <v>86</v>
      </c>
      <c r="B30" s="111" t="s">
        <v>90</v>
      </c>
      <c r="C30" s="112"/>
      <c r="D30" s="112"/>
      <c r="E30" s="112"/>
      <c r="F30" s="113"/>
      <c r="G30" s="22" t="s">
        <v>87</v>
      </c>
      <c r="H30" s="5">
        <v>500</v>
      </c>
      <c r="I30" s="6">
        <v>1</v>
      </c>
      <c r="J30" s="62">
        <v>500</v>
      </c>
      <c r="K30" s="59">
        <v>0.16600000000000001</v>
      </c>
      <c r="L30" s="78"/>
      <c r="M30" s="78">
        <f t="shared" si="4"/>
        <v>83</v>
      </c>
      <c r="N30" s="6"/>
      <c r="O30" s="7"/>
      <c r="P30" s="42"/>
      <c r="Q30" s="60">
        <v>53.71</v>
      </c>
      <c r="R30" s="80">
        <f t="shared" si="5"/>
        <v>4457.93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110" t="s">
        <v>86</v>
      </c>
      <c r="B31" s="111" t="s">
        <v>88</v>
      </c>
      <c r="C31" s="112"/>
      <c r="D31" s="112"/>
      <c r="E31" s="112"/>
      <c r="F31" s="113"/>
      <c r="G31" s="109" t="s">
        <v>89</v>
      </c>
      <c r="H31" s="5">
        <v>500</v>
      </c>
      <c r="I31" s="6">
        <v>1</v>
      </c>
      <c r="J31" s="62">
        <v>500</v>
      </c>
      <c r="K31" s="59">
        <v>0.33</v>
      </c>
      <c r="L31" s="78"/>
      <c r="M31" s="78">
        <f t="shared" si="4"/>
        <v>165</v>
      </c>
      <c r="N31" s="6"/>
      <c r="O31" s="7"/>
      <c r="P31" s="42"/>
      <c r="Q31" s="60">
        <v>53.71</v>
      </c>
      <c r="R31" s="80">
        <f t="shared" si="5"/>
        <v>8862.15</v>
      </c>
      <c r="T31" s="1"/>
      <c r="U31" s="1"/>
      <c r="V31" s="1"/>
      <c r="W31" s="1"/>
      <c r="X31" s="1"/>
      <c r="Y31" s="3"/>
      <c r="Z31" s="1"/>
      <c r="AA31" s="1"/>
    </row>
    <row r="32" spans="1:27" s="2" customFormat="1" ht="35.15" customHeight="1" x14ac:dyDescent="0.3">
      <c r="A32" s="110" t="s">
        <v>91</v>
      </c>
      <c r="B32" s="111" t="s">
        <v>96</v>
      </c>
      <c r="C32" s="112"/>
      <c r="D32" s="112"/>
      <c r="E32" s="112"/>
      <c r="F32" s="113"/>
      <c r="G32" s="109" t="s">
        <v>61</v>
      </c>
      <c r="H32" s="5">
        <v>20</v>
      </c>
      <c r="I32" s="6">
        <v>1</v>
      </c>
      <c r="J32" s="62">
        <v>20</v>
      </c>
      <c r="K32" s="59">
        <v>0.25</v>
      </c>
      <c r="L32" s="78"/>
      <c r="M32" s="78">
        <f t="shared" si="4"/>
        <v>5</v>
      </c>
      <c r="N32" s="6"/>
      <c r="O32" s="7"/>
      <c r="P32" s="42"/>
      <c r="Q32" s="60">
        <v>53.71</v>
      </c>
      <c r="R32" s="80">
        <f t="shared" si="5"/>
        <v>268.55</v>
      </c>
      <c r="T32" s="1"/>
      <c r="U32" s="1"/>
      <c r="V32" s="1"/>
      <c r="W32" s="1"/>
      <c r="X32" s="1"/>
      <c r="Y32" s="3"/>
      <c r="Z32" s="1"/>
      <c r="AA32" s="1"/>
    </row>
    <row r="33" spans="1:27" s="2" customFormat="1" ht="35.15" customHeight="1" x14ac:dyDescent="0.3">
      <c r="A33" s="110" t="s">
        <v>92</v>
      </c>
      <c r="B33" s="111" t="s">
        <v>97</v>
      </c>
      <c r="C33" s="112"/>
      <c r="D33" s="112"/>
      <c r="E33" s="112"/>
      <c r="F33" s="113"/>
      <c r="G33" s="109" t="s">
        <v>93</v>
      </c>
      <c r="H33" s="5">
        <v>250</v>
      </c>
      <c r="I33" s="6">
        <v>1</v>
      </c>
      <c r="J33" s="62">
        <v>250</v>
      </c>
      <c r="K33" s="59">
        <v>0.25</v>
      </c>
      <c r="L33" s="78"/>
      <c r="M33" s="78">
        <f t="shared" si="4"/>
        <v>62.5</v>
      </c>
      <c r="N33" s="6"/>
      <c r="O33" s="7"/>
      <c r="P33" s="42"/>
      <c r="Q33" s="60">
        <v>53.71</v>
      </c>
      <c r="R33" s="80">
        <f t="shared" si="5"/>
        <v>3356.875</v>
      </c>
      <c r="T33" s="1"/>
      <c r="U33" s="1"/>
      <c r="V33" s="1"/>
      <c r="W33" s="1"/>
      <c r="X33" s="1"/>
      <c r="Y33" s="3"/>
      <c r="Z33" s="1"/>
      <c r="AA33" s="1"/>
    </row>
    <row r="34" spans="1:27" s="2" customFormat="1" ht="35.15" customHeight="1" x14ac:dyDescent="0.3">
      <c r="A34" s="110" t="s">
        <v>86</v>
      </c>
      <c r="B34" s="111" t="s">
        <v>94</v>
      </c>
      <c r="C34" s="112"/>
      <c r="D34" s="112"/>
      <c r="E34" s="112"/>
      <c r="F34" s="113"/>
      <c r="G34" s="109" t="s">
        <v>95</v>
      </c>
      <c r="H34" s="5">
        <v>20</v>
      </c>
      <c r="I34" s="6">
        <v>1</v>
      </c>
      <c r="J34" s="62">
        <v>20</v>
      </c>
      <c r="K34" s="59">
        <v>20</v>
      </c>
      <c r="L34" s="78"/>
      <c r="M34" s="78">
        <f t="shared" si="4"/>
        <v>400</v>
      </c>
      <c r="N34" s="6"/>
      <c r="O34" s="7"/>
      <c r="P34" s="42"/>
      <c r="Q34" s="60">
        <v>53.71</v>
      </c>
      <c r="R34" s="80">
        <f t="shared" si="5"/>
        <v>21484</v>
      </c>
      <c r="T34" s="1"/>
      <c r="U34" s="1"/>
      <c r="V34" s="1"/>
      <c r="W34" s="1"/>
      <c r="X34" s="1"/>
      <c r="Y34" s="3"/>
      <c r="Z34" s="1"/>
      <c r="AA34" s="1"/>
    </row>
    <row r="35" spans="1:27" s="2" customFormat="1" ht="35.15" customHeight="1" x14ac:dyDescent="0.3">
      <c r="A35" s="110" t="s">
        <v>86</v>
      </c>
      <c r="B35" s="111" t="s">
        <v>98</v>
      </c>
      <c r="C35" s="112"/>
      <c r="D35" s="112"/>
      <c r="E35" s="112"/>
      <c r="F35" s="113"/>
      <c r="G35" s="109" t="s">
        <v>99</v>
      </c>
      <c r="H35" s="5">
        <v>20</v>
      </c>
      <c r="I35" s="6">
        <v>1</v>
      </c>
      <c r="J35" s="62">
        <v>20</v>
      </c>
      <c r="K35" s="59">
        <v>0.25</v>
      </c>
      <c r="L35" s="78"/>
      <c r="M35" s="78">
        <f t="shared" si="4"/>
        <v>5</v>
      </c>
      <c r="N35" s="6"/>
      <c r="O35" s="7"/>
      <c r="P35" s="42"/>
      <c r="Q35" s="60">
        <v>53.71</v>
      </c>
      <c r="R35" s="80">
        <f t="shared" si="5"/>
        <v>268.55</v>
      </c>
      <c r="T35" s="1"/>
      <c r="U35" s="1"/>
      <c r="V35" s="1"/>
      <c r="W35" s="1"/>
      <c r="X35" s="1"/>
      <c r="Y35" s="3"/>
      <c r="Z35" s="1"/>
      <c r="AA35" s="1"/>
    </row>
    <row r="36" spans="1:27" s="2" customFormat="1" ht="35.15" customHeight="1" x14ac:dyDescent="0.3">
      <c r="A36" s="110" t="s">
        <v>86</v>
      </c>
      <c r="B36" s="111" t="s">
        <v>100</v>
      </c>
      <c r="C36" s="112"/>
      <c r="D36" s="112"/>
      <c r="E36" s="112"/>
      <c r="F36" s="113"/>
      <c r="G36" s="109" t="s">
        <v>62</v>
      </c>
      <c r="H36" s="5">
        <v>500</v>
      </c>
      <c r="I36" s="6">
        <v>1</v>
      </c>
      <c r="J36" s="62">
        <v>500</v>
      </c>
      <c r="K36" s="59">
        <v>0.75</v>
      </c>
      <c r="L36" s="78"/>
      <c r="M36" s="78">
        <f t="shared" si="4"/>
        <v>375</v>
      </c>
      <c r="N36" s="6"/>
      <c r="O36" s="7"/>
      <c r="P36" s="42"/>
      <c r="Q36" s="60">
        <v>53.71</v>
      </c>
      <c r="R36" s="80">
        <f t="shared" si="5"/>
        <v>20141.25</v>
      </c>
      <c r="T36" s="1"/>
      <c r="U36" s="1"/>
      <c r="V36" s="1"/>
      <c r="W36" s="1"/>
      <c r="X36" s="1"/>
      <c r="Y36" s="3"/>
      <c r="Z36" s="1"/>
      <c r="AA36" s="1"/>
    </row>
    <row r="37" spans="1:27" s="2" customFormat="1" ht="35.15" customHeight="1" x14ac:dyDescent="0.3">
      <c r="A37" s="110" t="s">
        <v>101</v>
      </c>
      <c r="B37" s="111" t="s">
        <v>102</v>
      </c>
      <c r="C37" s="112"/>
      <c r="D37" s="112"/>
      <c r="E37" s="112"/>
      <c r="F37" s="113"/>
      <c r="G37" s="109" t="s">
        <v>103</v>
      </c>
      <c r="H37" s="5">
        <v>2375</v>
      </c>
      <c r="I37" s="6">
        <v>1</v>
      </c>
      <c r="J37" s="62">
        <v>2375</v>
      </c>
      <c r="K37" s="59">
        <v>0.17</v>
      </c>
      <c r="L37" s="78"/>
      <c r="M37" s="78">
        <f t="shared" si="4"/>
        <v>403.75000000000006</v>
      </c>
      <c r="N37" s="6"/>
      <c r="O37" s="7"/>
      <c r="P37" s="42"/>
      <c r="Q37" s="60">
        <v>53.71</v>
      </c>
      <c r="R37" s="80">
        <f t="shared" si="5"/>
        <v>21685.412500000002</v>
      </c>
      <c r="T37" s="1"/>
      <c r="U37" s="1"/>
      <c r="V37" s="1"/>
      <c r="W37" s="1"/>
      <c r="X37" s="1"/>
      <c r="Y37" s="3"/>
      <c r="Z37" s="1"/>
      <c r="AA37" s="1"/>
    </row>
    <row r="38" spans="1:27" s="2" customFormat="1" ht="35.15" customHeight="1" x14ac:dyDescent="0.3">
      <c r="A38" s="110" t="s">
        <v>86</v>
      </c>
      <c r="B38" s="111" t="s">
        <v>114</v>
      </c>
      <c r="C38" s="112"/>
      <c r="D38" s="112"/>
      <c r="E38" s="112"/>
      <c r="F38" s="113"/>
      <c r="G38" s="109" t="s">
        <v>104</v>
      </c>
      <c r="H38" s="5">
        <v>500</v>
      </c>
      <c r="I38" s="6">
        <v>1</v>
      </c>
      <c r="J38" s="62">
        <v>500</v>
      </c>
      <c r="K38" s="59">
        <v>0.08</v>
      </c>
      <c r="L38" s="78"/>
      <c r="M38" s="78">
        <f t="shared" si="4"/>
        <v>40</v>
      </c>
      <c r="N38" s="6"/>
      <c r="O38" s="7"/>
      <c r="P38" s="42"/>
      <c r="Q38" s="60">
        <v>53.71</v>
      </c>
      <c r="R38" s="80">
        <f t="shared" si="5"/>
        <v>2148.4</v>
      </c>
      <c r="T38" s="1"/>
      <c r="U38" s="1"/>
      <c r="V38" s="1"/>
      <c r="W38" s="1"/>
      <c r="X38" s="1"/>
      <c r="Y38" s="3"/>
      <c r="Z38" s="1"/>
      <c r="AA38" s="1"/>
    </row>
    <row r="39" spans="1:27" s="2" customFormat="1" ht="35.15" customHeight="1" x14ac:dyDescent="0.3">
      <c r="A39" s="110" t="s">
        <v>86</v>
      </c>
      <c r="B39" s="111" t="s">
        <v>115</v>
      </c>
      <c r="C39" s="112"/>
      <c r="D39" s="112"/>
      <c r="E39" s="112"/>
      <c r="F39" s="113"/>
      <c r="G39" s="109" t="s">
        <v>105</v>
      </c>
      <c r="H39" s="5">
        <v>500</v>
      </c>
      <c r="I39" s="6">
        <v>1</v>
      </c>
      <c r="J39" s="62">
        <v>500</v>
      </c>
      <c r="K39" s="59">
        <v>0.08</v>
      </c>
      <c r="L39" s="78"/>
      <c r="M39" s="78">
        <f t="shared" si="4"/>
        <v>40</v>
      </c>
      <c r="N39" s="6"/>
      <c r="O39" s="7"/>
      <c r="P39" s="42"/>
      <c r="Q39" s="60">
        <v>53.71</v>
      </c>
      <c r="R39" s="80">
        <f t="shared" si="5"/>
        <v>2148.4</v>
      </c>
      <c r="T39" s="1"/>
      <c r="U39" s="1"/>
      <c r="V39" s="1"/>
      <c r="W39" s="1"/>
      <c r="X39" s="1"/>
      <c r="Y39" s="3"/>
      <c r="Z39" s="1"/>
      <c r="AA39" s="1"/>
    </row>
    <row r="40" spans="1:27" s="11" customFormat="1" ht="20.149999999999999" customHeight="1" x14ac:dyDescent="0.3">
      <c r="A40" s="110" t="s">
        <v>106</v>
      </c>
      <c r="B40" s="111" t="s">
        <v>107</v>
      </c>
      <c r="C40" s="112"/>
      <c r="D40" s="112"/>
      <c r="E40" s="112"/>
      <c r="F40" s="113"/>
      <c r="G40" s="109" t="s">
        <v>67</v>
      </c>
      <c r="H40" s="5">
        <v>100</v>
      </c>
      <c r="I40" s="6">
        <v>1</v>
      </c>
      <c r="J40" s="62">
        <v>100</v>
      </c>
      <c r="K40" s="59">
        <v>0.08</v>
      </c>
      <c r="L40" s="78"/>
      <c r="M40" s="78">
        <f t="shared" si="4"/>
        <v>8</v>
      </c>
      <c r="N40" s="6"/>
      <c r="O40" s="7"/>
      <c r="P40" s="42"/>
      <c r="Q40" s="60">
        <v>53.71</v>
      </c>
      <c r="R40" s="80">
        <f t="shared" si="5"/>
        <v>429.68</v>
      </c>
      <c r="S40" s="20"/>
      <c r="T40" s="21"/>
      <c r="U40" s="21"/>
      <c r="V40" s="21"/>
      <c r="W40" s="21"/>
      <c r="X40" s="21"/>
      <c r="Y40" s="26"/>
      <c r="Z40" s="21"/>
    </row>
    <row r="41" spans="1:27" s="11" customFormat="1" ht="20.149999999999999" customHeight="1" x14ac:dyDescent="0.3">
      <c r="A41" s="110" t="s">
        <v>108</v>
      </c>
      <c r="B41" s="111" t="s">
        <v>109</v>
      </c>
      <c r="C41" s="112"/>
      <c r="D41" s="112"/>
      <c r="E41" s="112"/>
      <c r="F41" s="113"/>
      <c r="G41" s="109" t="s">
        <v>110</v>
      </c>
      <c r="H41" s="5">
        <v>1000</v>
      </c>
      <c r="I41" s="6">
        <v>1</v>
      </c>
      <c r="J41" s="62">
        <v>1000</v>
      </c>
      <c r="K41" s="59">
        <v>0.41</v>
      </c>
      <c r="L41" s="78"/>
      <c r="M41" s="78">
        <f t="shared" si="4"/>
        <v>410</v>
      </c>
      <c r="N41" s="6"/>
      <c r="O41" s="7"/>
      <c r="P41" s="42"/>
      <c r="Q41" s="60">
        <v>53.71</v>
      </c>
      <c r="R41" s="80">
        <f t="shared" si="5"/>
        <v>22021.1</v>
      </c>
      <c r="S41" s="20"/>
      <c r="T41" s="21"/>
      <c r="U41" s="21"/>
      <c r="V41" s="21"/>
      <c r="W41" s="21"/>
      <c r="X41" s="21"/>
      <c r="Y41" s="26"/>
      <c r="Z41" s="21"/>
    </row>
    <row r="42" spans="1:27" s="11" customFormat="1" ht="19.5" customHeight="1" x14ac:dyDescent="0.2">
      <c r="A42" s="110" t="s">
        <v>111</v>
      </c>
      <c r="B42" s="175" t="s">
        <v>112</v>
      </c>
      <c r="C42" s="176"/>
      <c r="D42" s="176"/>
      <c r="E42" s="176"/>
      <c r="F42" s="177"/>
      <c r="G42" s="109" t="s">
        <v>113</v>
      </c>
      <c r="H42" s="5">
        <v>10</v>
      </c>
      <c r="I42" s="6">
        <v>1</v>
      </c>
      <c r="J42" s="62">
        <v>10</v>
      </c>
      <c r="K42" s="59">
        <v>0.5</v>
      </c>
      <c r="L42" s="78"/>
      <c r="M42" s="78">
        <f t="shared" si="4"/>
        <v>5</v>
      </c>
      <c r="N42" s="6"/>
      <c r="O42" s="7"/>
      <c r="P42" s="42"/>
      <c r="Q42" s="60">
        <v>53.71</v>
      </c>
      <c r="R42" s="80">
        <f t="shared" si="5"/>
        <v>268.55</v>
      </c>
      <c r="S42" s="20"/>
      <c r="T42" s="20"/>
      <c r="U42" s="20"/>
      <c r="V42" s="20"/>
      <c r="W42" s="20"/>
      <c r="X42" s="20"/>
      <c r="Y42" s="28"/>
      <c r="Z42" s="20"/>
    </row>
    <row r="43" spans="1:27" s="11" customFormat="1" ht="50.15" customHeight="1" thickBot="1" x14ac:dyDescent="0.25">
      <c r="A43" s="25"/>
      <c r="B43" s="192" t="s">
        <v>41</v>
      </c>
      <c r="C43" s="193"/>
      <c r="D43" s="193"/>
      <c r="E43" s="193"/>
      <c r="F43" s="194"/>
      <c r="G43" s="68"/>
      <c r="H43" s="69">
        <v>140000</v>
      </c>
      <c r="I43" s="70">
        <v>3.04</v>
      </c>
      <c r="J43" s="63"/>
      <c r="K43" s="74"/>
      <c r="L43" s="63">
        <f>SUM(L20:L26)</f>
        <v>0</v>
      </c>
      <c r="M43" s="63">
        <v>49385</v>
      </c>
      <c r="N43" s="74"/>
      <c r="O43" s="74"/>
      <c r="P43" s="23">
        <f>SUM(P20:P42)</f>
        <v>0</v>
      </c>
      <c r="Q43" s="76"/>
      <c r="R43" s="81">
        <f>SUM(R20:R42)</f>
        <v>2124313.7505000001</v>
      </c>
    </row>
    <row r="44" spans="1:27" ht="13.5" thickBot="1" x14ac:dyDescent="0.25">
      <c r="A44" s="27"/>
      <c r="B44" s="189" t="s">
        <v>45</v>
      </c>
      <c r="C44" s="190"/>
      <c r="D44" s="190"/>
      <c r="E44" s="190"/>
      <c r="F44" s="191"/>
      <c r="G44" s="71"/>
      <c r="H44" s="72"/>
      <c r="I44" s="73"/>
      <c r="J44" s="64">
        <f>SUM(J20:J42)</f>
        <v>425445</v>
      </c>
      <c r="K44" s="75"/>
      <c r="L44" s="64">
        <f>SUM(L43)</f>
        <v>0</v>
      </c>
      <c r="M44" s="64">
        <f>SUM(M43)</f>
        <v>49385</v>
      </c>
      <c r="N44" s="74"/>
      <c r="O44" s="75"/>
      <c r="P44" s="24">
        <f>SUM(P43)</f>
        <v>0</v>
      </c>
      <c r="Q44" s="77"/>
      <c r="R44" s="82">
        <f>SUM(R43)</f>
        <v>2124313.7505000001</v>
      </c>
    </row>
    <row r="45" spans="1:27" ht="13.5" customHeight="1" thickBot="1" x14ac:dyDescent="0.25">
      <c r="A45" s="169" t="s">
        <v>53</v>
      </c>
      <c r="B45" s="170"/>
      <c r="C45" s="170"/>
      <c r="D45" s="170"/>
      <c r="E45" s="170"/>
      <c r="F45" s="171"/>
      <c r="G45" s="71"/>
      <c r="H45" s="72"/>
      <c r="I45" s="73"/>
      <c r="J45" s="65">
        <f>SUM(J44+N44)</f>
        <v>425445</v>
      </c>
      <c r="K45" s="75"/>
      <c r="L45" s="79"/>
      <c r="M45" s="65">
        <f>SUM(M44+P44)</f>
        <v>49385</v>
      </c>
      <c r="N45" s="74"/>
      <c r="O45" s="75"/>
      <c r="P45" s="24"/>
      <c r="Q45" s="75"/>
      <c r="R45" s="83"/>
    </row>
    <row r="46" spans="1:27" ht="11.5" x14ac:dyDescent="0.25">
      <c r="I46" s="4">
        <v>3.0426000000000002</v>
      </c>
      <c r="J46" s="102"/>
      <c r="M46" s="103"/>
    </row>
  </sheetData>
  <mergeCells count="41">
    <mergeCell ref="A45:F45"/>
    <mergeCell ref="B20:F20"/>
    <mergeCell ref="B42:F42"/>
    <mergeCell ref="B29:F29"/>
    <mergeCell ref="B30:F30"/>
    <mergeCell ref="B24:F24"/>
    <mergeCell ref="B23:F23"/>
    <mergeCell ref="B25:F25"/>
    <mergeCell ref="B26:F26"/>
    <mergeCell ref="B27:F27"/>
    <mergeCell ref="B22:F22"/>
    <mergeCell ref="B44:F44"/>
    <mergeCell ref="B43:F43"/>
    <mergeCell ref="B28:F28"/>
    <mergeCell ref="B21:F21"/>
    <mergeCell ref="B31:F31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  <mergeCell ref="B40:F40"/>
    <mergeCell ref="B41:F41"/>
    <mergeCell ref="B38:F38"/>
    <mergeCell ref="B37:F37"/>
    <mergeCell ref="B32:F32"/>
    <mergeCell ref="B36:F36"/>
    <mergeCell ref="B35:F35"/>
    <mergeCell ref="B34:F34"/>
    <mergeCell ref="B33:F33"/>
    <mergeCell ref="B39:F39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6924DB44AE04695DBB6323F6FDD32" ma:contentTypeVersion="13" ma:contentTypeDescription="Create a new document." ma:contentTypeScope="" ma:versionID="33829645e7f0ffd1b95421c28155179a">
  <xsd:schema xmlns:xsd="http://www.w3.org/2001/XMLSchema" xmlns:xs="http://www.w3.org/2001/XMLSchema" xmlns:p="http://schemas.microsoft.com/office/2006/metadata/properties" xmlns:ns1="http://schemas.microsoft.com/sharepoint/v3" xmlns:ns3="c63ecb39-b7de-47df-ba71-e92888fd1111" xmlns:ns4="e0845227-3a8d-4c34-92b9-66e479dbd20d" targetNamespace="http://schemas.microsoft.com/office/2006/metadata/properties" ma:root="true" ma:fieldsID="9caf5306a8f15073e9e9becabcac89c5" ns1:_="" ns3:_="" ns4:_="">
    <xsd:import namespace="http://schemas.microsoft.com/sharepoint/v3"/>
    <xsd:import namespace="c63ecb39-b7de-47df-ba71-e92888fd1111"/>
    <xsd:import namespace="e0845227-3a8d-4c34-92b9-66e479dbd2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ecb39-b7de-47df-ba71-e92888fd1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45227-3a8d-4c34-92b9-66e479dbd2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5DEF84-A9D5-41B4-8532-3F18D609A4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013C582-9FD7-4B6A-B554-B0B5D36C0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3ecb39-b7de-47df-ba71-e92888fd1111"/>
    <ds:schemaRef ds:uri="e0845227-3a8d-4c34-92b9-66e479dbd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C1DB30-EF06-4F62-B088-94EDF766F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2021-01-25T13:00:52Z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0x0101008226924DB44AE04695DBB6323F6FDD32</vt:lpwstr>
  </property>
</Properties>
</file>