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N:\Project\50855_Assessment_of_SNAP_E_and_T_Data\DC1\Task 2_Needs Assessment Design\Task 2.3_OMB\10_Revised post OCIO\"/>
    </mc:Choice>
  </mc:AlternateContent>
  <xr:revisionPtr revIDLastSave="0" documentId="13_ncr:1_{AC38082E-BB02-4946-AD61-8BAD10967CF0}" xr6:coauthVersionLast="45" xr6:coauthVersionMax="45" xr10:uidLastSave="{00000000-0000-0000-0000-000000000000}"/>
  <bookViews>
    <workbookView xWindow="10610" yWindow="400" windowWidth="8730" windowHeight="9870" xr2:uid="{00000000-000D-0000-FFFF-FFFF00000000}"/>
  </bookViews>
  <sheets>
    <sheet name="ET Data " sheetId="1" r:id="rId1"/>
  </sheets>
  <definedNames>
    <definedName name="_xlnm.Print_Area" localSheetId="0">'ET Data '!$B$1:$Q$29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D13" i="1"/>
  <c r="D28" i="1"/>
  <c r="O29" i="1"/>
  <c r="O3" i="1"/>
  <c r="Q3" i="1"/>
  <c r="Q4" i="1"/>
  <c r="Q5" i="1"/>
  <c r="Q6" i="1"/>
  <c r="Q7" i="1"/>
  <c r="Q8" i="1"/>
  <c r="Q9" i="1"/>
  <c r="Q10" i="1"/>
  <c r="Q11" i="1"/>
  <c r="Q12" i="1"/>
  <c r="Q14" i="1"/>
  <c r="Q15" i="1"/>
  <c r="Q16" i="1"/>
  <c r="Q17" i="1"/>
  <c r="Q18" i="1"/>
  <c r="Q19" i="1"/>
  <c r="Q20" i="1"/>
  <c r="Q26" i="1"/>
  <c r="Q27" i="1"/>
  <c r="Q21" i="1"/>
  <c r="Q22" i="1"/>
  <c r="Q23" i="1"/>
  <c r="Q24" i="1"/>
  <c r="Q25" i="1"/>
  <c r="Q28" i="1"/>
  <c r="Q29" i="1"/>
  <c r="O28" i="1"/>
  <c r="M29" i="1"/>
  <c r="K29" i="1"/>
  <c r="M28" i="1"/>
  <c r="N28" i="1"/>
  <c r="N29" i="1"/>
  <c r="L29" i="1"/>
  <c r="I29" i="1"/>
  <c r="K28" i="1"/>
  <c r="L28" i="1"/>
  <c r="H29" i="1"/>
  <c r="F29" i="1"/>
  <c r="F28" i="1"/>
  <c r="H28" i="1"/>
  <c r="I28" i="1"/>
  <c r="G29" i="1"/>
  <c r="J29" i="1"/>
  <c r="E29" i="1"/>
  <c r="G28" i="1"/>
  <c r="J28" i="1"/>
  <c r="E28" i="1"/>
  <c r="D29" i="1"/>
  <c r="O13" i="1"/>
  <c r="N13" i="1"/>
  <c r="M13" i="1"/>
  <c r="K13" i="1"/>
  <c r="L13" i="1"/>
  <c r="H13" i="1"/>
  <c r="I13" i="1"/>
  <c r="F13" i="1"/>
  <c r="G13" i="1"/>
  <c r="J13" i="1"/>
  <c r="E13" i="1"/>
  <c r="I3" i="1"/>
  <c r="N3" i="1"/>
  <c r="I5" i="1"/>
  <c r="N5" i="1"/>
  <c r="O5" i="1"/>
  <c r="I6" i="1"/>
  <c r="N6" i="1"/>
  <c r="O6" i="1"/>
  <c r="I7" i="1"/>
  <c r="N7" i="1"/>
  <c r="O7" i="1"/>
  <c r="I8" i="1"/>
  <c r="N8" i="1"/>
  <c r="O8" i="1"/>
  <c r="I9" i="1"/>
  <c r="N9" i="1"/>
  <c r="O9" i="1"/>
  <c r="I10" i="1"/>
  <c r="N10" i="1"/>
  <c r="O10" i="1"/>
  <c r="I11" i="1"/>
  <c r="N11" i="1"/>
  <c r="O11" i="1"/>
  <c r="I12" i="1"/>
  <c r="N12" i="1"/>
  <c r="O12" i="1"/>
  <c r="I4" i="1"/>
  <c r="N4" i="1"/>
  <c r="O4" i="1"/>
  <c r="I14" i="1"/>
  <c r="N14" i="1"/>
  <c r="O14" i="1"/>
  <c r="I15" i="1"/>
  <c r="N15" i="1"/>
  <c r="O15" i="1"/>
  <c r="I16" i="1"/>
  <c r="N16" i="1"/>
  <c r="O16" i="1"/>
  <c r="I17" i="1"/>
  <c r="N17" i="1"/>
  <c r="O17" i="1"/>
  <c r="I18" i="1"/>
  <c r="N18" i="1"/>
  <c r="O18" i="1"/>
  <c r="I19" i="1"/>
  <c r="N19" i="1"/>
  <c r="O19" i="1"/>
  <c r="I20" i="1"/>
  <c r="N20" i="1"/>
  <c r="O20" i="1"/>
  <c r="I21" i="1"/>
  <c r="N21" i="1"/>
  <c r="O21" i="1"/>
  <c r="I22" i="1"/>
  <c r="N22" i="1"/>
  <c r="O22" i="1"/>
  <c r="I23" i="1"/>
  <c r="N23" i="1"/>
  <c r="O23" i="1"/>
  <c r="I24" i="1"/>
  <c r="N24" i="1"/>
  <c r="O24" i="1"/>
  <c r="I25" i="1"/>
  <c r="N25" i="1"/>
  <c r="O25" i="1"/>
  <c r="I26" i="1"/>
  <c r="N26" i="1"/>
  <c r="O26" i="1"/>
  <c r="I27" i="1"/>
  <c r="N27" i="1"/>
  <c r="O27" i="1"/>
</calcChain>
</file>

<file path=xl/sharedStrings.xml><?xml version="1.0" encoding="utf-8"?>
<sst xmlns="http://schemas.openxmlformats.org/spreadsheetml/2006/main" count="58" uniqueCount="34">
  <si>
    <t>Respondents</t>
  </si>
  <si>
    <t>Sample size</t>
  </si>
  <si>
    <t>Responsive</t>
  </si>
  <si>
    <t>Non-responsive</t>
  </si>
  <si>
    <t>Hourly Wage rate</t>
  </si>
  <si>
    <t>Estimate Total Annual Cost to Respondents</t>
  </si>
  <si>
    <t xml:space="preserve"> Estimated Number of Respondents </t>
  </si>
  <si>
    <t xml:space="preserve">Estimated Frequency of Response </t>
  </si>
  <si>
    <t xml:space="preserve">Total Annual Responses </t>
  </si>
  <si>
    <t xml:space="preserve">Number of Burden Hours Per Response </t>
  </si>
  <si>
    <t xml:space="preserve">Estimated Total Burden Hours </t>
  </si>
  <si>
    <t>Estimated Total Burden Hours</t>
  </si>
  <si>
    <t>Recruitment email</t>
  </si>
  <si>
    <t>Mapping group discussion</t>
  </si>
  <si>
    <t>Grand Total Burden for both SLT and Business</t>
  </si>
  <si>
    <t>Affected public</t>
  </si>
  <si>
    <t>State, Local, or Tribal agency</t>
  </si>
  <si>
    <t>Directors and managers</t>
  </si>
  <si>
    <t>Policy staff</t>
  </si>
  <si>
    <t>Direct services staff</t>
  </si>
  <si>
    <t>Data and IT staff</t>
  </si>
  <si>
    <t>Documentation collection</t>
  </si>
  <si>
    <t>Sub-Totals unique for State, Local or Tribal</t>
  </si>
  <si>
    <t>Grand total burden hours</t>
  </si>
  <si>
    <t xml:space="preserve">Private sector </t>
  </si>
  <si>
    <t>For-profit business directors and managers</t>
  </si>
  <si>
    <t>For-profit business direct services staff</t>
  </si>
  <si>
    <t>For-profit business data and IT staff</t>
  </si>
  <si>
    <t>Not-for-profit agency directors and managers</t>
  </si>
  <si>
    <t>Not-for-profit agency direct services staff</t>
  </si>
  <si>
    <t>Not-for-profit agency data and IT staff</t>
  </si>
  <si>
    <r>
      <t>Instrument</t>
    </r>
    <r>
      <rPr>
        <sz val="8"/>
        <color rgb="FF000000"/>
        <rFont val="Times New Roman"/>
        <family val="1"/>
      </rPr>
      <t> </t>
    </r>
  </si>
  <si>
    <t>Master interview discussion guide</t>
  </si>
  <si>
    <t>Sub-Totals unique for Private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</si>
</sst>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horizontal="right" vertical="center" wrapText="1"/>
    </xf>
    <xf numFmtId="1" fontId="2" fillId="4" borderId="1" xfId="0" applyNumberFormat="1" applyFont="1" applyFill="1" applyBorder="1" applyAlignment="1">
      <alignment horizontal="right" vertical="center" wrapText="1"/>
    </xf>
    <xf numFmtId="8" fontId="3" fillId="4" borderId="1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8" fontId="3" fillId="5" borderId="1" xfId="0" applyNumberFormat="1" applyFont="1" applyFill="1" applyBorder="1" applyAlignment="1">
      <alignment horizontal="right" vertical="center"/>
    </xf>
    <xf numFmtId="2" fontId="3" fillId="5" borderId="1" xfId="0" applyNumberFormat="1" applyFont="1" applyFill="1" applyBorder="1" applyAlignment="1">
      <alignment horizontal="right" vertical="center"/>
    </xf>
    <xf numFmtId="0" fontId="5" fillId="0" borderId="0" xfId="0" applyFont="1"/>
    <xf numFmtId="2" fontId="3" fillId="5" borderId="1" xfId="0" applyNumberFormat="1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topLeftCell="J11" zoomScale="64" zoomScaleNormal="244" workbookViewId="0">
      <selection activeCell="Q14" sqref="Q14:Q27"/>
    </sheetView>
  </sheetViews>
  <sheetFormatPr defaultRowHeight="10.5" x14ac:dyDescent="0.25"/>
  <cols>
    <col min="1" max="1" width="8.7265625" style="24"/>
    <col min="2" max="2" width="13.81640625" style="1" customWidth="1"/>
    <col min="3" max="3" width="11.90625" style="1" bestFit="1" customWidth="1"/>
    <col min="4" max="4" width="11.1796875" style="1" customWidth="1"/>
    <col min="5" max="5" width="12.453125" style="1" customWidth="1"/>
    <col min="6" max="6" width="8.7265625" style="1"/>
    <col min="7" max="7" width="10.453125" style="1" customWidth="1"/>
    <col min="8" max="8" width="10.7265625" style="1" customWidth="1"/>
    <col min="9" max="9" width="11.54296875" style="1" customWidth="1"/>
    <col min="10" max="10" width="10.1796875" style="1" customWidth="1"/>
    <col min="11" max="11" width="8.7265625" style="1"/>
    <col min="12" max="12" width="13" style="1" customWidth="1"/>
    <col min="13" max="13" width="8.7265625" style="1"/>
    <col min="14" max="14" width="11.26953125" style="1" customWidth="1"/>
    <col min="15" max="16" width="8.7265625" style="1"/>
    <col min="17" max="17" width="11.81640625" style="1" customWidth="1"/>
    <col min="18" max="16384" width="8.7265625" style="1"/>
  </cols>
  <sheetData>
    <row r="1" spans="1:17" ht="17.25" customHeight="1" x14ac:dyDescent="0.25">
      <c r="A1" s="34" t="s">
        <v>15</v>
      </c>
      <c r="B1" s="30" t="s">
        <v>0</v>
      </c>
      <c r="C1" s="29" t="s">
        <v>31</v>
      </c>
      <c r="D1" s="29" t="s">
        <v>1</v>
      </c>
      <c r="E1" s="30" t="s">
        <v>2</v>
      </c>
      <c r="F1" s="30"/>
      <c r="G1" s="30"/>
      <c r="H1" s="30"/>
      <c r="I1" s="30"/>
      <c r="J1" s="31" t="s">
        <v>3</v>
      </c>
      <c r="K1" s="31"/>
      <c r="L1" s="31"/>
      <c r="M1" s="31"/>
      <c r="N1" s="31"/>
      <c r="O1" s="29" t="s">
        <v>23</v>
      </c>
      <c r="P1" s="29" t="s">
        <v>4</v>
      </c>
      <c r="Q1" s="29" t="s">
        <v>5</v>
      </c>
    </row>
    <row r="2" spans="1:17" ht="42" x14ac:dyDescent="0.25">
      <c r="A2" s="34"/>
      <c r="B2" s="30"/>
      <c r="C2" s="29"/>
      <c r="D2" s="29"/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11</v>
      </c>
      <c r="O2" s="29"/>
      <c r="P2" s="29"/>
      <c r="Q2" s="29"/>
    </row>
    <row r="3" spans="1:17" ht="32" customHeight="1" x14ac:dyDescent="0.25">
      <c r="A3" s="38" t="s">
        <v>16</v>
      </c>
      <c r="B3" s="28" t="s">
        <v>17</v>
      </c>
      <c r="C3" s="4" t="s">
        <v>12</v>
      </c>
      <c r="D3" s="4">
        <v>8</v>
      </c>
      <c r="E3" s="5">
        <v>7</v>
      </c>
      <c r="F3" s="5">
        <v>1</v>
      </c>
      <c r="G3" s="5">
        <v>7</v>
      </c>
      <c r="H3" s="5">
        <v>0.16700000000000001</v>
      </c>
      <c r="I3" s="5">
        <f>G3*H3</f>
        <v>1.169</v>
      </c>
      <c r="J3" s="6">
        <v>1</v>
      </c>
      <c r="K3" s="6">
        <v>1</v>
      </c>
      <c r="L3" s="6">
        <v>1</v>
      </c>
      <c r="M3" s="6">
        <v>0.16700000000000001</v>
      </c>
      <c r="N3" s="6">
        <f>L3*M3</f>
        <v>0.16700000000000001</v>
      </c>
      <c r="O3" s="5">
        <f>I3+N3</f>
        <v>1.3360000000000001</v>
      </c>
      <c r="P3" s="7">
        <v>58.88</v>
      </c>
      <c r="Q3" s="7">
        <f>O3*P3</f>
        <v>78.663680000000014</v>
      </c>
    </row>
    <row r="4" spans="1:17" ht="32" customHeight="1" x14ac:dyDescent="0.25">
      <c r="A4" s="39"/>
      <c r="B4" s="28"/>
      <c r="C4" s="4" t="s">
        <v>21</v>
      </c>
      <c r="D4" s="4">
        <v>7</v>
      </c>
      <c r="E4" s="8">
        <v>7</v>
      </c>
      <c r="F4" s="8">
        <v>1</v>
      </c>
      <c r="G4" s="8">
        <v>7</v>
      </c>
      <c r="H4" s="8">
        <v>1</v>
      </c>
      <c r="I4" s="5">
        <f>G4*H4</f>
        <v>7</v>
      </c>
      <c r="J4" s="9">
        <v>0</v>
      </c>
      <c r="K4" s="9">
        <v>0</v>
      </c>
      <c r="L4" s="9">
        <v>0</v>
      </c>
      <c r="M4" s="9">
        <v>0</v>
      </c>
      <c r="N4" s="6">
        <f>L4*M4</f>
        <v>0</v>
      </c>
      <c r="O4" s="5">
        <f>I4+N4</f>
        <v>7</v>
      </c>
      <c r="P4" s="7">
        <v>58.88</v>
      </c>
      <c r="Q4" s="7">
        <f>O4*P4</f>
        <v>412.16</v>
      </c>
    </row>
    <row r="5" spans="1:17" ht="29.5" customHeight="1" x14ac:dyDescent="0.25">
      <c r="A5" s="39"/>
      <c r="B5" s="28"/>
      <c r="C5" s="4" t="s">
        <v>32</v>
      </c>
      <c r="D5" s="4">
        <v>35</v>
      </c>
      <c r="E5" s="8">
        <v>32</v>
      </c>
      <c r="F5" s="8">
        <v>1</v>
      </c>
      <c r="G5" s="8">
        <v>32</v>
      </c>
      <c r="H5" s="8">
        <v>1.5</v>
      </c>
      <c r="I5" s="5">
        <f t="shared" ref="I5:I27" si="0">G5*H5</f>
        <v>48</v>
      </c>
      <c r="J5" s="9">
        <v>3</v>
      </c>
      <c r="K5" s="9">
        <v>1</v>
      </c>
      <c r="L5" s="9">
        <v>3</v>
      </c>
      <c r="M5" s="9">
        <v>0.16700000000000001</v>
      </c>
      <c r="N5" s="6">
        <f t="shared" ref="N5:N27" si="1">L5*M5</f>
        <v>0.501</v>
      </c>
      <c r="O5" s="5">
        <f t="shared" ref="O5:O27" si="2">I5+N5</f>
        <v>48.500999999999998</v>
      </c>
      <c r="P5" s="7">
        <v>58.88</v>
      </c>
      <c r="Q5" s="7">
        <f t="shared" ref="Q5:Q27" si="3">O5*P5</f>
        <v>2855.7388799999999</v>
      </c>
    </row>
    <row r="6" spans="1:17" ht="21" x14ac:dyDescent="0.25">
      <c r="A6" s="39"/>
      <c r="B6" s="28"/>
      <c r="C6" s="4" t="s">
        <v>13</v>
      </c>
      <c r="D6" s="4">
        <v>21</v>
      </c>
      <c r="E6" s="8">
        <v>20</v>
      </c>
      <c r="F6" s="8">
        <v>1</v>
      </c>
      <c r="G6" s="8">
        <v>20</v>
      </c>
      <c r="H6" s="8">
        <v>1.5</v>
      </c>
      <c r="I6" s="5">
        <f t="shared" si="0"/>
        <v>30</v>
      </c>
      <c r="J6" s="9">
        <v>1</v>
      </c>
      <c r="K6" s="9">
        <v>1</v>
      </c>
      <c r="L6" s="9">
        <v>1</v>
      </c>
      <c r="M6" s="9">
        <v>0.16700000000000001</v>
      </c>
      <c r="N6" s="6">
        <f t="shared" si="1"/>
        <v>0.16700000000000001</v>
      </c>
      <c r="O6" s="5">
        <f t="shared" si="2"/>
        <v>30.167000000000002</v>
      </c>
      <c r="P6" s="7">
        <v>58.88</v>
      </c>
      <c r="Q6" s="7">
        <f t="shared" si="3"/>
        <v>1776.2329600000003</v>
      </c>
    </row>
    <row r="7" spans="1:17" ht="21" x14ac:dyDescent="0.25">
      <c r="A7" s="39"/>
      <c r="B7" s="28" t="s">
        <v>18</v>
      </c>
      <c r="C7" s="4" t="s">
        <v>32</v>
      </c>
      <c r="D7" s="4">
        <v>28</v>
      </c>
      <c r="E7" s="8">
        <v>26</v>
      </c>
      <c r="F7" s="8">
        <v>1</v>
      </c>
      <c r="G7" s="8">
        <v>26</v>
      </c>
      <c r="H7" s="8">
        <v>1.5</v>
      </c>
      <c r="I7" s="5">
        <f t="shared" si="0"/>
        <v>39</v>
      </c>
      <c r="J7" s="9">
        <v>2</v>
      </c>
      <c r="K7" s="9">
        <v>1</v>
      </c>
      <c r="L7" s="9">
        <v>2</v>
      </c>
      <c r="M7" s="9">
        <v>0.16700000000000001</v>
      </c>
      <c r="N7" s="6">
        <f t="shared" si="1"/>
        <v>0.33400000000000002</v>
      </c>
      <c r="O7" s="5">
        <f t="shared" si="2"/>
        <v>39.334000000000003</v>
      </c>
      <c r="P7" s="7">
        <v>24.27</v>
      </c>
      <c r="Q7" s="7">
        <f t="shared" si="3"/>
        <v>954.63618000000008</v>
      </c>
    </row>
    <row r="8" spans="1:17" ht="21" x14ac:dyDescent="0.25">
      <c r="A8" s="39"/>
      <c r="B8" s="28"/>
      <c r="C8" s="4" t="s">
        <v>13</v>
      </c>
      <c r="D8" s="4">
        <v>21</v>
      </c>
      <c r="E8" s="8">
        <v>20</v>
      </c>
      <c r="F8" s="8">
        <v>1</v>
      </c>
      <c r="G8" s="8">
        <v>20</v>
      </c>
      <c r="H8" s="8">
        <v>1.5</v>
      </c>
      <c r="I8" s="5">
        <f t="shared" si="0"/>
        <v>30</v>
      </c>
      <c r="J8" s="9">
        <v>1</v>
      </c>
      <c r="K8" s="9">
        <v>1</v>
      </c>
      <c r="L8" s="9">
        <v>1</v>
      </c>
      <c r="M8" s="9">
        <v>0.16700000000000001</v>
      </c>
      <c r="N8" s="6">
        <f t="shared" si="1"/>
        <v>0.16700000000000001</v>
      </c>
      <c r="O8" s="5">
        <f t="shared" si="2"/>
        <v>30.167000000000002</v>
      </c>
      <c r="P8" s="7">
        <v>24.27</v>
      </c>
      <c r="Q8" s="7">
        <f t="shared" si="3"/>
        <v>732.15309000000002</v>
      </c>
    </row>
    <row r="9" spans="1:17" ht="21" x14ac:dyDescent="0.25">
      <c r="A9" s="39"/>
      <c r="B9" s="28" t="s">
        <v>19</v>
      </c>
      <c r="C9" s="4" t="s">
        <v>32</v>
      </c>
      <c r="D9" s="4">
        <v>56</v>
      </c>
      <c r="E9" s="8">
        <v>50</v>
      </c>
      <c r="F9" s="8">
        <v>1</v>
      </c>
      <c r="G9" s="8">
        <v>50</v>
      </c>
      <c r="H9" s="8">
        <v>1.5</v>
      </c>
      <c r="I9" s="5">
        <f t="shared" si="0"/>
        <v>75</v>
      </c>
      <c r="J9" s="9">
        <v>6</v>
      </c>
      <c r="K9" s="9">
        <v>1</v>
      </c>
      <c r="L9" s="9">
        <v>6</v>
      </c>
      <c r="M9" s="9">
        <v>0.16700000000000001</v>
      </c>
      <c r="N9" s="6">
        <f t="shared" si="1"/>
        <v>1.002</v>
      </c>
      <c r="O9" s="5">
        <f t="shared" si="2"/>
        <v>76.001999999999995</v>
      </c>
      <c r="P9" s="7">
        <v>24.27</v>
      </c>
      <c r="Q9" s="7">
        <f t="shared" si="3"/>
        <v>1844.5685399999998</v>
      </c>
    </row>
    <row r="10" spans="1:17" ht="21" x14ac:dyDescent="0.25">
      <c r="A10" s="39"/>
      <c r="B10" s="28"/>
      <c r="C10" s="4" t="s">
        <v>13</v>
      </c>
      <c r="D10" s="4">
        <v>56</v>
      </c>
      <c r="E10" s="8">
        <v>50</v>
      </c>
      <c r="F10" s="8">
        <v>1</v>
      </c>
      <c r="G10" s="8">
        <v>50</v>
      </c>
      <c r="H10" s="8">
        <v>1.5</v>
      </c>
      <c r="I10" s="5">
        <f t="shared" si="0"/>
        <v>75</v>
      </c>
      <c r="J10" s="9">
        <v>6</v>
      </c>
      <c r="K10" s="9">
        <v>1</v>
      </c>
      <c r="L10" s="9">
        <v>6</v>
      </c>
      <c r="M10" s="9">
        <v>0.16700000000000001</v>
      </c>
      <c r="N10" s="6">
        <f t="shared" si="1"/>
        <v>1.002</v>
      </c>
      <c r="O10" s="5">
        <f t="shared" si="2"/>
        <v>76.001999999999995</v>
      </c>
      <c r="P10" s="7">
        <v>24.27</v>
      </c>
      <c r="Q10" s="7">
        <f t="shared" si="3"/>
        <v>1844.5685399999998</v>
      </c>
    </row>
    <row r="11" spans="1:17" ht="21" x14ac:dyDescent="0.25">
      <c r="A11" s="39"/>
      <c r="B11" s="28" t="s">
        <v>20</v>
      </c>
      <c r="C11" s="4" t="s">
        <v>32</v>
      </c>
      <c r="D11" s="4">
        <v>28</v>
      </c>
      <c r="E11" s="8">
        <v>26</v>
      </c>
      <c r="F11" s="8">
        <v>1</v>
      </c>
      <c r="G11" s="10">
        <v>26</v>
      </c>
      <c r="H11" s="8">
        <v>1</v>
      </c>
      <c r="I11" s="5">
        <f t="shared" si="0"/>
        <v>26</v>
      </c>
      <c r="J11" s="9">
        <v>2</v>
      </c>
      <c r="K11" s="9">
        <v>1</v>
      </c>
      <c r="L11" s="9">
        <v>2</v>
      </c>
      <c r="M11" s="9">
        <v>0.16700000000000001</v>
      </c>
      <c r="N11" s="6">
        <f t="shared" si="1"/>
        <v>0.33400000000000002</v>
      </c>
      <c r="O11" s="5">
        <f t="shared" si="2"/>
        <v>26.334</v>
      </c>
      <c r="P11" s="7">
        <v>46.33</v>
      </c>
      <c r="Q11" s="7">
        <f t="shared" si="3"/>
        <v>1220.05422</v>
      </c>
    </row>
    <row r="12" spans="1:17" ht="21" x14ac:dyDescent="0.25">
      <c r="A12" s="40"/>
      <c r="B12" s="28"/>
      <c r="C12" s="4" t="s">
        <v>13</v>
      </c>
      <c r="D12" s="4">
        <v>21</v>
      </c>
      <c r="E12" s="8">
        <v>20</v>
      </c>
      <c r="F12" s="8">
        <v>1</v>
      </c>
      <c r="G12" s="8">
        <v>20</v>
      </c>
      <c r="H12" s="8">
        <v>1.5</v>
      </c>
      <c r="I12" s="5">
        <f t="shared" si="0"/>
        <v>30</v>
      </c>
      <c r="J12" s="9">
        <v>1</v>
      </c>
      <c r="K12" s="9">
        <v>1</v>
      </c>
      <c r="L12" s="9">
        <v>1</v>
      </c>
      <c r="M12" s="9">
        <v>0.16700000000000001</v>
      </c>
      <c r="N12" s="6">
        <f t="shared" si="1"/>
        <v>0.16700000000000001</v>
      </c>
      <c r="O12" s="5">
        <f t="shared" si="2"/>
        <v>30.167000000000002</v>
      </c>
      <c r="P12" s="7">
        <v>46.33</v>
      </c>
      <c r="Q12" s="7">
        <f t="shared" si="3"/>
        <v>1397.6371100000001</v>
      </c>
    </row>
    <row r="13" spans="1:17" ht="21" customHeight="1" x14ac:dyDescent="0.25">
      <c r="A13" s="35" t="s">
        <v>22</v>
      </c>
      <c r="B13" s="36"/>
      <c r="C13" s="37"/>
      <c r="D13" s="18">
        <f>(SUM(D5+D7+D9+D11))</f>
        <v>147</v>
      </c>
      <c r="E13" s="18">
        <f>(SUM(E5+E7+E9+E11))</f>
        <v>134</v>
      </c>
      <c r="F13" s="25">
        <f>G13/E13</f>
        <v>1.9253731343283582</v>
      </c>
      <c r="G13" s="20">
        <f>SUM(G3:G12)</f>
        <v>258</v>
      </c>
      <c r="H13" s="25">
        <f>I13/G13</f>
        <v>1.3998798449612402</v>
      </c>
      <c r="I13" s="23">
        <f>SUM(I3:I12)</f>
        <v>361.16899999999998</v>
      </c>
      <c r="J13" s="18">
        <f>(SUM(J5+J7+J9+J11))</f>
        <v>13</v>
      </c>
      <c r="K13" s="25">
        <f>L13/J13</f>
        <v>1.7692307692307692</v>
      </c>
      <c r="L13" s="20">
        <f>SUM(L3:L12)</f>
        <v>23</v>
      </c>
      <c r="M13" s="19">
        <f>N13/L13</f>
        <v>0.16699999999999998</v>
      </c>
      <c r="N13" s="20">
        <f>SUM(N3:N12)</f>
        <v>3.8409999999999997</v>
      </c>
      <c r="O13" s="21">
        <f>SUM(O3:O12)</f>
        <v>365.01</v>
      </c>
      <c r="P13" s="18"/>
      <c r="Q13" s="22">
        <f>SUM(Q3:Q12)</f>
        <v>13116.413199999999</v>
      </c>
    </row>
    <row r="14" spans="1:17" ht="21.5" customHeight="1" x14ac:dyDescent="0.25">
      <c r="A14" s="34" t="s">
        <v>24</v>
      </c>
      <c r="B14" s="28" t="s">
        <v>25</v>
      </c>
      <c r="C14" s="11" t="s">
        <v>12</v>
      </c>
      <c r="D14" s="11">
        <v>21</v>
      </c>
      <c r="E14" s="12">
        <v>18</v>
      </c>
      <c r="F14" s="12">
        <v>1</v>
      </c>
      <c r="G14" s="12">
        <v>18</v>
      </c>
      <c r="H14" s="12">
        <v>0.16700000000000001</v>
      </c>
      <c r="I14" s="5">
        <f t="shared" si="0"/>
        <v>3.0060000000000002</v>
      </c>
      <c r="J14" s="9">
        <v>3</v>
      </c>
      <c r="K14" s="9">
        <v>1</v>
      </c>
      <c r="L14" s="9">
        <v>3</v>
      </c>
      <c r="M14" s="9">
        <v>0.16700000000000001</v>
      </c>
      <c r="N14" s="6">
        <f t="shared" si="1"/>
        <v>0.501</v>
      </c>
      <c r="O14" s="5">
        <f t="shared" si="2"/>
        <v>3.5070000000000001</v>
      </c>
      <c r="P14" s="7">
        <v>58.88</v>
      </c>
      <c r="Q14" s="7">
        <f t="shared" si="3"/>
        <v>206.49216000000001</v>
      </c>
    </row>
    <row r="15" spans="1:17" ht="21" x14ac:dyDescent="0.25">
      <c r="A15" s="34"/>
      <c r="B15" s="28"/>
      <c r="C15" s="4" t="s">
        <v>32</v>
      </c>
      <c r="D15" s="4">
        <v>7</v>
      </c>
      <c r="E15" s="8">
        <v>6</v>
      </c>
      <c r="F15" s="8">
        <v>1</v>
      </c>
      <c r="G15" s="8">
        <v>6</v>
      </c>
      <c r="H15" s="8">
        <v>1</v>
      </c>
      <c r="I15" s="5">
        <f t="shared" si="0"/>
        <v>6</v>
      </c>
      <c r="J15" s="9">
        <v>1</v>
      </c>
      <c r="K15" s="9">
        <v>1</v>
      </c>
      <c r="L15" s="9">
        <v>1</v>
      </c>
      <c r="M15" s="9">
        <v>0.16700000000000001</v>
      </c>
      <c r="N15" s="6">
        <f t="shared" si="1"/>
        <v>0.16700000000000001</v>
      </c>
      <c r="O15" s="5">
        <f t="shared" si="2"/>
        <v>6.1669999999999998</v>
      </c>
      <c r="P15" s="7">
        <v>58.88</v>
      </c>
      <c r="Q15" s="7">
        <f t="shared" si="3"/>
        <v>363.11295999999999</v>
      </c>
    </row>
    <row r="16" spans="1:17" ht="21" x14ac:dyDescent="0.25">
      <c r="A16" s="34"/>
      <c r="B16" s="28"/>
      <c r="C16" s="4" t="s">
        <v>13</v>
      </c>
      <c r="D16" s="4">
        <v>21</v>
      </c>
      <c r="E16" s="8">
        <v>18</v>
      </c>
      <c r="F16" s="8">
        <v>1</v>
      </c>
      <c r="G16" s="8">
        <v>18</v>
      </c>
      <c r="H16" s="8">
        <v>1</v>
      </c>
      <c r="I16" s="5">
        <f t="shared" si="0"/>
        <v>18</v>
      </c>
      <c r="J16" s="9">
        <v>3</v>
      </c>
      <c r="K16" s="9">
        <v>1</v>
      </c>
      <c r="L16" s="9">
        <v>3</v>
      </c>
      <c r="M16" s="9">
        <v>0.16700000000000001</v>
      </c>
      <c r="N16" s="6">
        <f t="shared" si="1"/>
        <v>0.501</v>
      </c>
      <c r="O16" s="5">
        <f t="shared" si="2"/>
        <v>18.501000000000001</v>
      </c>
      <c r="P16" s="7">
        <v>58.88</v>
      </c>
      <c r="Q16" s="7">
        <f t="shared" si="3"/>
        <v>1089.33888</v>
      </c>
    </row>
    <row r="17" spans="1:17" ht="44.25" customHeight="1" x14ac:dyDescent="0.25">
      <c r="A17" s="34"/>
      <c r="B17" s="28" t="s">
        <v>26</v>
      </c>
      <c r="C17" s="4" t="s">
        <v>32</v>
      </c>
      <c r="D17" s="4">
        <v>7</v>
      </c>
      <c r="E17" s="8">
        <v>5</v>
      </c>
      <c r="F17" s="8">
        <v>1</v>
      </c>
      <c r="G17" s="8">
        <v>5</v>
      </c>
      <c r="H17" s="8">
        <v>1</v>
      </c>
      <c r="I17" s="5">
        <f t="shared" si="0"/>
        <v>5</v>
      </c>
      <c r="J17" s="9">
        <v>2</v>
      </c>
      <c r="K17" s="9">
        <v>1</v>
      </c>
      <c r="L17" s="9">
        <v>2</v>
      </c>
      <c r="M17" s="9">
        <v>0.16700000000000001</v>
      </c>
      <c r="N17" s="6">
        <f t="shared" si="1"/>
        <v>0.33400000000000002</v>
      </c>
      <c r="O17" s="5">
        <f t="shared" si="2"/>
        <v>5.3339999999999996</v>
      </c>
      <c r="P17" s="7">
        <v>24.27</v>
      </c>
      <c r="Q17" s="7">
        <f t="shared" si="3"/>
        <v>129.45617999999999</v>
      </c>
    </row>
    <row r="18" spans="1:17" ht="21" x14ac:dyDescent="0.25">
      <c r="A18" s="34"/>
      <c r="B18" s="28"/>
      <c r="C18" s="4" t="s">
        <v>13</v>
      </c>
      <c r="D18" s="4">
        <v>21</v>
      </c>
      <c r="E18" s="8">
        <v>18</v>
      </c>
      <c r="F18" s="8">
        <v>1</v>
      </c>
      <c r="G18" s="8">
        <v>18</v>
      </c>
      <c r="H18" s="8">
        <v>1</v>
      </c>
      <c r="I18" s="5">
        <f t="shared" si="0"/>
        <v>18</v>
      </c>
      <c r="J18" s="9">
        <v>3</v>
      </c>
      <c r="K18" s="9">
        <v>1</v>
      </c>
      <c r="L18" s="9">
        <v>3</v>
      </c>
      <c r="M18" s="9">
        <v>0.16700000000000001</v>
      </c>
      <c r="N18" s="6">
        <f t="shared" si="1"/>
        <v>0.501</v>
      </c>
      <c r="O18" s="5">
        <f t="shared" si="2"/>
        <v>18.501000000000001</v>
      </c>
      <c r="P18" s="7">
        <v>24.27</v>
      </c>
      <c r="Q18" s="7">
        <f t="shared" si="3"/>
        <v>449.01927000000001</v>
      </c>
    </row>
    <row r="19" spans="1:17" ht="21" x14ac:dyDescent="0.25">
      <c r="A19" s="34"/>
      <c r="B19" s="28" t="s">
        <v>27</v>
      </c>
      <c r="C19" s="4" t="s">
        <v>32</v>
      </c>
      <c r="D19" s="4">
        <v>11</v>
      </c>
      <c r="E19" s="8">
        <v>9</v>
      </c>
      <c r="F19" s="8">
        <v>1</v>
      </c>
      <c r="G19" s="8">
        <v>9</v>
      </c>
      <c r="H19" s="8">
        <v>1</v>
      </c>
      <c r="I19" s="5">
        <f t="shared" si="0"/>
        <v>9</v>
      </c>
      <c r="J19" s="9">
        <v>2</v>
      </c>
      <c r="K19" s="9">
        <v>1</v>
      </c>
      <c r="L19" s="9">
        <v>2</v>
      </c>
      <c r="M19" s="9">
        <v>0.16700000000000001</v>
      </c>
      <c r="N19" s="6">
        <f t="shared" si="1"/>
        <v>0.33400000000000002</v>
      </c>
      <c r="O19" s="5">
        <f t="shared" si="2"/>
        <v>9.3339999999999996</v>
      </c>
      <c r="P19" s="7">
        <v>46.33</v>
      </c>
      <c r="Q19" s="7">
        <f t="shared" si="3"/>
        <v>432.44421999999997</v>
      </c>
    </row>
    <row r="20" spans="1:17" ht="21" x14ac:dyDescent="0.25">
      <c r="A20" s="34"/>
      <c r="B20" s="28"/>
      <c r="C20" s="4" t="s">
        <v>13</v>
      </c>
      <c r="D20" s="4">
        <v>11</v>
      </c>
      <c r="E20" s="8">
        <v>9</v>
      </c>
      <c r="F20" s="8">
        <v>1</v>
      </c>
      <c r="G20" s="8">
        <v>9</v>
      </c>
      <c r="H20" s="8">
        <v>1</v>
      </c>
      <c r="I20" s="5">
        <f t="shared" si="0"/>
        <v>9</v>
      </c>
      <c r="J20" s="9">
        <v>2</v>
      </c>
      <c r="K20" s="9">
        <v>1</v>
      </c>
      <c r="L20" s="9">
        <v>2</v>
      </c>
      <c r="M20" s="9">
        <v>0.16700000000000001</v>
      </c>
      <c r="N20" s="6">
        <f t="shared" si="1"/>
        <v>0.33400000000000002</v>
      </c>
      <c r="O20" s="5">
        <f t="shared" si="2"/>
        <v>9.3339999999999996</v>
      </c>
      <c r="P20" s="7">
        <v>46.33</v>
      </c>
      <c r="Q20" s="7">
        <f t="shared" si="3"/>
        <v>432.44421999999997</v>
      </c>
    </row>
    <row r="21" spans="1:17" ht="21.5" customHeight="1" x14ac:dyDescent="0.25">
      <c r="A21" s="34"/>
      <c r="B21" s="28" t="s">
        <v>28</v>
      </c>
      <c r="C21" s="11" t="s">
        <v>12</v>
      </c>
      <c r="D21" s="4">
        <v>35</v>
      </c>
      <c r="E21" s="8">
        <v>30</v>
      </c>
      <c r="F21" s="8">
        <v>1</v>
      </c>
      <c r="G21" s="8">
        <v>30</v>
      </c>
      <c r="H21" s="8">
        <v>0.16700000000000001</v>
      </c>
      <c r="I21" s="5">
        <f t="shared" si="0"/>
        <v>5.0100000000000007</v>
      </c>
      <c r="J21" s="9">
        <v>5</v>
      </c>
      <c r="K21" s="9">
        <v>1</v>
      </c>
      <c r="L21" s="9">
        <v>5</v>
      </c>
      <c r="M21" s="9">
        <v>0.16700000000000001</v>
      </c>
      <c r="N21" s="6">
        <f t="shared" si="1"/>
        <v>0.83500000000000008</v>
      </c>
      <c r="O21" s="5">
        <f t="shared" si="2"/>
        <v>5.8450000000000006</v>
      </c>
      <c r="P21" s="7">
        <v>35.049999999999997</v>
      </c>
      <c r="Q21" s="7">
        <f t="shared" si="3"/>
        <v>204.86725000000001</v>
      </c>
    </row>
    <row r="22" spans="1:17" ht="21" x14ac:dyDescent="0.25">
      <c r="A22" s="34"/>
      <c r="B22" s="28"/>
      <c r="C22" s="4" t="s">
        <v>32</v>
      </c>
      <c r="D22" s="4">
        <v>14</v>
      </c>
      <c r="E22" s="8">
        <v>12</v>
      </c>
      <c r="F22" s="8">
        <v>1</v>
      </c>
      <c r="G22" s="8">
        <v>12</v>
      </c>
      <c r="H22" s="8">
        <v>1</v>
      </c>
      <c r="I22" s="5">
        <f t="shared" si="0"/>
        <v>12</v>
      </c>
      <c r="J22" s="9">
        <v>2</v>
      </c>
      <c r="K22" s="9">
        <v>1</v>
      </c>
      <c r="L22" s="9">
        <v>2</v>
      </c>
      <c r="M22" s="9">
        <v>0.16700000000000001</v>
      </c>
      <c r="N22" s="6">
        <f t="shared" si="1"/>
        <v>0.33400000000000002</v>
      </c>
      <c r="O22" s="5">
        <f t="shared" si="2"/>
        <v>12.334</v>
      </c>
      <c r="P22" s="7">
        <v>35.049999999999997</v>
      </c>
      <c r="Q22" s="7">
        <f t="shared" si="3"/>
        <v>432.30669999999998</v>
      </c>
    </row>
    <row r="23" spans="1:17" ht="21" x14ac:dyDescent="0.25">
      <c r="A23" s="34"/>
      <c r="B23" s="28"/>
      <c r="C23" s="4" t="s">
        <v>13</v>
      </c>
      <c r="D23" s="4">
        <v>35</v>
      </c>
      <c r="E23" s="8">
        <v>30</v>
      </c>
      <c r="F23" s="8">
        <v>1</v>
      </c>
      <c r="G23" s="8">
        <v>30</v>
      </c>
      <c r="H23" s="8">
        <v>1</v>
      </c>
      <c r="I23" s="5">
        <f t="shared" si="0"/>
        <v>30</v>
      </c>
      <c r="J23" s="9">
        <v>5</v>
      </c>
      <c r="K23" s="9">
        <v>1</v>
      </c>
      <c r="L23" s="9">
        <v>5</v>
      </c>
      <c r="M23" s="9">
        <v>0.16700000000000001</v>
      </c>
      <c r="N23" s="6">
        <f t="shared" si="1"/>
        <v>0.83500000000000008</v>
      </c>
      <c r="O23" s="5">
        <f t="shared" si="2"/>
        <v>30.835000000000001</v>
      </c>
      <c r="P23" s="7">
        <v>35.049999999999997</v>
      </c>
      <c r="Q23" s="7">
        <f t="shared" si="3"/>
        <v>1080.76675</v>
      </c>
    </row>
    <row r="24" spans="1:17" ht="44.25" customHeight="1" x14ac:dyDescent="0.25">
      <c r="A24" s="34"/>
      <c r="B24" s="28" t="s">
        <v>29</v>
      </c>
      <c r="C24" s="4" t="s">
        <v>32</v>
      </c>
      <c r="D24" s="4">
        <v>14</v>
      </c>
      <c r="E24" s="8">
        <v>12</v>
      </c>
      <c r="F24" s="8">
        <v>1</v>
      </c>
      <c r="G24" s="8">
        <v>12</v>
      </c>
      <c r="H24" s="8">
        <v>1</v>
      </c>
      <c r="I24" s="5">
        <f t="shared" si="0"/>
        <v>12</v>
      </c>
      <c r="J24" s="9">
        <v>2</v>
      </c>
      <c r="K24" s="9">
        <v>1</v>
      </c>
      <c r="L24" s="9">
        <v>2</v>
      </c>
      <c r="M24" s="9">
        <v>0.16700000000000001</v>
      </c>
      <c r="N24" s="6">
        <f t="shared" si="1"/>
        <v>0.33400000000000002</v>
      </c>
      <c r="O24" s="5">
        <f t="shared" si="2"/>
        <v>12.334</v>
      </c>
      <c r="P24" s="7">
        <v>22.55</v>
      </c>
      <c r="Q24" s="7">
        <f t="shared" si="3"/>
        <v>278.13170000000002</v>
      </c>
    </row>
    <row r="25" spans="1:17" ht="21" x14ac:dyDescent="0.25">
      <c r="A25" s="34"/>
      <c r="B25" s="28"/>
      <c r="C25" s="4" t="s">
        <v>13</v>
      </c>
      <c r="D25" s="4">
        <v>35</v>
      </c>
      <c r="E25" s="8">
        <v>30</v>
      </c>
      <c r="F25" s="8">
        <v>1</v>
      </c>
      <c r="G25" s="8">
        <v>30</v>
      </c>
      <c r="H25" s="8">
        <v>1</v>
      </c>
      <c r="I25" s="5">
        <f t="shared" si="0"/>
        <v>30</v>
      </c>
      <c r="J25" s="9">
        <v>5</v>
      </c>
      <c r="K25" s="9">
        <v>1</v>
      </c>
      <c r="L25" s="9">
        <v>5</v>
      </c>
      <c r="M25" s="9">
        <v>0.16700000000000001</v>
      </c>
      <c r="N25" s="6">
        <f t="shared" si="1"/>
        <v>0.83500000000000008</v>
      </c>
      <c r="O25" s="5">
        <f t="shared" si="2"/>
        <v>30.835000000000001</v>
      </c>
      <c r="P25" s="7">
        <v>22.55</v>
      </c>
      <c r="Q25" s="7">
        <f t="shared" si="3"/>
        <v>695.32925</v>
      </c>
    </row>
    <row r="26" spans="1:17" ht="21" x14ac:dyDescent="0.25">
      <c r="A26" s="34"/>
      <c r="B26" s="28" t="s">
        <v>30</v>
      </c>
      <c r="C26" s="4" t="s">
        <v>32</v>
      </c>
      <c r="D26" s="4">
        <v>14</v>
      </c>
      <c r="E26" s="8">
        <v>12</v>
      </c>
      <c r="F26" s="8">
        <v>1</v>
      </c>
      <c r="G26" s="8">
        <v>12</v>
      </c>
      <c r="H26" s="8">
        <v>1</v>
      </c>
      <c r="I26" s="5">
        <f t="shared" si="0"/>
        <v>12</v>
      </c>
      <c r="J26" s="9">
        <v>2</v>
      </c>
      <c r="K26" s="9">
        <v>1</v>
      </c>
      <c r="L26" s="9">
        <v>2</v>
      </c>
      <c r="M26" s="9">
        <v>0.16700000000000001</v>
      </c>
      <c r="N26" s="6">
        <f t="shared" si="1"/>
        <v>0.33400000000000002</v>
      </c>
      <c r="O26" s="5">
        <f t="shared" si="2"/>
        <v>12.334</v>
      </c>
      <c r="P26" s="7">
        <v>46.33</v>
      </c>
      <c r="Q26" s="7">
        <f t="shared" si="3"/>
        <v>571.43421999999998</v>
      </c>
    </row>
    <row r="27" spans="1:17" ht="21" x14ac:dyDescent="0.25">
      <c r="A27" s="34"/>
      <c r="B27" s="28"/>
      <c r="C27" s="4" t="s">
        <v>13</v>
      </c>
      <c r="D27" s="4">
        <v>14</v>
      </c>
      <c r="E27" s="8">
        <v>12</v>
      </c>
      <c r="F27" s="8">
        <v>1</v>
      </c>
      <c r="G27" s="8">
        <v>12</v>
      </c>
      <c r="H27" s="8">
        <v>1</v>
      </c>
      <c r="I27" s="5">
        <f t="shared" si="0"/>
        <v>12</v>
      </c>
      <c r="J27" s="9">
        <v>2</v>
      </c>
      <c r="K27" s="9">
        <v>1</v>
      </c>
      <c r="L27" s="9">
        <v>2</v>
      </c>
      <c r="M27" s="9">
        <v>0.16700000000000001</v>
      </c>
      <c r="N27" s="6">
        <f t="shared" si="1"/>
        <v>0.33400000000000002</v>
      </c>
      <c r="O27" s="5">
        <f t="shared" si="2"/>
        <v>12.334</v>
      </c>
      <c r="P27" s="7">
        <v>46.33</v>
      </c>
      <c r="Q27" s="7">
        <f t="shared" si="3"/>
        <v>571.43421999999998</v>
      </c>
    </row>
    <row r="28" spans="1:17" ht="21" customHeight="1" x14ac:dyDescent="0.25">
      <c r="A28" s="33" t="s">
        <v>33</v>
      </c>
      <c r="B28" s="33"/>
      <c r="C28" s="33"/>
      <c r="D28" s="18">
        <f>D14+D18+D20+D23+D25+D27</f>
        <v>137</v>
      </c>
      <c r="E28" s="18">
        <f>E14+E18+E20+E23+E25+E27</f>
        <v>117</v>
      </c>
      <c r="F28" s="25">
        <f>G28/E28</f>
        <v>1.8888888888888888</v>
      </c>
      <c r="G28" s="20">
        <f>SUM(G14:G27)</f>
        <v>221</v>
      </c>
      <c r="H28" s="25">
        <f>I28/G28</f>
        <v>0.81907692307692315</v>
      </c>
      <c r="I28" s="23">
        <f>SUM(I14:I27)</f>
        <v>181.01600000000002</v>
      </c>
      <c r="J28" s="18">
        <f>J14+J18+J20+J23+J25+J27</f>
        <v>20</v>
      </c>
      <c r="K28" s="19">
        <f>L28/J28</f>
        <v>1.95</v>
      </c>
      <c r="L28" s="20">
        <f>SUM(L14:L27)</f>
        <v>39</v>
      </c>
      <c r="M28" s="19">
        <f>N28/L28</f>
        <v>0.16699999999999998</v>
      </c>
      <c r="N28" s="20">
        <f>SUM(N14:N27)</f>
        <v>6.512999999999999</v>
      </c>
      <c r="O28" s="27">
        <f>SUM(O14:O27)</f>
        <v>187.52900000000002</v>
      </c>
      <c r="P28" s="18"/>
      <c r="Q28" s="22">
        <f>SUM(Q14:Q27)</f>
        <v>6936.5779799999991</v>
      </c>
    </row>
    <row r="29" spans="1:17" ht="22.5" customHeight="1" x14ac:dyDescent="0.25">
      <c r="A29" s="32" t="s">
        <v>14</v>
      </c>
      <c r="B29" s="32"/>
      <c r="C29" s="32"/>
      <c r="D29" s="13">
        <f>D28+D13</f>
        <v>284</v>
      </c>
      <c r="E29" s="13">
        <f>E28+E13</f>
        <v>251</v>
      </c>
      <c r="F29" s="26">
        <f>G29/E29</f>
        <v>1.9083665338645419</v>
      </c>
      <c r="G29" s="13">
        <f>G28+G13</f>
        <v>479</v>
      </c>
      <c r="H29" s="26">
        <f>I29/G29</f>
        <v>1.1319102296450938</v>
      </c>
      <c r="I29" s="15">
        <f>I28+I13</f>
        <v>542.18499999999995</v>
      </c>
      <c r="J29" s="13">
        <f>J28+J13</f>
        <v>33</v>
      </c>
      <c r="K29" s="26">
        <f>L29/J29</f>
        <v>1.8787878787878789</v>
      </c>
      <c r="L29" s="16">
        <f>L28+L13</f>
        <v>62</v>
      </c>
      <c r="M29" s="14">
        <f>N29/L29</f>
        <v>0.16699999999999998</v>
      </c>
      <c r="N29" s="15">
        <f>N28+N13</f>
        <v>10.353999999999999</v>
      </c>
      <c r="O29" s="26">
        <f>O28+O13</f>
        <v>552.53899999999999</v>
      </c>
      <c r="P29" s="14"/>
      <c r="Q29" s="17">
        <f>Q28+Q13</f>
        <v>20052.991179999997</v>
      </c>
    </row>
  </sheetData>
  <mergeCells count="24">
    <mergeCell ref="B24:B25"/>
    <mergeCell ref="B14:B16"/>
    <mergeCell ref="Q1:Q2"/>
    <mergeCell ref="J1:N1"/>
    <mergeCell ref="O1:O2"/>
    <mergeCell ref="A29:C29"/>
    <mergeCell ref="A28:C28"/>
    <mergeCell ref="A14:A27"/>
    <mergeCell ref="A1:A2"/>
    <mergeCell ref="A13:C13"/>
    <mergeCell ref="A3:A12"/>
    <mergeCell ref="B11:B12"/>
    <mergeCell ref="B1:B2"/>
    <mergeCell ref="C1:C2"/>
    <mergeCell ref="B7:B8"/>
    <mergeCell ref="B9:B10"/>
    <mergeCell ref="B26:B27"/>
    <mergeCell ref="B17:B18"/>
    <mergeCell ref="B21:B23"/>
    <mergeCell ref="D1:D2"/>
    <mergeCell ref="E1:I1"/>
    <mergeCell ref="B3:B6"/>
    <mergeCell ref="P1:P2"/>
    <mergeCell ref="B19:B20"/>
  </mergeCells>
  <pageMargins left="0.7" right="0.7" top="0.75" bottom="0.75" header="0.3" footer="0.3"/>
  <pageSetup orientation="landscape" horizontalDpi="1200" verticalDpi="1200" r:id="rId1"/>
  <headerFooter>
    <oddHeader>&amp;CBurden Estimate Assessment of the Collection, Analysis, Validation and Reporting of SNAP ET Data Project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ET Data </vt:lpstr>
      <vt:lpstr>'ET Data '!Print_Area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Robertson, Loretta - FNS</dc:creator>
  <cp:lastModifiedBy>Elizabeth Brown</cp:lastModifiedBy>
  <cp:lastPrinted>2020-07-20T17:25:20Z</cp:lastPrinted>
  <dcterms:created xsi:type="dcterms:W3CDTF">2020-07-20T15:59:48Z</dcterms:created>
  <dcterms:modified xsi:type="dcterms:W3CDTF">2020-10-12T16:58:55Z</dcterms:modified>
</cp:coreProperties>
</file>