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pjmoxey\Desktop\0393\2020\IMB\"/>
    </mc:Choice>
  </mc:AlternateContent>
  <xr:revisionPtr revIDLastSave="0" documentId="8_{FD56B90A-1B5F-467D-9289-F03D134DDE3E}" xr6:coauthVersionLast="45" xr6:coauthVersionMax="45" xr10:uidLastSave="{00000000-0000-0000-0000-000000000000}"/>
  <bookViews>
    <workbookView xWindow="28680" yWindow="-120" windowWidth="29040" windowHeight="16440"/>
  </bookViews>
  <sheets>
    <sheet name="APHIS Form 79" sheetId="2" r:id="rId1"/>
  </sheets>
  <definedNames>
    <definedName name="_xlnm.Print_Area" localSheetId="0">'APHIS Form 79'!$A$1:$J$36</definedName>
    <definedName name="_xlnm.Print_Titles" localSheetId="0">'APHIS Form 79'!$1:$4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6" i="2" l="1"/>
  <c r="D35" i="2" l="1"/>
  <c r="D34" i="2"/>
  <c r="G34" i="2" s="1"/>
  <c r="D33" i="2"/>
  <c r="G33" i="2"/>
  <c r="D32" i="2"/>
  <c r="G32" i="2" s="1"/>
  <c r="D31" i="2"/>
  <c r="G31" i="2"/>
  <c r="D30" i="2"/>
  <c r="G30" i="2" s="1"/>
  <c r="D29" i="2"/>
  <c r="G29" i="2" s="1"/>
  <c r="D28" i="2"/>
  <c r="G28" i="2" s="1"/>
  <c r="D27" i="2"/>
  <c r="G27" i="2" s="1"/>
  <c r="D26" i="2"/>
  <c r="G26" i="2" s="1"/>
  <c r="D25" i="2"/>
  <c r="G25" i="2" s="1"/>
  <c r="D24" i="2"/>
  <c r="G24" i="2" s="1"/>
  <c r="D23" i="2"/>
  <c r="G23" i="2"/>
  <c r="D22" i="2"/>
  <c r="G22" i="2"/>
  <c r="I22" i="2"/>
  <c r="J22" i="2" s="1"/>
  <c r="D21" i="2"/>
  <c r="G21" i="2" s="1"/>
  <c r="D20" i="2"/>
  <c r="G20" i="2"/>
  <c r="H20" i="2" s="1"/>
  <c r="D19" i="2"/>
  <c r="G19" i="2"/>
  <c r="I19" i="2"/>
  <c r="D18" i="2"/>
  <c r="G18" i="2"/>
  <c r="D17" i="2"/>
  <c r="G17" i="2"/>
  <c r="D16" i="2"/>
  <c r="G16" i="2"/>
  <c r="J16" i="2" s="1"/>
  <c r="I16" i="2"/>
  <c r="D15" i="2"/>
  <c r="G15" i="2"/>
  <c r="D14" i="2"/>
  <c r="G14" i="2"/>
  <c r="I14" i="2" s="1"/>
  <c r="D13" i="2"/>
  <c r="G13" i="2"/>
  <c r="H13" i="2"/>
  <c r="D12" i="2"/>
  <c r="G12" i="2"/>
  <c r="D11" i="2"/>
  <c r="G11" i="2"/>
  <c r="I11" i="2" s="1"/>
  <c r="D10" i="2"/>
  <c r="G10" i="2"/>
  <c r="H10" i="2"/>
  <c r="J10" i="2" s="1"/>
  <c r="D9" i="2"/>
  <c r="G9" i="2" s="1"/>
  <c r="D8" i="2"/>
  <c r="D7" i="2"/>
  <c r="G7" i="2" s="1"/>
  <c r="D6" i="2"/>
  <c r="G6" i="2" s="1"/>
  <c r="D5" i="2"/>
  <c r="G5" i="2"/>
  <c r="J5" i="2" s="1"/>
  <c r="G35" i="2"/>
  <c r="I35" i="2" s="1"/>
  <c r="G8" i="2"/>
  <c r="H15" i="2"/>
  <c r="J15" i="2"/>
  <c r="I15" i="2"/>
  <c r="I12" i="2"/>
  <c r="H12" i="2"/>
  <c r="J12" i="2" s="1"/>
  <c r="H19" i="2"/>
  <c r="J19" i="2"/>
  <c r="H33" i="2"/>
  <c r="J33" i="2" s="1"/>
  <c r="I33" i="2"/>
  <c r="H16" i="2"/>
  <c r="H18" i="2"/>
  <c r="I18" i="2"/>
  <c r="J18" i="2" s="1"/>
  <c r="H22" i="2"/>
  <c r="H5" i="2"/>
  <c r="I5" i="2"/>
  <c r="I10" i="2"/>
  <c r="I31" i="2"/>
  <c r="J31" i="2" s="1"/>
  <c r="H31" i="2"/>
  <c r="H11" i="2"/>
  <c r="H21" i="2" l="1"/>
  <c r="I21" i="2"/>
  <c r="J21" i="2" s="1"/>
  <c r="I26" i="2"/>
  <c r="H26" i="2"/>
  <c r="J26" i="2"/>
  <c r="H30" i="2"/>
  <c r="I30" i="2"/>
  <c r="J30" i="2"/>
  <c r="I9" i="2"/>
  <c r="J9" i="2" s="1"/>
  <c r="H9" i="2"/>
  <c r="I27" i="2"/>
  <c r="J27" i="2" s="1"/>
  <c r="H27" i="2"/>
  <c r="H6" i="2"/>
  <c r="J6" i="2" s="1"/>
  <c r="I24" i="2"/>
  <c r="H24" i="2"/>
  <c r="J24" i="2" s="1"/>
  <c r="I28" i="2"/>
  <c r="J28" i="2"/>
  <c r="H28" i="2"/>
  <c r="I34" i="2"/>
  <c r="H34" i="2"/>
  <c r="J34" i="2" s="1"/>
  <c r="H7" i="2"/>
  <c r="J7" i="2" s="1"/>
  <c r="I7" i="2"/>
  <c r="H25" i="2"/>
  <c r="I25" i="2"/>
  <c r="J25" i="2"/>
  <c r="H29" i="2"/>
  <c r="J29" i="2" s="1"/>
  <c r="I29" i="2"/>
  <c r="I32" i="2"/>
  <c r="J32" i="2"/>
  <c r="H32" i="2"/>
  <c r="J11" i="2"/>
  <c r="H23" i="2"/>
  <c r="J23" i="2" s="1"/>
  <c r="H17" i="2"/>
  <c r="J17" i="2" s="1"/>
  <c r="H8" i="2"/>
  <c r="J8" i="2" s="1"/>
  <c r="I13" i="2"/>
  <c r="J13" i="2" s="1"/>
  <c r="I8" i="2"/>
  <c r="H35" i="2"/>
  <c r="J35" i="2" s="1"/>
  <c r="H14" i="2"/>
  <c r="I17" i="2"/>
  <c r="I20" i="2"/>
  <c r="J20" i="2" s="1"/>
  <c r="I23" i="2"/>
  <c r="J14" i="2"/>
  <c r="J36" i="2" l="1"/>
</calcChain>
</file>

<file path=xl/sharedStrings.xml><?xml version="1.0" encoding="utf-8"?>
<sst xmlns="http://schemas.openxmlformats.org/spreadsheetml/2006/main" count="64" uniqueCount="62">
  <si>
    <t>Total Annual Responses</t>
  </si>
  <si>
    <t>(A)</t>
  </si>
  <si>
    <t>(B)</t>
  </si>
  <si>
    <t>(C)</t>
  </si>
  <si>
    <t>(D)</t>
  </si>
  <si>
    <t>(F)</t>
  </si>
  <si>
    <t>(G)</t>
  </si>
  <si>
    <t>(H)</t>
  </si>
  <si>
    <t>(E.1)</t>
  </si>
  <si>
    <t>(E.2)</t>
  </si>
  <si>
    <t>(F x 0.139)</t>
  </si>
  <si>
    <t>(D x (E.2))</t>
  </si>
  <si>
    <t>(B x C)</t>
  </si>
  <si>
    <t>Total Hours Per Year</t>
  </si>
  <si>
    <t>Overhead Costs</t>
  </si>
  <si>
    <t>Total Costs</t>
  </si>
  <si>
    <t>Avg. Time Per Response</t>
  </si>
  <si>
    <t>Form Number or Other Identification</t>
  </si>
  <si>
    <t>TOTAL</t>
  </si>
  <si>
    <t>Fringe Benefits</t>
  </si>
  <si>
    <t>Grade</t>
  </si>
  <si>
    <t>(I)</t>
  </si>
  <si>
    <t>(F + G + H)</t>
  </si>
  <si>
    <t>Wage Costs</t>
  </si>
  <si>
    <t>Federal Employee</t>
  </si>
  <si>
    <t>Wage (Step 4)</t>
  </si>
  <si>
    <t>(F x 0.613)</t>
  </si>
  <si>
    <t>0579-0393, Bovine Spongiform Encephalopathy (BSE); Importation of Animals and Animal Products</t>
  </si>
  <si>
    <t>Blood and Blood Products Certification</t>
  </si>
  <si>
    <t>Official Identification</t>
  </si>
  <si>
    <t>Request for Classification as Negligble Risk or Controlled Risk</t>
  </si>
  <si>
    <t>Retention of Classification as Either Negligble or Controlled Risk</t>
  </si>
  <si>
    <t>Written Notification for Articles of Transit</t>
  </si>
  <si>
    <t>Export Certificate from Canada</t>
  </si>
  <si>
    <t>Bovine Imports from Mexico</t>
  </si>
  <si>
    <t>Bovine Export Health Certificate: Risk Classification</t>
  </si>
  <si>
    <t>Commodities Export Health Certificate: Risk Classification</t>
  </si>
  <si>
    <t>Export Health Certificate: Gelatin</t>
  </si>
  <si>
    <t>Permit for the Import of Serum</t>
  </si>
  <si>
    <t>Original Certificate for Processed Animal Protein, Offal, Tankage, Fat, Glands, Certain Tallow other than Tallow Derivatives, and Serum</t>
  </si>
  <si>
    <t>Certificate to Import Ruminant-Derived Processed Animal Protein</t>
  </si>
  <si>
    <t>Certificate to Import Collagen Derived from Bovines</t>
  </si>
  <si>
    <t>Certificate to Import Derivatives of Tallow Derived from Bovines</t>
  </si>
  <si>
    <t>Certificate to Import Dicalcum Phosphate Derived from Bovines</t>
  </si>
  <si>
    <t>Certificates to Import Processed Animal Protein Derived from Animals Other than Ruminants from BSE Negligble or Controlled Risk Regions</t>
  </si>
  <si>
    <t>Certificate for Inedible Processed Ovine/Caprine Origin Materials and Products from a Region Not Listed in 9 CFR 95.4(a)(4)</t>
  </si>
  <si>
    <t>Cooperative Service Agreement</t>
  </si>
  <si>
    <t xml:space="preserve">Certification Statement for Ovine/Caprine Products from Regions Listed in 9 CFR 95.4(a)(4), and for Inedible Processed Animal Proteins Derived from Ovines/Caprines </t>
  </si>
  <si>
    <t>Health Certification and Seals</t>
  </si>
  <si>
    <t xml:space="preserve">Notification of Designation of Persons Authorized to Break Seals </t>
  </si>
  <si>
    <t>Agreement with Slaughter Facilities Concerning the Use of Seals on Conveyances Transporting Animals from Canada</t>
  </si>
  <si>
    <t>Notification Regarding Conditions of Sealed Shipments</t>
  </si>
  <si>
    <t>Animals Imported for Immediate Slaughter</t>
  </si>
  <si>
    <t>Certification Statement for Sheep and Goats from Canada</t>
  </si>
  <si>
    <t>Ruminants Imported to Designated/Approved Feedlots</t>
  </si>
  <si>
    <t>VS 1-27</t>
  </si>
  <si>
    <t>Notice of Transfer - Animal Products</t>
  </si>
  <si>
    <t>Declaration of Importation (VS 17-129)</t>
  </si>
  <si>
    <t>VS 16-3 and VS 16-6a</t>
  </si>
  <si>
    <t>14</t>
  </si>
  <si>
    <t>9</t>
  </si>
  <si>
    <t>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</si>
</sst>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  <numFmt numFmtId="165" formatCode="0.0"/>
    <numFmt numFmtId="166" formatCode="&quot;$&quot;#,##0"/>
    <numFmt numFmtId="170" formatCode="_(* #,##0_);_(* \(#,##0\);_(* &quot;-&quot;??_);_(@_)"/>
    <numFmt numFmtId="176" formatCode="_(&quot;$&quot;* #,##0_);_(&quot;$&quot;* \(#,##0\);_(&quot;$&quot;* &quot;-&quot;??_);_(@_)"/>
  </numFmts>
  <fonts count="7" x14ac:knownFonts="1">
    <font>
      <sz val="10"/>
      <name val="Arial"/>
    </font>
    <font>
      <sz val="10"/>
      <name val="Arial"/>
    </font>
    <font>
      <sz val="8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1" xfId="0" applyFont="1" applyBorder="1" applyAlignment="1">
      <alignment horizontal="center" wrapText="1"/>
    </xf>
    <xf numFmtId="165" fontId="2" fillId="0" borderId="1" xfId="0" applyNumberFormat="1" applyFont="1" applyBorder="1" applyAlignment="1">
      <alignment horizontal="center" wrapText="1"/>
    </xf>
    <xf numFmtId="3" fontId="2" fillId="0" borderId="1" xfId="0" applyNumberFormat="1" applyFont="1" applyBorder="1" applyAlignment="1">
      <alignment horizontal="center" wrapText="1"/>
    </xf>
    <xf numFmtId="4" fontId="2" fillId="0" borderId="1" xfId="0" applyNumberFormat="1" applyFont="1" applyBorder="1" applyAlignment="1">
      <alignment horizontal="center" wrapText="1"/>
    </xf>
    <xf numFmtId="166" fontId="2" fillId="0" borderId="1" xfId="0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4" fontId="2" fillId="0" borderId="1" xfId="0" applyNumberFormat="1" applyFont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166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166" fontId="2" fillId="0" borderId="1" xfId="0" applyNumberFormat="1" applyFont="1" applyBorder="1" applyAlignment="1">
      <alignment horizontal="center" vertical="center"/>
    </xf>
    <xf numFmtId="44" fontId="2" fillId="0" borderId="1" xfId="0" applyNumberFormat="1" applyFont="1" applyFill="1" applyBorder="1" applyAlignment="1">
      <alignment vertical="center"/>
    </xf>
    <xf numFmtId="170" fontId="2" fillId="0" borderId="1" xfId="1" applyNumberFormat="1" applyFont="1" applyFill="1" applyBorder="1" applyAlignment="1">
      <alignment vertical="center"/>
    </xf>
    <xf numFmtId="164" fontId="2" fillId="0" borderId="1" xfId="0" applyNumberFormat="1" applyFont="1" applyFill="1" applyBorder="1" applyAlignment="1">
      <alignment vertical="center"/>
    </xf>
    <xf numFmtId="49" fontId="2" fillId="0" borderId="1" xfId="0" applyNumberFormat="1" applyFont="1" applyFill="1" applyBorder="1" applyAlignment="1">
      <alignment horizontal="center" vertical="center"/>
    </xf>
    <xf numFmtId="44" fontId="2" fillId="0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/>
    <xf numFmtId="0" fontId="5" fillId="0" borderId="0" xfId="0" applyFont="1" applyAlignment="1">
      <alignment vertical="center"/>
    </xf>
    <xf numFmtId="0" fontId="5" fillId="0" borderId="0" xfId="0" applyFont="1" applyFill="1" applyAlignment="1">
      <alignment vertical="center"/>
    </xf>
    <xf numFmtId="165" fontId="5" fillId="0" borderId="0" xfId="0" applyNumberFormat="1" applyFont="1"/>
    <xf numFmtId="3" fontId="5" fillId="0" borderId="0" xfId="0" applyNumberFormat="1" applyFont="1"/>
    <xf numFmtId="49" fontId="5" fillId="0" borderId="0" xfId="0" applyNumberFormat="1" applyFont="1"/>
    <xf numFmtId="4" fontId="5" fillId="0" borderId="0" xfId="0" applyNumberFormat="1" applyFont="1"/>
    <xf numFmtId="166" fontId="5" fillId="0" borderId="0" xfId="0" applyNumberFormat="1" applyFont="1"/>
    <xf numFmtId="49" fontId="3" fillId="0" borderId="1" xfId="0" applyNumberFormat="1" applyFont="1" applyFill="1" applyBorder="1" applyAlignment="1" applyProtection="1">
      <alignment horizontal="right" vertical="center" wrapText="1"/>
      <protection locked="0"/>
    </xf>
    <xf numFmtId="0" fontId="2" fillId="0" borderId="1" xfId="0" applyFont="1" applyBorder="1" applyAlignment="1">
      <alignment vertical="center"/>
    </xf>
    <xf numFmtId="3" fontId="2" fillId="0" borderId="1" xfId="0" applyNumberFormat="1" applyFont="1" applyBorder="1" applyAlignment="1">
      <alignment vertical="center"/>
    </xf>
    <xf numFmtId="4" fontId="2" fillId="0" borderId="1" xfId="0" applyNumberFormat="1" applyFont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3" fontId="2" fillId="0" borderId="1" xfId="0" applyNumberFormat="1" applyFont="1" applyFill="1" applyBorder="1" applyAlignment="1">
      <alignment vertical="center"/>
    </xf>
    <xf numFmtId="4" fontId="2" fillId="0" borderId="1" xfId="0" applyNumberFormat="1" applyFont="1" applyFill="1" applyBorder="1" applyAlignment="1">
      <alignment vertical="center"/>
    </xf>
    <xf numFmtId="3" fontId="2" fillId="0" borderId="2" xfId="0" applyNumberFormat="1" applyFont="1" applyFill="1" applyBorder="1" applyAlignment="1">
      <alignment vertical="center"/>
    </xf>
    <xf numFmtId="4" fontId="2" fillId="0" borderId="2" xfId="0" applyNumberFormat="1" applyFont="1" applyFill="1" applyBorder="1" applyAlignment="1">
      <alignment vertical="center"/>
    </xf>
    <xf numFmtId="1" fontId="2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Fill="1" applyBorder="1" applyAlignment="1">
      <alignment horizontal="center" vertical="center"/>
    </xf>
    <xf numFmtId="1" fontId="2" fillId="0" borderId="2" xfId="0" applyNumberFormat="1" applyFont="1" applyFill="1" applyBorder="1" applyAlignment="1">
      <alignment horizontal="center" vertical="center"/>
    </xf>
    <xf numFmtId="44" fontId="2" fillId="0" borderId="1" xfId="0" applyNumberFormat="1" applyFont="1" applyBorder="1" applyAlignment="1">
      <alignment vertical="center"/>
    </xf>
    <xf numFmtId="49" fontId="2" fillId="0" borderId="1" xfId="0" applyNumberFormat="1" applyFont="1" applyFill="1" applyBorder="1" applyAlignment="1" applyProtection="1">
      <alignment vertical="center" wrapText="1"/>
      <protection locked="0"/>
    </xf>
    <xf numFmtId="0" fontId="2" fillId="0" borderId="1" xfId="0" applyFont="1" applyFill="1" applyBorder="1" applyAlignment="1">
      <alignment vertical="center" wrapText="1"/>
    </xf>
    <xf numFmtId="170" fontId="2" fillId="0" borderId="1" xfId="1" applyNumberFormat="1" applyFont="1" applyFill="1" applyBorder="1" applyAlignment="1">
      <alignment horizontal="right" vertical="center"/>
    </xf>
    <xf numFmtId="164" fontId="2" fillId="0" borderId="1" xfId="0" applyNumberFormat="1" applyFont="1" applyFill="1" applyBorder="1" applyAlignment="1">
      <alignment horizontal="right" vertical="center"/>
    </xf>
    <xf numFmtId="0" fontId="2" fillId="0" borderId="1" xfId="0" applyFont="1" applyFill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wrapText="1"/>
    </xf>
    <xf numFmtId="4" fontId="6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vertical="center"/>
    </xf>
    <xf numFmtId="176" fontId="3" fillId="0" borderId="1" xfId="0" applyNumberFormat="1" applyFont="1" applyFill="1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"/>
  <sheetViews>
    <sheetView tabSelected="1" topLeftCell="A23" zoomScaleNormal="100" zoomScaleSheetLayoutView="100" workbookViewId="0">
      <selection activeCell="J36" sqref="J36"/>
    </sheetView>
  </sheetViews>
  <sheetFormatPr defaultColWidth="9.109375" defaultRowHeight="11.4" x14ac:dyDescent="0.2"/>
  <cols>
    <col min="1" max="1" width="41.88671875" style="22" customWidth="1"/>
    <col min="2" max="2" width="10.6640625" style="22" customWidth="1"/>
    <col min="3" max="3" width="10.6640625" style="25" customWidth="1"/>
    <col min="4" max="4" width="9.6640625" style="26" customWidth="1"/>
    <col min="5" max="5" width="7.109375" style="27" customWidth="1"/>
    <col min="6" max="6" width="7.109375" style="28" customWidth="1"/>
    <col min="7" max="8" width="11.6640625" style="26" bestFit="1" customWidth="1"/>
    <col min="9" max="9" width="10.44140625" style="29" customWidth="1"/>
    <col min="10" max="10" width="12.44140625" style="29" bestFit="1" customWidth="1"/>
    <col min="11" max="16384" width="9.109375" style="22"/>
  </cols>
  <sheetData>
    <row r="1" spans="1:10" s="21" customFormat="1" ht="17.25" customHeight="1" x14ac:dyDescent="0.25">
      <c r="A1" s="49" t="s">
        <v>27</v>
      </c>
      <c r="B1" s="50"/>
      <c r="C1" s="50"/>
      <c r="D1" s="50"/>
      <c r="E1" s="50"/>
      <c r="F1" s="50"/>
      <c r="G1" s="50"/>
      <c r="H1" s="50"/>
      <c r="I1" s="50"/>
      <c r="J1" s="50"/>
    </row>
    <row r="2" spans="1:10" ht="24" customHeight="1" x14ac:dyDescent="0.2">
      <c r="A2" s="1" t="s">
        <v>17</v>
      </c>
      <c r="B2" s="1" t="s">
        <v>0</v>
      </c>
      <c r="C2" s="2" t="s">
        <v>16</v>
      </c>
      <c r="D2" s="3" t="s">
        <v>13</v>
      </c>
      <c r="E2" s="48" t="s">
        <v>24</v>
      </c>
      <c r="F2" s="48"/>
      <c r="G2" s="3" t="s">
        <v>23</v>
      </c>
      <c r="H2" s="3" t="s">
        <v>19</v>
      </c>
      <c r="I2" s="5" t="s">
        <v>14</v>
      </c>
      <c r="J2" s="5" t="s">
        <v>15</v>
      </c>
    </row>
    <row r="3" spans="1:10" ht="24.9" customHeight="1" x14ac:dyDescent="0.2">
      <c r="A3" s="6"/>
      <c r="B3" s="6"/>
      <c r="C3" s="7"/>
      <c r="D3" s="8" t="s">
        <v>12</v>
      </c>
      <c r="E3" s="9" t="s">
        <v>20</v>
      </c>
      <c r="F3" s="4" t="s">
        <v>25</v>
      </c>
      <c r="G3" s="8" t="s">
        <v>11</v>
      </c>
      <c r="H3" s="8" t="s">
        <v>26</v>
      </c>
      <c r="I3" s="10" t="s">
        <v>10</v>
      </c>
      <c r="J3" s="10" t="s">
        <v>22</v>
      </c>
    </row>
    <row r="4" spans="1:10" s="23" customFormat="1" ht="15" customHeight="1" x14ac:dyDescent="0.25">
      <c r="A4" s="11" t="s">
        <v>1</v>
      </c>
      <c r="B4" s="11" t="s">
        <v>2</v>
      </c>
      <c r="C4" s="12" t="s">
        <v>3</v>
      </c>
      <c r="D4" s="13" t="s">
        <v>4</v>
      </c>
      <c r="E4" s="14" t="s">
        <v>8</v>
      </c>
      <c r="F4" s="12" t="s">
        <v>9</v>
      </c>
      <c r="G4" s="13" t="s">
        <v>5</v>
      </c>
      <c r="H4" s="13" t="s">
        <v>6</v>
      </c>
      <c r="I4" s="15" t="s">
        <v>7</v>
      </c>
      <c r="J4" s="15" t="s">
        <v>21</v>
      </c>
    </row>
    <row r="5" spans="1:10" s="23" customFormat="1" ht="20.85" customHeight="1" x14ac:dyDescent="0.25">
      <c r="A5" s="43" t="s">
        <v>28</v>
      </c>
      <c r="B5" s="17">
        <v>530</v>
      </c>
      <c r="C5" s="18">
        <v>0.25</v>
      </c>
      <c r="D5" s="17">
        <f t="shared" ref="D5:D35" si="0">ROUNDUP(B5*C5,0)</f>
        <v>133</v>
      </c>
      <c r="E5" s="19" t="s">
        <v>60</v>
      </c>
      <c r="F5" s="42">
        <v>30.31</v>
      </c>
      <c r="G5" s="42">
        <f t="shared" ref="G5:G11" si="1">D5*F5</f>
        <v>4031.23</v>
      </c>
      <c r="H5" s="42">
        <f>0.613*G5</f>
        <v>2471.14399</v>
      </c>
      <c r="I5" s="42">
        <f t="shared" ref="I5:I11" si="2">0.139*G5</f>
        <v>560.34097000000008</v>
      </c>
      <c r="J5" s="51">
        <f t="shared" ref="J5:J35" si="3">G5+H5+I5</f>
        <v>7062.7149600000002</v>
      </c>
    </row>
    <row r="6" spans="1:10" s="23" customFormat="1" ht="20.85" customHeight="1" x14ac:dyDescent="0.25">
      <c r="A6" s="43" t="s">
        <v>29</v>
      </c>
      <c r="B6" s="17">
        <v>205</v>
      </c>
      <c r="C6" s="18">
        <v>0.33</v>
      </c>
      <c r="D6" s="17">
        <f t="shared" si="0"/>
        <v>68</v>
      </c>
      <c r="E6" s="19" t="s">
        <v>61</v>
      </c>
      <c r="F6" s="42">
        <v>43.96</v>
      </c>
      <c r="G6" s="42">
        <f t="shared" si="1"/>
        <v>2989.28</v>
      </c>
      <c r="H6" s="42">
        <f t="shared" ref="H6:H35" si="4">0.613*G6</f>
        <v>1832.4286400000001</v>
      </c>
      <c r="I6" s="42">
        <f t="shared" si="2"/>
        <v>415.50992000000008</v>
      </c>
      <c r="J6" s="51">
        <f t="shared" si="3"/>
        <v>5237.2185600000012</v>
      </c>
    </row>
    <row r="7" spans="1:10" s="23" customFormat="1" ht="20.85" customHeight="1" x14ac:dyDescent="0.25">
      <c r="A7" s="43" t="s">
        <v>30</v>
      </c>
      <c r="B7" s="17">
        <v>7</v>
      </c>
      <c r="C7" s="18">
        <v>40</v>
      </c>
      <c r="D7" s="17">
        <f t="shared" si="0"/>
        <v>280</v>
      </c>
      <c r="E7" s="19" t="s">
        <v>59</v>
      </c>
      <c r="F7" s="42">
        <v>61.77</v>
      </c>
      <c r="G7" s="42">
        <f t="shared" si="1"/>
        <v>17295.600000000002</v>
      </c>
      <c r="H7" s="42">
        <f t="shared" si="4"/>
        <v>10602.202800000001</v>
      </c>
      <c r="I7" s="42">
        <f t="shared" si="2"/>
        <v>2404.0884000000005</v>
      </c>
      <c r="J7" s="51">
        <f t="shared" si="3"/>
        <v>30301.891200000005</v>
      </c>
    </row>
    <row r="8" spans="1:10" s="23" customFormat="1" ht="20.85" customHeight="1" x14ac:dyDescent="0.25">
      <c r="A8" s="43" t="s">
        <v>31</v>
      </c>
      <c r="B8" s="17">
        <v>7</v>
      </c>
      <c r="C8" s="18">
        <v>10</v>
      </c>
      <c r="D8" s="17">
        <f t="shared" si="0"/>
        <v>70</v>
      </c>
      <c r="E8" s="19" t="s">
        <v>59</v>
      </c>
      <c r="F8" s="16">
        <v>61.77</v>
      </c>
      <c r="G8" s="42">
        <f t="shared" si="1"/>
        <v>4323.9000000000005</v>
      </c>
      <c r="H8" s="42">
        <f t="shared" si="4"/>
        <v>2650.5507000000002</v>
      </c>
      <c r="I8" s="42">
        <f t="shared" si="2"/>
        <v>601.02210000000014</v>
      </c>
      <c r="J8" s="51">
        <f t="shared" si="3"/>
        <v>7575.4728000000014</v>
      </c>
    </row>
    <row r="9" spans="1:10" s="23" customFormat="1" ht="20.85" customHeight="1" x14ac:dyDescent="0.25">
      <c r="A9" s="43" t="s">
        <v>57</v>
      </c>
      <c r="B9" s="17">
        <v>72080</v>
      </c>
      <c r="C9" s="18">
        <v>0.33</v>
      </c>
      <c r="D9" s="17">
        <f t="shared" si="0"/>
        <v>23787</v>
      </c>
      <c r="E9" s="19" t="s">
        <v>61</v>
      </c>
      <c r="F9" s="16">
        <v>43.96</v>
      </c>
      <c r="G9" s="42">
        <f t="shared" si="1"/>
        <v>1045676.52</v>
      </c>
      <c r="H9" s="42">
        <f t="shared" si="4"/>
        <v>640999.70675999997</v>
      </c>
      <c r="I9" s="42">
        <f t="shared" si="2"/>
        <v>145349.03628000003</v>
      </c>
      <c r="J9" s="51">
        <f t="shared" si="3"/>
        <v>1832025.2630400001</v>
      </c>
    </row>
    <row r="10" spans="1:10" s="23" customFormat="1" ht="20.85" customHeight="1" x14ac:dyDescent="0.25">
      <c r="A10" s="44" t="s">
        <v>32</v>
      </c>
      <c r="B10" s="45">
        <v>115440</v>
      </c>
      <c r="C10" s="46">
        <v>0.25</v>
      </c>
      <c r="D10" s="17">
        <f t="shared" si="0"/>
        <v>28860</v>
      </c>
      <c r="E10" s="47">
        <v>9</v>
      </c>
      <c r="F10" s="16">
        <v>30.31</v>
      </c>
      <c r="G10" s="42">
        <f t="shared" si="1"/>
        <v>874746.6</v>
      </c>
      <c r="H10" s="42">
        <f t="shared" si="4"/>
        <v>536219.66579999996</v>
      </c>
      <c r="I10" s="42">
        <f t="shared" si="2"/>
        <v>121589.77740000001</v>
      </c>
      <c r="J10" s="51">
        <f t="shared" si="3"/>
        <v>1532556.0432</v>
      </c>
    </row>
    <row r="11" spans="1:10" s="23" customFormat="1" ht="20.85" customHeight="1" x14ac:dyDescent="0.25">
      <c r="A11" s="44" t="s">
        <v>33</v>
      </c>
      <c r="B11" s="45">
        <v>20200</v>
      </c>
      <c r="C11" s="46">
        <v>0.33</v>
      </c>
      <c r="D11" s="17">
        <f t="shared" si="0"/>
        <v>6666</v>
      </c>
      <c r="E11" s="47">
        <v>12</v>
      </c>
      <c r="F11" s="16">
        <v>43.96</v>
      </c>
      <c r="G11" s="42">
        <f t="shared" si="1"/>
        <v>293037.36</v>
      </c>
      <c r="H11" s="42">
        <f t="shared" si="4"/>
        <v>179631.90167999998</v>
      </c>
      <c r="I11" s="42">
        <f t="shared" si="2"/>
        <v>40732.193039999998</v>
      </c>
      <c r="J11" s="51">
        <f t="shared" si="3"/>
        <v>513401.45471999998</v>
      </c>
    </row>
    <row r="12" spans="1:10" s="23" customFormat="1" ht="20.85" customHeight="1" x14ac:dyDescent="0.25">
      <c r="A12" s="34" t="s">
        <v>34</v>
      </c>
      <c r="B12" s="35">
        <v>1200</v>
      </c>
      <c r="C12" s="36">
        <v>0.33</v>
      </c>
      <c r="D12" s="32">
        <f t="shared" si="0"/>
        <v>396</v>
      </c>
      <c r="E12" s="40">
        <v>12</v>
      </c>
      <c r="F12" s="16">
        <v>43.96</v>
      </c>
      <c r="G12" s="42">
        <f t="shared" ref="G12:G35" si="5">D12*F12</f>
        <v>17408.16</v>
      </c>
      <c r="H12" s="42">
        <f t="shared" si="4"/>
        <v>10671.202079999999</v>
      </c>
      <c r="I12" s="42">
        <f t="shared" ref="I12:I35" si="6">0.139*G12</f>
        <v>2419.7342400000002</v>
      </c>
      <c r="J12" s="51">
        <f t="shared" si="3"/>
        <v>30499.096320000001</v>
      </c>
    </row>
    <row r="13" spans="1:10" s="23" customFormat="1" ht="20.85" customHeight="1" x14ac:dyDescent="0.25">
      <c r="A13" s="31" t="s">
        <v>35</v>
      </c>
      <c r="B13" s="32">
        <v>120</v>
      </c>
      <c r="C13" s="33">
        <v>0.33</v>
      </c>
      <c r="D13" s="32">
        <f t="shared" si="0"/>
        <v>40</v>
      </c>
      <c r="E13" s="39">
        <v>12</v>
      </c>
      <c r="F13" s="42">
        <v>43.96</v>
      </c>
      <c r="G13" s="42">
        <f t="shared" si="5"/>
        <v>1758.4</v>
      </c>
      <c r="H13" s="42">
        <f t="shared" si="4"/>
        <v>1077.8992000000001</v>
      </c>
      <c r="I13" s="42">
        <f t="shared" si="6"/>
        <v>244.41760000000002</v>
      </c>
      <c r="J13" s="51">
        <f t="shared" si="3"/>
        <v>3080.7168000000006</v>
      </c>
    </row>
    <row r="14" spans="1:10" s="24" customFormat="1" ht="20.85" customHeight="1" x14ac:dyDescent="0.25">
      <c r="A14" s="34" t="s">
        <v>36</v>
      </c>
      <c r="B14" s="35">
        <v>400</v>
      </c>
      <c r="C14" s="36">
        <v>0.25</v>
      </c>
      <c r="D14" s="32">
        <f t="shared" si="0"/>
        <v>100</v>
      </c>
      <c r="E14" s="40">
        <v>9</v>
      </c>
      <c r="F14" s="16">
        <v>30.31</v>
      </c>
      <c r="G14" s="42">
        <f t="shared" si="5"/>
        <v>3031</v>
      </c>
      <c r="H14" s="42">
        <f t="shared" si="4"/>
        <v>1858.0029999999999</v>
      </c>
      <c r="I14" s="42">
        <f t="shared" si="6"/>
        <v>421.30900000000003</v>
      </c>
      <c r="J14" s="51">
        <f t="shared" si="3"/>
        <v>5310.3119999999999</v>
      </c>
    </row>
    <row r="15" spans="1:10" s="24" customFormat="1" ht="20.85" customHeight="1" x14ac:dyDescent="0.25">
      <c r="A15" s="31" t="s">
        <v>37</v>
      </c>
      <c r="B15" s="32">
        <v>400</v>
      </c>
      <c r="C15" s="33">
        <v>0.25</v>
      </c>
      <c r="D15" s="32">
        <f t="shared" si="0"/>
        <v>100</v>
      </c>
      <c r="E15" s="39">
        <v>9</v>
      </c>
      <c r="F15" s="42">
        <v>30.31</v>
      </c>
      <c r="G15" s="42">
        <f t="shared" si="5"/>
        <v>3031</v>
      </c>
      <c r="H15" s="42">
        <f t="shared" si="4"/>
        <v>1858.0029999999999</v>
      </c>
      <c r="I15" s="42">
        <f t="shared" si="6"/>
        <v>421.30900000000003</v>
      </c>
      <c r="J15" s="51">
        <f t="shared" si="3"/>
        <v>5310.3119999999999</v>
      </c>
    </row>
    <row r="16" spans="1:10" s="24" customFormat="1" ht="20.85" customHeight="1" x14ac:dyDescent="0.25">
      <c r="A16" s="31" t="s">
        <v>58</v>
      </c>
      <c r="B16" s="32">
        <v>1600</v>
      </c>
      <c r="C16" s="33">
        <v>0.5</v>
      </c>
      <c r="D16" s="32">
        <f t="shared" si="0"/>
        <v>800</v>
      </c>
      <c r="E16" s="39">
        <v>13</v>
      </c>
      <c r="F16" s="42">
        <v>52.27</v>
      </c>
      <c r="G16" s="42">
        <f t="shared" si="5"/>
        <v>41816</v>
      </c>
      <c r="H16" s="42">
        <f t="shared" si="4"/>
        <v>25633.207999999999</v>
      </c>
      <c r="I16" s="42">
        <f t="shared" si="6"/>
        <v>5812.4240000000009</v>
      </c>
      <c r="J16" s="51">
        <f t="shared" si="3"/>
        <v>73261.631999999998</v>
      </c>
    </row>
    <row r="17" spans="1:10" s="24" customFormat="1" ht="20.85" customHeight="1" x14ac:dyDescent="0.25">
      <c r="A17" s="31" t="s">
        <v>38</v>
      </c>
      <c r="B17" s="32">
        <v>70</v>
      </c>
      <c r="C17" s="33">
        <v>1</v>
      </c>
      <c r="D17" s="32">
        <f t="shared" si="0"/>
        <v>70</v>
      </c>
      <c r="E17" s="39">
        <v>14</v>
      </c>
      <c r="F17" s="42">
        <v>61.77</v>
      </c>
      <c r="G17" s="42">
        <f t="shared" si="5"/>
        <v>4323.9000000000005</v>
      </c>
      <c r="H17" s="42">
        <f t="shared" si="4"/>
        <v>2650.5507000000002</v>
      </c>
      <c r="I17" s="42">
        <f t="shared" si="6"/>
        <v>601.02210000000014</v>
      </c>
      <c r="J17" s="51">
        <f t="shared" si="3"/>
        <v>7575.4728000000014</v>
      </c>
    </row>
    <row r="18" spans="1:10" s="24" customFormat="1" ht="36" customHeight="1" x14ac:dyDescent="0.25">
      <c r="A18" s="44" t="s">
        <v>39</v>
      </c>
      <c r="B18" s="35">
        <v>18</v>
      </c>
      <c r="C18" s="36">
        <v>0.25</v>
      </c>
      <c r="D18" s="32">
        <f t="shared" si="0"/>
        <v>5</v>
      </c>
      <c r="E18" s="40">
        <v>9</v>
      </c>
      <c r="F18" s="16">
        <v>30.31</v>
      </c>
      <c r="G18" s="42">
        <f t="shared" si="5"/>
        <v>151.54999999999998</v>
      </c>
      <c r="H18" s="42">
        <f t="shared" si="4"/>
        <v>92.900149999999982</v>
      </c>
      <c r="I18" s="42">
        <f t="shared" si="6"/>
        <v>21.065449999999998</v>
      </c>
      <c r="J18" s="51">
        <f t="shared" si="3"/>
        <v>265.51559999999995</v>
      </c>
    </row>
    <row r="19" spans="1:10" s="23" customFormat="1" ht="20.85" customHeight="1" x14ac:dyDescent="0.25">
      <c r="A19" s="34" t="s">
        <v>40</v>
      </c>
      <c r="B19" s="37">
        <v>12</v>
      </c>
      <c r="C19" s="38">
        <v>0.25</v>
      </c>
      <c r="D19" s="32">
        <f t="shared" si="0"/>
        <v>3</v>
      </c>
      <c r="E19" s="41">
        <v>9</v>
      </c>
      <c r="F19" s="16">
        <v>30.31</v>
      </c>
      <c r="G19" s="42">
        <f t="shared" si="5"/>
        <v>90.929999999999993</v>
      </c>
      <c r="H19" s="42">
        <f t="shared" si="4"/>
        <v>55.740089999999995</v>
      </c>
      <c r="I19" s="42">
        <f t="shared" si="6"/>
        <v>12.63927</v>
      </c>
      <c r="J19" s="51">
        <f t="shared" si="3"/>
        <v>159.30936</v>
      </c>
    </row>
    <row r="20" spans="1:10" s="24" customFormat="1" ht="20.85" customHeight="1" x14ac:dyDescent="0.25">
      <c r="A20" s="31" t="s">
        <v>41</v>
      </c>
      <c r="B20" s="32">
        <v>40</v>
      </c>
      <c r="C20" s="33">
        <v>0.25</v>
      </c>
      <c r="D20" s="32">
        <f t="shared" si="0"/>
        <v>10</v>
      </c>
      <c r="E20" s="39">
        <v>9</v>
      </c>
      <c r="F20" s="42">
        <v>30.31</v>
      </c>
      <c r="G20" s="42">
        <f t="shared" si="5"/>
        <v>303.09999999999997</v>
      </c>
      <c r="H20" s="42">
        <f t="shared" si="4"/>
        <v>185.80029999999996</v>
      </c>
      <c r="I20" s="42">
        <f t="shared" si="6"/>
        <v>42.130899999999997</v>
      </c>
      <c r="J20" s="51">
        <f t="shared" si="3"/>
        <v>531.0311999999999</v>
      </c>
    </row>
    <row r="21" spans="1:10" s="23" customFormat="1" ht="20.85" customHeight="1" x14ac:dyDescent="0.25">
      <c r="A21" s="31" t="s">
        <v>42</v>
      </c>
      <c r="B21" s="32">
        <v>30</v>
      </c>
      <c r="C21" s="33">
        <v>0.25</v>
      </c>
      <c r="D21" s="32">
        <f t="shared" si="0"/>
        <v>8</v>
      </c>
      <c r="E21" s="39">
        <v>9</v>
      </c>
      <c r="F21" s="42">
        <v>30.31</v>
      </c>
      <c r="G21" s="42">
        <f t="shared" si="5"/>
        <v>242.48</v>
      </c>
      <c r="H21" s="42">
        <f t="shared" si="4"/>
        <v>148.64023999999998</v>
      </c>
      <c r="I21" s="42">
        <f t="shared" si="6"/>
        <v>33.704720000000002</v>
      </c>
      <c r="J21" s="51">
        <f t="shared" si="3"/>
        <v>424.82495999999998</v>
      </c>
    </row>
    <row r="22" spans="1:10" s="23" customFormat="1" ht="20.85" customHeight="1" x14ac:dyDescent="0.25">
      <c r="A22" s="34" t="s">
        <v>43</v>
      </c>
      <c r="B22" s="35">
        <v>20</v>
      </c>
      <c r="C22" s="36">
        <v>0.25</v>
      </c>
      <c r="D22" s="32">
        <f t="shared" si="0"/>
        <v>5</v>
      </c>
      <c r="E22" s="40">
        <v>9</v>
      </c>
      <c r="F22" s="16">
        <v>30.31</v>
      </c>
      <c r="G22" s="42">
        <f t="shared" si="5"/>
        <v>151.54999999999998</v>
      </c>
      <c r="H22" s="42">
        <f t="shared" si="4"/>
        <v>92.900149999999982</v>
      </c>
      <c r="I22" s="42">
        <f t="shared" si="6"/>
        <v>21.065449999999998</v>
      </c>
      <c r="J22" s="51">
        <f t="shared" si="3"/>
        <v>265.51559999999995</v>
      </c>
    </row>
    <row r="23" spans="1:10" s="23" customFormat="1" ht="36" customHeight="1" x14ac:dyDescent="0.25">
      <c r="A23" s="44" t="s">
        <v>44</v>
      </c>
      <c r="B23" s="35">
        <v>300</v>
      </c>
      <c r="C23" s="36">
        <v>0.25</v>
      </c>
      <c r="D23" s="32">
        <f t="shared" si="0"/>
        <v>75</v>
      </c>
      <c r="E23" s="40">
        <v>9</v>
      </c>
      <c r="F23" s="16">
        <v>30.31</v>
      </c>
      <c r="G23" s="42">
        <f t="shared" si="5"/>
        <v>2273.25</v>
      </c>
      <c r="H23" s="42">
        <f t="shared" si="4"/>
        <v>1393.50225</v>
      </c>
      <c r="I23" s="42">
        <f t="shared" si="6"/>
        <v>315.98175000000003</v>
      </c>
      <c r="J23" s="51">
        <f t="shared" si="3"/>
        <v>3982.7339999999999</v>
      </c>
    </row>
    <row r="24" spans="1:10" s="23" customFormat="1" ht="20.85" customHeight="1" x14ac:dyDescent="0.25">
      <c r="A24" s="44" t="s">
        <v>45</v>
      </c>
      <c r="B24" s="35">
        <v>69350</v>
      </c>
      <c r="C24" s="36">
        <v>1</v>
      </c>
      <c r="D24" s="32">
        <f t="shared" si="0"/>
        <v>69350</v>
      </c>
      <c r="E24" s="40">
        <v>9</v>
      </c>
      <c r="F24" s="16">
        <v>30.31</v>
      </c>
      <c r="G24" s="42">
        <f t="shared" si="5"/>
        <v>2101998.5</v>
      </c>
      <c r="H24" s="42">
        <f t="shared" si="4"/>
        <v>1288525.0804999999</v>
      </c>
      <c r="I24" s="42">
        <f t="shared" si="6"/>
        <v>292177.79150000005</v>
      </c>
      <c r="J24" s="51">
        <f t="shared" si="3"/>
        <v>3682701.3720000004</v>
      </c>
    </row>
    <row r="25" spans="1:10" s="23" customFormat="1" ht="20.85" customHeight="1" x14ac:dyDescent="0.25">
      <c r="A25" s="34" t="s">
        <v>46</v>
      </c>
      <c r="B25" s="35">
        <v>1</v>
      </c>
      <c r="C25" s="36">
        <v>0.25</v>
      </c>
      <c r="D25" s="32">
        <f t="shared" si="0"/>
        <v>1</v>
      </c>
      <c r="E25" s="40">
        <v>9</v>
      </c>
      <c r="F25" s="16">
        <v>30.31</v>
      </c>
      <c r="G25" s="42">
        <f t="shared" ref="G25:G34" si="7">D25*F25</f>
        <v>30.31</v>
      </c>
      <c r="H25" s="42">
        <f t="shared" ref="H25:H34" si="8">0.613*G25</f>
        <v>18.580029999999997</v>
      </c>
      <c r="I25" s="42">
        <f t="shared" ref="I25:I34" si="9">0.139*G25</f>
        <v>4.2130900000000002</v>
      </c>
      <c r="J25" s="51">
        <f t="shared" ref="J25:J34" si="10">G25+H25+I25</f>
        <v>53.103119999999997</v>
      </c>
    </row>
    <row r="26" spans="1:10" s="23" customFormat="1" ht="36" customHeight="1" x14ac:dyDescent="0.25">
      <c r="A26" s="44" t="s">
        <v>47</v>
      </c>
      <c r="B26" s="35">
        <v>69350</v>
      </c>
      <c r="C26" s="36">
        <v>1</v>
      </c>
      <c r="D26" s="32">
        <f t="shared" si="0"/>
        <v>69350</v>
      </c>
      <c r="E26" s="40">
        <v>9</v>
      </c>
      <c r="F26" s="16">
        <v>30.31</v>
      </c>
      <c r="G26" s="42">
        <f t="shared" si="7"/>
        <v>2101998.5</v>
      </c>
      <c r="H26" s="42">
        <f t="shared" si="8"/>
        <v>1288525.0804999999</v>
      </c>
      <c r="I26" s="42">
        <f t="shared" si="9"/>
        <v>292177.79150000005</v>
      </c>
      <c r="J26" s="51">
        <f t="shared" si="10"/>
        <v>3682701.3720000004</v>
      </c>
    </row>
    <row r="27" spans="1:10" s="23" customFormat="1" ht="20.85" customHeight="1" x14ac:dyDescent="0.25">
      <c r="A27" s="34" t="s">
        <v>48</v>
      </c>
      <c r="B27" s="35">
        <v>60000</v>
      </c>
      <c r="C27" s="36">
        <v>0.2</v>
      </c>
      <c r="D27" s="32">
        <f t="shared" si="0"/>
        <v>12000</v>
      </c>
      <c r="E27" s="40">
        <v>12</v>
      </c>
      <c r="F27" s="16">
        <v>43.96</v>
      </c>
      <c r="G27" s="42">
        <f t="shared" si="7"/>
        <v>527520</v>
      </c>
      <c r="H27" s="42">
        <f t="shared" si="8"/>
        <v>323369.76</v>
      </c>
      <c r="I27" s="42">
        <f t="shared" si="9"/>
        <v>73325.280000000013</v>
      </c>
      <c r="J27" s="51">
        <f t="shared" si="10"/>
        <v>924215.04</v>
      </c>
    </row>
    <row r="28" spans="1:10" s="23" customFormat="1" ht="20.85" customHeight="1" x14ac:dyDescent="0.25">
      <c r="A28" s="34" t="s">
        <v>49</v>
      </c>
      <c r="B28" s="35">
        <v>5400</v>
      </c>
      <c r="C28" s="36">
        <v>0.2</v>
      </c>
      <c r="D28" s="32">
        <f t="shared" si="0"/>
        <v>1080</v>
      </c>
      <c r="E28" s="40">
        <v>14</v>
      </c>
      <c r="F28" s="16">
        <v>61.77</v>
      </c>
      <c r="G28" s="42">
        <f t="shared" si="7"/>
        <v>66711.600000000006</v>
      </c>
      <c r="H28" s="42">
        <f t="shared" si="8"/>
        <v>40894.210800000001</v>
      </c>
      <c r="I28" s="42">
        <f t="shared" si="9"/>
        <v>9272.9124000000011</v>
      </c>
      <c r="J28" s="51">
        <f t="shared" si="10"/>
        <v>116878.72320000001</v>
      </c>
    </row>
    <row r="29" spans="1:10" s="23" customFormat="1" ht="20.85" customHeight="1" x14ac:dyDescent="0.25">
      <c r="A29" s="44" t="s">
        <v>50</v>
      </c>
      <c r="B29" s="35">
        <v>1</v>
      </c>
      <c r="C29" s="36">
        <v>0.25</v>
      </c>
      <c r="D29" s="32">
        <f t="shared" si="0"/>
        <v>1</v>
      </c>
      <c r="E29" s="40">
        <v>14</v>
      </c>
      <c r="F29" s="16">
        <v>61.77</v>
      </c>
      <c r="G29" s="42">
        <f t="shared" si="7"/>
        <v>61.77</v>
      </c>
      <c r="H29" s="42">
        <f t="shared" si="8"/>
        <v>37.865009999999998</v>
      </c>
      <c r="I29" s="42">
        <f t="shared" si="9"/>
        <v>8.5860300000000009</v>
      </c>
      <c r="J29" s="51">
        <f t="shared" si="10"/>
        <v>108.22103999999999</v>
      </c>
    </row>
    <row r="30" spans="1:10" s="23" customFormat="1" ht="20.85" customHeight="1" x14ac:dyDescent="0.25">
      <c r="A30" s="34" t="s">
        <v>51</v>
      </c>
      <c r="B30" s="35">
        <v>1</v>
      </c>
      <c r="C30" s="36">
        <v>0.25</v>
      </c>
      <c r="D30" s="32">
        <f t="shared" si="0"/>
        <v>1</v>
      </c>
      <c r="E30" s="40">
        <v>14</v>
      </c>
      <c r="F30" s="16">
        <v>61.77</v>
      </c>
      <c r="G30" s="42">
        <f t="shared" si="7"/>
        <v>61.77</v>
      </c>
      <c r="H30" s="42">
        <f t="shared" si="8"/>
        <v>37.865009999999998</v>
      </c>
      <c r="I30" s="42">
        <f t="shared" si="9"/>
        <v>8.5860300000000009</v>
      </c>
      <c r="J30" s="51">
        <f t="shared" si="10"/>
        <v>108.22103999999999</v>
      </c>
    </row>
    <row r="31" spans="1:10" s="23" customFormat="1" ht="20.85" customHeight="1" x14ac:dyDescent="0.25">
      <c r="A31" s="34" t="s">
        <v>52</v>
      </c>
      <c r="B31" s="35">
        <v>7800</v>
      </c>
      <c r="C31" s="36">
        <v>0.2</v>
      </c>
      <c r="D31" s="32">
        <f t="shared" si="0"/>
        <v>1560</v>
      </c>
      <c r="E31" s="40">
        <v>12</v>
      </c>
      <c r="F31" s="16">
        <v>43.96</v>
      </c>
      <c r="G31" s="42">
        <f t="shared" si="7"/>
        <v>68577.600000000006</v>
      </c>
      <c r="H31" s="42">
        <f t="shared" si="8"/>
        <v>42038.068800000001</v>
      </c>
      <c r="I31" s="42">
        <f t="shared" si="9"/>
        <v>9532.2864000000009</v>
      </c>
      <c r="J31" s="51">
        <f t="shared" si="10"/>
        <v>120147.95520000001</v>
      </c>
    </row>
    <row r="32" spans="1:10" s="23" customFormat="1" ht="20.85" customHeight="1" x14ac:dyDescent="0.25">
      <c r="A32" s="34" t="s">
        <v>53</v>
      </c>
      <c r="B32" s="35">
        <v>1</v>
      </c>
      <c r="C32" s="36">
        <v>0.25</v>
      </c>
      <c r="D32" s="32">
        <f t="shared" si="0"/>
        <v>1</v>
      </c>
      <c r="E32" s="40">
        <v>7</v>
      </c>
      <c r="F32" s="16">
        <v>24.78</v>
      </c>
      <c r="G32" s="42">
        <f t="shared" si="7"/>
        <v>24.78</v>
      </c>
      <c r="H32" s="42">
        <f t="shared" si="8"/>
        <v>15.190140000000001</v>
      </c>
      <c r="I32" s="42">
        <f t="shared" si="9"/>
        <v>3.4444200000000005</v>
      </c>
      <c r="J32" s="51">
        <f t="shared" si="10"/>
        <v>43.414560000000002</v>
      </c>
    </row>
    <row r="33" spans="1:10" s="23" customFormat="1" ht="20.85" customHeight="1" x14ac:dyDescent="0.25">
      <c r="A33" s="34" t="s">
        <v>54</v>
      </c>
      <c r="B33" s="35">
        <v>107760</v>
      </c>
      <c r="C33" s="36">
        <v>0.5</v>
      </c>
      <c r="D33" s="32">
        <f t="shared" si="0"/>
        <v>53880</v>
      </c>
      <c r="E33" s="40">
        <v>12</v>
      </c>
      <c r="F33" s="16">
        <v>43.96</v>
      </c>
      <c r="G33" s="42">
        <f t="shared" si="7"/>
        <v>2368564.7999999998</v>
      </c>
      <c r="H33" s="42">
        <f t="shared" si="8"/>
        <v>1451930.2223999999</v>
      </c>
      <c r="I33" s="42">
        <f t="shared" si="9"/>
        <v>329230.50719999999</v>
      </c>
      <c r="J33" s="51">
        <f t="shared" si="10"/>
        <v>4149725.5295999995</v>
      </c>
    </row>
    <row r="34" spans="1:10" s="23" customFormat="1" ht="20.85" customHeight="1" x14ac:dyDescent="0.25">
      <c r="A34" s="34" t="s">
        <v>55</v>
      </c>
      <c r="B34" s="35">
        <v>600</v>
      </c>
      <c r="C34" s="36">
        <v>0.5</v>
      </c>
      <c r="D34" s="32">
        <f t="shared" si="0"/>
        <v>300</v>
      </c>
      <c r="E34" s="40">
        <v>14</v>
      </c>
      <c r="F34" s="16">
        <v>61.77</v>
      </c>
      <c r="G34" s="42">
        <f t="shared" si="7"/>
        <v>18531</v>
      </c>
      <c r="H34" s="42">
        <f t="shared" si="8"/>
        <v>11359.503000000001</v>
      </c>
      <c r="I34" s="42">
        <f t="shared" si="9"/>
        <v>2575.8090000000002</v>
      </c>
      <c r="J34" s="51">
        <f t="shared" si="10"/>
        <v>32466.312000000002</v>
      </c>
    </row>
    <row r="35" spans="1:10" s="23" customFormat="1" ht="20.85" customHeight="1" x14ac:dyDescent="0.25">
      <c r="A35" s="31" t="s">
        <v>56</v>
      </c>
      <c r="B35" s="32">
        <v>1</v>
      </c>
      <c r="C35" s="33">
        <v>0.25</v>
      </c>
      <c r="D35" s="32">
        <f t="shared" si="0"/>
        <v>1</v>
      </c>
      <c r="E35" s="39">
        <v>12</v>
      </c>
      <c r="F35" s="42">
        <v>43.96</v>
      </c>
      <c r="G35" s="42">
        <f t="shared" si="5"/>
        <v>43.96</v>
      </c>
      <c r="H35" s="42">
        <f t="shared" si="4"/>
        <v>26.947479999999999</v>
      </c>
      <c r="I35" s="42">
        <f t="shared" si="6"/>
        <v>6.1104400000000005</v>
      </c>
      <c r="J35" s="51">
        <f t="shared" si="3"/>
        <v>77.017919999999989</v>
      </c>
    </row>
    <row r="36" spans="1:10" s="23" customFormat="1" ht="18" customHeight="1" x14ac:dyDescent="0.25">
      <c r="A36" s="30" t="s">
        <v>18</v>
      </c>
      <c r="B36" s="17"/>
      <c r="C36" s="18"/>
      <c r="D36" s="17"/>
      <c r="E36" s="19"/>
      <c r="F36" s="20"/>
      <c r="G36" s="16"/>
      <c r="H36" s="16"/>
      <c r="I36" s="16"/>
      <c r="J36" s="52">
        <f>SUM(J5:J35)</f>
        <v>16768052.812799999</v>
      </c>
    </row>
  </sheetData>
  <mergeCells count="2">
    <mergeCell ref="E2:F2"/>
    <mergeCell ref="A1:J1"/>
  </mergeCells>
  <phoneticPr fontId="0" type="noConversion"/>
  <pageMargins left="0.5" right="0.5" top="0.75" bottom="0.3" header="0.5" footer="0.5"/>
  <pageSetup fitToHeight="3" orientation="landscape" r:id="rId1"/>
  <headerFooter alignWithMargins="0">
    <oddHeader>&amp;LAPHIS 79&amp;CWorksheet for Calculating Costs to the Federal Government for Information Collection&amp;R&amp;8Page &amp;P of &amp;N</oddHeader>
  </headerFooter>
  <ignoredErrors>
    <ignoredError sqref="E5:E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APHIS Form 79</vt:lpstr>
      <vt:lpstr>'APHIS Form 79'!Print_Area</vt:lpstr>
      <vt:lpstr>'APHIS Form 79'!Print_Titles</vt:lpstr>
    </vt:vector>
  </TitlesOfParts>
  <Company>USDA GIPSA PSP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IRM</dc:creator>
  <cp:lastModifiedBy>Moxey, Joseph  - APHIS</cp:lastModifiedBy>
  <cp:lastPrinted>2019-03-12T18:43:44Z</cp:lastPrinted>
  <dcterms:created xsi:type="dcterms:W3CDTF">2001-05-15T11:23:39Z</dcterms:created>
  <dcterms:modified xsi:type="dcterms:W3CDTF">2020-10-27T16:06:50Z</dcterms:modified>
</cp:coreProperties>
</file>