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MRPBS IC's\HR Volunteer Service Agreement\2020\"/>
    </mc:Choice>
  </mc:AlternateContent>
  <xr:revisionPtr revIDLastSave="0" documentId="8_{AE3251FA-382B-4FD7-B1BC-18073DF10276}" xr6:coauthVersionLast="45" xr6:coauthVersionMax="45" xr10:uidLastSave="{00000000-0000-0000-0000-000000000000}"/>
  <bookViews>
    <workbookView xWindow="1560" yWindow="1560" windowWidth="21600" windowHeight="12735" tabRatio="310" xr2:uid="{00000000-000D-0000-FFFF-FFFF00000000}"/>
  </bookViews>
  <sheets>
    <sheet name="APHIS 71" sheetId="2" r:id="rId1"/>
    <sheet name="ROCIS Calculations" sheetId="5" r:id="rId2"/>
  </sheets>
  <definedNames>
    <definedName name="_xlnm.Print_Area" localSheetId="0">'APHIS 71'!$A$1:$AG$31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30" i="2"/>
  <c r="AE29" i="2"/>
  <c r="AE28" i="2"/>
  <c r="AE27" i="2"/>
  <c r="AE26" i="2"/>
  <c r="AE25" i="2"/>
  <c r="AE24" i="2"/>
  <c r="AE23" i="2"/>
  <c r="AE22" i="2"/>
  <c r="AE21" i="2"/>
  <c r="AE20" i="2"/>
  <c r="AE19" i="2"/>
  <c r="AE18" i="2"/>
  <c r="AE17" i="2"/>
  <c r="O11" i="2" l="1"/>
  <c r="AE16" i="2"/>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<sst xmlns="http://schemas.openxmlformats.org/spreadsheetml/2006/main" count="147" uniqueCount="96">
  <si>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</si>
  <si>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</si>
  <si>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</si>
  <si>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</si>
  <si>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</si>
  <si>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</si>
  <si>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</si>
  <si>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</si>
  <si>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</si>
  <si>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</si>
  <si>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</si>
  <si>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</si>
  <si>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</si>
  <si>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</si>
  <si>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</si>
  <si>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</si>
  <si>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</si>
  <si>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</si>
  <si>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</si>
  <si>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</si>
  <si>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</si>
  <si>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</si>
  <si>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</si>
  <si>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</si>
  <si>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</si>
  <si>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</si>
  <si>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</si>
  <si>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</si>
  <si>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</si>
  <si>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</si>
  <si>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</si>
  <si>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</si>
  <si>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</si>
  <si>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</si>
  <si>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</si>
  <si>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</si>
  <si>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</si>
  <si>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</si>
  <si>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</si>
  <si>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</si>
  <si>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</si>
  <si>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</si>
  <si>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</si>
  <si>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</si>
  <si>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</si>
  <si>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</si>
  <si>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</si>
  <si>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</si>
  <si>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</si>
  <si>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</si>
  <si>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</si>
  <si>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</si>
  <si>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</si>
  <si>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</si>
  <si>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</si>
  <si>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</si>
  <si>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</si>
  <si>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</si>
  <si>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</si>
  <si>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</si>
  <si>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</si>
  <si>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</si>
  <si>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</si>
  <si>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</si>
  <si>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</si>
  <si>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</si>
  <si>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</si>
  <si>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</si>
  <si>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</si>
  <si>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</si>
  <si>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Question 12 calculations?</t>
  </si>
  <si>
    <r>
      <t>0579-</t>
    </r>
    <r>
      <rPr>
        <sz val="9"/>
        <color rgb="FFFF0000"/>
        <rFont val="Arial"/>
        <family val="2"/>
      </rPr>
      <t>####</t>
    </r>
  </si>
  <si>
    <t>MM/DD/YYYY</t>
  </si>
  <si>
    <t>11/6/2020</t>
  </si>
  <si>
    <t>Student Volunteer Service Agreement - Individuals</t>
  </si>
  <si>
    <t>Nonstudent Volunteer Service Agreement - Individual</t>
  </si>
  <si>
    <t>Volunteer Time and Attendance Records - Individuals</t>
  </si>
  <si>
    <t>MRP 126A</t>
  </si>
  <si>
    <t>MRP 126C</t>
  </si>
  <si>
    <t>MRP 126B</t>
  </si>
  <si>
    <t>I</t>
  </si>
  <si>
    <t>P1</t>
  </si>
  <si>
    <t>X</t>
  </si>
  <si>
    <t>New</t>
  </si>
  <si>
    <t>Volunteer Service Agreements and Volunteer Service Time and Attendance Record</t>
  </si>
  <si>
    <t>Beverly Cassidy</t>
  </si>
  <si>
    <t>(301) 851-2914</t>
  </si>
  <si>
    <t>APHIS-2020-0051</t>
  </si>
  <si>
    <r>
      <t xml:space="preserve">Vol. </t>
    </r>
    <r>
      <rPr>
        <sz val="9"/>
        <color rgb="FFFF0000"/>
        <rFont val="Arial"/>
        <family val="2"/>
      </rPr>
      <t>85</t>
    </r>
    <r>
      <rPr>
        <sz val="9"/>
        <rFont val="Arial"/>
        <family val="2"/>
      </rPr>
      <t xml:space="preserve">, No. </t>
    </r>
    <r>
      <rPr>
        <sz val="9"/>
        <color rgb="FFFF0000"/>
        <rFont val="Arial"/>
        <family val="2"/>
      </rPr>
      <t>164</t>
    </r>
    <r>
      <rPr>
        <sz val="9"/>
        <rFont val="Arial"/>
        <family val="2"/>
      </rPr>
      <t xml:space="preserve"> PG </t>
    </r>
    <r>
      <rPr>
        <sz val="9"/>
        <color rgb="FFFF0000"/>
        <rFont val="Arial"/>
        <family val="2"/>
      </rPr>
      <t>52085</t>
    </r>
  </si>
  <si>
    <t>R</t>
  </si>
  <si>
    <t>Educational Institutions' Responsibilities - recordkeeping</t>
  </si>
  <si>
    <t>D</t>
  </si>
  <si>
    <t xml:space="preserve">5 CFR 308.102(b) </t>
  </si>
  <si>
    <t xml:space="preserve">7 U.S.C. 2272 </t>
  </si>
  <si>
    <t xml:space="preserve">5 CFR 308.102(b) and 7 U.S.C. 2272 </t>
  </si>
  <si>
    <t>Educational Institutions' Responsibilities for Student Volunteers - recordkeeping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</si>
</sst>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_(* #,##0_);_(* \(#,##0\);_(* &quot;-&quot;??_);_(@_)"/>
    <numFmt numFmtId="167" formatCode="_(* #,##0.000_);_(* \(#,##0.000\);_(* &quot;-&quot;??_);_(@_)"/>
    <numFmt numFmtId="168" formatCode="0000\-0000"/>
    <numFmt numFmtId="169" formatCode="_(* #,##0.00000_);_(* \(#,##0.00000\);_(* &quot;-&quot;??_);_(@_)"/>
  </numFmts>
  <fonts count="19"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
      <sz val="9"/>
      <color rgb="FFFF0000"/>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6" fontId="5" fillId="0" borderId="0" xfId="0" applyNumberFormat="1" applyFont="1" applyBorder="1" applyAlignment="1">
      <alignment vertical="center"/>
    </xf>
    <xf numFmtId="167" fontId="5" fillId="0" borderId="0" xfId="0" applyNumberFormat="1" applyFont="1" applyAlignment="1">
      <alignment vertical="center"/>
    </xf>
    <xf numFmtId="166" fontId="14" fillId="0" borderId="0" xfId="1" applyNumberFormat="1" applyFont="1" applyAlignment="1">
      <alignment vertical="center"/>
    </xf>
    <xf numFmtId="166" fontId="14" fillId="0" borderId="0" xfId="1" applyNumberFormat="1" applyFont="1" applyBorder="1" applyAlignment="1">
      <alignment vertical="center"/>
    </xf>
    <xf numFmtId="166"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3"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9" fontId="16" fillId="0" borderId="6" xfId="0" applyNumberFormat="1"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0" borderId="1"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wrapText="1"/>
    </xf>
    <xf numFmtId="14" fontId="18" fillId="2" borderId="6" xfId="0"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18" fillId="2" borderId="0" xfId="0" applyFont="1" applyFill="1" applyBorder="1" applyAlignment="1">
      <alignment horizontal="left" vertical="top" wrapText="1"/>
    </xf>
    <xf numFmtId="0" fontId="18" fillId="2" borderId="7" xfId="0" applyFont="1" applyFill="1" applyBorder="1" applyAlignment="1">
      <alignment horizontal="left" vertical="top" wrapText="1"/>
    </xf>
    <xf numFmtId="0" fontId="18" fillId="2" borderId="8" xfId="0" applyFont="1" applyFill="1" applyBorder="1" applyAlignment="1">
      <alignment horizontal="left" vertical="top" wrapText="1"/>
    </xf>
    <xf numFmtId="0" fontId="18" fillId="2" borderId="9"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8" fontId="8" fillId="2" borderId="6" xfId="0" applyNumberFormat="1" applyFont="1" applyFill="1" applyBorder="1" applyAlignment="1">
      <alignment horizontal="center" vertical="center"/>
    </xf>
    <xf numFmtId="168" fontId="8" fillId="2" borderId="8"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0" fontId="18" fillId="2" borderId="6" xfId="0"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9" fontId="18" fillId="2" borderId="6" xfId="0" applyNumberFormat="1" applyFont="1" applyFill="1" applyBorder="1" applyAlignment="1">
      <alignment horizontal="center" vertical="center"/>
    </xf>
    <xf numFmtId="49" fontId="18" fillId="2" borderId="8" xfId="0" applyNumberFormat="1" applyFont="1" applyFill="1" applyBorder="1" applyAlignment="1">
      <alignment horizontal="center" vertical="center"/>
    </xf>
    <xf numFmtId="49" fontId="18" fillId="2" borderId="9" xfId="0" applyNumberFormat="1" applyFont="1" applyFill="1" applyBorder="1" applyAlignment="1">
      <alignment horizontal="center" vertical="center"/>
    </xf>
    <xf numFmtId="0" fontId="18" fillId="2" borderId="6"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2" borderId="6" xfId="0" applyNumberFormat="1"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0" fontId="5" fillId="0" borderId="14" xfId="0" applyFont="1" applyBorder="1" applyAlignment="1">
      <alignment horizontal="left" vertical="center"/>
    </xf>
    <xf numFmtId="0" fontId="14" fillId="0" borderId="30" xfId="0" applyFont="1" applyBorder="1" applyAlignment="1">
      <alignment horizontal="left" vertical="center"/>
    </xf>
    <xf numFmtId="0" fontId="14" fillId="0" borderId="1" xfId="0" applyFont="1" applyBorder="1" applyAlignment="1">
      <alignment horizontal="left" vertical="center"/>
    </xf>
    <xf numFmtId="166" fontId="5" fillId="2" borderId="26" xfId="1" applyNumberFormat="1" applyFont="1" applyFill="1" applyBorder="1" applyAlignment="1">
      <alignment horizontal="center" vertical="center"/>
    </xf>
    <xf numFmtId="166" fontId="5" fillId="2" borderId="17" xfId="1" applyNumberFormat="1" applyFont="1" applyFill="1" applyBorder="1" applyAlignment="1">
      <alignment horizontal="center"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1" fontId="10" fillId="0" borderId="24"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166" fontId="5" fillId="0" borderId="17" xfId="1" applyNumberFormat="1"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69" fontId="5" fillId="0" borderId="36" xfId="1" applyNumberFormat="1" applyFont="1" applyBorder="1" applyAlignment="1">
      <alignment horizontal="left" vertical="center"/>
    </xf>
    <xf numFmtId="169"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6" fontId="5" fillId="0" borderId="21" xfId="0" applyNumberFormat="1" applyFont="1" applyBorder="1" applyAlignment="1">
      <alignment horizontal="center" vertical="center"/>
    </xf>
    <xf numFmtId="169" fontId="5" fillId="0" borderId="17" xfId="0" applyNumberFormat="1" applyFont="1" applyBorder="1" applyAlignment="1">
      <alignment horizontal="left" vertical="center"/>
    </xf>
    <xf numFmtId="166" fontId="5" fillId="0" borderId="19"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166" fontId="5" fillId="2" borderId="26" xfId="0" applyNumberFormat="1" applyFont="1" applyFill="1" applyBorder="1" applyAlignment="1">
      <alignment horizontal="center" vertical="center"/>
    </xf>
    <xf numFmtId="166" fontId="5" fillId="2" borderId="17" xfId="0" applyNumberFormat="1" applyFont="1" applyFill="1" applyBorder="1" applyAlignment="1">
      <alignment horizontal="center" vertical="center"/>
    </xf>
    <xf numFmtId="0" fontId="5" fillId="0" borderId="15" xfId="0" applyFont="1" applyBorder="1" applyAlignment="1">
      <alignment horizontal="left" vertical="center"/>
    </xf>
    <xf numFmtId="0" fontId="14" fillId="0" borderId="2" xfId="0" applyFont="1" applyBorder="1" applyAlignment="1">
      <alignment horizontal="left" vertical="center"/>
    </xf>
    <xf numFmtId="166" fontId="5" fillId="2" borderId="18" xfId="0" applyNumberFormat="1" applyFont="1" applyFill="1" applyBorder="1" applyAlignment="1">
      <alignment horizontal="center" vertical="center"/>
    </xf>
    <xf numFmtId="166" fontId="5" fillId="2" borderId="19" xfId="0" applyNumberFormat="1" applyFont="1" applyFill="1" applyBorder="1" applyAlignment="1">
      <alignment horizontal="right" vertical="center"/>
    </xf>
    <xf numFmtId="166" fontId="5" fillId="2" borderId="20" xfId="0" applyNumberFormat="1" applyFont="1" applyFill="1" applyBorder="1" applyAlignment="1">
      <alignment horizontal="right" vertical="center"/>
    </xf>
    <xf numFmtId="166" fontId="5" fillId="2" borderId="1" xfId="0" applyNumberFormat="1" applyFont="1" applyFill="1" applyBorder="1" applyAlignment="1">
      <alignment horizontal="right" vertical="center"/>
    </xf>
    <xf numFmtId="166" fontId="5" fillId="2" borderId="16" xfId="0" applyNumberFormat="1" applyFont="1" applyFill="1" applyBorder="1" applyAlignment="1">
      <alignment horizontal="right" vertical="center"/>
    </xf>
    <xf numFmtId="166" fontId="5" fillId="2" borderId="21" xfId="0" applyNumberFormat="1" applyFont="1" applyFill="1" applyBorder="1" applyAlignment="1">
      <alignment horizontal="right" vertical="center"/>
    </xf>
    <xf numFmtId="166" fontId="5" fillId="2" borderId="22" xfId="0" applyNumberFormat="1" applyFont="1" applyFill="1" applyBorder="1" applyAlignment="1">
      <alignment horizontal="right" vertical="center"/>
    </xf>
    <xf numFmtId="166" fontId="5" fillId="0" borderId="19" xfId="0" applyNumberFormat="1" applyFont="1" applyBorder="1" applyAlignment="1">
      <alignment horizontal="right" vertical="center"/>
    </xf>
    <xf numFmtId="166" fontId="5" fillId="0" borderId="1" xfId="0" applyNumberFormat="1" applyFont="1" applyBorder="1" applyAlignment="1">
      <alignment horizontal="right" vertical="center"/>
    </xf>
    <xf numFmtId="166" fontId="5" fillId="0" borderId="21" xfId="0" applyNumberFormat="1" applyFont="1" applyBorder="1" applyAlignment="1">
      <alignment horizontal="right" vertical="center"/>
    </xf>
    <xf numFmtId="167" fontId="5" fillId="0" borderId="17" xfId="0" applyNumberFormat="1" applyFont="1" applyBorder="1" applyAlignment="1">
      <alignment horizontal="left" vertical="center"/>
    </xf>
    <xf numFmtId="0" fontId="5" fillId="0" borderId="23" xfId="0" applyFont="1" applyBorder="1" applyAlignment="1">
      <alignment horizontal="left" vertical="center"/>
    </xf>
    <xf numFmtId="0" fontId="14" fillId="0" borderId="42" xfId="0" applyFont="1" applyBorder="1" applyAlignment="1">
      <alignment horizontal="left" vertical="center"/>
    </xf>
    <xf numFmtId="166" fontId="5" fillId="2" borderId="41" xfId="0" applyNumberFormat="1" applyFont="1" applyFill="1" applyBorder="1" applyAlignment="1">
      <alignment horizontal="center" vertical="center"/>
    </xf>
    <xf numFmtId="166" fontId="5" fillId="0" borderId="27" xfId="0" applyNumberFormat="1" applyFont="1" applyFill="1" applyBorder="1" applyAlignment="1">
      <alignment horizontal="right" vertical="center"/>
    </xf>
    <xf numFmtId="166" fontId="5" fillId="0" borderId="19" xfId="0" applyNumberFormat="1" applyFont="1" applyFill="1" applyBorder="1" applyAlignment="1">
      <alignment horizontal="right" vertical="center"/>
    </xf>
    <xf numFmtId="166" fontId="5" fillId="0" borderId="28" xfId="0"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29" xfId="0" applyNumberFormat="1" applyFont="1" applyFill="1" applyBorder="1" applyAlignment="1">
      <alignment horizontal="right" vertical="center"/>
    </xf>
    <xf numFmtId="166" fontId="5" fillId="0" borderId="21" xfId="0" applyNumberFormat="1" applyFont="1" applyFill="1" applyBorder="1" applyAlignment="1">
      <alignment horizontal="right" vertical="center"/>
    </xf>
    <xf numFmtId="0" fontId="5" fillId="0" borderId="38"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6" fontId="5" fillId="0" borderId="39" xfId="0" applyNumberFormat="1" applyFont="1" applyFill="1" applyBorder="1" applyAlignment="1">
      <alignment horizontal="right" vertical="center"/>
    </xf>
    <xf numFmtId="166" fontId="5" fillId="0" borderId="20" xfId="0" applyNumberFormat="1" applyFont="1" applyFill="1" applyBorder="1" applyAlignment="1">
      <alignment horizontal="right" vertical="center"/>
    </xf>
    <xf numFmtId="166" fontId="5" fillId="0" borderId="30" xfId="0" applyNumberFormat="1" applyFont="1" applyFill="1" applyBorder="1" applyAlignment="1">
      <alignment horizontal="right" vertical="center"/>
    </xf>
    <xf numFmtId="166" fontId="5" fillId="0" borderId="16" xfId="0" applyNumberFormat="1" applyFont="1" applyFill="1" applyBorder="1" applyAlignment="1">
      <alignment horizontal="right" vertical="center"/>
    </xf>
    <xf numFmtId="166" fontId="5" fillId="0" borderId="40" xfId="0" applyNumberFormat="1" applyFont="1" applyFill="1" applyBorder="1" applyAlignment="1">
      <alignment horizontal="right" vertical="center"/>
    </xf>
    <xf numFmtId="166" fontId="5" fillId="0" borderId="22" xfId="0"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view="pageBreakPreview" topLeftCell="A5" zoomScaleNormal="100" zoomScaleSheetLayoutView="100" workbookViewId="0">
      <selection activeCell="AI15" sqref="AI15"/>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44" t="s">
        <v>27</v>
      </c>
      <c r="B1" s="45"/>
      <c r="C1" s="45"/>
      <c r="D1" s="45"/>
      <c r="E1" s="46"/>
      <c r="F1" s="44" t="s">
        <v>14</v>
      </c>
      <c r="G1" s="45"/>
      <c r="H1" s="45"/>
      <c r="I1" s="45"/>
      <c r="J1" s="45"/>
      <c r="K1" s="45"/>
      <c r="L1" s="45"/>
      <c r="M1" s="45"/>
      <c r="N1" s="45"/>
      <c r="O1" s="45"/>
      <c r="P1" s="45"/>
      <c r="Q1" s="45"/>
      <c r="R1" s="45"/>
      <c r="S1" s="45"/>
      <c r="T1" s="45"/>
      <c r="U1" s="45"/>
      <c r="V1" s="45"/>
      <c r="W1" s="45"/>
      <c r="X1" s="45"/>
      <c r="Y1" s="45"/>
      <c r="Z1" s="45"/>
      <c r="AA1" s="46"/>
      <c r="AB1" s="44" t="s">
        <v>0</v>
      </c>
      <c r="AC1" s="45"/>
      <c r="AD1" s="45"/>
      <c r="AE1" s="45"/>
      <c r="AF1" s="45"/>
      <c r="AG1" s="46"/>
    </row>
    <row r="2" spans="1:33" s="2" customFormat="1" ht="15" customHeight="1" x14ac:dyDescent="0.2">
      <c r="A2" s="65" t="s">
        <v>71</v>
      </c>
      <c r="B2" s="66"/>
      <c r="C2" s="66"/>
      <c r="D2" s="66"/>
      <c r="E2" s="67"/>
      <c r="F2" s="53"/>
      <c r="G2" s="54"/>
      <c r="H2" s="54"/>
      <c r="I2" s="54"/>
      <c r="J2" s="54"/>
      <c r="K2" s="54"/>
      <c r="L2" s="54"/>
      <c r="M2" s="54"/>
      <c r="N2" s="54"/>
      <c r="O2" s="54"/>
      <c r="P2" s="54"/>
      <c r="Q2" s="54"/>
      <c r="R2" s="54"/>
      <c r="S2" s="54"/>
      <c r="T2" s="54"/>
      <c r="U2" s="54"/>
      <c r="V2" s="54"/>
      <c r="W2" s="54"/>
      <c r="X2" s="54"/>
      <c r="Y2" s="54"/>
      <c r="Z2" s="54"/>
      <c r="AA2" s="55"/>
      <c r="AB2" s="75" t="s">
        <v>73</v>
      </c>
      <c r="AC2" s="76"/>
      <c r="AD2" s="76"/>
      <c r="AE2" s="76"/>
      <c r="AF2" s="76"/>
      <c r="AG2" s="77"/>
    </row>
    <row r="3" spans="1:33" s="2" customFormat="1" ht="12" customHeight="1" x14ac:dyDescent="0.2">
      <c r="A3" s="44" t="s">
        <v>20</v>
      </c>
      <c r="B3" s="45"/>
      <c r="C3" s="45"/>
      <c r="D3" s="45"/>
      <c r="E3" s="46"/>
      <c r="F3" s="60"/>
      <c r="G3" s="56" t="s">
        <v>84</v>
      </c>
      <c r="H3" s="56"/>
      <c r="I3" s="56"/>
      <c r="J3" s="56"/>
      <c r="K3" s="56"/>
      <c r="L3" s="56"/>
      <c r="M3" s="56"/>
      <c r="N3" s="56"/>
      <c r="O3" s="56"/>
      <c r="P3" s="56"/>
      <c r="Q3" s="56"/>
      <c r="R3" s="56"/>
      <c r="S3" s="56"/>
      <c r="T3" s="56"/>
      <c r="U3" s="56"/>
      <c r="V3" s="56"/>
      <c r="W3" s="56"/>
      <c r="X3" s="56"/>
      <c r="Y3" s="56"/>
      <c r="Z3" s="56"/>
      <c r="AA3" s="57"/>
      <c r="AB3" s="50" t="s">
        <v>36</v>
      </c>
      <c r="AC3" s="51"/>
      <c r="AD3" s="51"/>
      <c r="AE3" s="51"/>
      <c r="AF3" s="51"/>
      <c r="AG3" s="52"/>
    </row>
    <row r="4" spans="1:33" s="2" customFormat="1" ht="15" customHeight="1" x14ac:dyDescent="0.2">
      <c r="A4" s="68" t="s">
        <v>83</v>
      </c>
      <c r="B4" s="42"/>
      <c r="C4" s="42"/>
      <c r="D4" s="42"/>
      <c r="E4" s="43"/>
      <c r="F4" s="60"/>
      <c r="G4" s="56"/>
      <c r="H4" s="56"/>
      <c r="I4" s="56"/>
      <c r="J4" s="56"/>
      <c r="K4" s="56"/>
      <c r="L4" s="56"/>
      <c r="M4" s="56"/>
      <c r="N4" s="56"/>
      <c r="O4" s="56"/>
      <c r="P4" s="56"/>
      <c r="Q4" s="56"/>
      <c r="R4" s="56"/>
      <c r="S4" s="56"/>
      <c r="T4" s="56"/>
      <c r="U4" s="56"/>
      <c r="V4" s="56"/>
      <c r="W4" s="56"/>
      <c r="X4" s="56"/>
      <c r="Y4" s="56"/>
      <c r="Z4" s="56"/>
      <c r="AA4" s="57"/>
      <c r="AB4" s="78" t="s">
        <v>87</v>
      </c>
      <c r="AC4" s="79"/>
      <c r="AD4" s="79"/>
      <c r="AE4" s="79"/>
      <c r="AF4" s="79"/>
      <c r="AG4" s="80"/>
    </row>
    <row r="5" spans="1:33" s="2" customFormat="1" ht="12" customHeight="1" x14ac:dyDescent="0.2">
      <c r="A5" s="44" t="s">
        <v>21</v>
      </c>
      <c r="B5" s="45"/>
      <c r="C5" s="45"/>
      <c r="D5" s="45"/>
      <c r="E5" s="46"/>
      <c r="F5" s="60"/>
      <c r="G5" s="56"/>
      <c r="H5" s="56"/>
      <c r="I5" s="56"/>
      <c r="J5" s="56"/>
      <c r="K5" s="56"/>
      <c r="L5" s="56"/>
      <c r="M5" s="56"/>
      <c r="N5" s="56"/>
      <c r="O5" s="56"/>
      <c r="P5" s="56"/>
      <c r="Q5" s="56"/>
      <c r="R5" s="56"/>
      <c r="S5" s="56"/>
      <c r="T5" s="56"/>
      <c r="U5" s="56"/>
      <c r="V5" s="56"/>
      <c r="W5" s="56"/>
      <c r="X5" s="56"/>
      <c r="Y5" s="56"/>
      <c r="Z5" s="56"/>
      <c r="AA5" s="57"/>
      <c r="AB5" s="47" t="s">
        <v>38</v>
      </c>
      <c r="AC5" s="48"/>
      <c r="AD5" s="48"/>
      <c r="AE5" s="48"/>
      <c r="AF5" s="48"/>
      <c r="AG5" s="49"/>
    </row>
    <row r="6" spans="1:33" s="2" customFormat="1" ht="15" customHeight="1" x14ac:dyDescent="0.2">
      <c r="A6" s="68" t="s">
        <v>85</v>
      </c>
      <c r="B6" s="42"/>
      <c r="C6" s="42"/>
      <c r="D6" s="42"/>
      <c r="E6" s="43"/>
      <c r="F6" s="60"/>
      <c r="G6" s="56"/>
      <c r="H6" s="56"/>
      <c r="I6" s="56"/>
      <c r="J6" s="56"/>
      <c r="K6" s="56"/>
      <c r="L6" s="56"/>
      <c r="M6" s="56"/>
      <c r="N6" s="56"/>
      <c r="O6" s="56"/>
      <c r="P6" s="56"/>
      <c r="Q6" s="56"/>
      <c r="R6" s="56"/>
      <c r="S6" s="56"/>
      <c r="T6" s="56"/>
      <c r="U6" s="56"/>
      <c r="V6" s="56"/>
      <c r="W6" s="56"/>
      <c r="X6" s="56"/>
      <c r="Y6" s="56"/>
      <c r="Z6" s="56"/>
      <c r="AA6" s="57"/>
      <c r="AB6" s="81" t="s">
        <v>88</v>
      </c>
      <c r="AC6" s="82"/>
      <c r="AD6" s="82"/>
      <c r="AE6" s="82"/>
      <c r="AF6" s="82"/>
      <c r="AG6" s="83"/>
    </row>
    <row r="7" spans="1:33" s="2" customFormat="1" ht="12" customHeight="1" x14ac:dyDescent="0.2">
      <c r="A7" s="44" t="s">
        <v>24</v>
      </c>
      <c r="B7" s="45"/>
      <c r="C7" s="45"/>
      <c r="D7" s="45"/>
      <c r="E7" s="46"/>
      <c r="F7" s="60"/>
      <c r="G7" s="56"/>
      <c r="H7" s="56"/>
      <c r="I7" s="56"/>
      <c r="J7" s="56"/>
      <c r="K7" s="56"/>
      <c r="L7" s="56"/>
      <c r="M7" s="56"/>
      <c r="N7" s="56"/>
      <c r="O7" s="56"/>
      <c r="P7" s="56"/>
      <c r="Q7" s="56"/>
      <c r="R7" s="56"/>
      <c r="S7" s="56"/>
      <c r="T7" s="56"/>
      <c r="U7" s="56"/>
      <c r="V7" s="56"/>
      <c r="W7" s="56"/>
      <c r="X7" s="56"/>
      <c r="Y7" s="56"/>
      <c r="Z7" s="56"/>
      <c r="AA7" s="57"/>
      <c r="AB7" s="44" t="s">
        <v>37</v>
      </c>
      <c r="AC7" s="45"/>
      <c r="AD7" s="45"/>
      <c r="AE7" s="45"/>
      <c r="AF7" s="45"/>
      <c r="AG7" s="46"/>
    </row>
    <row r="8" spans="1:33" s="2" customFormat="1" ht="15" customHeight="1" x14ac:dyDescent="0.2">
      <c r="A8" s="68" t="s">
        <v>86</v>
      </c>
      <c r="B8" s="42"/>
      <c r="C8" s="42"/>
      <c r="D8" s="42"/>
      <c r="E8" s="43"/>
      <c r="F8" s="61"/>
      <c r="G8" s="58"/>
      <c r="H8" s="58"/>
      <c r="I8" s="58"/>
      <c r="J8" s="58"/>
      <c r="K8" s="58"/>
      <c r="L8" s="58"/>
      <c r="M8" s="58"/>
      <c r="N8" s="58"/>
      <c r="O8" s="58"/>
      <c r="P8" s="58"/>
      <c r="Q8" s="58"/>
      <c r="R8" s="58"/>
      <c r="S8" s="58"/>
      <c r="T8" s="58"/>
      <c r="U8" s="58"/>
      <c r="V8" s="58"/>
      <c r="W8" s="58"/>
      <c r="X8" s="58"/>
      <c r="Y8" s="58"/>
      <c r="Z8" s="58"/>
      <c r="AA8" s="59"/>
      <c r="AB8" s="41">
        <v>44067</v>
      </c>
      <c r="AC8" s="42"/>
      <c r="AD8" s="42"/>
      <c r="AE8" s="42"/>
      <c r="AF8" s="42"/>
      <c r="AG8" s="43"/>
    </row>
    <row r="9" spans="1:33" s="2" customFormat="1" ht="15" customHeight="1" x14ac:dyDescent="0.2">
      <c r="A9" s="62" t="s">
        <v>22</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4"/>
    </row>
    <row r="10" spans="1:33" s="18" customFormat="1" ht="12" customHeight="1" x14ac:dyDescent="0.2">
      <c r="A10" s="37" t="s">
        <v>15</v>
      </c>
      <c r="B10" s="38"/>
      <c r="C10" s="38"/>
      <c r="D10" s="38"/>
      <c r="E10" s="39"/>
      <c r="F10" s="37" t="s">
        <v>12</v>
      </c>
      <c r="G10" s="38"/>
      <c r="H10" s="38"/>
      <c r="I10" s="38"/>
      <c r="J10" s="39"/>
      <c r="K10" s="37" t="s">
        <v>30</v>
      </c>
      <c r="L10" s="38"/>
      <c r="M10" s="38"/>
      <c r="N10" s="39"/>
      <c r="O10" s="37" t="s">
        <v>17</v>
      </c>
      <c r="P10" s="38"/>
      <c r="Q10" s="38"/>
      <c r="R10" s="38"/>
      <c r="S10" s="39"/>
      <c r="T10" s="37" t="s">
        <v>16</v>
      </c>
      <c r="U10" s="38"/>
      <c r="V10" s="38"/>
      <c r="W10" s="38"/>
      <c r="X10" s="39"/>
      <c r="Y10" s="37" t="s">
        <v>13</v>
      </c>
      <c r="Z10" s="38"/>
      <c r="AA10" s="38"/>
      <c r="AB10" s="39"/>
      <c r="AC10" s="37" t="s">
        <v>29</v>
      </c>
      <c r="AD10" s="38"/>
      <c r="AE10" s="38"/>
      <c r="AF10" s="38"/>
      <c r="AG10" s="39"/>
    </row>
    <row r="11" spans="1:33" s="2" customFormat="1" ht="18" customHeight="1" x14ac:dyDescent="0.2">
      <c r="A11" s="25">
        <f>SUMIF(C15:C50,"*x*",V15:V50)</f>
        <v>86</v>
      </c>
      <c r="B11" s="26"/>
      <c r="C11" s="26"/>
      <c r="D11" s="26"/>
      <c r="E11" s="27"/>
      <c r="F11" s="25">
        <f>SUM(Y15:Y50)</f>
        <v>256</v>
      </c>
      <c r="G11" s="26"/>
      <c r="H11" s="26"/>
      <c r="I11" s="26"/>
      <c r="J11" s="27"/>
      <c r="K11" s="28">
        <v>0.6</v>
      </c>
      <c r="L11" s="26"/>
      <c r="M11" s="26"/>
      <c r="N11" s="27"/>
      <c r="O11" s="69">
        <f>F11/A11</f>
        <v>2.9767441860465116</v>
      </c>
      <c r="P11" s="70"/>
      <c r="Q11" s="70"/>
      <c r="R11" s="70"/>
      <c r="S11" s="71"/>
      <c r="T11" s="72">
        <f>SUM(AE15:AE50)</f>
        <v>151</v>
      </c>
      <c r="U11" s="73"/>
      <c r="V11" s="73"/>
      <c r="W11" s="73"/>
      <c r="X11" s="74"/>
      <c r="Y11" s="87">
        <f>T11/F11</f>
        <v>0.58984375</v>
      </c>
      <c r="Z11" s="88"/>
      <c r="AA11" s="88"/>
      <c r="AB11" s="89"/>
      <c r="AC11" s="90">
        <v>0.17</v>
      </c>
      <c r="AD11" s="91"/>
      <c r="AE11" s="91"/>
      <c r="AF11" s="91"/>
      <c r="AG11" s="92"/>
    </row>
    <row r="12" spans="1:33" s="2" customFormat="1" ht="15" customHeight="1" x14ac:dyDescent="0.2">
      <c r="A12" s="62" t="s">
        <v>25</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4"/>
    </row>
    <row r="13" spans="1:33" s="18" customFormat="1" ht="75" customHeight="1" x14ac:dyDescent="0.2">
      <c r="A13" s="1" t="s">
        <v>18</v>
      </c>
      <c r="B13" s="1" t="s">
        <v>19</v>
      </c>
      <c r="C13" s="1" t="s">
        <v>26</v>
      </c>
      <c r="D13" s="1" t="s">
        <v>23</v>
      </c>
      <c r="E13" s="40" t="s">
        <v>33</v>
      </c>
      <c r="F13" s="40"/>
      <c r="G13" s="40"/>
      <c r="H13" s="36" t="s">
        <v>32</v>
      </c>
      <c r="I13" s="36"/>
      <c r="J13" s="36"/>
      <c r="K13" s="36"/>
      <c r="L13" s="36"/>
      <c r="M13" s="36"/>
      <c r="N13" s="36"/>
      <c r="O13" s="36"/>
      <c r="P13" s="36" t="s">
        <v>28</v>
      </c>
      <c r="Q13" s="36"/>
      <c r="R13" s="36"/>
      <c r="S13" s="36" t="s">
        <v>31</v>
      </c>
      <c r="T13" s="36"/>
      <c r="U13" s="36"/>
      <c r="V13" s="36" t="s">
        <v>67</v>
      </c>
      <c r="W13" s="36"/>
      <c r="X13" s="36"/>
      <c r="Y13" s="36" t="s">
        <v>68</v>
      </c>
      <c r="Z13" s="36"/>
      <c r="AA13" s="36"/>
      <c r="AB13" s="36" t="s">
        <v>35</v>
      </c>
      <c r="AC13" s="36"/>
      <c r="AD13" s="36"/>
      <c r="AE13" s="36" t="s">
        <v>69</v>
      </c>
      <c r="AF13" s="36"/>
      <c r="AG13" s="36"/>
    </row>
    <row r="14" spans="1:33" s="18" customFormat="1" ht="12" customHeight="1" x14ac:dyDescent="0.2">
      <c r="A14" s="15" t="s">
        <v>1</v>
      </c>
      <c r="B14" s="15" t="s">
        <v>2</v>
      </c>
      <c r="C14" s="15" t="s">
        <v>3</v>
      </c>
      <c r="D14" s="15" t="s">
        <v>4</v>
      </c>
      <c r="E14" s="93" t="s">
        <v>5</v>
      </c>
      <c r="F14" s="94"/>
      <c r="G14" s="95"/>
      <c r="H14" s="29" t="s">
        <v>6</v>
      </c>
      <c r="I14" s="30"/>
      <c r="J14" s="30"/>
      <c r="K14" s="30"/>
      <c r="L14" s="30"/>
      <c r="M14" s="30"/>
      <c r="N14" s="30"/>
      <c r="O14" s="31"/>
      <c r="P14" s="29" t="s">
        <v>7</v>
      </c>
      <c r="Q14" s="30"/>
      <c r="R14" s="31"/>
      <c r="S14" s="29" t="s">
        <v>8</v>
      </c>
      <c r="T14" s="30"/>
      <c r="U14" s="31"/>
      <c r="V14" s="29" t="s">
        <v>9</v>
      </c>
      <c r="W14" s="30"/>
      <c r="X14" s="31"/>
      <c r="Y14" s="29" t="s">
        <v>10</v>
      </c>
      <c r="Z14" s="30"/>
      <c r="AA14" s="31"/>
      <c r="AB14" s="29" t="s">
        <v>11</v>
      </c>
      <c r="AC14" s="30"/>
      <c r="AD14" s="31"/>
      <c r="AE14" s="29" t="s">
        <v>34</v>
      </c>
      <c r="AF14" s="30"/>
      <c r="AG14" s="31"/>
    </row>
    <row r="15" spans="1:33" s="3" customFormat="1" ht="40.5" customHeight="1" x14ac:dyDescent="0.2">
      <c r="A15" s="19" t="s">
        <v>91</v>
      </c>
      <c r="B15" s="19" t="s">
        <v>80</v>
      </c>
      <c r="C15" s="19"/>
      <c r="D15" s="19" t="s">
        <v>80</v>
      </c>
      <c r="E15" s="33" t="s">
        <v>92</v>
      </c>
      <c r="F15" s="34"/>
      <c r="G15" s="35"/>
      <c r="H15" s="84" t="s">
        <v>74</v>
      </c>
      <c r="I15" s="85"/>
      <c r="J15" s="85"/>
      <c r="K15" s="85"/>
      <c r="L15" s="85"/>
      <c r="M15" s="85"/>
      <c r="N15" s="85"/>
      <c r="O15" s="86"/>
      <c r="P15" s="96" t="s">
        <v>77</v>
      </c>
      <c r="Q15" s="97"/>
      <c r="R15" s="98"/>
      <c r="S15" s="99"/>
      <c r="T15" s="99"/>
      <c r="U15" s="99"/>
      <c r="V15" s="100">
        <v>43</v>
      </c>
      <c r="W15" s="100"/>
      <c r="X15" s="100"/>
      <c r="Y15" s="100">
        <v>43</v>
      </c>
      <c r="Z15" s="100"/>
      <c r="AA15" s="100"/>
      <c r="AB15" s="32">
        <v>0.5</v>
      </c>
      <c r="AC15" s="32"/>
      <c r="AD15" s="32"/>
      <c r="AE15" s="100">
        <f>ROUNDUP(Y15*AB15,0)</f>
        <v>22</v>
      </c>
      <c r="AF15" s="100"/>
      <c r="AG15" s="100"/>
    </row>
    <row r="16" spans="1:33" s="3" customFormat="1" ht="40.5" customHeight="1" x14ac:dyDescent="0.2">
      <c r="A16" s="19" t="s">
        <v>91</v>
      </c>
      <c r="B16" s="19" t="s">
        <v>81</v>
      </c>
      <c r="C16" s="19" t="s">
        <v>82</v>
      </c>
      <c r="D16" s="19" t="s">
        <v>89</v>
      </c>
      <c r="E16" s="33" t="s">
        <v>92</v>
      </c>
      <c r="F16" s="34"/>
      <c r="G16" s="35"/>
      <c r="H16" s="84" t="s">
        <v>90</v>
      </c>
      <c r="I16" s="85"/>
      <c r="J16" s="85"/>
      <c r="K16" s="85"/>
      <c r="L16" s="85"/>
      <c r="M16" s="85"/>
      <c r="N16" s="85"/>
      <c r="O16" s="86"/>
      <c r="P16" s="96" t="s">
        <v>77</v>
      </c>
      <c r="Q16" s="97"/>
      <c r="R16" s="98"/>
      <c r="S16" s="99"/>
      <c r="T16" s="99"/>
      <c r="U16" s="99"/>
      <c r="V16" s="100">
        <v>1</v>
      </c>
      <c r="W16" s="100"/>
      <c r="X16" s="100"/>
      <c r="Y16" s="100">
        <v>43</v>
      </c>
      <c r="Z16" s="100"/>
      <c r="AA16" s="100"/>
      <c r="AB16" s="32">
        <v>1</v>
      </c>
      <c r="AC16" s="32"/>
      <c r="AD16" s="32"/>
      <c r="AE16" s="100">
        <f>ROUNDUP(Y16*AB16,0)</f>
        <v>43</v>
      </c>
      <c r="AF16" s="100"/>
      <c r="AG16" s="100"/>
    </row>
    <row r="17" spans="1:33" s="3" customFormat="1" ht="40.5" customHeight="1" x14ac:dyDescent="0.2">
      <c r="A17" s="19" t="s">
        <v>91</v>
      </c>
      <c r="B17" s="19" t="s">
        <v>80</v>
      </c>
      <c r="C17" s="19"/>
      <c r="D17" s="19" t="s">
        <v>80</v>
      </c>
      <c r="E17" s="33" t="s">
        <v>93</v>
      </c>
      <c r="F17" s="34"/>
      <c r="G17" s="35"/>
      <c r="H17" s="84" t="s">
        <v>75</v>
      </c>
      <c r="I17" s="85"/>
      <c r="J17" s="85"/>
      <c r="K17" s="85"/>
      <c r="L17" s="85"/>
      <c r="M17" s="85"/>
      <c r="N17" s="85"/>
      <c r="O17" s="86"/>
      <c r="P17" s="96" t="s">
        <v>79</v>
      </c>
      <c r="Q17" s="97"/>
      <c r="R17" s="98"/>
      <c r="S17" s="99"/>
      <c r="T17" s="99"/>
      <c r="U17" s="99"/>
      <c r="V17" s="100">
        <v>42</v>
      </c>
      <c r="W17" s="100"/>
      <c r="X17" s="100"/>
      <c r="Y17" s="100">
        <v>42</v>
      </c>
      <c r="Z17" s="100"/>
      <c r="AA17" s="100"/>
      <c r="AB17" s="32">
        <v>0.5</v>
      </c>
      <c r="AC17" s="32"/>
      <c r="AD17" s="32"/>
      <c r="AE17" s="100">
        <f>ROUNDUP(Y17*AB17,0)</f>
        <v>21</v>
      </c>
      <c r="AF17" s="100"/>
      <c r="AG17" s="100"/>
    </row>
    <row r="18" spans="1:33" s="22" customFormat="1" ht="40.5" customHeight="1" x14ac:dyDescent="0.2">
      <c r="A18" s="23" t="s">
        <v>91</v>
      </c>
      <c r="B18" s="23" t="s">
        <v>80</v>
      </c>
      <c r="C18" s="23" t="s">
        <v>82</v>
      </c>
      <c r="D18" s="23" t="s">
        <v>80</v>
      </c>
      <c r="E18" s="33" t="s">
        <v>94</v>
      </c>
      <c r="F18" s="34"/>
      <c r="G18" s="35"/>
      <c r="H18" s="84" t="s">
        <v>76</v>
      </c>
      <c r="I18" s="85"/>
      <c r="J18" s="85"/>
      <c r="K18" s="85"/>
      <c r="L18" s="85"/>
      <c r="M18" s="85"/>
      <c r="N18" s="85"/>
      <c r="O18" s="86"/>
      <c r="P18" s="96" t="s">
        <v>78</v>
      </c>
      <c r="Q18" s="97"/>
      <c r="R18" s="98"/>
      <c r="S18" s="99"/>
      <c r="T18" s="99"/>
      <c r="U18" s="99"/>
      <c r="V18" s="100">
        <v>85</v>
      </c>
      <c r="W18" s="100"/>
      <c r="X18" s="100"/>
      <c r="Y18" s="100">
        <v>85</v>
      </c>
      <c r="Z18" s="100"/>
      <c r="AA18" s="100"/>
      <c r="AB18" s="32">
        <v>0.25</v>
      </c>
      <c r="AC18" s="32"/>
      <c r="AD18" s="32"/>
      <c r="AE18" s="100">
        <f t="shared" ref="AE18:AE30" si="0">ROUNDUP(Y18*AB18,0)</f>
        <v>22</v>
      </c>
      <c r="AF18" s="100"/>
      <c r="AG18" s="100"/>
    </row>
    <row r="19" spans="1:33" s="22" customFormat="1" ht="40.5" customHeight="1" x14ac:dyDescent="0.2">
      <c r="A19" s="23" t="s">
        <v>91</v>
      </c>
      <c r="B19" s="23" t="s">
        <v>81</v>
      </c>
      <c r="C19" s="23"/>
      <c r="D19" s="23" t="s">
        <v>89</v>
      </c>
      <c r="E19" s="33" t="s">
        <v>92</v>
      </c>
      <c r="F19" s="34"/>
      <c r="G19" s="35"/>
      <c r="H19" s="84" t="s">
        <v>95</v>
      </c>
      <c r="I19" s="85"/>
      <c r="J19" s="85"/>
      <c r="K19" s="85"/>
      <c r="L19" s="85"/>
      <c r="M19" s="85"/>
      <c r="N19" s="85"/>
      <c r="O19" s="86"/>
      <c r="P19" s="96" t="s">
        <v>78</v>
      </c>
      <c r="Q19" s="97"/>
      <c r="R19" s="98"/>
      <c r="S19" s="99"/>
      <c r="T19" s="99"/>
      <c r="U19" s="99"/>
      <c r="V19" s="100">
        <v>1</v>
      </c>
      <c r="W19" s="100"/>
      <c r="X19" s="100"/>
      <c r="Y19" s="100">
        <v>43</v>
      </c>
      <c r="Z19" s="100"/>
      <c r="AA19" s="100"/>
      <c r="AB19" s="32">
        <v>1</v>
      </c>
      <c r="AC19" s="32"/>
      <c r="AD19" s="32"/>
      <c r="AE19" s="100">
        <f t="shared" si="0"/>
        <v>43</v>
      </c>
      <c r="AF19" s="100"/>
      <c r="AG19" s="100"/>
    </row>
    <row r="20" spans="1:33" s="22" customFormat="1" ht="40.5" customHeight="1" x14ac:dyDescent="0.2">
      <c r="A20" s="23"/>
      <c r="B20" s="23"/>
      <c r="C20" s="23"/>
      <c r="D20" s="23"/>
      <c r="E20" s="33"/>
      <c r="F20" s="34"/>
      <c r="G20" s="35"/>
      <c r="H20" s="84"/>
      <c r="I20" s="85"/>
      <c r="J20" s="85"/>
      <c r="K20" s="85"/>
      <c r="L20" s="85"/>
      <c r="M20" s="85"/>
      <c r="N20" s="85"/>
      <c r="O20" s="86"/>
      <c r="P20" s="96"/>
      <c r="Q20" s="97"/>
      <c r="R20" s="98"/>
      <c r="S20" s="99"/>
      <c r="T20" s="99"/>
      <c r="U20" s="99"/>
      <c r="V20" s="100"/>
      <c r="W20" s="100"/>
      <c r="X20" s="100"/>
      <c r="Y20" s="100"/>
      <c r="Z20" s="100"/>
      <c r="AA20" s="100"/>
      <c r="AB20" s="32"/>
      <c r="AC20" s="32"/>
      <c r="AD20" s="32"/>
      <c r="AE20" s="100">
        <f t="shared" si="0"/>
        <v>0</v>
      </c>
      <c r="AF20" s="100"/>
      <c r="AG20" s="100"/>
    </row>
    <row r="21" spans="1:33" s="22" customFormat="1" ht="40.5" customHeight="1" x14ac:dyDescent="0.2">
      <c r="A21" s="23"/>
      <c r="B21" s="23"/>
      <c r="C21" s="23"/>
      <c r="D21" s="23"/>
      <c r="E21" s="33"/>
      <c r="F21" s="34"/>
      <c r="G21" s="35"/>
      <c r="H21" s="84"/>
      <c r="I21" s="85"/>
      <c r="J21" s="85"/>
      <c r="K21" s="85"/>
      <c r="L21" s="85"/>
      <c r="M21" s="85"/>
      <c r="N21" s="85"/>
      <c r="O21" s="86"/>
      <c r="P21" s="96"/>
      <c r="Q21" s="97"/>
      <c r="R21" s="98"/>
      <c r="S21" s="101"/>
      <c r="T21" s="101"/>
      <c r="U21" s="101"/>
      <c r="V21" s="100"/>
      <c r="W21" s="100"/>
      <c r="X21" s="100"/>
      <c r="Y21" s="100"/>
      <c r="Z21" s="100"/>
      <c r="AA21" s="100"/>
      <c r="AB21" s="32"/>
      <c r="AC21" s="32"/>
      <c r="AD21" s="32"/>
      <c r="AE21" s="100">
        <f t="shared" si="0"/>
        <v>0</v>
      </c>
      <c r="AF21" s="100"/>
      <c r="AG21" s="100"/>
    </row>
    <row r="22" spans="1:33" s="22" customFormat="1" ht="40.5" customHeight="1" x14ac:dyDescent="0.2">
      <c r="A22" s="23"/>
      <c r="B22" s="23"/>
      <c r="C22" s="23"/>
      <c r="D22" s="23"/>
      <c r="E22" s="33"/>
      <c r="F22" s="34"/>
      <c r="G22" s="35"/>
      <c r="H22" s="84"/>
      <c r="I22" s="85"/>
      <c r="J22" s="85"/>
      <c r="K22" s="85"/>
      <c r="L22" s="85"/>
      <c r="M22" s="85"/>
      <c r="N22" s="85"/>
      <c r="O22" s="86"/>
      <c r="P22" s="96"/>
      <c r="Q22" s="97"/>
      <c r="R22" s="98"/>
      <c r="S22" s="101"/>
      <c r="T22" s="101"/>
      <c r="U22" s="101"/>
      <c r="V22" s="100"/>
      <c r="W22" s="100"/>
      <c r="X22" s="100"/>
      <c r="Y22" s="100"/>
      <c r="Z22" s="100"/>
      <c r="AA22" s="100"/>
      <c r="AB22" s="102"/>
      <c r="AC22" s="103"/>
      <c r="AD22" s="104"/>
      <c r="AE22" s="100">
        <f t="shared" si="0"/>
        <v>0</v>
      </c>
      <c r="AF22" s="100"/>
      <c r="AG22" s="100"/>
    </row>
    <row r="23" spans="1:33" s="22" customFormat="1" ht="45" customHeight="1" x14ac:dyDescent="0.2">
      <c r="A23" s="23"/>
      <c r="B23" s="23"/>
      <c r="C23" s="23"/>
      <c r="D23" s="23"/>
      <c r="E23" s="33"/>
      <c r="F23" s="34"/>
      <c r="G23" s="35"/>
      <c r="H23" s="84"/>
      <c r="I23" s="85"/>
      <c r="J23" s="85"/>
      <c r="K23" s="85"/>
      <c r="L23" s="85"/>
      <c r="M23" s="85"/>
      <c r="N23" s="85"/>
      <c r="O23" s="86"/>
      <c r="P23" s="96"/>
      <c r="Q23" s="97"/>
      <c r="R23" s="98"/>
      <c r="S23" s="99"/>
      <c r="T23" s="99"/>
      <c r="U23" s="99"/>
      <c r="V23" s="100"/>
      <c r="W23" s="100"/>
      <c r="X23" s="100"/>
      <c r="Y23" s="100"/>
      <c r="Z23" s="100"/>
      <c r="AA23" s="100"/>
      <c r="AB23" s="102"/>
      <c r="AC23" s="103"/>
      <c r="AD23" s="104"/>
      <c r="AE23" s="100">
        <f t="shared" si="0"/>
        <v>0</v>
      </c>
      <c r="AF23" s="100"/>
      <c r="AG23" s="100"/>
    </row>
    <row r="24" spans="1:33" s="22" customFormat="1" ht="45" customHeight="1" x14ac:dyDescent="0.2">
      <c r="A24" s="23"/>
      <c r="B24" s="23"/>
      <c r="C24" s="23"/>
      <c r="D24" s="23"/>
      <c r="E24" s="33"/>
      <c r="F24" s="34"/>
      <c r="G24" s="35"/>
      <c r="H24" s="84"/>
      <c r="I24" s="85"/>
      <c r="J24" s="85"/>
      <c r="K24" s="85"/>
      <c r="L24" s="85"/>
      <c r="M24" s="85"/>
      <c r="N24" s="85"/>
      <c r="O24" s="86"/>
      <c r="P24" s="96"/>
      <c r="Q24" s="97"/>
      <c r="R24" s="98"/>
      <c r="S24" s="99"/>
      <c r="T24" s="99"/>
      <c r="U24" s="99"/>
      <c r="V24" s="100"/>
      <c r="W24" s="100"/>
      <c r="X24" s="100"/>
      <c r="Y24" s="100"/>
      <c r="Z24" s="100"/>
      <c r="AA24" s="100"/>
      <c r="AB24" s="32"/>
      <c r="AC24" s="32"/>
      <c r="AD24" s="32"/>
      <c r="AE24" s="100">
        <f t="shared" si="0"/>
        <v>0</v>
      </c>
      <c r="AF24" s="100"/>
      <c r="AG24" s="100"/>
    </row>
    <row r="25" spans="1:33" s="22" customFormat="1" ht="45" customHeight="1" x14ac:dyDescent="0.2">
      <c r="A25" s="23"/>
      <c r="B25" s="23"/>
      <c r="C25" s="23"/>
      <c r="D25" s="23"/>
      <c r="E25" s="33"/>
      <c r="F25" s="34"/>
      <c r="G25" s="35"/>
      <c r="H25" s="84"/>
      <c r="I25" s="85"/>
      <c r="J25" s="85"/>
      <c r="K25" s="85"/>
      <c r="L25" s="85"/>
      <c r="M25" s="85"/>
      <c r="N25" s="85"/>
      <c r="O25" s="86"/>
      <c r="P25" s="96"/>
      <c r="Q25" s="97"/>
      <c r="R25" s="98"/>
      <c r="S25" s="99"/>
      <c r="T25" s="99"/>
      <c r="U25" s="99"/>
      <c r="V25" s="100"/>
      <c r="W25" s="100"/>
      <c r="X25" s="100"/>
      <c r="Y25" s="100"/>
      <c r="Z25" s="100"/>
      <c r="AA25" s="100"/>
      <c r="AB25" s="32"/>
      <c r="AC25" s="32"/>
      <c r="AD25" s="32"/>
      <c r="AE25" s="100">
        <f t="shared" si="0"/>
        <v>0</v>
      </c>
      <c r="AF25" s="100"/>
      <c r="AG25" s="100"/>
    </row>
    <row r="26" spans="1:33" s="22" customFormat="1" ht="45" customHeight="1" x14ac:dyDescent="0.2">
      <c r="A26" s="23"/>
      <c r="B26" s="24"/>
      <c r="C26" s="23"/>
      <c r="D26" s="24"/>
      <c r="E26" s="33"/>
      <c r="F26" s="34"/>
      <c r="G26" s="35"/>
      <c r="H26" s="84"/>
      <c r="I26" s="85"/>
      <c r="J26" s="85"/>
      <c r="K26" s="85"/>
      <c r="L26" s="85"/>
      <c r="M26" s="85"/>
      <c r="N26" s="85"/>
      <c r="O26" s="86"/>
      <c r="P26" s="96"/>
      <c r="Q26" s="97"/>
      <c r="R26" s="98"/>
      <c r="S26" s="99"/>
      <c r="T26" s="99"/>
      <c r="U26" s="99"/>
      <c r="V26" s="100"/>
      <c r="W26" s="100"/>
      <c r="X26" s="100"/>
      <c r="Y26" s="100"/>
      <c r="Z26" s="100"/>
      <c r="AA26" s="100"/>
      <c r="AB26" s="32"/>
      <c r="AC26" s="32"/>
      <c r="AD26" s="32"/>
      <c r="AE26" s="100">
        <f t="shared" si="0"/>
        <v>0</v>
      </c>
      <c r="AF26" s="100"/>
      <c r="AG26" s="100"/>
    </row>
    <row r="27" spans="1:33" s="22" customFormat="1" ht="36.75" customHeight="1" x14ac:dyDescent="0.2">
      <c r="A27" s="23"/>
      <c r="B27" s="24"/>
      <c r="C27" s="23"/>
      <c r="D27" s="24"/>
      <c r="E27" s="33"/>
      <c r="F27" s="34"/>
      <c r="G27" s="35"/>
      <c r="H27" s="84"/>
      <c r="I27" s="85"/>
      <c r="J27" s="85"/>
      <c r="K27" s="85"/>
      <c r="L27" s="85"/>
      <c r="M27" s="85"/>
      <c r="N27" s="85"/>
      <c r="O27" s="86"/>
      <c r="P27" s="96"/>
      <c r="Q27" s="97"/>
      <c r="R27" s="98"/>
      <c r="S27" s="99"/>
      <c r="T27" s="99"/>
      <c r="U27" s="99"/>
      <c r="V27" s="100"/>
      <c r="W27" s="100"/>
      <c r="X27" s="100"/>
      <c r="Y27" s="100"/>
      <c r="Z27" s="100"/>
      <c r="AA27" s="100"/>
      <c r="AB27" s="32"/>
      <c r="AC27" s="32"/>
      <c r="AD27" s="32"/>
      <c r="AE27" s="100">
        <f t="shared" si="0"/>
        <v>0</v>
      </c>
      <c r="AF27" s="100"/>
      <c r="AG27" s="100"/>
    </row>
    <row r="28" spans="1:33" s="22" customFormat="1" ht="36.75" customHeight="1" x14ac:dyDescent="0.2">
      <c r="A28" s="23"/>
      <c r="B28" s="24"/>
      <c r="C28" s="23"/>
      <c r="D28" s="23"/>
      <c r="E28" s="33"/>
      <c r="F28" s="34"/>
      <c r="G28" s="35"/>
      <c r="H28" s="84"/>
      <c r="I28" s="85"/>
      <c r="J28" s="85"/>
      <c r="K28" s="85"/>
      <c r="L28" s="85"/>
      <c r="M28" s="85"/>
      <c r="N28" s="85"/>
      <c r="O28" s="86"/>
      <c r="P28" s="96"/>
      <c r="Q28" s="97"/>
      <c r="R28" s="98"/>
      <c r="S28" s="101"/>
      <c r="T28" s="101"/>
      <c r="U28" s="101"/>
      <c r="V28" s="100"/>
      <c r="W28" s="100"/>
      <c r="X28" s="100"/>
      <c r="Y28" s="100"/>
      <c r="Z28" s="100"/>
      <c r="AA28" s="100"/>
      <c r="AB28" s="32"/>
      <c r="AC28" s="32"/>
      <c r="AD28" s="32"/>
      <c r="AE28" s="100">
        <f t="shared" si="0"/>
        <v>0</v>
      </c>
      <c r="AF28" s="100"/>
      <c r="AG28" s="100"/>
    </row>
    <row r="29" spans="1:33" s="22" customFormat="1" ht="36.75" customHeight="1" x14ac:dyDescent="0.2">
      <c r="A29" s="23"/>
      <c r="B29" s="24"/>
      <c r="C29" s="23"/>
      <c r="D29" s="24"/>
      <c r="E29" s="33"/>
      <c r="F29" s="34"/>
      <c r="G29" s="35"/>
      <c r="H29" s="84"/>
      <c r="I29" s="85"/>
      <c r="J29" s="85"/>
      <c r="K29" s="85"/>
      <c r="L29" s="85"/>
      <c r="M29" s="85"/>
      <c r="N29" s="85"/>
      <c r="O29" s="86"/>
      <c r="P29" s="96"/>
      <c r="Q29" s="97"/>
      <c r="R29" s="98"/>
      <c r="S29" s="101"/>
      <c r="T29" s="101"/>
      <c r="U29" s="101"/>
      <c r="V29" s="100"/>
      <c r="W29" s="100"/>
      <c r="X29" s="100"/>
      <c r="Y29" s="100"/>
      <c r="Z29" s="100"/>
      <c r="AA29" s="100"/>
      <c r="AB29" s="32"/>
      <c r="AC29" s="32"/>
      <c r="AD29" s="32"/>
      <c r="AE29" s="100">
        <f t="shared" si="0"/>
        <v>0</v>
      </c>
      <c r="AF29" s="100"/>
      <c r="AG29" s="100"/>
    </row>
    <row r="30" spans="1:33" s="22" customFormat="1" ht="36.75" customHeight="1" x14ac:dyDescent="0.2">
      <c r="A30" s="23"/>
      <c r="B30" s="24"/>
      <c r="C30" s="23"/>
      <c r="D30" s="24"/>
      <c r="E30" s="33"/>
      <c r="F30" s="34"/>
      <c r="G30" s="35"/>
      <c r="H30" s="84"/>
      <c r="I30" s="85"/>
      <c r="J30" s="85"/>
      <c r="K30" s="85"/>
      <c r="L30" s="85"/>
      <c r="M30" s="85"/>
      <c r="N30" s="85"/>
      <c r="O30" s="86"/>
      <c r="P30" s="96"/>
      <c r="Q30" s="97"/>
      <c r="R30" s="98"/>
      <c r="S30" s="99"/>
      <c r="T30" s="99"/>
      <c r="U30" s="99"/>
      <c r="V30" s="100"/>
      <c r="W30" s="100"/>
      <c r="X30" s="100"/>
      <c r="Y30" s="100"/>
      <c r="Z30" s="100"/>
      <c r="AA30" s="100"/>
      <c r="AB30" s="32"/>
      <c r="AC30" s="32"/>
      <c r="AD30" s="32"/>
      <c r="AE30" s="100">
        <f t="shared" si="0"/>
        <v>0</v>
      </c>
      <c r="AF30" s="100"/>
      <c r="AG30" s="100"/>
    </row>
    <row r="31" spans="1:33" s="22" customFormat="1" ht="36.75" customHeight="1" x14ac:dyDescent="0.2">
      <c r="A31" s="23"/>
      <c r="B31" s="24"/>
      <c r="C31" s="23"/>
      <c r="D31" s="24"/>
      <c r="E31" s="33"/>
      <c r="F31" s="34"/>
      <c r="G31" s="35"/>
      <c r="H31" s="84"/>
      <c r="I31" s="85"/>
      <c r="J31" s="85"/>
      <c r="K31" s="85"/>
      <c r="L31" s="85"/>
      <c r="M31" s="85"/>
      <c r="N31" s="85"/>
      <c r="O31" s="86"/>
      <c r="P31" s="96"/>
      <c r="Q31" s="97"/>
      <c r="R31" s="98"/>
      <c r="S31" s="99"/>
      <c r="T31" s="99"/>
      <c r="U31" s="99"/>
      <c r="V31" s="100"/>
      <c r="W31" s="100"/>
      <c r="X31" s="100"/>
      <c r="Y31" s="100"/>
      <c r="Z31" s="100"/>
      <c r="AA31" s="100"/>
      <c r="AB31" s="32"/>
      <c r="AC31" s="32"/>
      <c r="AD31" s="32"/>
      <c r="AE31" s="100"/>
      <c r="AF31" s="100"/>
      <c r="AG31" s="100"/>
    </row>
    <row r="32" spans="1:33" s="22" customFormat="1" ht="36.75" customHeight="1" x14ac:dyDescent="0.2">
      <c r="A32" s="23"/>
      <c r="B32" s="23"/>
      <c r="C32" s="23"/>
      <c r="D32" s="23"/>
      <c r="E32" s="33"/>
      <c r="F32" s="34"/>
      <c r="G32" s="35"/>
      <c r="H32" s="84"/>
      <c r="I32" s="85"/>
      <c r="J32" s="85"/>
      <c r="K32" s="85"/>
      <c r="L32" s="85"/>
      <c r="M32" s="85"/>
      <c r="N32" s="85"/>
      <c r="O32" s="86"/>
      <c r="P32" s="96"/>
      <c r="Q32" s="97"/>
      <c r="R32" s="98"/>
      <c r="S32" s="101"/>
      <c r="T32" s="101"/>
      <c r="U32" s="101"/>
      <c r="V32" s="100"/>
      <c r="W32" s="100"/>
      <c r="X32" s="100"/>
      <c r="Y32" s="100"/>
      <c r="Z32" s="100"/>
      <c r="AA32" s="100"/>
      <c r="AB32" s="32"/>
      <c r="AC32" s="32"/>
      <c r="AD32" s="32"/>
      <c r="AE32" s="100"/>
      <c r="AF32" s="100"/>
      <c r="AG32" s="100"/>
    </row>
    <row r="33" spans="1:33" s="22" customFormat="1" ht="36.75" customHeight="1" x14ac:dyDescent="0.2">
      <c r="A33" s="23"/>
      <c r="B33" s="23"/>
      <c r="C33" s="23"/>
      <c r="D33" s="23"/>
      <c r="E33" s="33"/>
      <c r="F33" s="34"/>
      <c r="G33" s="35"/>
      <c r="H33" s="84"/>
      <c r="I33" s="85"/>
      <c r="J33" s="85"/>
      <c r="K33" s="85"/>
      <c r="L33" s="85"/>
      <c r="M33" s="85"/>
      <c r="N33" s="85"/>
      <c r="O33" s="86"/>
      <c r="P33" s="96"/>
      <c r="Q33" s="97"/>
      <c r="R33" s="98"/>
      <c r="S33" s="99"/>
      <c r="T33" s="99"/>
      <c r="U33" s="99"/>
      <c r="V33" s="100"/>
      <c r="W33" s="100"/>
      <c r="X33" s="100"/>
      <c r="Y33" s="100"/>
      <c r="Z33" s="100"/>
      <c r="AA33" s="100"/>
      <c r="AB33" s="32"/>
      <c r="AC33" s="32"/>
      <c r="AD33" s="32"/>
      <c r="AE33" s="100"/>
      <c r="AF33" s="100"/>
      <c r="AG33" s="100"/>
    </row>
    <row r="34" spans="1:33" s="22" customFormat="1" ht="36.75" customHeight="1" x14ac:dyDescent="0.2">
      <c r="A34" s="23"/>
      <c r="B34" s="23"/>
      <c r="C34" s="23"/>
      <c r="D34" s="23"/>
      <c r="E34" s="33"/>
      <c r="F34" s="34"/>
      <c r="G34" s="35"/>
      <c r="H34" s="84"/>
      <c r="I34" s="85"/>
      <c r="J34" s="85"/>
      <c r="K34" s="85"/>
      <c r="L34" s="85"/>
      <c r="M34" s="85"/>
      <c r="N34" s="85"/>
      <c r="O34" s="86"/>
      <c r="P34" s="96"/>
      <c r="Q34" s="97"/>
      <c r="R34" s="98"/>
      <c r="S34" s="101"/>
      <c r="T34" s="101"/>
      <c r="U34" s="101"/>
      <c r="V34" s="100"/>
      <c r="W34" s="100"/>
      <c r="X34" s="100"/>
      <c r="Y34" s="100"/>
      <c r="Z34" s="100"/>
      <c r="AA34" s="100"/>
      <c r="AB34" s="32"/>
      <c r="AC34" s="32"/>
      <c r="AD34" s="32"/>
      <c r="AE34" s="100"/>
      <c r="AF34" s="100"/>
      <c r="AG34" s="100"/>
    </row>
    <row r="35" spans="1:33" s="22" customFormat="1" ht="36.75" customHeight="1" x14ac:dyDescent="0.2">
      <c r="A35" s="23"/>
      <c r="B35" s="23"/>
      <c r="C35" s="23"/>
      <c r="D35" s="23"/>
      <c r="E35" s="33"/>
      <c r="F35" s="34"/>
      <c r="G35" s="35"/>
      <c r="H35" s="84"/>
      <c r="I35" s="105"/>
      <c r="J35" s="105"/>
      <c r="K35" s="105"/>
      <c r="L35" s="105"/>
      <c r="M35" s="105"/>
      <c r="N35" s="105"/>
      <c r="O35" s="106"/>
      <c r="P35" s="96"/>
      <c r="Q35" s="97"/>
      <c r="R35" s="98"/>
      <c r="S35" s="101"/>
      <c r="T35" s="101"/>
      <c r="U35" s="101"/>
      <c r="V35" s="100"/>
      <c r="W35" s="100"/>
      <c r="X35" s="100"/>
      <c r="Y35" s="100"/>
      <c r="Z35" s="100"/>
      <c r="AA35" s="100"/>
      <c r="AB35" s="32"/>
      <c r="AC35" s="32"/>
      <c r="AD35" s="32"/>
      <c r="AE35" s="100"/>
      <c r="AF35" s="100"/>
      <c r="AG35" s="100"/>
    </row>
    <row r="36" spans="1:33" s="22" customFormat="1" ht="36.75" customHeight="1" x14ac:dyDescent="0.2">
      <c r="A36" s="23"/>
      <c r="B36" s="23"/>
      <c r="C36" s="23"/>
      <c r="D36" s="23"/>
      <c r="E36" s="33"/>
      <c r="F36" s="34"/>
      <c r="G36" s="35"/>
      <c r="H36" s="84"/>
      <c r="I36" s="85"/>
      <c r="J36" s="85"/>
      <c r="K36" s="85"/>
      <c r="L36" s="85"/>
      <c r="M36" s="85"/>
      <c r="N36" s="85"/>
      <c r="O36" s="86"/>
      <c r="P36" s="96"/>
      <c r="Q36" s="97"/>
      <c r="R36" s="98"/>
      <c r="S36" s="101"/>
      <c r="T36" s="101"/>
      <c r="U36" s="101"/>
      <c r="V36" s="100"/>
      <c r="W36" s="100"/>
      <c r="X36" s="100"/>
      <c r="Y36" s="100"/>
      <c r="Z36" s="100"/>
      <c r="AA36" s="100"/>
      <c r="AB36" s="32"/>
      <c r="AC36" s="32"/>
      <c r="AD36" s="32"/>
      <c r="AE36" s="100"/>
      <c r="AF36" s="100"/>
      <c r="AG36" s="100"/>
    </row>
    <row r="37" spans="1:33" s="22" customFormat="1" ht="36.75" customHeight="1" x14ac:dyDescent="0.2">
      <c r="A37" s="23"/>
      <c r="B37" s="23"/>
      <c r="C37" s="23"/>
      <c r="D37" s="23"/>
      <c r="E37" s="33"/>
      <c r="F37" s="34"/>
      <c r="G37" s="35"/>
      <c r="H37" s="84"/>
      <c r="I37" s="85"/>
      <c r="J37" s="85"/>
      <c r="K37" s="85"/>
      <c r="L37" s="85"/>
      <c r="M37" s="85"/>
      <c r="N37" s="85"/>
      <c r="O37" s="86"/>
      <c r="P37" s="96"/>
      <c r="Q37" s="97"/>
      <c r="R37" s="98"/>
      <c r="S37" s="101"/>
      <c r="T37" s="101"/>
      <c r="U37" s="101"/>
      <c r="V37" s="100"/>
      <c r="W37" s="100"/>
      <c r="X37" s="100"/>
      <c r="Y37" s="100"/>
      <c r="Z37" s="100"/>
      <c r="AA37" s="100"/>
      <c r="AB37" s="32"/>
      <c r="AC37" s="32"/>
      <c r="AD37" s="32"/>
      <c r="AE37" s="100"/>
      <c r="AF37" s="100"/>
      <c r="AG37" s="100"/>
    </row>
    <row r="38" spans="1:33" s="22" customFormat="1" ht="36.75" customHeight="1" x14ac:dyDescent="0.2">
      <c r="A38" s="23"/>
      <c r="B38" s="23"/>
      <c r="C38" s="23"/>
      <c r="D38" s="23"/>
      <c r="E38" s="33"/>
      <c r="F38" s="34"/>
      <c r="G38" s="35"/>
      <c r="H38" s="84"/>
      <c r="I38" s="85"/>
      <c r="J38" s="85"/>
      <c r="K38" s="85"/>
      <c r="L38" s="85"/>
      <c r="M38" s="85"/>
      <c r="N38" s="85"/>
      <c r="O38" s="86"/>
      <c r="P38" s="96"/>
      <c r="Q38" s="97"/>
      <c r="R38" s="98"/>
      <c r="S38" s="101"/>
      <c r="T38" s="101"/>
      <c r="U38" s="101"/>
      <c r="V38" s="100"/>
      <c r="W38" s="100"/>
      <c r="X38" s="100"/>
      <c r="Y38" s="100"/>
      <c r="Z38" s="100"/>
      <c r="AA38" s="100"/>
      <c r="AB38" s="32"/>
      <c r="AC38" s="32"/>
      <c r="AD38" s="32"/>
      <c r="AE38" s="100"/>
      <c r="AF38" s="100"/>
      <c r="AG38" s="100"/>
    </row>
    <row r="39" spans="1:33" s="22" customFormat="1" ht="36.75" customHeight="1" x14ac:dyDescent="0.2">
      <c r="A39" s="23"/>
      <c r="B39" s="23"/>
      <c r="C39" s="23"/>
      <c r="D39" s="23"/>
      <c r="E39" s="33"/>
      <c r="F39" s="34"/>
      <c r="G39" s="35"/>
      <c r="H39" s="84"/>
      <c r="I39" s="85"/>
      <c r="J39" s="85"/>
      <c r="K39" s="85"/>
      <c r="L39" s="85"/>
      <c r="M39" s="85"/>
      <c r="N39" s="85"/>
      <c r="O39" s="86"/>
      <c r="P39" s="96"/>
      <c r="Q39" s="97"/>
      <c r="R39" s="98"/>
      <c r="S39" s="101"/>
      <c r="T39" s="101"/>
      <c r="U39" s="101"/>
      <c r="V39" s="100"/>
      <c r="W39" s="100"/>
      <c r="X39" s="100"/>
      <c r="Y39" s="100"/>
      <c r="Z39" s="100"/>
      <c r="AA39" s="100"/>
      <c r="AB39" s="32"/>
      <c r="AC39" s="32"/>
      <c r="AD39" s="32"/>
      <c r="AE39" s="100"/>
      <c r="AF39" s="100"/>
      <c r="AG39" s="100"/>
    </row>
    <row r="40" spans="1:33" s="22" customFormat="1" ht="36.75" customHeight="1" x14ac:dyDescent="0.2">
      <c r="A40" s="23"/>
      <c r="B40" s="23"/>
      <c r="C40" s="23"/>
      <c r="D40" s="23"/>
      <c r="E40" s="33"/>
      <c r="F40" s="34"/>
      <c r="G40" s="35"/>
      <c r="H40" s="84"/>
      <c r="I40" s="85"/>
      <c r="J40" s="85"/>
      <c r="K40" s="85"/>
      <c r="L40" s="85"/>
      <c r="M40" s="85"/>
      <c r="N40" s="85"/>
      <c r="O40" s="86"/>
      <c r="P40" s="96"/>
      <c r="Q40" s="97"/>
      <c r="R40" s="98"/>
      <c r="S40" s="101"/>
      <c r="T40" s="101"/>
      <c r="U40" s="101"/>
      <c r="V40" s="100"/>
      <c r="W40" s="100"/>
      <c r="X40" s="100"/>
      <c r="Y40" s="100"/>
      <c r="Z40" s="100"/>
      <c r="AA40" s="100"/>
      <c r="AB40" s="32"/>
      <c r="AC40" s="32"/>
      <c r="AD40" s="32"/>
      <c r="AE40" s="100"/>
      <c r="AF40" s="100"/>
      <c r="AG40" s="100"/>
    </row>
    <row r="41" spans="1:33" s="22" customFormat="1" ht="45" customHeight="1" x14ac:dyDescent="0.2">
      <c r="A41" s="23"/>
      <c r="B41" s="23"/>
      <c r="C41" s="23"/>
      <c r="D41" s="23"/>
      <c r="E41" s="33"/>
      <c r="F41" s="34"/>
      <c r="G41" s="35"/>
      <c r="H41" s="84"/>
      <c r="I41" s="85"/>
      <c r="J41" s="85"/>
      <c r="K41" s="85"/>
      <c r="L41" s="85"/>
      <c r="M41" s="85"/>
      <c r="N41" s="85"/>
      <c r="O41" s="86"/>
      <c r="P41" s="96"/>
      <c r="Q41" s="97"/>
      <c r="R41" s="98"/>
      <c r="S41" s="101"/>
      <c r="T41" s="101"/>
      <c r="U41" s="101"/>
      <c r="V41" s="100"/>
      <c r="W41" s="100"/>
      <c r="X41" s="100"/>
      <c r="Y41" s="100"/>
      <c r="Z41" s="100"/>
      <c r="AA41" s="100"/>
      <c r="AB41" s="32"/>
      <c r="AC41" s="32"/>
      <c r="AD41" s="32"/>
      <c r="AE41" s="100"/>
      <c r="AF41" s="100"/>
      <c r="AG41" s="100"/>
    </row>
  </sheetData>
  <mergeCells count="26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H14:O14"/>
    <mergeCell ref="P14:R14"/>
    <mergeCell ref="AE16:AG16"/>
    <mergeCell ref="A11:E11"/>
    <mergeCell ref="E17:G17"/>
    <mergeCell ref="H17:O17"/>
    <mergeCell ref="P17:R17"/>
    <mergeCell ref="S17:U17"/>
    <mergeCell ref="V17:X17"/>
    <mergeCell ref="Y17:AA17"/>
    <mergeCell ref="AE17:AG17"/>
    <mergeCell ref="Y16:AA16"/>
    <mergeCell ref="AB13:AD13"/>
    <mergeCell ref="V13:X13"/>
    <mergeCell ref="Y13:AA13"/>
    <mergeCell ref="P15:R15"/>
    <mergeCell ref="S15:U15"/>
    <mergeCell ref="V15:X15"/>
    <mergeCell ref="AB15:AD15"/>
    <mergeCell ref="AE15:AG15"/>
    <mergeCell ref="AB16:AD16"/>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F2:AA2"/>
    <mergeCell ref="G3:AA8"/>
    <mergeCell ref="F3:F8"/>
    <mergeCell ref="A9:AG9"/>
    <mergeCell ref="F10:J10"/>
    <mergeCell ref="K10:N10"/>
    <mergeCell ref="O10:S10"/>
    <mergeCell ref="F11:J11"/>
    <mergeCell ref="K11:N11"/>
    <mergeCell ref="AB14:AD14"/>
    <mergeCell ref="AE14:AG14"/>
    <mergeCell ref="AB17:AD17"/>
    <mergeCell ref="E16:G16"/>
    <mergeCell ref="H13:O13"/>
    <mergeCell ref="AE13:AG13"/>
    <mergeCell ref="A10:E10"/>
    <mergeCell ref="Y14:AA14"/>
    <mergeCell ref="E13:G13"/>
    <mergeCell ref="P13:R13"/>
    <mergeCell ref="S13:U13"/>
    <mergeCell ref="S14:U14"/>
    <mergeCell ref="V14:X14"/>
    <mergeCell ref="A12:AG12"/>
    <mergeCell ref="E15:G15"/>
    <mergeCell ref="H15:O15"/>
    <mergeCell ref="E14:G14"/>
    <mergeCell ref="H16:O16"/>
    <mergeCell ref="P16:R16"/>
    <mergeCell ref="S16:U16"/>
    <mergeCell ref="V16:X16"/>
    <mergeCell ref="Y15:AA1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37" zoomScale="145" zoomScaleNormal="145" workbookViewId="0">
      <selection activeCell="C54" sqref="C54:C55"/>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18" t="s">
        <v>39</v>
      </c>
      <c r="B1" s="120" t="str">
        <f>'APHIS 71'!A2</f>
        <v>0579-####</v>
      </c>
      <c r="C1" s="121"/>
      <c r="D1" s="5"/>
      <c r="E1" s="5"/>
    </row>
    <row r="2" spans="1:8" ht="9" customHeight="1" x14ac:dyDescent="0.2">
      <c r="A2" s="119"/>
      <c r="B2" s="122"/>
      <c r="C2" s="123"/>
      <c r="D2" s="5"/>
      <c r="E2" s="5"/>
    </row>
    <row r="3" spans="1:8" ht="9" customHeight="1" x14ac:dyDescent="0.2">
      <c r="A3" s="119" t="s">
        <v>40</v>
      </c>
      <c r="B3" s="124" t="s">
        <v>72</v>
      </c>
      <c r="C3" s="125"/>
      <c r="D3" s="5"/>
      <c r="E3" s="5"/>
    </row>
    <row r="4" spans="1:8" ht="9" customHeight="1" x14ac:dyDescent="0.2">
      <c r="A4" s="119"/>
      <c r="B4" s="126"/>
      <c r="C4" s="127"/>
      <c r="D4" s="5"/>
      <c r="E4" s="5"/>
    </row>
    <row r="5" spans="1:8" ht="9" customHeight="1" x14ac:dyDescent="0.2">
      <c r="A5" s="119" t="s">
        <v>41</v>
      </c>
      <c r="B5" s="128" t="s">
        <v>42</v>
      </c>
      <c r="C5" s="129"/>
      <c r="D5" s="7"/>
      <c r="E5" s="7"/>
      <c r="F5" s="7"/>
      <c r="H5" s="8"/>
    </row>
    <row r="6" spans="1:8" ht="9" customHeight="1" x14ac:dyDescent="0.2">
      <c r="A6" s="119"/>
      <c r="B6" s="130"/>
      <c r="C6" s="131"/>
      <c r="D6" s="107" t="s">
        <v>52</v>
      </c>
      <c r="E6" s="108"/>
      <c r="F6" s="9" t="s">
        <v>53</v>
      </c>
      <c r="G6" s="17" t="s">
        <v>70</v>
      </c>
    </row>
    <row r="7" spans="1:8" ht="10.15" customHeight="1" x14ac:dyDescent="0.2">
      <c r="A7" s="109" t="s">
        <v>43</v>
      </c>
      <c r="B7" s="110"/>
      <c r="C7" s="112">
        <f>'APHIS 71'!A11</f>
        <v>86</v>
      </c>
      <c r="D7" s="114"/>
      <c r="E7" s="115"/>
    </row>
    <row r="8" spans="1:8" ht="10.15" customHeight="1" x14ac:dyDescent="0.2">
      <c r="A8" s="109"/>
      <c r="B8" s="111"/>
      <c r="C8" s="113"/>
      <c r="D8" s="116" t="s">
        <v>55</v>
      </c>
      <c r="E8" s="117"/>
      <c r="F8" s="12">
        <f>SUMIFS('APHIS 71'!$V$15:$V$294,'APHIS 71'!$B$15:$B$294,"=FG", 'APHIS 71'!$C$15:$C$294,"=?")</f>
        <v>0</v>
      </c>
      <c r="H8" s="10"/>
    </row>
    <row r="9" spans="1:8" ht="10.15" customHeight="1" x14ac:dyDescent="0.2">
      <c r="A9" s="109" t="s">
        <v>44</v>
      </c>
      <c r="B9" s="111"/>
      <c r="C9" s="132">
        <f>C11/C7</f>
        <v>2.9767441860465116</v>
      </c>
      <c r="D9" s="116" t="s">
        <v>54</v>
      </c>
      <c r="E9" s="117"/>
      <c r="F9" s="13">
        <f>SUMIFS('APHIS 71'!$V$15:$V$294,'APHIS 71'!$B$15:$B$294,"=S1", 'APHIS 71'!$C$15:$C$294,"=?")</f>
        <v>0</v>
      </c>
      <c r="H9" s="10"/>
    </row>
    <row r="10" spans="1:8" ht="10.15" customHeight="1" x14ac:dyDescent="0.2">
      <c r="A10" s="109"/>
      <c r="B10" s="111"/>
      <c r="C10" s="132"/>
      <c r="D10" s="116" t="s">
        <v>56</v>
      </c>
      <c r="E10" s="117"/>
      <c r="F10" s="12">
        <f>SUMIFS('APHIS 71'!$V$15:$V$294,'APHIS 71'!$B$15:$B$294,"=S2", 'APHIS 71'!$C$15:$C$294,"=?")</f>
        <v>0</v>
      </c>
      <c r="H10" s="10"/>
    </row>
    <row r="11" spans="1:8" ht="10.15" customHeight="1" x14ac:dyDescent="0.2">
      <c r="A11" s="109" t="s">
        <v>45</v>
      </c>
      <c r="B11" s="111"/>
      <c r="C11" s="113">
        <f>'APHIS 71'!F11</f>
        <v>256</v>
      </c>
      <c r="D11" s="116" t="s">
        <v>57</v>
      </c>
      <c r="E11" s="117"/>
      <c r="F11" s="12">
        <f>SUMIFS('APHIS 71'!$V$15:$V$294,'APHIS 71'!$B$15:$B$294,"=S3", 'APHIS 71'!$C$15:$C$294,"=?")</f>
        <v>0</v>
      </c>
      <c r="H11" s="10"/>
    </row>
    <row r="12" spans="1:8" ht="10.15" customHeight="1" x14ac:dyDescent="0.2">
      <c r="A12" s="109"/>
      <c r="B12" s="111"/>
      <c r="C12" s="113"/>
      <c r="D12" s="116" t="s">
        <v>58</v>
      </c>
      <c r="E12" s="117"/>
      <c r="F12" s="12">
        <f>SUMIFS('APHIS 71'!$V$15:$V$294,'APHIS 71'!$B$15:$B$294,"=P1", 'APHIS 71'!$C$15:$C$294,"=?")</f>
        <v>1</v>
      </c>
      <c r="H12" s="10"/>
    </row>
    <row r="13" spans="1:8" ht="10.15" customHeight="1" x14ac:dyDescent="0.2">
      <c r="A13" s="109" t="s">
        <v>46</v>
      </c>
      <c r="B13" s="111"/>
      <c r="C13" s="113">
        <f>'APHIS 71'!T11</f>
        <v>151</v>
      </c>
      <c r="D13" s="116" t="s">
        <v>59</v>
      </c>
      <c r="E13" s="117"/>
      <c r="F13" s="12">
        <f>SUMIFS('APHIS 71'!$V$15:$V$294,'APHIS 71'!$B$15:$B$294,"=P2", 'APHIS 71'!$C$15:$C$294,"=?")</f>
        <v>0</v>
      </c>
      <c r="G13" s="11"/>
      <c r="H13" s="10"/>
    </row>
    <row r="14" spans="1:8" ht="10.15" customHeight="1" x14ac:dyDescent="0.2">
      <c r="A14" s="109"/>
      <c r="B14" s="111"/>
      <c r="C14" s="113"/>
      <c r="D14" s="116" t="s">
        <v>60</v>
      </c>
      <c r="E14" s="117"/>
      <c r="F14" s="12">
        <f>SUMIFS('APHIS 71'!$V$15:$V$294,'APHIS 71'!$B$15:$B$294,"=P3", 'APHIS 71'!$C$15:$C$294,"=?")</f>
        <v>0</v>
      </c>
      <c r="G14" s="11"/>
      <c r="H14" s="10"/>
    </row>
    <row r="15" spans="1:8" ht="10.15" customHeight="1" x14ac:dyDescent="0.2">
      <c r="A15" s="114" t="s">
        <v>47</v>
      </c>
      <c r="B15" s="134"/>
      <c r="C15" s="136">
        <f>C13/C11</f>
        <v>0.58984375</v>
      </c>
      <c r="D15" s="116" t="s">
        <v>61</v>
      </c>
      <c r="E15" s="117"/>
      <c r="F15" s="14">
        <f>SUMIFS('APHIS 71'!$V$15:$V$294,'APHIS 71'!$B$15:$B$294,"=I", 'APHIS 71'!$C$15:$C$294,"=?")</f>
        <v>85</v>
      </c>
    </row>
    <row r="16" spans="1:8" ht="10.15" customHeight="1" thickBot="1" x14ac:dyDescent="0.25">
      <c r="A16" s="133"/>
      <c r="B16" s="135"/>
      <c r="C16" s="137"/>
      <c r="D16" s="138"/>
      <c r="E16" s="139"/>
      <c r="F16" s="12">
        <f>SUM(F8:F15)</f>
        <v>86</v>
      </c>
    </row>
    <row r="17" spans="1:6" ht="9" customHeight="1" thickBot="1" x14ac:dyDescent="0.25"/>
    <row r="18" spans="1:6" ht="12" customHeight="1" x14ac:dyDescent="0.2">
      <c r="A18" s="118" t="s">
        <v>41</v>
      </c>
      <c r="B18" s="144" t="s">
        <v>63</v>
      </c>
      <c r="C18" s="145"/>
      <c r="D18" s="146" t="s">
        <v>49</v>
      </c>
      <c r="E18" s="148" t="s">
        <v>50</v>
      </c>
      <c r="F18" s="150" t="s">
        <v>51</v>
      </c>
    </row>
    <row r="19" spans="1:6" ht="12" customHeight="1" x14ac:dyDescent="0.2">
      <c r="A19" s="119"/>
      <c r="B19" s="130"/>
      <c r="C19" s="131"/>
      <c r="D19" s="147"/>
      <c r="E19" s="149"/>
      <c r="F19" s="151"/>
    </row>
    <row r="20" spans="1:6" ht="9" customHeight="1" x14ac:dyDescent="0.2">
      <c r="A20" s="109" t="s">
        <v>43</v>
      </c>
      <c r="B20" s="110"/>
      <c r="C20" s="152">
        <f>F8</f>
        <v>0</v>
      </c>
      <c r="D20" s="142"/>
      <c r="E20" s="143"/>
      <c r="F20" s="140"/>
    </row>
    <row r="21" spans="1:6" ht="9" customHeight="1" x14ac:dyDescent="0.2">
      <c r="A21" s="109"/>
      <c r="B21" s="111"/>
      <c r="C21" s="153"/>
      <c r="D21" s="142"/>
      <c r="E21" s="143"/>
      <c r="F21" s="140"/>
    </row>
    <row r="22" spans="1:6" ht="9" customHeight="1" x14ac:dyDescent="0.2">
      <c r="A22" s="109" t="s">
        <v>44</v>
      </c>
      <c r="B22" s="111"/>
      <c r="C22" s="141" t="e">
        <f>C24/C20</f>
        <v>#DIV/0!</v>
      </c>
      <c r="D22" s="142"/>
      <c r="E22" s="143"/>
      <c r="F22" s="140"/>
    </row>
    <row r="23" spans="1:6" ht="9" customHeight="1" x14ac:dyDescent="0.2">
      <c r="A23" s="109"/>
      <c r="B23" s="111"/>
      <c r="C23" s="141"/>
      <c r="D23" s="142"/>
      <c r="E23" s="143"/>
      <c r="F23" s="140"/>
    </row>
    <row r="24" spans="1:6" ht="9" customHeight="1" x14ac:dyDescent="0.2">
      <c r="A24" s="109" t="s">
        <v>45</v>
      </c>
      <c r="B24" s="111"/>
      <c r="C24" s="153">
        <f>SUMIF('APHIS 71'!$B$15:$B$294,"=FG",'APHIS 71'!$Y$15:$Y$294)</f>
        <v>0</v>
      </c>
      <c r="D24" s="163"/>
      <c r="E24" s="164"/>
      <c r="F24" s="165"/>
    </row>
    <row r="25" spans="1:6" ht="9" customHeight="1" x14ac:dyDescent="0.2">
      <c r="A25" s="109"/>
      <c r="B25" s="111"/>
      <c r="C25" s="153"/>
      <c r="D25" s="163"/>
      <c r="E25" s="164"/>
      <c r="F25" s="165"/>
    </row>
    <row r="26" spans="1:6" ht="9" customHeight="1" x14ac:dyDescent="0.2">
      <c r="A26" s="109" t="s">
        <v>46</v>
      </c>
      <c r="B26" s="111"/>
      <c r="C26" s="153">
        <f>SUMIF('APHIS 71'!$B$15:$B$294,"=FG",'APHIS 71'!$AE$15:$AE$294)</f>
        <v>0</v>
      </c>
      <c r="D26" s="157">
        <f>SUMIFS('APHIS 71'!$AE$15:$AE$294,'APHIS 71'!$B$15:$B$294,"=FG", 'APHIS 71'!$D$15:$D$294,"=I")</f>
        <v>0</v>
      </c>
      <c r="E26" s="159">
        <f>SUMIFS('APHIS 71'!$AE$15:$AE$294,'APHIS 71'!$B$15:$B$294,"=FG", 'APHIS 71'!$D$15:$D$294,"=R")</f>
        <v>0</v>
      </c>
      <c r="F26" s="161">
        <f>SUMIFS('APHIS 71'!$AE$15:$AE$294,'APHIS 71'!$B$15:$B$294,"=FG", 'APHIS 71'!$D$15:$D$294,"=TP")</f>
        <v>0</v>
      </c>
    </row>
    <row r="27" spans="1:6" ht="9" customHeight="1" thickBot="1" x14ac:dyDescent="0.25">
      <c r="A27" s="154"/>
      <c r="B27" s="155"/>
      <c r="C27" s="156"/>
      <c r="D27" s="158">
        <f>SUMIFS('APHIS 71'!$V$15:$V$294,'APHIS 71'!$B$15:$B$294,"=FG", 'APHIS 71'!$C$15:$C$294,"=?")</f>
        <v>0</v>
      </c>
      <c r="E27" s="160">
        <f>SUMIFS('APHIS 71'!$V$15:$V$294,'APHIS 71'!$B$15:$B$294,"=FG", 'APHIS 71'!$C$15:$C$294,"=?")</f>
        <v>0</v>
      </c>
      <c r="F27" s="162">
        <f>SUMIFS('APHIS 71'!$V$15:$V$294,'APHIS 71'!$B$15:$B$294,"=FG", 'APHIS 71'!$C$15:$C$294,"=?")</f>
        <v>0</v>
      </c>
    </row>
    <row r="28" spans="1:6" ht="9" customHeight="1" x14ac:dyDescent="0.2">
      <c r="A28" s="167" t="s">
        <v>65</v>
      </c>
      <c r="B28" s="168"/>
      <c r="C28" s="169">
        <f>SUMIFS('APHIS 71'!$Y$15:$Y$294,'APHIS 71'!$B$15:$B$294,"=FG", 'APHIS 71'!$A$15:$A$294,"=E")</f>
        <v>0</v>
      </c>
      <c r="D28" s="170"/>
      <c r="E28" s="172"/>
      <c r="F28" s="174"/>
    </row>
    <row r="29" spans="1:6" ht="9" customHeight="1" x14ac:dyDescent="0.2">
      <c r="A29" s="109"/>
      <c r="B29" s="110"/>
      <c r="C29" s="153">
        <f>SUMIFS('APHIS 71'!$V$15:$V$294,'APHIS 71'!$B$15:$B$294,"=FG", 'APHIS 71'!$C$15:$C$294,"=?")</f>
        <v>0</v>
      </c>
      <c r="D29" s="171"/>
      <c r="E29" s="173"/>
      <c r="F29" s="175"/>
    </row>
    <row r="30" spans="1:6" ht="9" customHeight="1" x14ac:dyDescent="0.2">
      <c r="A30" s="176" t="s">
        <v>66</v>
      </c>
      <c r="B30" s="177"/>
      <c r="C30" s="152">
        <f>SUMIFS('APHIS 71'!$AE$15:$AE$294,'APHIS 71'!$B$15:$B$294,"=FG", 'APHIS 71'!$A$15:$A$294,"=E")</f>
        <v>0</v>
      </c>
      <c r="D30" s="179"/>
      <c r="E30" s="181"/>
      <c r="F30" s="183"/>
    </row>
    <row r="31" spans="1:6" ht="9" customHeight="1" thickBot="1" x14ac:dyDescent="0.25">
      <c r="A31" s="154"/>
      <c r="B31" s="178"/>
      <c r="C31" s="156">
        <f>SUMIFS('APHIS 71'!$V$15:$V$294,'APHIS 71'!$B$15:$B$294,"=FG", 'APHIS 71'!$C$15:$C$294,"=?")</f>
        <v>0</v>
      </c>
      <c r="D31" s="180"/>
      <c r="E31" s="182"/>
      <c r="F31" s="184"/>
    </row>
    <row r="32" spans="1:6" ht="9" customHeight="1" thickBot="1" x14ac:dyDescent="0.25"/>
    <row r="33" spans="1:6" ht="12" customHeight="1" x14ac:dyDescent="0.2">
      <c r="A33" s="118" t="s">
        <v>41</v>
      </c>
      <c r="B33" s="144" t="s">
        <v>64</v>
      </c>
      <c r="C33" s="145"/>
      <c r="D33" s="146" t="s">
        <v>49</v>
      </c>
      <c r="E33" s="148" t="s">
        <v>50</v>
      </c>
      <c r="F33" s="150" t="s">
        <v>51</v>
      </c>
    </row>
    <row r="34" spans="1:6" ht="12" customHeight="1" x14ac:dyDescent="0.2">
      <c r="A34" s="119"/>
      <c r="B34" s="130"/>
      <c r="C34" s="131"/>
      <c r="D34" s="147"/>
      <c r="E34" s="149"/>
      <c r="F34" s="151"/>
    </row>
    <row r="35" spans="1:6" ht="9" customHeight="1" x14ac:dyDescent="0.2">
      <c r="A35" s="109" t="s">
        <v>43</v>
      </c>
      <c r="B35" s="110"/>
      <c r="C35" s="152">
        <f>SUM(F9:F11)</f>
        <v>0</v>
      </c>
      <c r="D35" s="142"/>
      <c r="E35" s="143"/>
      <c r="F35" s="140"/>
    </row>
    <row r="36" spans="1:6" ht="9" customHeight="1" x14ac:dyDescent="0.2">
      <c r="A36" s="109"/>
      <c r="B36" s="111"/>
      <c r="C36" s="153"/>
      <c r="D36" s="142"/>
      <c r="E36" s="143"/>
      <c r="F36" s="140"/>
    </row>
    <row r="37" spans="1:6" ht="9" customHeight="1" x14ac:dyDescent="0.2">
      <c r="A37" s="109" t="s">
        <v>44</v>
      </c>
      <c r="B37" s="111"/>
      <c r="C37" s="166" t="e">
        <f>C39/C35</f>
        <v>#DIV/0!</v>
      </c>
      <c r="D37" s="142"/>
      <c r="E37" s="143"/>
      <c r="F37" s="140"/>
    </row>
    <row r="38" spans="1:6" ht="9" customHeight="1" x14ac:dyDescent="0.2">
      <c r="A38" s="109"/>
      <c r="B38" s="111"/>
      <c r="C38" s="166"/>
      <c r="D38" s="142"/>
      <c r="E38" s="143"/>
      <c r="F38" s="140"/>
    </row>
    <row r="39" spans="1:6" ht="9" customHeight="1" x14ac:dyDescent="0.2">
      <c r="A39" s="109" t="s">
        <v>45</v>
      </c>
      <c r="B39" s="111"/>
      <c r="C39" s="153">
        <f>SUMIF('APHIS 71'!$B$15:$B$294,"=S?",'APHIS 71'!$Y$15:$Y$294)</f>
        <v>0</v>
      </c>
      <c r="D39" s="163"/>
      <c r="E39" s="164"/>
      <c r="F39" s="165"/>
    </row>
    <row r="40" spans="1:6" ht="9" customHeight="1" x14ac:dyDescent="0.2">
      <c r="A40" s="109"/>
      <c r="B40" s="111"/>
      <c r="C40" s="153"/>
      <c r="D40" s="163"/>
      <c r="E40" s="164"/>
      <c r="F40" s="165"/>
    </row>
    <row r="41" spans="1:6" ht="9" customHeight="1" x14ac:dyDescent="0.2">
      <c r="A41" s="109" t="s">
        <v>46</v>
      </c>
      <c r="B41" s="111"/>
      <c r="C41" s="153">
        <f>SUMIF('APHIS 71'!$B$15:$B$294,"=S?",'APHIS 71'!$AE$15:$AE$294)</f>
        <v>0</v>
      </c>
      <c r="D41" s="157">
        <f>SUMIFS('APHIS 71'!$AE$15:$AE$294,'APHIS 71'!$B$15:$B$294,"=S?", 'APHIS 71'!$D$15:$D$294,"=I")</f>
        <v>0</v>
      </c>
      <c r="E41" s="159">
        <f>SUMIFS('APHIS 71'!$AE$15:$AE$294,'APHIS 71'!$B$15:$B$294,"=S?", 'APHIS 71'!$D$15:$D$294,"=R")</f>
        <v>0</v>
      </c>
      <c r="F41" s="161">
        <f>SUMIFS('APHIS 71'!$AE$15:$AE$294,'APHIS 71'!$B$15:$B$294,"=S?", 'APHIS 71'!$D$15:$D$294,"=TP")</f>
        <v>0</v>
      </c>
    </row>
    <row r="42" spans="1:6" ht="9" customHeight="1" thickBot="1" x14ac:dyDescent="0.25">
      <c r="A42" s="154"/>
      <c r="B42" s="111"/>
      <c r="C42" s="156"/>
      <c r="D42" s="158">
        <f>SUMIFS('APHIS 71'!$V$15:$V$294,'APHIS 71'!$B$15:$B$294,"=FG", 'APHIS 71'!$C$15:$C$294,"=?")</f>
        <v>0</v>
      </c>
      <c r="E42" s="160">
        <f>SUMIFS('APHIS 71'!$V$15:$V$294,'APHIS 71'!$B$15:$B$294,"=FG", 'APHIS 71'!$C$15:$C$294,"=?")</f>
        <v>0</v>
      </c>
      <c r="F42" s="162">
        <f>SUMIFS('APHIS 71'!$V$15:$V$294,'APHIS 71'!$B$15:$B$294,"=FG", 'APHIS 71'!$C$15:$C$294,"=?")</f>
        <v>0</v>
      </c>
    </row>
    <row r="43" spans="1:6" ht="9" customHeight="1" x14ac:dyDescent="0.2">
      <c r="A43" s="167" t="s">
        <v>65</v>
      </c>
      <c r="B43" s="168"/>
      <c r="C43" s="169">
        <f>SUMIFS('APHIS 71'!$Y$15:$Y$294,'APHIS 71'!$B$15:$B$294,"=S?", 'APHIS 71'!$A$15:$A$294,"=E")</f>
        <v>0</v>
      </c>
      <c r="D43" s="170"/>
      <c r="E43" s="172"/>
      <c r="F43" s="174"/>
    </row>
    <row r="44" spans="1:6" ht="9" customHeight="1" x14ac:dyDescent="0.2">
      <c r="A44" s="109"/>
      <c r="B44" s="110"/>
      <c r="C44" s="153">
        <f>SUMIFS('APHIS 71'!$V$15:$V$294,'APHIS 71'!$B$15:$B$294,"=FG", 'APHIS 71'!$C$15:$C$294,"=?")</f>
        <v>0</v>
      </c>
      <c r="D44" s="171"/>
      <c r="E44" s="173"/>
      <c r="F44" s="175"/>
    </row>
    <row r="45" spans="1:6" ht="9" customHeight="1" x14ac:dyDescent="0.2">
      <c r="A45" s="176" t="s">
        <v>66</v>
      </c>
      <c r="B45" s="177"/>
      <c r="C45" s="152">
        <f>SUMIFS('APHIS 71'!$AE$15:$AE$294,'APHIS 71'!$B$15:$B$294,"=S?", 'APHIS 71'!$A$15:$A$294,"=E")</f>
        <v>0</v>
      </c>
      <c r="D45" s="179"/>
      <c r="E45" s="181"/>
      <c r="F45" s="183"/>
    </row>
    <row r="46" spans="1:6" ht="9" customHeight="1" thickBot="1" x14ac:dyDescent="0.25">
      <c r="A46" s="154"/>
      <c r="B46" s="178"/>
      <c r="C46" s="156">
        <f>SUMIFS('APHIS 71'!$V$15:$V$294,'APHIS 71'!$B$15:$B$294,"=FG", 'APHIS 71'!$C$15:$C$294,"=?")</f>
        <v>0</v>
      </c>
      <c r="D46" s="180"/>
      <c r="E46" s="182"/>
      <c r="F46" s="184"/>
    </row>
    <row r="47" spans="1:6" ht="9" customHeight="1" thickBot="1" x14ac:dyDescent="0.25"/>
    <row r="48" spans="1:6" ht="12" customHeight="1" x14ac:dyDescent="0.2">
      <c r="A48" s="118" t="s">
        <v>41</v>
      </c>
      <c r="B48" s="144" t="s">
        <v>62</v>
      </c>
      <c r="C48" s="145"/>
      <c r="D48" s="146" t="s">
        <v>49</v>
      </c>
      <c r="E48" s="148" t="s">
        <v>50</v>
      </c>
      <c r="F48" s="150" t="s">
        <v>51</v>
      </c>
    </row>
    <row r="49" spans="1:6" ht="12" customHeight="1" x14ac:dyDescent="0.2">
      <c r="A49" s="119"/>
      <c r="B49" s="130"/>
      <c r="C49" s="131"/>
      <c r="D49" s="147"/>
      <c r="E49" s="149"/>
      <c r="F49" s="151"/>
    </row>
    <row r="50" spans="1:6" ht="9" customHeight="1" x14ac:dyDescent="0.2">
      <c r="A50" s="109" t="s">
        <v>43</v>
      </c>
      <c r="B50" s="110"/>
      <c r="C50" s="152">
        <f>SUM(F12:F14)</f>
        <v>1</v>
      </c>
      <c r="D50" s="142"/>
      <c r="E50" s="143"/>
      <c r="F50" s="140"/>
    </row>
    <row r="51" spans="1:6" ht="9" customHeight="1" x14ac:dyDescent="0.2">
      <c r="A51" s="109"/>
      <c r="B51" s="111"/>
      <c r="C51" s="153"/>
      <c r="D51" s="142"/>
      <c r="E51" s="143"/>
      <c r="F51" s="140"/>
    </row>
    <row r="52" spans="1:6" ht="9" customHeight="1" x14ac:dyDescent="0.2">
      <c r="A52" s="109" t="s">
        <v>44</v>
      </c>
      <c r="B52" s="111"/>
      <c r="C52" s="166">
        <f>C54/C50</f>
        <v>86</v>
      </c>
      <c r="D52" s="142"/>
      <c r="E52" s="143"/>
      <c r="F52" s="140"/>
    </row>
    <row r="53" spans="1:6" ht="9" customHeight="1" x14ac:dyDescent="0.2">
      <c r="A53" s="109"/>
      <c r="B53" s="111"/>
      <c r="C53" s="166"/>
      <c r="D53" s="142"/>
      <c r="E53" s="143"/>
      <c r="F53" s="140"/>
    </row>
    <row r="54" spans="1:6" ht="9" customHeight="1" x14ac:dyDescent="0.2">
      <c r="A54" s="109" t="s">
        <v>45</v>
      </c>
      <c r="B54" s="111"/>
      <c r="C54" s="153">
        <f>SUMIF('APHIS 71'!$B$15:$B$294,"=P?",'APHIS 71'!$Y$15:$Y$294)</f>
        <v>86</v>
      </c>
      <c r="D54" s="163"/>
      <c r="E54" s="164"/>
      <c r="F54" s="165"/>
    </row>
    <row r="55" spans="1:6" ht="9" customHeight="1" x14ac:dyDescent="0.2">
      <c r="A55" s="109"/>
      <c r="B55" s="111"/>
      <c r="C55" s="153"/>
      <c r="D55" s="163"/>
      <c r="E55" s="164"/>
      <c r="F55" s="165"/>
    </row>
    <row r="56" spans="1:6" ht="9" customHeight="1" x14ac:dyDescent="0.2">
      <c r="A56" s="109" t="s">
        <v>46</v>
      </c>
      <c r="B56" s="111"/>
      <c r="C56" s="153">
        <f>SUMIF('APHIS 71'!$B$15:$B$294,"=P?",'APHIS 71'!$AE$15:$AE$294)</f>
        <v>86</v>
      </c>
      <c r="D56" s="157">
        <f>SUMIFS('APHIS 71'!$AE$15:$AE$294,'APHIS 71'!$B$15:$B$294,"=P?", 'APHIS 71'!$D$15:$D$294,"=I")</f>
        <v>0</v>
      </c>
      <c r="E56" s="159">
        <f>SUMIFS('APHIS 71'!$AE$15:$AE$294,'APHIS 71'!$B$15:$B$294,"=P?", 'APHIS 71'!$D$15:$D$294,"=R")</f>
        <v>86</v>
      </c>
      <c r="F56" s="161">
        <f>SUMIFS('APHIS 71'!$AE$15:$AE$294,'APHIS 71'!$B$15:$B$294,"=P?", 'APHIS 71'!$D$15:$D$294,"=TP")</f>
        <v>0</v>
      </c>
    </row>
    <row r="57" spans="1:6" ht="9" customHeight="1" thickBot="1" x14ac:dyDescent="0.25">
      <c r="A57" s="154"/>
      <c r="B57" s="111"/>
      <c r="C57" s="156"/>
      <c r="D57" s="158">
        <f>SUMIFS('APHIS 71'!$V$15:$V$294,'APHIS 71'!$B$15:$B$294,"=FG", 'APHIS 71'!$C$15:$C$294,"=?")</f>
        <v>0</v>
      </c>
      <c r="E57" s="160">
        <f>SUMIFS('APHIS 71'!$V$15:$V$294,'APHIS 71'!$B$15:$B$294,"=FG", 'APHIS 71'!$C$15:$C$294,"=?")</f>
        <v>0</v>
      </c>
      <c r="F57" s="162">
        <f>SUMIFS('APHIS 71'!$V$15:$V$294,'APHIS 71'!$B$15:$B$294,"=FG", 'APHIS 71'!$C$15:$C$294,"=?")</f>
        <v>0</v>
      </c>
    </row>
    <row r="58" spans="1:6" ht="9" customHeight="1" x14ac:dyDescent="0.2">
      <c r="A58" s="167" t="s">
        <v>65</v>
      </c>
      <c r="B58" s="168"/>
      <c r="C58" s="169">
        <f>SUMIFS('APHIS 71'!$Y$15:$Y$294,'APHIS 71'!$B$15:$B$294,"=P?", 'APHIS 71'!$A$15:$A$294,"=E")</f>
        <v>0</v>
      </c>
      <c r="D58" s="170"/>
      <c r="E58" s="172"/>
      <c r="F58" s="174"/>
    </row>
    <row r="59" spans="1:6" ht="9" customHeight="1" x14ac:dyDescent="0.2">
      <c r="A59" s="109"/>
      <c r="B59" s="110"/>
      <c r="C59" s="153">
        <f>SUMIFS('APHIS 71'!$V$15:$V$294,'APHIS 71'!$B$15:$B$294,"=FG", 'APHIS 71'!$C$15:$C$294,"=?")</f>
        <v>0</v>
      </c>
      <c r="D59" s="171"/>
      <c r="E59" s="173"/>
      <c r="F59" s="175"/>
    </row>
    <row r="60" spans="1:6" ht="9" customHeight="1" x14ac:dyDescent="0.2">
      <c r="A60" s="176" t="s">
        <v>66</v>
      </c>
      <c r="B60" s="177"/>
      <c r="C60" s="152">
        <f>SUMIFS('APHIS 71'!$AE$15:$AE$294,'APHIS 71'!$B$15:$B$294,"=P?", 'APHIS 71'!$A$15:$A$294,"=E")</f>
        <v>0</v>
      </c>
      <c r="D60" s="179"/>
      <c r="E60" s="181"/>
      <c r="F60" s="183"/>
    </row>
    <row r="61" spans="1:6" ht="9" customHeight="1" thickBot="1" x14ac:dyDescent="0.25">
      <c r="A61" s="154"/>
      <c r="B61" s="178"/>
      <c r="C61" s="156">
        <f>SUMIFS('APHIS 71'!$V$15:$V$294,'APHIS 71'!$B$15:$B$294,"=FG", 'APHIS 71'!$C$15:$C$294,"=?")</f>
        <v>0</v>
      </c>
      <c r="D61" s="180"/>
      <c r="E61" s="182"/>
      <c r="F61" s="184"/>
    </row>
    <row r="62" spans="1:6" ht="9" customHeight="1" thickBot="1" x14ac:dyDescent="0.25"/>
    <row r="63" spans="1:6" ht="12" customHeight="1" x14ac:dyDescent="0.2">
      <c r="A63" s="118" t="s">
        <v>41</v>
      </c>
      <c r="B63" s="144" t="s">
        <v>48</v>
      </c>
      <c r="C63" s="145"/>
      <c r="D63" s="146" t="s">
        <v>49</v>
      </c>
      <c r="E63" s="148" t="s">
        <v>50</v>
      </c>
      <c r="F63" s="150" t="s">
        <v>51</v>
      </c>
    </row>
    <row r="64" spans="1:6" ht="12" customHeight="1" x14ac:dyDescent="0.2">
      <c r="A64" s="119"/>
      <c r="B64" s="130"/>
      <c r="C64" s="131"/>
      <c r="D64" s="147"/>
      <c r="E64" s="149"/>
      <c r="F64" s="151"/>
    </row>
    <row r="65" spans="1:6" ht="9" customHeight="1" x14ac:dyDescent="0.2">
      <c r="A65" s="109" t="s">
        <v>43</v>
      </c>
      <c r="B65" s="110"/>
      <c r="C65" s="152">
        <f>F15</f>
        <v>85</v>
      </c>
      <c r="D65" s="142"/>
      <c r="E65" s="143"/>
      <c r="F65" s="140"/>
    </row>
    <row r="66" spans="1:6" ht="9" customHeight="1" x14ac:dyDescent="0.2">
      <c r="A66" s="109"/>
      <c r="B66" s="111"/>
      <c r="C66" s="153"/>
      <c r="D66" s="142"/>
      <c r="E66" s="143"/>
      <c r="F66" s="140"/>
    </row>
    <row r="67" spans="1:6" ht="9" customHeight="1" x14ac:dyDescent="0.2">
      <c r="A67" s="109" t="s">
        <v>44</v>
      </c>
      <c r="B67" s="111"/>
      <c r="C67" s="166">
        <f>C69/C65</f>
        <v>2</v>
      </c>
      <c r="D67" s="142"/>
      <c r="E67" s="143"/>
      <c r="F67" s="140"/>
    </row>
    <row r="68" spans="1:6" ht="9" customHeight="1" x14ac:dyDescent="0.2">
      <c r="A68" s="109"/>
      <c r="B68" s="111"/>
      <c r="C68" s="166"/>
      <c r="D68" s="142"/>
      <c r="E68" s="143"/>
      <c r="F68" s="140"/>
    </row>
    <row r="69" spans="1:6" ht="9" customHeight="1" x14ac:dyDescent="0.2">
      <c r="A69" s="109" t="s">
        <v>45</v>
      </c>
      <c r="B69" s="111"/>
      <c r="C69" s="153">
        <f>SUMIF('APHIS 71'!$B$15:$B$294,"=I",'APHIS 71'!$Y$15:$Y$294)</f>
        <v>170</v>
      </c>
      <c r="D69" s="163"/>
      <c r="E69" s="164"/>
      <c r="F69" s="165"/>
    </row>
    <row r="70" spans="1:6" ht="9" customHeight="1" x14ac:dyDescent="0.2">
      <c r="A70" s="109"/>
      <c r="B70" s="111"/>
      <c r="C70" s="153"/>
      <c r="D70" s="163"/>
      <c r="E70" s="164"/>
      <c r="F70" s="165"/>
    </row>
    <row r="71" spans="1:6" ht="9" customHeight="1" x14ac:dyDescent="0.2">
      <c r="A71" s="109" t="s">
        <v>46</v>
      </c>
      <c r="B71" s="111"/>
      <c r="C71" s="153">
        <f>SUMIF('APHIS 71'!$B$15:$B$294,"=I",'APHIS 71'!$AE$15:$AE$294)</f>
        <v>65</v>
      </c>
      <c r="D71" s="157">
        <f>SUMIFS('APHIS 71'!$AE$15:$AE$294,'APHIS 71'!$B$15:$B$294,"=I", 'APHIS 71'!$D$15:$D$294,"=I")</f>
        <v>65</v>
      </c>
      <c r="E71" s="159">
        <f>SUMIFS('APHIS 71'!$AE$15:$AE$294,'APHIS 71'!$B$15:$B$294,"=I", 'APHIS 71'!$D$15:$D$294,"=R")</f>
        <v>0</v>
      </c>
      <c r="F71" s="161">
        <f>SUMIFS('APHIS 71'!$AE$15:$AE$294,'APHIS 71'!$B$15:$B$294,"=I", 'APHIS 71'!$D$15:$D$294,"=TP")</f>
        <v>0</v>
      </c>
    </row>
    <row r="72" spans="1:6" ht="9" customHeight="1" thickBot="1" x14ac:dyDescent="0.25">
      <c r="A72" s="154"/>
      <c r="B72" s="111"/>
      <c r="C72" s="156"/>
      <c r="D72" s="158">
        <f>SUMIFS('APHIS 71'!$V$15:$V$294,'APHIS 71'!$B$15:$B$294,"=FG", 'APHIS 71'!$C$15:$C$294,"=?")</f>
        <v>0</v>
      </c>
      <c r="E72" s="160">
        <f>SUMIFS('APHIS 71'!$V$15:$V$294,'APHIS 71'!$B$15:$B$294,"=FG", 'APHIS 71'!$C$15:$C$294,"=?")</f>
        <v>0</v>
      </c>
      <c r="F72" s="162">
        <f>SUMIFS('APHIS 71'!$V$15:$V$294,'APHIS 71'!$B$15:$B$294,"=FG", 'APHIS 71'!$C$15:$C$294,"=?")</f>
        <v>0</v>
      </c>
    </row>
    <row r="73" spans="1:6" ht="9" customHeight="1" x14ac:dyDescent="0.2">
      <c r="A73" s="167" t="s">
        <v>65</v>
      </c>
      <c r="B73" s="168"/>
      <c r="C73" s="169">
        <f>SUMIFS('APHIS 71'!$Y$15:$Y$294,'APHIS 71'!$B$15:$B$294,"=I", 'APHIS 71'!$A$15:$A$294,"=E")</f>
        <v>0</v>
      </c>
      <c r="D73" s="170"/>
      <c r="E73" s="172"/>
      <c r="F73" s="174"/>
    </row>
    <row r="74" spans="1:6" ht="9" customHeight="1" x14ac:dyDescent="0.2">
      <c r="A74" s="109"/>
      <c r="B74" s="110"/>
      <c r="C74" s="153">
        <f>SUMIFS('APHIS 71'!$V$15:$V$294,'APHIS 71'!$B$15:$B$294,"=FG", 'APHIS 71'!$C$15:$C$294,"=?")</f>
        <v>0</v>
      </c>
      <c r="D74" s="171"/>
      <c r="E74" s="173"/>
      <c r="F74" s="175"/>
    </row>
    <row r="75" spans="1:6" ht="9" customHeight="1" x14ac:dyDescent="0.2">
      <c r="A75" s="176" t="s">
        <v>66</v>
      </c>
      <c r="B75" s="177"/>
      <c r="C75" s="152">
        <f>SUMIFS('APHIS 71'!$AE$15:$AE$294,'APHIS 71'!$B$15:$B$294,"=I", 'APHIS 71'!$A$15:$A$294,"=E")</f>
        <v>0</v>
      </c>
      <c r="D75" s="179"/>
      <c r="E75" s="181"/>
      <c r="F75" s="183"/>
    </row>
    <row r="76" spans="1:6" ht="9" customHeight="1" thickBot="1" x14ac:dyDescent="0.25">
      <c r="A76" s="154"/>
      <c r="B76" s="178"/>
      <c r="C76" s="156">
        <f>SUMIFS('APHIS 71'!$V$15:$V$294,'APHIS 71'!$B$15:$B$294,"=FG", 'APHIS 71'!$C$15:$C$294,"=?")</f>
        <v>0</v>
      </c>
      <c r="D76" s="180"/>
      <c r="E76" s="182"/>
      <c r="F76" s="184"/>
    </row>
  </sheetData>
  <mergeCells count="196">
    <mergeCell ref="A75:A76"/>
    <mergeCell ref="B75:B76"/>
    <mergeCell ref="C75:C76"/>
    <mergeCell ref="D75:D76"/>
    <mergeCell ref="E75:E76"/>
    <mergeCell ref="F75:F76"/>
    <mergeCell ref="A73:A74"/>
    <mergeCell ref="B73:B74"/>
    <mergeCell ref="C73:C74"/>
    <mergeCell ref="D73:D74"/>
    <mergeCell ref="E73:E74"/>
    <mergeCell ref="F73:F74"/>
    <mergeCell ref="A60:A61"/>
    <mergeCell ref="B60:B61"/>
    <mergeCell ref="C60:C61"/>
    <mergeCell ref="D60:D61"/>
    <mergeCell ref="E60:E61"/>
    <mergeCell ref="F60:F61"/>
    <mergeCell ref="A58:A59"/>
    <mergeCell ref="B58:B59"/>
    <mergeCell ref="C58:C59"/>
    <mergeCell ref="D58:D59"/>
    <mergeCell ref="E58:E59"/>
    <mergeCell ref="F58:F59"/>
    <mergeCell ref="A45:A46"/>
    <mergeCell ref="B45:B46"/>
    <mergeCell ref="C45:C46"/>
    <mergeCell ref="D45:D46"/>
    <mergeCell ref="E45:E46"/>
    <mergeCell ref="F45:F46"/>
    <mergeCell ref="A43:A44"/>
    <mergeCell ref="B43:B44"/>
    <mergeCell ref="C43:C44"/>
    <mergeCell ref="D43:D44"/>
    <mergeCell ref="E43:E44"/>
    <mergeCell ref="F43:F44"/>
    <mergeCell ref="A28:A29"/>
    <mergeCell ref="B28:B29"/>
    <mergeCell ref="C28:C29"/>
    <mergeCell ref="D28:D29"/>
    <mergeCell ref="E28:E29"/>
    <mergeCell ref="F28:F29"/>
    <mergeCell ref="A30:A31"/>
    <mergeCell ref="B30:B31"/>
    <mergeCell ref="C30:C31"/>
    <mergeCell ref="D30:D31"/>
    <mergeCell ref="E30:E31"/>
    <mergeCell ref="F30:F31"/>
    <mergeCell ref="A71:A72"/>
    <mergeCell ref="B71:B72"/>
    <mergeCell ref="C71:C72"/>
    <mergeCell ref="D71:D72"/>
    <mergeCell ref="E71:E72"/>
    <mergeCell ref="F71:F72"/>
    <mergeCell ref="A69:A70"/>
    <mergeCell ref="B69:B70"/>
    <mergeCell ref="C69:C70"/>
    <mergeCell ref="D69:D70"/>
    <mergeCell ref="E69:E70"/>
    <mergeCell ref="F69:F70"/>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56:A57"/>
    <mergeCell ref="B56:B57"/>
    <mergeCell ref="C56:C57"/>
    <mergeCell ref="D56:D57"/>
    <mergeCell ref="E56:E57"/>
    <mergeCell ref="F56:F57"/>
    <mergeCell ref="A54:A55"/>
    <mergeCell ref="B54:B55"/>
    <mergeCell ref="C54:C55"/>
    <mergeCell ref="D54:D55"/>
    <mergeCell ref="E54:E55"/>
    <mergeCell ref="F54:F55"/>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41:A42"/>
    <mergeCell ref="B41:B42"/>
    <mergeCell ref="C41:C42"/>
    <mergeCell ref="D41:D42"/>
    <mergeCell ref="E41:E42"/>
    <mergeCell ref="F41:F42"/>
    <mergeCell ref="A39:A40"/>
    <mergeCell ref="B39:B40"/>
    <mergeCell ref="C39:C40"/>
    <mergeCell ref="D39:D40"/>
    <mergeCell ref="E39:E40"/>
    <mergeCell ref="F39:F40"/>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26:A27"/>
    <mergeCell ref="B26:B27"/>
    <mergeCell ref="C26:C27"/>
    <mergeCell ref="D26:D27"/>
    <mergeCell ref="E26:E27"/>
    <mergeCell ref="F26:F27"/>
    <mergeCell ref="A24:A25"/>
    <mergeCell ref="B24:B25"/>
    <mergeCell ref="C24:C25"/>
    <mergeCell ref="D24:D25"/>
    <mergeCell ref="E24:E25"/>
    <mergeCell ref="F24:F25"/>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13:A14"/>
    <mergeCell ref="B13:B14"/>
    <mergeCell ref="C13:C14"/>
    <mergeCell ref="D13:E13"/>
    <mergeCell ref="D14:E14"/>
    <mergeCell ref="A15:A16"/>
    <mergeCell ref="B15:B16"/>
    <mergeCell ref="C15:C16"/>
    <mergeCell ref="D15:E15"/>
    <mergeCell ref="D16:E16"/>
    <mergeCell ref="A9:A10"/>
    <mergeCell ref="B9:B10"/>
    <mergeCell ref="C9:C10"/>
    <mergeCell ref="D9:E9"/>
    <mergeCell ref="D10:E10"/>
    <mergeCell ref="A11:A12"/>
    <mergeCell ref="B11:B12"/>
    <mergeCell ref="C11:C12"/>
    <mergeCell ref="D11:E11"/>
    <mergeCell ref="D12:E12"/>
    <mergeCell ref="D6:E6"/>
    <mergeCell ref="A7:A8"/>
    <mergeCell ref="B7:B8"/>
    <mergeCell ref="C7:C8"/>
    <mergeCell ref="D7:E7"/>
    <mergeCell ref="D8:E8"/>
    <mergeCell ref="A1:A2"/>
    <mergeCell ref="B1:C2"/>
    <mergeCell ref="A3:A4"/>
    <mergeCell ref="B3:C4"/>
    <mergeCell ref="A5:A6"/>
    <mergeCell ref="B5: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3.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2020-11-17T19:21:57Z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