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09, BSE\2020\IMB\"/>
    </mc:Choice>
  </mc:AlternateContent>
  <xr:revisionPtr revIDLastSave="0" documentId="13_ncr:1_{37AD982C-6D20-41BA-9B24-7B48A440FE20}" xr6:coauthVersionLast="45" xr6:coauthVersionMax="45" xr10:uidLastSave="{00000000-0000-0000-0000-000000000000}"/>
  <bookViews>
    <workbookView xWindow="28680" yWindow="-120" windowWidth="29040" windowHeight="16440" tabRatio="319" activeTab="1" xr2:uid="{00000000-000D-0000-FFFF-FFFF00000000}"/>
  </bookViews>
  <sheets>
    <sheet name="APHIS 71" sheetId="2" r:id="rId1"/>
    <sheet name="APHIS 79" sheetId="3" r:id="rId2"/>
    <sheet name="ROCIS Calculations" sheetId="5" r:id="rId3"/>
  </sheets>
  <definedNames>
    <definedName name="_xlnm.Print_Area" localSheetId="0">'APHIS 71'!$A$1:$AG$17</definedName>
    <definedName name="_xlnm.Print_Area" localSheetId="1">'APHIS 79'!$A$1:$G$18</definedName>
    <definedName name="_xlnm.Print_Titles" localSheetId="0">'APHIS 71'!$13:$14</definedName>
    <definedName name="_xlnm.Print_Titles" localSheetId="1">'APHIS 79'!$10:$11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D15" i="3"/>
  <c r="D14" i="3"/>
  <c r="D13" i="3"/>
  <c r="F11" i="2" l="1"/>
  <c r="A11" i="2"/>
  <c r="AE16" i="2" l="1"/>
  <c r="AE15" i="2"/>
  <c r="T11" i="2" s="1"/>
  <c r="B1" i="5" l="1"/>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G14" i="3"/>
  <c r="G13" i="3"/>
  <c r="C11" i="5"/>
  <c r="C7" i="5"/>
  <c r="C41" i="5"/>
  <c r="C75" i="5"/>
  <c r="E41" i="5"/>
  <c r="D56" i="5"/>
  <c r="E8" i="3" l="1"/>
  <c r="C26" i="5"/>
  <c r="C71" i="5"/>
  <c r="D71" i="5"/>
  <c r="C13" i="5"/>
  <c r="C15" i="5" s="1"/>
  <c r="C50" i="5"/>
  <c r="C52" i="5" s="1"/>
  <c r="C67" i="5"/>
  <c r="C22" i="5"/>
  <c r="C35" i="5"/>
  <c r="C37" i="5" s="1"/>
  <c r="F16" i="5"/>
  <c r="O11" i="2"/>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C6" authorId="0" shapeId="0" xr:uid="{00000000-0006-0000-0100-000001000000}">
      <text>
        <r>
          <rPr>
            <sz val="9"/>
            <color indexed="81"/>
            <rFont val="Tahoma"/>
            <family val="2"/>
          </rPr>
          <t xml:space="preserve">09/2019
Benefits account for 38% of employee costs
and wages account for the remaining 62%.
W = .62 x TC
TC = 1.6129 x W
FB = .38 x TC
TC = 2.6316 x FB
2.6316 x FB = TC = 1.6129 x W
FB = (1.6129 / 2.6316) x W
FB = .613 x W
Fringe Benefits = Wages x .613
</t>
        </r>
      </text>
    </comment>
  </commentList>
</comments>
</file>

<file path=xl/sharedStrings.xml><?xml version="1.0" encoding="utf-8"?>
<sst xmlns="http://schemas.openxmlformats.org/spreadsheetml/2006/main" count="140" uniqueCount="92">
  <si>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</si>
  <si>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</si>
  <si>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</si>
  <si>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</si>
  <si>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</si>
  <si>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</si>
  <si>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</si>
  <si>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</si>
  <si>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</si>
  <si>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</si>
  <si>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</si>
  <si>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</si>
  <si>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</si>
  <si>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</si>
  <si>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</si>
  <si>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</si>
  <si>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</si>
  <si>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</si>
  <si>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</si>
  <si>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</si>
  <si>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</si>
  <si>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</si>
  <si>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</si>
  <si>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</si>
  <si>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</si>
  <si>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</si>
  <si>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</si>
  <si>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</si>
  <si>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</si>
  <si>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</si>
  <si>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</si>
  <si>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</si>
  <si>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</si>
  <si>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</si>
  <si>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</si>
  <si>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</si>
  <si>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</si>
  <si>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</si>
  <si>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</si>
  <si>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AVG TIME PER RESPONSES</t>
  </si>
  <si>
    <t>TOTAL HOURS PER YEAR</t>
  </si>
  <si>
    <t>SALARY</t>
  </si>
  <si>
    <t>TOTAL COSTS</t>
  </si>
  <si>
    <t>GRADE</t>
  </si>
  <si>
    <t>WAGE (Step 4)</t>
  </si>
  <si>
    <t>FRINGE BENEFITS FACTOR</t>
  </si>
  <si>
    <t>OVERHEAD COST FACTOR</t>
  </si>
  <si>
    <t>ACTIVITY DESCRIPTION                                     (incl form number)</t>
  </si>
  <si>
    <t>(1+B+C) X F X H</t>
  </si>
  <si>
    <t>OPM PAY TABLE</t>
  </si>
  <si>
    <t>TOTAL                                                                     FEDERAL GOVERNMENT COSTS</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</si>
  <si>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</si>
  <si>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</si>
  <si>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</si>
  <si>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</si>
  <si>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</si>
  <si>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</si>
  <si>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</si>
  <si>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</si>
  <si>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</si>
  <si>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</si>
  <si>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</si>
  <si>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</si>
  <si>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</si>
  <si>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</si>
  <si>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</si>
  <si>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03/2020</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</si>
  <si>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</si>
  <si>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</si>
  <si>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</si>
  <si>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</si>
  <si>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</si>
  <si>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</si>
  <si>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</si>
  <si>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</si>
  <si>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</si>
  <si>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</si>
  <si>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</si>
  <si>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</si>
  <si>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</si>
  <si>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</si>
  <si>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</si>
  <si>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</si>
  <si>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Renewal</t>
  </si>
  <si>
    <t>Question 12 calculations?</t>
  </si>
  <si>
    <t>Self-Certification Medical Statement</t>
  </si>
  <si>
    <t>0579-0409</t>
  </si>
  <si>
    <t>VS Form 17-146</t>
  </si>
  <si>
    <t>VS Form 17-146a</t>
  </si>
  <si>
    <t>VS Form 17-131</t>
  </si>
  <si>
    <t>2020 DCB</t>
  </si>
  <si>
    <t>11/17/2020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</si>
</sst>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0.000"/>
    <numFmt numFmtId="165" formatCode="#,##0.000"/>
    <numFmt numFmtId="166" formatCode="_(* #,##0.00_);_(* \(#,##0.00\);_(* &quot;-&quot;_);_(@_)"/>
    <numFmt numFmtId="167" formatCode="_(&quot;$&quot;* #,##0_);_(&quot;$&quot;* \(#,##0\);_(&quot;$&quot;* &quot;-&quot;??_);_(@_)"/>
    <numFmt numFmtId="168" formatCode="_(* #,##0_);_(* \(#,##0\);_(* &quot;-&quot;??_);_(@_)"/>
    <numFmt numFmtId="169" formatCode="&quot;$&quot;#,##0"/>
    <numFmt numFmtId="170" formatCode="_(* #,##0.000_);_(* \(#,##0.000\);_(* &quot;-&quot;??_);_(@_)"/>
    <numFmt numFmtId="171" formatCode="0000\-0000"/>
    <numFmt numFmtId="172" formatCode="_(* #,##0.00000_);_(* \(#,##0.00000\);_(* &quot;-&quot;??_);_(@_)"/>
  </numFmts>
  <fonts count="20"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name val="Times New Roman"/>
      <family val="1"/>
    </font>
    <font>
      <u/>
      <sz val="10"/>
      <color theme="10"/>
      <name val="Arial"/>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9"/>
      <name val="Arial"/>
      <family val="2"/>
    </font>
    <font>
      <b/>
      <sz val="10"/>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23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5" fillId="0" borderId="0" xfId="0" applyFont="1" applyBorder="1" applyAlignment="1">
      <alignment horizontal="center" vertical="center"/>
    </xf>
    <xf numFmtId="0" fontId="8" fillId="0" borderId="0" xfId="0" applyFont="1" applyBorder="1" applyAlignment="1">
      <alignment vertical="top" wrapText="1"/>
    </xf>
    <xf numFmtId="0" fontId="1" fillId="0" borderId="0" xfId="0" applyFont="1" applyBorder="1" applyAlignment="1">
      <alignment horizontal="left" vertical="top"/>
    </xf>
    <xf numFmtId="0" fontId="8" fillId="0" borderId="0" xfId="0" applyFont="1" applyBorder="1" applyAlignment="1">
      <alignment horizontal="center" vertical="center" wrapText="1"/>
    </xf>
    <xf numFmtId="164" fontId="8" fillId="0" borderId="0" xfId="0" applyNumberFormat="1" applyFont="1" applyBorder="1" applyAlignment="1">
      <alignment horizontal="center" vertical="center"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10" fillId="0" borderId="0" xfId="0" applyFont="1" applyBorder="1" applyAlignment="1">
      <alignment horizontal="left" vertical="top"/>
    </xf>
    <xf numFmtId="164" fontId="10" fillId="0" borderId="0" xfId="0" applyNumberFormat="1" applyFont="1" applyBorder="1" applyAlignment="1">
      <alignment horizontal="left" vertical="top"/>
    </xf>
    <xf numFmtId="1" fontId="10" fillId="0" borderId="0" xfId="0" applyNumberFormat="1" applyFont="1" applyBorder="1" applyAlignment="1">
      <alignment horizontal="center" vertical="top"/>
    </xf>
    <xf numFmtId="2" fontId="10" fillId="0" borderId="0" xfId="0" applyNumberFormat="1" applyFont="1" applyBorder="1" applyAlignment="1">
      <alignment horizontal="left" vertical="top"/>
    </xf>
    <xf numFmtId="0" fontId="9" fillId="0" borderId="0" xfId="0" applyFont="1" applyBorder="1" applyAlignment="1">
      <alignment horizontal="left" vertical="top"/>
    </xf>
    <xf numFmtId="164" fontId="9" fillId="0" borderId="0" xfId="0" applyNumberFormat="1" applyFont="1" applyBorder="1" applyAlignment="1">
      <alignment horizontal="left" vertical="top"/>
    </xf>
    <xf numFmtId="1" fontId="9" fillId="0" borderId="0" xfId="0" applyNumberFormat="1" applyFont="1" applyBorder="1" applyAlignment="1">
      <alignment horizontal="center" vertical="top"/>
    </xf>
    <xf numFmtId="2" fontId="9" fillId="0" borderId="0" xfId="0" applyNumberFormat="1" applyFont="1" applyBorder="1" applyAlignment="1">
      <alignment horizontal="left" vertical="top"/>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168" fontId="8" fillId="0" borderId="1" xfId="1" applyNumberFormat="1" applyFont="1" applyBorder="1" applyAlignment="1">
      <alignment horizontal="left" vertical="center"/>
    </xf>
    <xf numFmtId="41" fontId="8" fillId="0" borderId="1" xfId="1" applyNumberFormat="1" applyFont="1" applyBorder="1" applyAlignment="1">
      <alignment horizontal="right" vertical="center"/>
    </xf>
    <xf numFmtId="1" fontId="8" fillId="0" borderId="1" xfId="1" applyNumberFormat="1" applyFont="1" applyBorder="1" applyAlignment="1">
      <alignment horizontal="center" vertical="center"/>
    </xf>
    <xf numFmtId="166" fontId="8" fillId="0" borderId="1" xfId="1" applyNumberFormat="1" applyFont="1" applyBorder="1" applyAlignment="1">
      <alignment horizontal="right" vertical="center"/>
    </xf>
    <xf numFmtId="167" fontId="8" fillId="0" borderId="1" xfId="1" applyNumberFormat="1" applyFont="1" applyBorder="1" applyAlignment="1">
      <alignment horizontal="right" vertical="center" wrapText="1"/>
    </xf>
    <xf numFmtId="0" fontId="8" fillId="0" borderId="5" xfId="0" applyFont="1" applyBorder="1" applyAlignment="1">
      <alignment vertical="top" wrapText="1"/>
    </xf>
    <xf numFmtId="0" fontId="8" fillId="0" borderId="6" xfId="0" applyFont="1" applyBorder="1" applyAlignment="1">
      <alignment vertical="top" wrapText="1"/>
    </xf>
    <xf numFmtId="164" fontId="5" fillId="0" borderId="1" xfId="2" applyNumberFormat="1" applyFont="1" applyBorder="1" applyAlignment="1">
      <alignment horizontal="center" vertical="center" wrapText="1"/>
    </xf>
    <xf numFmtId="0" fontId="8" fillId="0" borderId="4" xfId="0" applyFont="1" applyBorder="1" applyAlignment="1">
      <alignment vertical="top" wrapText="1"/>
    </xf>
    <xf numFmtId="0" fontId="5" fillId="0" borderId="0" xfId="0" applyFont="1" applyAlignment="1">
      <alignment horizontal="center" vertical="center"/>
    </xf>
    <xf numFmtId="0" fontId="5" fillId="0" borderId="0" xfId="0" applyFont="1" applyAlignment="1">
      <alignment vertical="center"/>
    </xf>
    <xf numFmtId="0" fontId="14" fillId="0" borderId="0" xfId="0" applyFont="1" applyAlignment="1">
      <alignment horizontal="left" vertical="center"/>
    </xf>
    <xf numFmtId="3" fontId="5" fillId="0" borderId="0" xfId="0" applyNumberFormat="1" applyFont="1" applyAlignment="1">
      <alignment vertical="center"/>
    </xf>
    <xf numFmtId="0" fontId="15" fillId="0" borderId="0" xfId="0" applyFont="1" applyAlignment="1">
      <alignment horizontal="center" vertical="center"/>
    </xf>
    <xf numFmtId="168" fontId="5" fillId="0" borderId="0" xfId="0" applyNumberFormat="1" applyFont="1" applyBorder="1" applyAlignment="1">
      <alignment vertical="center"/>
    </xf>
    <xf numFmtId="170" fontId="5" fillId="0" borderId="0" xfId="0" applyNumberFormat="1" applyFont="1" applyAlignment="1">
      <alignment vertical="center"/>
    </xf>
    <xf numFmtId="168" fontId="16" fillId="0" borderId="0" xfId="1" applyNumberFormat="1" applyFont="1" applyAlignment="1">
      <alignment vertical="center"/>
    </xf>
    <xf numFmtId="168" fontId="16" fillId="0" borderId="0" xfId="1" applyNumberFormat="1" applyFont="1" applyBorder="1" applyAlignment="1">
      <alignment vertical="center"/>
    </xf>
    <xf numFmtId="168" fontId="16"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5" fillId="0" borderId="1" xfId="0" applyFont="1" applyBorder="1" applyAlignment="1">
      <alignment horizontal="center" vertical="center" wrapText="1"/>
    </xf>
    <xf numFmtId="0" fontId="12"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49" fontId="8"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2"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center" vertical="top"/>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1" fontId="8" fillId="0" borderId="6" xfId="0" applyNumberFormat="1" applyFont="1" applyBorder="1" applyAlignment="1">
      <alignment horizontal="center" vertical="center"/>
    </xf>
    <xf numFmtId="171" fontId="8" fillId="0" borderId="8" xfId="0" applyNumberFormat="1" applyFont="1" applyBorder="1" applyAlignment="1">
      <alignment horizontal="center" vertical="center"/>
    </xf>
    <xf numFmtId="171"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1" fontId="19" fillId="0" borderId="6" xfId="0" applyNumberFormat="1" applyFont="1" applyBorder="1" applyAlignment="1">
      <alignment horizontal="center" vertical="center"/>
    </xf>
    <xf numFmtId="1" fontId="19" fillId="0" borderId="8" xfId="0" applyNumberFormat="1" applyFont="1" applyBorder="1" applyAlignment="1">
      <alignment horizontal="center" vertical="center"/>
    </xf>
    <xf numFmtId="1" fontId="19" fillId="0" borderId="9" xfId="0" applyNumberFormat="1" applyFont="1" applyBorder="1" applyAlignment="1">
      <alignment horizontal="center" vertical="center"/>
    </xf>
    <xf numFmtId="3" fontId="19" fillId="0" borderId="6" xfId="0" applyNumberFormat="1"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9" fontId="8" fillId="0" borderId="10" xfId="0" applyNumberFormat="1" applyFont="1" applyBorder="1" applyAlignment="1">
      <alignment horizontal="left" vertical="center" wrapText="1"/>
    </xf>
    <xf numFmtId="164" fontId="19" fillId="0" borderId="6" xfId="0" applyNumberFormat="1" applyFont="1" applyBorder="1" applyAlignment="1" applyProtection="1">
      <alignment horizontal="center" vertical="center"/>
      <protection locked="0"/>
    </xf>
    <xf numFmtId="164" fontId="19" fillId="0" borderId="8" xfId="0" applyNumberFormat="1" applyFont="1" applyBorder="1" applyAlignment="1" applyProtection="1">
      <alignment horizontal="center" vertical="center"/>
      <protection locked="0"/>
    </xf>
    <xf numFmtId="164" fontId="19" fillId="0" borderId="9" xfId="0" applyNumberFormat="1" applyFont="1" applyBorder="1" applyAlignment="1" applyProtection="1">
      <alignment horizontal="center" vertical="center"/>
      <protection locked="0"/>
    </xf>
    <xf numFmtId="9" fontId="19" fillId="0" borderId="6" xfId="0" applyNumberFormat="1"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3" fontId="19" fillId="0" borderId="6" xfId="0" applyNumberFormat="1" applyFont="1" applyBorder="1" applyAlignment="1">
      <alignment horizontal="center" vertical="center"/>
    </xf>
    <xf numFmtId="0" fontId="5" fillId="0" borderId="1" xfId="0" applyFont="1" applyBorder="1" applyAlignment="1">
      <alignment horizontal="center" wrapText="1"/>
    </xf>
    <xf numFmtId="1" fontId="8" fillId="0" borderId="11"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69" fontId="18" fillId="0" borderId="6" xfId="1" applyNumberFormat="1" applyFont="1" applyBorder="1" applyAlignment="1">
      <alignment horizontal="center" vertical="center" wrapText="1"/>
    </xf>
    <xf numFmtId="169" fontId="18" fillId="0" borderId="8" xfId="1" applyNumberFormat="1" applyFont="1" applyBorder="1" applyAlignment="1">
      <alignment horizontal="center" vertical="center" wrapText="1"/>
    </xf>
    <xf numFmtId="169" fontId="18" fillId="0" borderId="9" xfId="1"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0"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xf numFmtId="164" fontId="5" fillId="0" borderId="1" xfId="0" applyNumberFormat="1" applyFont="1" applyBorder="1" applyAlignment="1">
      <alignment horizontal="center" wrapText="1"/>
    </xf>
    <xf numFmtId="0" fontId="15" fillId="0" borderId="31" xfId="0" applyFont="1" applyBorder="1" applyAlignment="1">
      <alignment horizontal="center" vertical="center"/>
    </xf>
    <xf numFmtId="0" fontId="15" fillId="0" borderId="0" xfId="0" applyFont="1" applyAlignment="1">
      <alignment horizontal="center" vertical="center"/>
    </xf>
    <xf numFmtId="0" fontId="5" fillId="0" borderId="14" xfId="0" applyFont="1" applyBorder="1" applyAlignment="1">
      <alignment horizontal="left" vertical="center"/>
    </xf>
    <xf numFmtId="0" fontId="16" fillId="0" borderId="30" xfId="0" applyFont="1" applyBorder="1" applyAlignment="1">
      <alignment horizontal="left" vertical="center"/>
    </xf>
    <xf numFmtId="0" fontId="16" fillId="0" borderId="1" xfId="0" applyFont="1" applyBorder="1" applyAlignment="1">
      <alignment horizontal="left" vertical="center"/>
    </xf>
    <xf numFmtId="168" fontId="5" fillId="2" borderId="26" xfId="1" applyNumberFormat="1" applyFont="1" applyFill="1" applyBorder="1" applyAlignment="1">
      <alignment horizontal="center" vertical="center"/>
    </xf>
    <xf numFmtId="168" fontId="5" fillId="2" borderId="17" xfId="1" applyNumberFormat="1" applyFont="1" applyFill="1" applyBorder="1" applyAlignment="1">
      <alignment horizontal="center"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16" fillId="0" borderId="31" xfId="0" applyFont="1" applyBorder="1" applyAlignment="1">
      <alignment horizontal="left" vertical="center"/>
    </xf>
    <xf numFmtId="0" fontId="16" fillId="0" borderId="0" xfId="0" applyFont="1" applyAlignment="1">
      <alignment horizontal="left" vertical="center"/>
    </xf>
    <xf numFmtId="0" fontId="13" fillId="0" borderId="23" xfId="0" applyFont="1" applyBorder="1" applyAlignment="1">
      <alignment horizontal="left" vertical="center"/>
    </xf>
    <xf numFmtId="0" fontId="13" fillId="0" borderId="14" xfId="0" applyFont="1" applyBorder="1" applyAlignment="1">
      <alignment horizontal="left" vertical="center"/>
    </xf>
    <xf numFmtId="1" fontId="5" fillId="0" borderId="24" xfId="0" applyNumberFormat="1" applyFont="1" applyBorder="1" applyAlignment="1">
      <alignment horizontal="center" vertical="center"/>
    </xf>
    <xf numFmtId="1" fontId="5" fillId="0" borderId="25" xfId="0" applyNumberFormat="1" applyFont="1" applyBorder="1" applyAlignment="1">
      <alignment horizontal="center" vertical="center"/>
    </xf>
    <xf numFmtId="1" fontId="5" fillId="0" borderId="6" xfId="0" applyNumberFormat="1" applyFont="1" applyBorder="1" applyAlignment="1">
      <alignment horizontal="center" vertical="center"/>
    </xf>
    <xf numFmtId="1" fontId="5" fillId="0" borderId="26"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35"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168" fontId="5" fillId="0" borderId="17" xfId="1" applyNumberFormat="1" applyFont="1" applyBorder="1" applyAlignment="1">
      <alignment horizontal="left" vertical="center"/>
    </xf>
    <xf numFmtId="0" fontId="5" fillId="0" borderId="32" xfId="0" applyFont="1" applyBorder="1" applyAlignment="1">
      <alignment horizontal="left" vertical="center"/>
    </xf>
    <xf numFmtId="0" fontId="16" fillId="0" borderId="33" xfId="0" applyFont="1" applyBorder="1" applyAlignment="1">
      <alignment horizontal="left" vertical="center"/>
    </xf>
    <xf numFmtId="0" fontId="16" fillId="0" borderId="34" xfId="0" applyFont="1" applyBorder="1" applyAlignment="1">
      <alignment horizontal="left" vertical="center"/>
    </xf>
    <xf numFmtId="172" fontId="5" fillId="0" borderId="36" xfId="1" applyNumberFormat="1" applyFont="1" applyBorder="1" applyAlignment="1">
      <alignment horizontal="left" vertical="center"/>
    </xf>
    <xf numFmtId="172" fontId="5" fillId="0" borderId="37" xfId="1" applyNumberFormat="1" applyFont="1" applyBorder="1" applyAlignment="1">
      <alignment horizontal="left" vertical="center"/>
    </xf>
    <xf numFmtId="0" fontId="17" fillId="0" borderId="31" xfId="0" applyFont="1" applyBorder="1" applyAlignment="1">
      <alignment horizontal="center" vertical="center"/>
    </xf>
    <xf numFmtId="0" fontId="17" fillId="0" borderId="0" xfId="0" applyFont="1" applyAlignment="1">
      <alignment vertical="center"/>
    </xf>
    <xf numFmtId="168" fontId="5" fillId="0" borderId="21" xfId="0" applyNumberFormat="1" applyFont="1" applyBorder="1" applyAlignment="1">
      <alignment horizontal="center" vertical="center"/>
    </xf>
    <xf numFmtId="172" fontId="5" fillId="0" borderId="17" xfId="0" applyNumberFormat="1" applyFont="1" applyBorder="1" applyAlignment="1">
      <alignment horizontal="left" vertical="center"/>
    </xf>
    <xf numFmtId="168" fontId="5" fillId="0" borderId="19" xfId="0" applyNumberFormat="1" applyFont="1" applyBorder="1" applyAlignment="1">
      <alignment horizontal="center" vertical="center"/>
    </xf>
    <xf numFmtId="168" fontId="5" fillId="0" borderId="1"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168" fontId="5" fillId="2" borderId="26" xfId="0" applyNumberFormat="1" applyFont="1" applyFill="1" applyBorder="1" applyAlignment="1">
      <alignment horizontal="center" vertical="center"/>
    </xf>
    <xf numFmtId="168" fontId="5" fillId="2" borderId="17" xfId="0" applyNumberFormat="1" applyFont="1" applyFill="1" applyBorder="1" applyAlignment="1">
      <alignment horizontal="center" vertical="center"/>
    </xf>
    <xf numFmtId="0" fontId="5" fillId="0" borderId="15" xfId="0" applyFont="1" applyBorder="1" applyAlignment="1">
      <alignment horizontal="left" vertical="center"/>
    </xf>
    <xf numFmtId="0" fontId="16" fillId="0" borderId="2" xfId="0" applyFont="1" applyBorder="1" applyAlignment="1">
      <alignment horizontal="left" vertical="center"/>
    </xf>
    <xf numFmtId="168" fontId="5" fillId="2" borderId="18" xfId="0" applyNumberFormat="1" applyFont="1" applyFill="1" applyBorder="1" applyAlignment="1">
      <alignment horizontal="center" vertical="center"/>
    </xf>
    <xf numFmtId="168" fontId="5" fillId="2" borderId="19" xfId="0" applyNumberFormat="1" applyFont="1" applyFill="1" applyBorder="1" applyAlignment="1">
      <alignment horizontal="right" vertical="center"/>
    </xf>
    <xf numFmtId="168" fontId="5" fillId="2" borderId="20" xfId="0" applyNumberFormat="1" applyFont="1" applyFill="1" applyBorder="1" applyAlignment="1">
      <alignment horizontal="right" vertical="center"/>
    </xf>
    <xf numFmtId="168" fontId="5" fillId="2" borderId="1" xfId="0" applyNumberFormat="1" applyFont="1" applyFill="1" applyBorder="1" applyAlignment="1">
      <alignment horizontal="right" vertical="center"/>
    </xf>
    <xf numFmtId="168" fontId="5" fillId="2" borderId="16" xfId="0" applyNumberFormat="1" applyFont="1" applyFill="1" applyBorder="1" applyAlignment="1">
      <alignment horizontal="right" vertical="center"/>
    </xf>
    <xf numFmtId="168" fontId="5" fillId="2" borderId="21" xfId="0" applyNumberFormat="1" applyFont="1" applyFill="1" applyBorder="1" applyAlignment="1">
      <alignment horizontal="right" vertical="center"/>
    </xf>
    <xf numFmtId="168" fontId="5" fillId="2" borderId="22" xfId="0" applyNumberFormat="1" applyFont="1" applyFill="1" applyBorder="1" applyAlignment="1">
      <alignment horizontal="right" vertical="center"/>
    </xf>
    <xf numFmtId="168" fontId="5" fillId="0" borderId="19" xfId="0" applyNumberFormat="1" applyFont="1" applyBorder="1" applyAlignment="1">
      <alignment horizontal="right" vertical="center"/>
    </xf>
    <xf numFmtId="168" fontId="5" fillId="0" borderId="1" xfId="0" applyNumberFormat="1" applyFont="1" applyBorder="1" applyAlignment="1">
      <alignment horizontal="right" vertical="center"/>
    </xf>
    <xf numFmtId="168" fontId="5" fillId="0" borderId="21" xfId="0" applyNumberFormat="1" applyFont="1" applyBorder="1" applyAlignment="1">
      <alignment horizontal="right" vertical="center"/>
    </xf>
    <xf numFmtId="170" fontId="5" fillId="0" borderId="17" xfId="0" applyNumberFormat="1" applyFont="1" applyBorder="1" applyAlignment="1">
      <alignment horizontal="left" vertical="center"/>
    </xf>
    <xf numFmtId="0" fontId="5" fillId="0" borderId="23" xfId="0" applyFont="1" applyBorder="1" applyAlignment="1">
      <alignment horizontal="left" vertical="center"/>
    </xf>
    <xf numFmtId="0" fontId="16" fillId="0" borderId="42" xfId="0" applyFont="1" applyBorder="1" applyAlignment="1">
      <alignment horizontal="left" vertical="center"/>
    </xf>
    <xf numFmtId="168" fontId="5" fillId="2" borderId="41" xfId="0" applyNumberFormat="1" applyFont="1" applyFill="1" applyBorder="1" applyAlignment="1">
      <alignment horizontal="center" vertical="center"/>
    </xf>
    <xf numFmtId="168" fontId="5" fillId="0" borderId="27" xfId="0" applyNumberFormat="1" applyFont="1" applyFill="1" applyBorder="1" applyAlignment="1">
      <alignment horizontal="right" vertical="center"/>
    </xf>
    <xf numFmtId="168" fontId="5" fillId="0" borderId="19" xfId="0" applyNumberFormat="1" applyFont="1" applyFill="1" applyBorder="1" applyAlignment="1">
      <alignment horizontal="right" vertical="center"/>
    </xf>
    <xf numFmtId="168" fontId="5" fillId="0" borderId="28" xfId="0" applyNumberFormat="1" applyFont="1" applyFill="1" applyBorder="1" applyAlignment="1">
      <alignment horizontal="right" vertical="center"/>
    </xf>
    <xf numFmtId="168" fontId="5" fillId="0" borderId="1" xfId="0" applyNumberFormat="1" applyFont="1" applyFill="1" applyBorder="1" applyAlignment="1">
      <alignment horizontal="right" vertical="center"/>
    </xf>
    <xf numFmtId="168" fontId="5" fillId="0" borderId="29" xfId="0" applyNumberFormat="1" applyFont="1" applyFill="1" applyBorder="1" applyAlignment="1">
      <alignment horizontal="right" vertical="center"/>
    </xf>
    <xf numFmtId="168" fontId="5" fillId="0" borderId="21" xfId="0" applyNumberFormat="1" applyFont="1" applyFill="1" applyBorder="1" applyAlignment="1">
      <alignment horizontal="right" vertical="center"/>
    </xf>
    <xf numFmtId="0" fontId="5" fillId="0" borderId="38"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8" fontId="5" fillId="0" borderId="39" xfId="0" applyNumberFormat="1" applyFont="1" applyFill="1" applyBorder="1" applyAlignment="1">
      <alignment horizontal="right" vertical="center"/>
    </xf>
    <xf numFmtId="168" fontId="5" fillId="0" borderId="20" xfId="0" applyNumberFormat="1" applyFont="1" applyFill="1" applyBorder="1" applyAlignment="1">
      <alignment horizontal="right" vertical="center"/>
    </xf>
    <xf numFmtId="168" fontId="5" fillId="0" borderId="30" xfId="0" applyNumberFormat="1" applyFont="1" applyFill="1" applyBorder="1" applyAlignment="1">
      <alignment horizontal="right" vertical="center"/>
    </xf>
    <xf numFmtId="168" fontId="5" fillId="0" borderId="16" xfId="0" applyNumberFormat="1" applyFont="1" applyFill="1" applyBorder="1" applyAlignment="1">
      <alignment horizontal="right" vertical="center"/>
    </xf>
    <xf numFmtId="168" fontId="5" fillId="0" borderId="40" xfId="0" applyNumberFormat="1" applyFont="1" applyFill="1" applyBorder="1" applyAlignment="1">
      <alignment horizontal="right" vertical="center"/>
    </xf>
    <xf numFmtId="168" fontId="5" fillId="0" borderId="22" xfId="0" applyNumberFormat="1" applyFont="1" applyFill="1" applyBorder="1" applyAlignment="1">
      <alignment horizontal="right" vertical="center"/>
    </xf>
    <xf numFmtId="49" fontId="8" fillId="0" borderId="1" xfId="0" applyNumberFormat="1" applyFont="1" applyBorder="1" applyAlignment="1" applyProtection="1">
      <alignment vertical="center" wrapText="1"/>
      <protection locked="0"/>
    </xf>
    <xf numFmtId="168" fontId="8" fillId="0" borderId="1" xfId="1" applyNumberFormat="1" applyFont="1" applyFill="1" applyBorder="1" applyAlignment="1">
      <alignment vertical="center"/>
    </xf>
    <xf numFmtId="164" fontId="8" fillId="0" borderId="1" xfId="0" applyNumberFormat="1" applyFont="1" applyBorder="1" applyAlignment="1">
      <alignment vertical="center"/>
    </xf>
    <xf numFmtId="167" fontId="8" fillId="0" borderId="1" xfId="1" applyNumberFormat="1" applyFont="1" applyBorder="1" applyAlignment="1">
      <alignment horizontal="right" vertic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bls.gov/news.release/pdf/ecec.pdf"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view="pageBreakPreview" zoomScale="120" zoomScaleNormal="100" zoomScaleSheetLayoutView="120" workbookViewId="0">
      <selection activeCell="A8" sqref="A8:E8"/>
    </sheetView>
  </sheetViews>
  <sheetFormatPr defaultColWidth="9.109375" defaultRowHeight="7.8" x14ac:dyDescent="0.25"/>
  <cols>
    <col min="1" max="1" width="3.88671875" style="49" customWidth="1"/>
    <col min="2" max="32" width="3.88671875" style="14" customWidth="1"/>
    <col min="33" max="33" width="3.33203125" style="50" customWidth="1"/>
    <col min="34" max="16384" width="9.109375" style="14"/>
  </cols>
  <sheetData>
    <row r="1" spans="1:33" s="44" customFormat="1" ht="12" customHeight="1" x14ac:dyDescent="0.25">
      <c r="A1" s="72" t="s">
        <v>27</v>
      </c>
      <c r="B1" s="73"/>
      <c r="C1" s="73"/>
      <c r="D1" s="73"/>
      <c r="E1" s="74"/>
      <c r="F1" s="72" t="s">
        <v>14</v>
      </c>
      <c r="G1" s="73"/>
      <c r="H1" s="73"/>
      <c r="I1" s="73"/>
      <c r="J1" s="73"/>
      <c r="K1" s="73"/>
      <c r="L1" s="73"/>
      <c r="M1" s="73"/>
      <c r="N1" s="73"/>
      <c r="O1" s="73"/>
      <c r="P1" s="73"/>
      <c r="Q1" s="73"/>
      <c r="R1" s="73"/>
      <c r="S1" s="73"/>
      <c r="T1" s="73"/>
      <c r="U1" s="73"/>
      <c r="V1" s="73"/>
      <c r="W1" s="73"/>
      <c r="X1" s="73"/>
      <c r="Y1" s="73"/>
      <c r="Z1" s="73"/>
      <c r="AA1" s="74"/>
      <c r="AB1" s="72" t="s">
        <v>0</v>
      </c>
      <c r="AC1" s="73"/>
      <c r="AD1" s="73"/>
      <c r="AE1" s="73"/>
      <c r="AF1" s="73"/>
      <c r="AG1" s="74"/>
    </row>
    <row r="2" spans="1:33" s="2" customFormat="1" ht="15" customHeight="1" x14ac:dyDescent="0.25">
      <c r="A2" s="75"/>
      <c r="B2" s="76"/>
      <c r="C2" s="76"/>
      <c r="D2" s="76"/>
      <c r="E2" s="77"/>
      <c r="F2" s="96"/>
      <c r="G2" s="97"/>
      <c r="H2" s="97"/>
      <c r="I2" s="97"/>
      <c r="J2" s="97"/>
      <c r="K2" s="97"/>
      <c r="L2" s="97"/>
      <c r="M2" s="97"/>
      <c r="N2" s="97"/>
      <c r="O2" s="97"/>
      <c r="P2" s="97"/>
      <c r="Q2" s="97"/>
      <c r="R2" s="97"/>
      <c r="S2" s="97"/>
      <c r="T2" s="97"/>
      <c r="U2" s="97"/>
      <c r="V2" s="97"/>
      <c r="W2" s="97"/>
      <c r="X2" s="97"/>
      <c r="Y2" s="97"/>
      <c r="Z2" s="97"/>
      <c r="AA2" s="98"/>
      <c r="AB2" s="81"/>
      <c r="AC2" s="82"/>
      <c r="AD2" s="82"/>
      <c r="AE2" s="82"/>
      <c r="AF2" s="82"/>
      <c r="AG2" s="83"/>
    </row>
    <row r="3" spans="1:33" s="2" customFormat="1" ht="12" customHeight="1" x14ac:dyDescent="0.25">
      <c r="A3" s="72" t="s">
        <v>20</v>
      </c>
      <c r="B3" s="73"/>
      <c r="C3" s="73"/>
      <c r="D3" s="73"/>
      <c r="E3" s="74"/>
      <c r="F3" s="103"/>
      <c r="G3" s="99" t="s">
        <v>85</v>
      </c>
      <c r="H3" s="99"/>
      <c r="I3" s="99"/>
      <c r="J3" s="99"/>
      <c r="K3" s="99"/>
      <c r="L3" s="99"/>
      <c r="M3" s="99"/>
      <c r="N3" s="99"/>
      <c r="O3" s="99"/>
      <c r="P3" s="99"/>
      <c r="Q3" s="99"/>
      <c r="R3" s="99"/>
      <c r="S3" s="99"/>
      <c r="T3" s="99"/>
      <c r="U3" s="99"/>
      <c r="V3" s="99"/>
      <c r="W3" s="99"/>
      <c r="X3" s="99"/>
      <c r="Y3" s="99"/>
      <c r="Z3" s="99"/>
      <c r="AA3" s="100"/>
      <c r="AB3" s="93" t="s">
        <v>36</v>
      </c>
      <c r="AC3" s="94"/>
      <c r="AD3" s="94"/>
      <c r="AE3" s="94"/>
      <c r="AF3" s="94"/>
      <c r="AG3" s="95"/>
    </row>
    <row r="4" spans="1:33" s="2" customFormat="1" ht="15" customHeight="1" x14ac:dyDescent="0.25">
      <c r="A4" s="78" t="s">
        <v>83</v>
      </c>
      <c r="B4" s="79"/>
      <c r="C4" s="79"/>
      <c r="D4" s="79"/>
      <c r="E4" s="80"/>
      <c r="F4" s="103"/>
      <c r="G4" s="99"/>
      <c r="H4" s="99"/>
      <c r="I4" s="99"/>
      <c r="J4" s="99"/>
      <c r="K4" s="99"/>
      <c r="L4" s="99"/>
      <c r="M4" s="99"/>
      <c r="N4" s="99"/>
      <c r="O4" s="99"/>
      <c r="P4" s="99"/>
      <c r="Q4" s="99"/>
      <c r="R4" s="99"/>
      <c r="S4" s="99"/>
      <c r="T4" s="99"/>
      <c r="U4" s="99"/>
      <c r="V4" s="99"/>
      <c r="W4" s="99"/>
      <c r="X4" s="99"/>
      <c r="Y4" s="99"/>
      <c r="Z4" s="99"/>
      <c r="AA4" s="100"/>
      <c r="AB4" s="84"/>
      <c r="AC4" s="85"/>
      <c r="AD4" s="85"/>
      <c r="AE4" s="85"/>
      <c r="AF4" s="85"/>
      <c r="AG4" s="86"/>
    </row>
    <row r="5" spans="1:33" s="2" customFormat="1" ht="12" customHeight="1" x14ac:dyDescent="0.25">
      <c r="A5" s="72" t="s">
        <v>21</v>
      </c>
      <c r="B5" s="73"/>
      <c r="C5" s="73"/>
      <c r="D5" s="73"/>
      <c r="E5" s="74"/>
      <c r="F5" s="103"/>
      <c r="G5" s="99"/>
      <c r="H5" s="99"/>
      <c r="I5" s="99"/>
      <c r="J5" s="99"/>
      <c r="K5" s="99"/>
      <c r="L5" s="99"/>
      <c r="M5" s="99"/>
      <c r="N5" s="99"/>
      <c r="O5" s="99"/>
      <c r="P5" s="99"/>
      <c r="Q5" s="99"/>
      <c r="R5" s="99"/>
      <c r="S5" s="99"/>
      <c r="T5" s="99"/>
      <c r="U5" s="99"/>
      <c r="V5" s="99"/>
      <c r="W5" s="99"/>
      <c r="X5" s="99"/>
      <c r="Y5" s="99"/>
      <c r="Z5" s="99"/>
      <c r="AA5" s="100"/>
      <c r="AB5" s="90" t="s">
        <v>38</v>
      </c>
      <c r="AC5" s="91"/>
      <c r="AD5" s="91"/>
      <c r="AE5" s="91"/>
      <c r="AF5" s="91"/>
      <c r="AG5" s="92"/>
    </row>
    <row r="6" spans="1:33" s="2" customFormat="1" ht="15" customHeight="1" x14ac:dyDescent="0.25">
      <c r="A6" s="78"/>
      <c r="B6" s="79"/>
      <c r="C6" s="79"/>
      <c r="D6" s="79"/>
      <c r="E6" s="80"/>
      <c r="F6" s="103"/>
      <c r="G6" s="99"/>
      <c r="H6" s="99"/>
      <c r="I6" s="99"/>
      <c r="J6" s="99"/>
      <c r="K6" s="99"/>
      <c r="L6" s="99"/>
      <c r="M6" s="99"/>
      <c r="N6" s="99"/>
      <c r="O6" s="99"/>
      <c r="P6" s="99"/>
      <c r="Q6" s="99"/>
      <c r="R6" s="99"/>
      <c r="S6" s="99"/>
      <c r="T6" s="99"/>
      <c r="U6" s="99"/>
      <c r="V6" s="99"/>
      <c r="W6" s="99"/>
      <c r="X6" s="99"/>
      <c r="Y6" s="99"/>
      <c r="Z6" s="99"/>
      <c r="AA6" s="100"/>
      <c r="AB6" s="87"/>
      <c r="AC6" s="88"/>
      <c r="AD6" s="88"/>
      <c r="AE6" s="88"/>
      <c r="AF6" s="88"/>
      <c r="AG6" s="89"/>
    </row>
    <row r="7" spans="1:33" s="2" customFormat="1" ht="12" customHeight="1" x14ac:dyDescent="0.25">
      <c r="A7" s="72" t="s">
        <v>24</v>
      </c>
      <c r="B7" s="73"/>
      <c r="C7" s="73"/>
      <c r="D7" s="73"/>
      <c r="E7" s="74"/>
      <c r="F7" s="103"/>
      <c r="G7" s="99"/>
      <c r="H7" s="99"/>
      <c r="I7" s="99"/>
      <c r="J7" s="99"/>
      <c r="K7" s="99"/>
      <c r="L7" s="99"/>
      <c r="M7" s="99"/>
      <c r="N7" s="99"/>
      <c r="O7" s="99"/>
      <c r="P7" s="99"/>
      <c r="Q7" s="99"/>
      <c r="R7" s="99"/>
      <c r="S7" s="99"/>
      <c r="T7" s="99"/>
      <c r="U7" s="99"/>
      <c r="V7" s="99"/>
      <c r="W7" s="99"/>
      <c r="X7" s="99"/>
      <c r="Y7" s="99"/>
      <c r="Z7" s="99"/>
      <c r="AA7" s="100"/>
      <c r="AB7" s="72" t="s">
        <v>37</v>
      </c>
      <c r="AC7" s="73"/>
      <c r="AD7" s="73"/>
      <c r="AE7" s="73"/>
      <c r="AF7" s="73"/>
      <c r="AG7" s="74"/>
    </row>
    <row r="8" spans="1:33" s="2" customFormat="1" ht="15" customHeight="1" x14ac:dyDescent="0.25">
      <c r="A8" s="78"/>
      <c r="B8" s="79"/>
      <c r="C8" s="79"/>
      <c r="D8" s="79"/>
      <c r="E8" s="80"/>
      <c r="F8" s="104"/>
      <c r="G8" s="101"/>
      <c r="H8" s="101"/>
      <c r="I8" s="101"/>
      <c r="J8" s="101"/>
      <c r="K8" s="101"/>
      <c r="L8" s="101"/>
      <c r="M8" s="101"/>
      <c r="N8" s="101"/>
      <c r="O8" s="101"/>
      <c r="P8" s="101"/>
      <c r="Q8" s="101"/>
      <c r="R8" s="101"/>
      <c r="S8" s="101"/>
      <c r="T8" s="101"/>
      <c r="U8" s="101"/>
      <c r="V8" s="101"/>
      <c r="W8" s="101"/>
      <c r="X8" s="101"/>
      <c r="Y8" s="101"/>
      <c r="Z8" s="101"/>
      <c r="AA8" s="102"/>
      <c r="AB8" s="87"/>
      <c r="AC8" s="88"/>
      <c r="AD8" s="88"/>
      <c r="AE8" s="88"/>
      <c r="AF8" s="88"/>
      <c r="AG8" s="89"/>
    </row>
    <row r="9" spans="1:33" s="2" customFormat="1" ht="15" customHeight="1" x14ac:dyDescent="0.25">
      <c r="A9" s="119" t="s">
        <v>22</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1"/>
    </row>
    <row r="10" spans="1:33" s="47" customFormat="1" ht="12" customHeight="1" x14ac:dyDescent="0.25">
      <c r="A10" s="110" t="s">
        <v>15</v>
      </c>
      <c r="B10" s="111"/>
      <c r="C10" s="111"/>
      <c r="D10" s="111"/>
      <c r="E10" s="112"/>
      <c r="F10" s="110" t="s">
        <v>12</v>
      </c>
      <c r="G10" s="111"/>
      <c r="H10" s="111"/>
      <c r="I10" s="111"/>
      <c r="J10" s="112"/>
      <c r="K10" s="110" t="s">
        <v>30</v>
      </c>
      <c r="L10" s="111"/>
      <c r="M10" s="111"/>
      <c r="N10" s="112"/>
      <c r="O10" s="110" t="s">
        <v>17</v>
      </c>
      <c r="P10" s="111"/>
      <c r="Q10" s="111"/>
      <c r="R10" s="111"/>
      <c r="S10" s="112"/>
      <c r="T10" s="110" t="s">
        <v>16</v>
      </c>
      <c r="U10" s="111"/>
      <c r="V10" s="111"/>
      <c r="W10" s="111"/>
      <c r="X10" s="112"/>
      <c r="Y10" s="110" t="s">
        <v>13</v>
      </c>
      <c r="Z10" s="111"/>
      <c r="AA10" s="111"/>
      <c r="AB10" s="112"/>
      <c r="AC10" s="110" t="s">
        <v>29</v>
      </c>
      <c r="AD10" s="111"/>
      <c r="AE10" s="111"/>
      <c r="AF10" s="111"/>
      <c r="AG10" s="112"/>
    </row>
    <row r="11" spans="1:33" s="2" customFormat="1" ht="18" customHeight="1" x14ac:dyDescent="0.25">
      <c r="A11" s="129">
        <f>SUMIF(C15:C17,"*x*",V15:V17)</f>
        <v>0</v>
      </c>
      <c r="B11" s="127"/>
      <c r="C11" s="127"/>
      <c r="D11" s="127"/>
      <c r="E11" s="128"/>
      <c r="F11" s="129">
        <f>SUM(Y15:Y17)</f>
        <v>0</v>
      </c>
      <c r="G11" s="127"/>
      <c r="H11" s="127"/>
      <c r="I11" s="127"/>
      <c r="J11" s="128"/>
      <c r="K11" s="126">
        <v>1</v>
      </c>
      <c r="L11" s="127"/>
      <c r="M11" s="127"/>
      <c r="N11" s="128"/>
      <c r="O11" s="113" t="e">
        <f>F11/A11</f>
        <v>#DIV/0!</v>
      </c>
      <c r="P11" s="114"/>
      <c r="Q11" s="114"/>
      <c r="R11" s="114"/>
      <c r="S11" s="115"/>
      <c r="T11" s="116">
        <f>SUM(AE15:AE17)</f>
        <v>0</v>
      </c>
      <c r="U11" s="117"/>
      <c r="V11" s="117"/>
      <c r="W11" s="117"/>
      <c r="X11" s="118"/>
      <c r="Y11" s="123" t="e">
        <f>T11/F11</f>
        <v>#DIV/0!</v>
      </c>
      <c r="Z11" s="124"/>
      <c r="AA11" s="124"/>
      <c r="AB11" s="125"/>
      <c r="AC11" s="126">
        <v>0</v>
      </c>
      <c r="AD11" s="127"/>
      <c r="AE11" s="127"/>
      <c r="AF11" s="127"/>
      <c r="AG11" s="128"/>
    </row>
    <row r="12" spans="1:33" s="2" customFormat="1" ht="15" customHeight="1" x14ac:dyDescent="0.25">
      <c r="A12" s="119" t="s">
        <v>25</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1"/>
    </row>
    <row r="13" spans="1:33" s="47" customFormat="1" ht="75" customHeight="1" x14ac:dyDescent="0.25">
      <c r="A13" s="1" t="s">
        <v>18</v>
      </c>
      <c r="B13" s="1" t="s">
        <v>19</v>
      </c>
      <c r="C13" s="1" t="s">
        <v>26</v>
      </c>
      <c r="D13" s="1" t="s">
        <v>23</v>
      </c>
      <c r="E13" s="108" t="s">
        <v>33</v>
      </c>
      <c r="F13" s="108"/>
      <c r="G13" s="108"/>
      <c r="H13" s="109" t="s">
        <v>32</v>
      </c>
      <c r="I13" s="109"/>
      <c r="J13" s="109"/>
      <c r="K13" s="109"/>
      <c r="L13" s="109"/>
      <c r="M13" s="109"/>
      <c r="N13" s="109"/>
      <c r="O13" s="109"/>
      <c r="P13" s="109" t="s">
        <v>28</v>
      </c>
      <c r="Q13" s="109"/>
      <c r="R13" s="109"/>
      <c r="S13" s="109" t="s">
        <v>31</v>
      </c>
      <c r="T13" s="109"/>
      <c r="U13" s="109"/>
      <c r="V13" s="109" t="s">
        <v>80</v>
      </c>
      <c r="W13" s="109"/>
      <c r="X13" s="109"/>
      <c r="Y13" s="109" t="s">
        <v>81</v>
      </c>
      <c r="Z13" s="109"/>
      <c r="AA13" s="109"/>
      <c r="AB13" s="109" t="s">
        <v>35</v>
      </c>
      <c r="AC13" s="109"/>
      <c r="AD13" s="109"/>
      <c r="AE13" s="109" t="s">
        <v>82</v>
      </c>
      <c r="AF13" s="109"/>
      <c r="AG13" s="109"/>
    </row>
    <row r="14" spans="1:33" s="47" customFormat="1" ht="12" customHeight="1" x14ac:dyDescent="0.25">
      <c r="A14" s="43" t="s">
        <v>1</v>
      </c>
      <c r="B14" s="43" t="s">
        <v>2</v>
      </c>
      <c r="C14" s="43" t="s">
        <v>3</v>
      </c>
      <c r="D14" s="43" t="s">
        <v>4</v>
      </c>
      <c r="E14" s="66" t="s">
        <v>5</v>
      </c>
      <c r="F14" s="67"/>
      <c r="G14" s="68"/>
      <c r="H14" s="69" t="s">
        <v>6</v>
      </c>
      <c r="I14" s="70"/>
      <c r="J14" s="70"/>
      <c r="K14" s="70"/>
      <c r="L14" s="70"/>
      <c r="M14" s="70"/>
      <c r="N14" s="70"/>
      <c r="O14" s="71"/>
      <c r="P14" s="69" t="s">
        <v>7</v>
      </c>
      <c r="Q14" s="70"/>
      <c r="R14" s="71"/>
      <c r="S14" s="69" t="s">
        <v>8</v>
      </c>
      <c r="T14" s="70"/>
      <c r="U14" s="71"/>
      <c r="V14" s="69" t="s">
        <v>9</v>
      </c>
      <c r="W14" s="70"/>
      <c r="X14" s="71"/>
      <c r="Y14" s="69" t="s">
        <v>10</v>
      </c>
      <c r="Z14" s="70"/>
      <c r="AA14" s="71"/>
      <c r="AB14" s="69" t="s">
        <v>11</v>
      </c>
      <c r="AC14" s="70"/>
      <c r="AD14" s="71"/>
      <c r="AE14" s="69" t="s">
        <v>34</v>
      </c>
      <c r="AF14" s="70"/>
      <c r="AG14" s="71"/>
    </row>
    <row r="15" spans="1:33" s="5" customFormat="1" ht="45" customHeight="1" x14ac:dyDescent="0.25">
      <c r="A15" s="48"/>
      <c r="B15" s="48"/>
      <c r="C15" s="48"/>
      <c r="D15" s="48"/>
      <c r="E15" s="105"/>
      <c r="F15" s="106"/>
      <c r="G15" s="107"/>
      <c r="H15" s="122"/>
      <c r="I15" s="63"/>
      <c r="J15" s="63"/>
      <c r="K15" s="63"/>
      <c r="L15" s="63"/>
      <c r="M15" s="63"/>
      <c r="N15" s="63"/>
      <c r="O15" s="64"/>
      <c r="P15" s="58"/>
      <c r="Q15" s="59"/>
      <c r="R15" s="60"/>
      <c r="S15" s="61"/>
      <c r="T15" s="61"/>
      <c r="U15" s="61"/>
      <c r="V15" s="56"/>
      <c r="W15" s="56"/>
      <c r="X15" s="56"/>
      <c r="Y15" s="56"/>
      <c r="Z15" s="56"/>
      <c r="AA15" s="56"/>
      <c r="AB15" s="57"/>
      <c r="AC15" s="57"/>
      <c r="AD15" s="57"/>
      <c r="AE15" s="56">
        <f>ROUNDUP(Y15*AB15,0)</f>
        <v>0</v>
      </c>
      <c r="AF15" s="56"/>
      <c r="AG15" s="56"/>
    </row>
    <row r="16" spans="1:33" s="5" customFormat="1" ht="45" customHeight="1" x14ac:dyDescent="0.25">
      <c r="A16" s="48"/>
      <c r="B16" s="48"/>
      <c r="C16" s="48"/>
      <c r="D16" s="48"/>
      <c r="E16" s="105"/>
      <c r="F16" s="106"/>
      <c r="G16" s="107"/>
      <c r="H16" s="62"/>
      <c r="I16" s="63"/>
      <c r="J16" s="63"/>
      <c r="K16" s="63"/>
      <c r="L16" s="63"/>
      <c r="M16" s="63"/>
      <c r="N16" s="63"/>
      <c r="O16" s="64"/>
      <c r="P16" s="58"/>
      <c r="Q16" s="59"/>
      <c r="R16" s="60"/>
      <c r="S16" s="61"/>
      <c r="T16" s="61"/>
      <c r="U16" s="61"/>
      <c r="V16" s="56"/>
      <c r="W16" s="56"/>
      <c r="X16" s="56"/>
      <c r="Y16" s="56"/>
      <c r="Z16" s="56"/>
      <c r="AA16" s="56"/>
      <c r="AB16" s="57"/>
      <c r="AC16" s="57"/>
      <c r="AD16" s="57"/>
      <c r="AE16" s="56">
        <f>ROUNDUP(Y16*AB16,0)</f>
        <v>0</v>
      </c>
      <c r="AF16" s="56"/>
      <c r="AG16" s="56"/>
    </row>
    <row r="17" spans="1:33" s="5" customFormat="1" ht="45" customHeight="1" x14ac:dyDescent="0.25">
      <c r="A17" s="48"/>
      <c r="B17" s="48"/>
      <c r="C17" s="48"/>
      <c r="D17" s="48"/>
      <c r="E17" s="62"/>
      <c r="F17" s="63"/>
      <c r="G17" s="64"/>
      <c r="H17" s="62"/>
      <c r="I17" s="63"/>
      <c r="J17" s="63"/>
      <c r="K17" s="63"/>
      <c r="L17" s="63"/>
      <c r="M17" s="63"/>
      <c r="N17" s="63"/>
      <c r="O17" s="64"/>
      <c r="P17" s="58"/>
      <c r="Q17" s="59"/>
      <c r="R17" s="60"/>
      <c r="S17" s="65"/>
      <c r="T17" s="65"/>
      <c r="U17" s="65"/>
      <c r="V17" s="56"/>
      <c r="W17" s="56"/>
      <c r="X17" s="56"/>
      <c r="Y17" s="56"/>
      <c r="Z17" s="56"/>
      <c r="AA17" s="56"/>
      <c r="AB17" s="57"/>
      <c r="AC17" s="57"/>
      <c r="AD17" s="57"/>
      <c r="AE17" s="56"/>
      <c r="AF17" s="56"/>
      <c r="AG17" s="56"/>
    </row>
  </sheetData>
  <mergeCells count="76">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A10:E10"/>
    <mergeCell ref="F10:J10"/>
    <mergeCell ref="K10:N10"/>
    <mergeCell ref="O10:S10"/>
    <mergeCell ref="P13:R13"/>
    <mergeCell ref="S13:U13"/>
    <mergeCell ref="O11:S11"/>
    <mergeCell ref="T11:X11"/>
    <mergeCell ref="T10:X10"/>
    <mergeCell ref="Y14:AA14"/>
    <mergeCell ref="E16:G16"/>
    <mergeCell ref="E13:G13"/>
    <mergeCell ref="V13:X13"/>
    <mergeCell ref="Y13:AA13"/>
    <mergeCell ref="A6:E6"/>
    <mergeCell ref="AB2:AG2"/>
    <mergeCell ref="AB4:AG4"/>
    <mergeCell ref="AB6:AG6"/>
    <mergeCell ref="AB8:AG8"/>
    <mergeCell ref="AB7:AG7"/>
    <mergeCell ref="AB5:AG5"/>
    <mergeCell ref="AB3:AG3"/>
    <mergeCell ref="F2:AA2"/>
    <mergeCell ref="G3:AA8"/>
    <mergeCell ref="F3:F8"/>
    <mergeCell ref="A7:E7"/>
    <mergeCell ref="A8:E8"/>
    <mergeCell ref="AB1:AG1"/>
    <mergeCell ref="A1:E1"/>
    <mergeCell ref="A3:E3"/>
    <mergeCell ref="A5:E5"/>
    <mergeCell ref="F1:AA1"/>
    <mergeCell ref="A2:E2"/>
    <mergeCell ref="A4:E4"/>
    <mergeCell ref="E14:G14"/>
    <mergeCell ref="H16:O16"/>
    <mergeCell ref="P16:R16"/>
    <mergeCell ref="S16:U16"/>
    <mergeCell ref="V16:X16"/>
    <mergeCell ref="H14:O14"/>
    <mergeCell ref="P14:R14"/>
    <mergeCell ref="S14:U14"/>
    <mergeCell ref="V14:X14"/>
    <mergeCell ref="E17:G17"/>
    <mergeCell ref="H17:O17"/>
    <mergeCell ref="P17:R17"/>
    <mergeCell ref="S17:U17"/>
    <mergeCell ref="V17:X17"/>
    <mergeCell ref="Y17:AA17"/>
    <mergeCell ref="AB17:AD17"/>
    <mergeCell ref="AE17:AG17"/>
    <mergeCell ref="P15:R15"/>
    <mergeCell ref="S15:U15"/>
    <mergeCell ref="V15:X15"/>
    <mergeCell ref="AB15:AD15"/>
    <mergeCell ref="AE15:AG15"/>
    <mergeCell ref="AE16:AG16"/>
    <mergeCell ref="Y15:AA15"/>
    <mergeCell ref="Y16:AA16"/>
    <mergeCell ref="AB16:AD16"/>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tabSelected="1" view="pageBreakPreview" zoomScale="98" zoomScaleNormal="100" zoomScaleSheetLayoutView="98" workbookViewId="0">
      <selection activeCell="G16" sqref="G16"/>
    </sheetView>
  </sheetViews>
  <sheetFormatPr defaultColWidth="9.109375" defaultRowHeight="7.8" x14ac:dyDescent="0.25"/>
  <cols>
    <col min="1" max="1" width="29.33203125" style="14" customWidth="1"/>
    <col min="2" max="2" width="13" style="14" customWidth="1"/>
    <col min="3" max="3" width="13" style="15" customWidth="1"/>
    <col min="4" max="4" width="13" style="14" customWidth="1"/>
    <col min="5" max="5" width="6.5546875" style="16" customWidth="1"/>
    <col min="6" max="6" width="6.5546875" style="17" customWidth="1"/>
    <col min="7" max="7" width="14.6640625" style="14" customWidth="1"/>
    <col min="8" max="16384" width="9.109375" style="14"/>
  </cols>
  <sheetData>
    <row r="1" spans="1:7" s="2" customFormat="1" ht="12" customHeight="1" x14ac:dyDescent="0.25">
      <c r="A1" s="72" t="s">
        <v>14</v>
      </c>
      <c r="B1" s="73"/>
      <c r="C1" s="73"/>
      <c r="D1" s="73"/>
      <c r="E1" s="73"/>
      <c r="F1" s="74"/>
      <c r="G1" s="18" t="s">
        <v>27</v>
      </c>
    </row>
    <row r="2" spans="1:7" s="2" customFormat="1" ht="15" customHeight="1" x14ac:dyDescent="0.25">
      <c r="A2" s="132" t="s">
        <v>85</v>
      </c>
      <c r="B2" s="133"/>
      <c r="C2" s="133"/>
      <c r="D2" s="133"/>
      <c r="E2" s="133"/>
      <c r="F2" s="134"/>
      <c r="G2" s="54" t="s">
        <v>86</v>
      </c>
    </row>
    <row r="3" spans="1:7" s="2" customFormat="1" ht="12" customHeight="1" x14ac:dyDescent="0.25">
      <c r="A3" s="132"/>
      <c r="B3" s="133"/>
      <c r="C3" s="133"/>
      <c r="D3" s="133"/>
      <c r="E3" s="133"/>
      <c r="F3" s="134"/>
      <c r="G3" s="18" t="s">
        <v>0</v>
      </c>
    </row>
    <row r="4" spans="1:7" s="2" customFormat="1" ht="15" customHeight="1" x14ac:dyDescent="0.25">
      <c r="A4" s="135"/>
      <c r="B4" s="136"/>
      <c r="C4" s="136"/>
      <c r="D4" s="136"/>
      <c r="E4" s="136"/>
      <c r="F4" s="137"/>
      <c r="G4" s="55" t="s">
        <v>91</v>
      </c>
    </row>
    <row r="5" spans="1:7" s="2" customFormat="1" ht="15" customHeight="1" x14ac:dyDescent="0.25">
      <c r="A5" s="6"/>
      <c r="B5" s="6"/>
      <c r="C5" s="6"/>
      <c r="D5" s="6"/>
      <c r="E5" s="6"/>
      <c r="F5" s="6"/>
      <c r="G5" s="51"/>
    </row>
    <row r="6" spans="1:7" s="5" customFormat="1" ht="37.5" customHeight="1" x14ac:dyDescent="0.25">
      <c r="A6" s="29"/>
      <c r="B6" s="45" t="s">
        <v>49</v>
      </c>
      <c r="C6" s="31" t="s">
        <v>45</v>
      </c>
      <c r="D6" s="45" t="s">
        <v>46</v>
      </c>
      <c r="E6" s="144" t="s">
        <v>50</v>
      </c>
      <c r="F6" s="145"/>
      <c r="G6" s="146"/>
    </row>
    <row r="7" spans="1:7" s="5" customFormat="1" ht="12" customHeight="1" x14ac:dyDescent="0.25">
      <c r="A7" s="32"/>
      <c r="B7" s="45" t="s">
        <v>1</v>
      </c>
      <c r="C7" s="31" t="s">
        <v>2</v>
      </c>
      <c r="D7" s="45" t="s">
        <v>3</v>
      </c>
      <c r="E7" s="141"/>
      <c r="F7" s="142"/>
      <c r="G7" s="143"/>
    </row>
    <row r="8" spans="1:7" s="5" customFormat="1" ht="15" customHeight="1" x14ac:dyDescent="0.25">
      <c r="A8" s="30"/>
      <c r="B8" s="52" t="s">
        <v>90</v>
      </c>
      <c r="C8" s="53">
        <v>0.61299999999999999</v>
      </c>
      <c r="D8" s="52">
        <v>0.13900000000000001</v>
      </c>
      <c r="E8" s="138">
        <f>SUM(G13:G18)</f>
        <v>103678.31424000001</v>
      </c>
      <c r="F8" s="139"/>
      <c r="G8" s="140"/>
    </row>
    <row r="9" spans="1:7" s="5" customFormat="1" ht="15" customHeight="1" x14ac:dyDescent="0.25">
      <c r="A9" s="4"/>
      <c r="B9" s="6"/>
      <c r="C9" s="7"/>
      <c r="D9" s="6"/>
      <c r="E9" s="131"/>
      <c r="F9" s="131"/>
      <c r="G9" s="3"/>
    </row>
    <row r="10" spans="1:7" s="5" customFormat="1" ht="12" customHeight="1" x14ac:dyDescent="0.2">
      <c r="A10" s="130" t="s">
        <v>47</v>
      </c>
      <c r="B10" s="130" t="s">
        <v>12</v>
      </c>
      <c r="C10" s="147" t="s">
        <v>39</v>
      </c>
      <c r="D10" s="130" t="s">
        <v>40</v>
      </c>
      <c r="E10" s="130" t="s">
        <v>41</v>
      </c>
      <c r="F10" s="130"/>
      <c r="G10" s="130" t="s">
        <v>42</v>
      </c>
    </row>
    <row r="11" spans="1:7" s="5" customFormat="1" ht="24" customHeight="1" x14ac:dyDescent="0.25">
      <c r="A11" s="130"/>
      <c r="B11" s="130"/>
      <c r="C11" s="147"/>
      <c r="D11" s="130"/>
      <c r="E11" s="19" t="s">
        <v>43</v>
      </c>
      <c r="F11" s="20" t="s">
        <v>44</v>
      </c>
      <c r="G11" s="130"/>
    </row>
    <row r="12" spans="1:7" s="5" customFormat="1" ht="12" customHeight="1" x14ac:dyDescent="0.25">
      <c r="A12" s="18"/>
      <c r="B12" s="18" t="s">
        <v>4</v>
      </c>
      <c r="C12" s="21" t="s">
        <v>5</v>
      </c>
      <c r="D12" s="18" t="s">
        <v>6</v>
      </c>
      <c r="E12" s="22" t="s">
        <v>7</v>
      </c>
      <c r="F12" s="23" t="s">
        <v>8</v>
      </c>
      <c r="G12" s="18" t="s">
        <v>48</v>
      </c>
    </row>
    <row r="13" spans="1:7" s="8" customFormat="1" ht="30" customHeight="1" x14ac:dyDescent="0.25">
      <c r="A13" s="226" t="s">
        <v>87</v>
      </c>
      <c r="B13" s="227">
        <v>6402</v>
      </c>
      <c r="C13" s="228">
        <v>0.1</v>
      </c>
      <c r="D13" s="227">
        <f>+B13*C13</f>
        <v>640.20000000000005</v>
      </c>
      <c r="E13" s="26">
        <v>6</v>
      </c>
      <c r="F13" s="27">
        <v>23.08</v>
      </c>
      <c r="G13" s="229">
        <f>(D13*F13)*(1+$C$8+$D$8)</f>
        <v>25887.229632000002</v>
      </c>
    </row>
    <row r="14" spans="1:7" s="9" customFormat="1" ht="30" customHeight="1" x14ac:dyDescent="0.25">
      <c r="A14" s="226" t="s">
        <v>88</v>
      </c>
      <c r="B14" s="227">
        <v>56</v>
      </c>
      <c r="C14" s="228">
        <v>0.1</v>
      </c>
      <c r="D14" s="227">
        <f>+B14*C14</f>
        <v>5.6000000000000005</v>
      </c>
      <c r="E14" s="26">
        <v>6</v>
      </c>
      <c r="F14" s="27">
        <v>23.08</v>
      </c>
      <c r="G14" s="229">
        <f>(D14*F14)*(1+$C$8+$D$8)</f>
        <v>226.44249599999998</v>
      </c>
    </row>
    <row r="15" spans="1:7" s="9" customFormat="1" ht="30" customHeight="1" x14ac:dyDescent="0.25">
      <c r="A15" s="226" t="s">
        <v>89</v>
      </c>
      <c r="B15" s="227">
        <v>19182</v>
      </c>
      <c r="C15" s="228">
        <v>0.1</v>
      </c>
      <c r="D15" s="227">
        <f>+B15*C15</f>
        <v>1918.2</v>
      </c>
      <c r="E15" s="26">
        <v>6</v>
      </c>
      <c r="F15" s="27">
        <v>23.08</v>
      </c>
      <c r="G15" s="229">
        <f>(D15*F15)*(1+$C$8+$D$8)</f>
        <v>77564.642112000001</v>
      </c>
    </row>
    <row r="16" spans="1:7" s="9" customFormat="1" ht="30" customHeight="1" x14ac:dyDescent="0.25">
      <c r="A16" s="24"/>
      <c r="B16" s="25"/>
      <c r="C16" s="25"/>
      <c r="D16" s="25"/>
      <c r="E16" s="26"/>
      <c r="F16" s="27"/>
      <c r="G16" s="28"/>
    </row>
    <row r="17" spans="1:7" s="9" customFormat="1" ht="30" customHeight="1" x14ac:dyDescent="0.25">
      <c r="A17" s="24"/>
      <c r="B17" s="25"/>
      <c r="C17" s="25"/>
      <c r="D17" s="25"/>
      <c r="E17" s="26"/>
      <c r="F17" s="27"/>
      <c r="G17" s="28"/>
    </row>
    <row r="18" spans="1:7" s="9" customFormat="1" ht="30" customHeight="1" x14ac:dyDescent="0.25">
      <c r="A18" s="24"/>
      <c r="B18" s="25"/>
      <c r="C18" s="25"/>
      <c r="D18" s="25"/>
      <c r="E18" s="26"/>
      <c r="F18" s="27"/>
      <c r="G18" s="28"/>
    </row>
    <row r="19" spans="1:7" ht="25.35" customHeight="1" x14ac:dyDescent="0.25">
      <c r="A19" s="10"/>
      <c r="B19" s="10"/>
      <c r="C19" s="11"/>
      <c r="D19" s="10"/>
      <c r="E19" s="12"/>
      <c r="F19" s="13"/>
      <c r="G19" s="10"/>
    </row>
    <row r="20" spans="1:7" ht="23.85" customHeight="1" x14ac:dyDescent="0.25">
      <c r="A20" s="10"/>
      <c r="B20" s="10"/>
      <c r="C20" s="11"/>
      <c r="D20" s="10"/>
      <c r="E20" s="12"/>
      <c r="F20" s="13"/>
      <c r="G20" s="10"/>
    </row>
    <row r="21" spans="1:7" ht="23.85" customHeight="1" x14ac:dyDescent="0.25">
      <c r="A21" s="10"/>
      <c r="B21" s="10"/>
      <c r="C21" s="11"/>
      <c r="D21" s="10"/>
      <c r="E21" s="12"/>
      <c r="F21" s="13"/>
      <c r="G21" s="10"/>
    </row>
    <row r="22" spans="1:7" ht="23.85" customHeight="1" x14ac:dyDescent="0.25"/>
    <row r="23" spans="1:7" ht="23.85" customHeight="1" x14ac:dyDescent="0.25"/>
    <row r="24" spans="1:7" ht="23.85" customHeight="1" x14ac:dyDescent="0.25"/>
    <row r="25" spans="1:7" ht="23.85" customHeight="1" x14ac:dyDescent="0.25"/>
    <row r="26" spans="1:7" ht="23.85" customHeight="1" x14ac:dyDescent="0.25"/>
    <row r="27" spans="1:7" ht="23.85" customHeight="1" x14ac:dyDescent="0.25"/>
    <row r="28" spans="1:7" ht="23.85" customHeight="1" x14ac:dyDescent="0.25"/>
    <row r="29" spans="1:7" ht="23.85" customHeight="1" x14ac:dyDescent="0.25"/>
    <row r="30" spans="1:7" ht="23.85" customHeight="1" x14ac:dyDescent="0.25"/>
    <row r="31" spans="1:7" ht="23.85" customHeight="1" x14ac:dyDescent="0.25"/>
    <row r="32" spans="1:7" ht="23.85" customHeight="1" x14ac:dyDescent="0.25"/>
    <row r="33" ht="23.85" customHeight="1" x14ac:dyDescent="0.25"/>
    <row r="34" ht="23.85" customHeight="1" x14ac:dyDescent="0.25"/>
    <row r="35" ht="23.85" customHeight="1" x14ac:dyDescent="0.25"/>
    <row r="36" ht="23.85" customHeight="1" x14ac:dyDescent="0.25"/>
    <row r="37" ht="23.85" customHeight="1" x14ac:dyDescent="0.25"/>
    <row r="38" ht="23.85" customHeight="1" x14ac:dyDescent="0.25"/>
    <row r="39" ht="23.85" customHeight="1" x14ac:dyDescent="0.25"/>
    <row r="40" ht="23.85" customHeight="1" x14ac:dyDescent="0.25"/>
    <row r="41" ht="23.85" customHeight="1" x14ac:dyDescent="0.25"/>
    <row r="42" ht="23.85" customHeight="1" x14ac:dyDescent="0.25"/>
  </sheetData>
  <mergeCells count="12">
    <mergeCell ref="D10:D11"/>
    <mergeCell ref="G10:G11"/>
    <mergeCell ref="E9:F9"/>
    <mergeCell ref="E10:F10"/>
    <mergeCell ref="A1:F1"/>
    <mergeCell ref="A2:F4"/>
    <mergeCell ref="E8:G8"/>
    <mergeCell ref="E7:G7"/>
    <mergeCell ref="E6:G6"/>
    <mergeCell ref="A10:A11"/>
    <mergeCell ref="B10:B11"/>
    <mergeCell ref="C10:C11"/>
  </mergeCells>
  <hyperlinks>
    <hyperlink ref="C6" r:id="rId1" xr:uid="{00000000-0004-0000-0100-000000000000}"/>
  </hyperlinks>
  <pageMargins left="0.5" right="0.5" top="0.5" bottom="0.75" header="0.3" footer="0.3"/>
  <pageSetup orientation="portrait" r:id="rId2"/>
  <headerFooter>
    <oddFooter>&amp;LAPHIS 79, Federal Government Costs for Information Collection Worksheet&amp;RPage &amp;P of &amp;N</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opLeftCell="A13" zoomScale="194" zoomScaleNormal="194" workbookViewId="0">
      <selection activeCell="G10" sqref="G10"/>
    </sheetView>
  </sheetViews>
  <sheetFormatPr defaultColWidth="9.109375" defaultRowHeight="9" customHeight="1" x14ac:dyDescent="0.25"/>
  <cols>
    <col min="1" max="1" width="40.44140625" style="34" customWidth="1"/>
    <col min="2" max="2" width="8.6640625" style="34" customWidth="1"/>
    <col min="3" max="6" width="10.6640625" style="34" customWidth="1"/>
    <col min="7" max="9" width="12.6640625" style="34" customWidth="1"/>
    <col min="10" max="10" width="16.6640625" style="34" bestFit="1" customWidth="1"/>
    <col min="11" max="13" width="12.6640625" style="34" customWidth="1"/>
    <col min="14" max="16384" width="9.109375" style="34"/>
  </cols>
  <sheetData>
    <row r="1" spans="1:8" ht="9" customHeight="1" x14ac:dyDescent="0.25">
      <c r="A1" s="159" t="s">
        <v>51</v>
      </c>
      <c r="B1" s="161">
        <f>'APHIS 71'!A2</f>
        <v>0</v>
      </c>
      <c r="C1" s="162"/>
      <c r="D1" s="33"/>
      <c r="E1" s="33"/>
    </row>
    <row r="2" spans="1:8" ht="9" customHeight="1" x14ac:dyDescent="0.25">
      <c r="A2" s="160"/>
      <c r="B2" s="163"/>
      <c r="C2" s="164"/>
      <c r="D2" s="33"/>
      <c r="E2" s="33"/>
    </row>
    <row r="3" spans="1:8" ht="9" customHeight="1" x14ac:dyDescent="0.25">
      <c r="A3" s="160" t="s">
        <v>52</v>
      </c>
      <c r="B3" s="165" t="s">
        <v>66</v>
      </c>
      <c r="C3" s="166"/>
      <c r="D3" s="33"/>
      <c r="E3" s="33"/>
    </row>
    <row r="4" spans="1:8" ht="9" customHeight="1" x14ac:dyDescent="0.25">
      <c r="A4" s="160"/>
      <c r="B4" s="167"/>
      <c r="C4" s="168"/>
      <c r="D4" s="33"/>
      <c r="E4" s="33"/>
    </row>
    <row r="5" spans="1:8" ht="9" customHeight="1" x14ac:dyDescent="0.25">
      <c r="A5" s="160" t="s">
        <v>53</v>
      </c>
      <c r="B5" s="169" t="s">
        <v>54</v>
      </c>
      <c r="C5" s="170"/>
      <c r="D5" s="35"/>
      <c r="E5" s="35"/>
      <c r="F5" s="35"/>
      <c r="H5" s="36"/>
    </row>
    <row r="6" spans="1:8" ht="9" customHeight="1" x14ac:dyDescent="0.25">
      <c r="A6" s="160"/>
      <c r="B6" s="171"/>
      <c r="C6" s="172"/>
      <c r="D6" s="148" t="s">
        <v>64</v>
      </c>
      <c r="E6" s="149"/>
      <c r="F6" s="37" t="s">
        <v>65</v>
      </c>
      <c r="G6" s="46" t="s">
        <v>84</v>
      </c>
    </row>
    <row r="7" spans="1:8" ht="10.199999999999999" customHeight="1" x14ac:dyDescent="0.25">
      <c r="A7" s="150" t="s">
        <v>55</v>
      </c>
      <c r="B7" s="151"/>
      <c r="C7" s="153">
        <f>'APHIS 71'!A11</f>
        <v>0</v>
      </c>
      <c r="D7" s="155"/>
      <c r="E7" s="156"/>
    </row>
    <row r="8" spans="1:8" ht="10.199999999999999" customHeight="1" x14ac:dyDescent="0.25">
      <c r="A8" s="150"/>
      <c r="B8" s="152"/>
      <c r="C8" s="154"/>
      <c r="D8" s="157" t="s">
        <v>68</v>
      </c>
      <c r="E8" s="158"/>
      <c r="F8" s="40">
        <f>SUMIFS('APHIS 71'!$V$15:$V$294,'APHIS 71'!$B$15:$B$294,"=FG", 'APHIS 71'!$C$15:$C$294,"=?")</f>
        <v>0</v>
      </c>
      <c r="H8" s="38"/>
    </row>
    <row r="9" spans="1:8" ht="10.199999999999999" customHeight="1" x14ac:dyDescent="0.25">
      <c r="A9" s="150" t="s">
        <v>56</v>
      </c>
      <c r="B9" s="152"/>
      <c r="C9" s="173" t="e">
        <f>C11/C7</f>
        <v>#DIV/0!</v>
      </c>
      <c r="D9" s="157" t="s">
        <v>67</v>
      </c>
      <c r="E9" s="158"/>
      <c r="F9" s="41">
        <f>SUMIFS('APHIS 71'!$V$15:$V$294,'APHIS 71'!$B$15:$B$294,"=S1", 'APHIS 71'!$C$15:$C$294,"=?")</f>
        <v>0</v>
      </c>
      <c r="H9" s="38"/>
    </row>
    <row r="10" spans="1:8" ht="10.199999999999999" customHeight="1" x14ac:dyDescent="0.25">
      <c r="A10" s="150"/>
      <c r="B10" s="152"/>
      <c r="C10" s="173"/>
      <c r="D10" s="157" t="s">
        <v>69</v>
      </c>
      <c r="E10" s="158"/>
      <c r="F10" s="40">
        <f>SUMIFS('APHIS 71'!$V$15:$V$294,'APHIS 71'!$B$15:$B$294,"=S2", 'APHIS 71'!$C$15:$C$294,"=?")</f>
        <v>0</v>
      </c>
      <c r="H10" s="38"/>
    </row>
    <row r="11" spans="1:8" ht="10.199999999999999" customHeight="1" x14ac:dyDescent="0.25">
      <c r="A11" s="150" t="s">
        <v>57</v>
      </c>
      <c r="B11" s="152"/>
      <c r="C11" s="154">
        <f>'APHIS 71'!F11</f>
        <v>0</v>
      </c>
      <c r="D11" s="157" t="s">
        <v>70</v>
      </c>
      <c r="E11" s="158"/>
      <c r="F11" s="40">
        <f>SUMIFS('APHIS 71'!$V$15:$V$294,'APHIS 71'!$B$15:$B$294,"=S3", 'APHIS 71'!$C$15:$C$294,"=?")</f>
        <v>0</v>
      </c>
      <c r="H11" s="38"/>
    </row>
    <row r="12" spans="1:8" ht="10.199999999999999" customHeight="1" x14ac:dyDescent="0.25">
      <c r="A12" s="150"/>
      <c r="B12" s="152"/>
      <c r="C12" s="154"/>
      <c r="D12" s="157" t="s">
        <v>71</v>
      </c>
      <c r="E12" s="158"/>
      <c r="F12" s="40">
        <f>SUMIFS('APHIS 71'!$V$15:$V$294,'APHIS 71'!$B$15:$B$294,"=P1", 'APHIS 71'!$C$15:$C$294,"=?")</f>
        <v>0</v>
      </c>
      <c r="H12" s="38"/>
    </row>
    <row r="13" spans="1:8" ht="10.199999999999999" customHeight="1" x14ac:dyDescent="0.25">
      <c r="A13" s="150" t="s">
        <v>58</v>
      </c>
      <c r="B13" s="152"/>
      <c r="C13" s="154">
        <f>'APHIS 71'!T11</f>
        <v>0</v>
      </c>
      <c r="D13" s="157" t="s">
        <v>72</v>
      </c>
      <c r="E13" s="158"/>
      <c r="F13" s="40">
        <f>SUMIFS('APHIS 71'!$V$15:$V$294,'APHIS 71'!$B$15:$B$294,"=P2", 'APHIS 71'!$C$15:$C$294,"=?")</f>
        <v>0</v>
      </c>
      <c r="G13" s="39"/>
      <c r="H13" s="38"/>
    </row>
    <row r="14" spans="1:8" ht="10.199999999999999" customHeight="1" x14ac:dyDescent="0.25">
      <c r="A14" s="150"/>
      <c r="B14" s="152"/>
      <c r="C14" s="154"/>
      <c r="D14" s="157" t="s">
        <v>73</v>
      </c>
      <c r="E14" s="158"/>
      <c r="F14" s="40">
        <f>SUMIFS('APHIS 71'!$V$15:$V$294,'APHIS 71'!$B$15:$B$294,"=P3", 'APHIS 71'!$C$15:$C$294,"=?")</f>
        <v>0</v>
      </c>
      <c r="G14" s="39"/>
      <c r="H14" s="38"/>
    </row>
    <row r="15" spans="1:8" ht="10.199999999999999" customHeight="1" x14ac:dyDescent="0.25">
      <c r="A15" s="155" t="s">
        <v>59</v>
      </c>
      <c r="B15" s="175"/>
      <c r="C15" s="177" t="e">
        <f>C13/C11</f>
        <v>#DIV/0!</v>
      </c>
      <c r="D15" s="157" t="s">
        <v>74</v>
      </c>
      <c r="E15" s="158"/>
      <c r="F15" s="42">
        <f>SUMIFS('APHIS 71'!$V$15:$V$294,'APHIS 71'!$B$15:$B$294,"=I", 'APHIS 71'!$C$15:$C$294,"=?")</f>
        <v>0</v>
      </c>
    </row>
    <row r="16" spans="1:8" ht="10.199999999999999" customHeight="1" thickBot="1" x14ac:dyDescent="0.3">
      <c r="A16" s="174"/>
      <c r="B16" s="176"/>
      <c r="C16" s="178"/>
      <c r="D16" s="179"/>
      <c r="E16" s="180"/>
      <c r="F16" s="40">
        <f>SUM(F8:F15)</f>
        <v>0</v>
      </c>
    </row>
    <row r="17" spans="1:6" ht="9" customHeight="1" thickBot="1" x14ac:dyDescent="0.3"/>
    <row r="18" spans="1:6" ht="12" customHeight="1" x14ac:dyDescent="0.25">
      <c r="A18" s="159" t="s">
        <v>53</v>
      </c>
      <c r="B18" s="185" t="s">
        <v>76</v>
      </c>
      <c r="C18" s="186"/>
      <c r="D18" s="187" t="s">
        <v>61</v>
      </c>
      <c r="E18" s="189" t="s">
        <v>62</v>
      </c>
      <c r="F18" s="191" t="s">
        <v>63</v>
      </c>
    </row>
    <row r="19" spans="1:6" ht="12" customHeight="1" x14ac:dyDescent="0.25">
      <c r="A19" s="160"/>
      <c r="B19" s="171"/>
      <c r="C19" s="172"/>
      <c r="D19" s="188"/>
      <c r="E19" s="190"/>
      <c r="F19" s="192"/>
    </row>
    <row r="20" spans="1:6" ht="9" customHeight="1" x14ac:dyDescent="0.25">
      <c r="A20" s="150" t="s">
        <v>55</v>
      </c>
      <c r="B20" s="151"/>
      <c r="C20" s="193">
        <f>F8</f>
        <v>0</v>
      </c>
      <c r="D20" s="183"/>
      <c r="E20" s="184"/>
      <c r="F20" s="181"/>
    </row>
    <row r="21" spans="1:6" ht="9" customHeight="1" x14ac:dyDescent="0.25">
      <c r="A21" s="150"/>
      <c r="B21" s="152"/>
      <c r="C21" s="194"/>
      <c r="D21" s="183"/>
      <c r="E21" s="184"/>
      <c r="F21" s="181"/>
    </row>
    <row r="22" spans="1:6" ht="9" customHeight="1" x14ac:dyDescent="0.25">
      <c r="A22" s="150" t="s">
        <v>56</v>
      </c>
      <c r="B22" s="152"/>
      <c r="C22" s="182" t="e">
        <f>C24/C20</f>
        <v>#DIV/0!</v>
      </c>
      <c r="D22" s="183"/>
      <c r="E22" s="184"/>
      <c r="F22" s="181"/>
    </row>
    <row r="23" spans="1:6" ht="9" customHeight="1" x14ac:dyDescent="0.25">
      <c r="A23" s="150"/>
      <c r="B23" s="152"/>
      <c r="C23" s="182"/>
      <c r="D23" s="183"/>
      <c r="E23" s="184"/>
      <c r="F23" s="181"/>
    </row>
    <row r="24" spans="1:6" ht="9" customHeight="1" x14ac:dyDescent="0.25">
      <c r="A24" s="150" t="s">
        <v>57</v>
      </c>
      <c r="B24" s="152"/>
      <c r="C24" s="194">
        <f>SUMIF('APHIS 71'!$B$15:$B$294,"=FG",'APHIS 71'!$Y$15:$Y$294)</f>
        <v>0</v>
      </c>
      <c r="D24" s="204"/>
      <c r="E24" s="205"/>
      <c r="F24" s="206"/>
    </row>
    <row r="25" spans="1:6" ht="9" customHeight="1" x14ac:dyDescent="0.25">
      <c r="A25" s="150"/>
      <c r="B25" s="152"/>
      <c r="C25" s="194"/>
      <c r="D25" s="204"/>
      <c r="E25" s="205"/>
      <c r="F25" s="206"/>
    </row>
    <row r="26" spans="1:6" ht="9" customHeight="1" x14ac:dyDescent="0.25">
      <c r="A26" s="150" t="s">
        <v>58</v>
      </c>
      <c r="B26" s="152"/>
      <c r="C26" s="194">
        <f>SUMIF('APHIS 71'!$B$15:$B$294,"=FG",'APHIS 71'!$AE$15:$AE$294)</f>
        <v>0</v>
      </c>
      <c r="D26" s="198">
        <f>SUMIFS('APHIS 71'!$AE$15:$AE$294,'APHIS 71'!$B$15:$B$294,"=FG", 'APHIS 71'!$D$15:$D$294,"=I")</f>
        <v>0</v>
      </c>
      <c r="E26" s="200">
        <f>SUMIFS('APHIS 71'!$AE$15:$AE$294,'APHIS 71'!$B$15:$B$294,"=FG", 'APHIS 71'!$D$15:$D$294,"=R")</f>
        <v>0</v>
      </c>
      <c r="F26" s="202">
        <f>SUMIFS('APHIS 71'!$AE$15:$AE$294,'APHIS 71'!$B$15:$B$294,"=FG", 'APHIS 71'!$D$15:$D$294,"=TP")</f>
        <v>0</v>
      </c>
    </row>
    <row r="27" spans="1:6" ht="9" customHeight="1" thickBot="1" x14ac:dyDescent="0.3">
      <c r="A27" s="195"/>
      <c r="B27" s="196"/>
      <c r="C27" s="197"/>
      <c r="D27" s="199">
        <f>SUMIFS('APHIS 71'!$V$15:$V$294,'APHIS 71'!$B$15:$B$294,"=FG", 'APHIS 71'!$C$15:$C$294,"=?")</f>
        <v>0</v>
      </c>
      <c r="E27" s="201">
        <f>SUMIFS('APHIS 71'!$V$15:$V$294,'APHIS 71'!$B$15:$B$294,"=FG", 'APHIS 71'!$C$15:$C$294,"=?")</f>
        <v>0</v>
      </c>
      <c r="F27" s="203">
        <f>SUMIFS('APHIS 71'!$V$15:$V$294,'APHIS 71'!$B$15:$B$294,"=FG", 'APHIS 71'!$C$15:$C$294,"=?")</f>
        <v>0</v>
      </c>
    </row>
    <row r="28" spans="1:6" ht="9" customHeight="1" x14ac:dyDescent="0.25">
      <c r="A28" s="208" t="s">
        <v>78</v>
      </c>
      <c r="B28" s="209"/>
      <c r="C28" s="210">
        <f>SUMIFS('APHIS 71'!$Y$15:$Y$294,'APHIS 71'!$B$15:$B$294,"=FG", 'APHIS 71'!$A$15:$A$294,"=E")</f>
        <v>0</v>
      </c>
      <c r="D28" s="211"/>
      <c r="E28" s="213"/>
      <c r="F28" s="215"/>
    </row>
    <row r="29" spans="1:6" ht="9" customHeight="1" x14ac:dyDescent="0.25">
      <c r="A29" s="150"/>
      <c r="B29" s="151"/>
      <c r="C29" s="194">
        <f>SUMIFS('APHIS 71'!$V$15:$V$294,'APHIS 71'!$B$15:$B$294,"=FG", 'APHIS 71'!$C$15:$C$294,"=?")</f>
        <v>0</v>
      </c>
      <c r="D29" s="212"/>
      <c r="E29" s="214"/>
      <c r="F29" s="216"/>
    </row>
    <row r="30" spans="1:6" ht="9" customHeight="1" x14ac:dyDescent="0.25">
      <c r="A30" s="217" t="s">
        <v>79</v>
      </c>
      <c r="B30" s="218"/>
      <c r="C30" s="193">
        <f>SUMIFS('APHIS 71'!$AE$15:$AE$294,'APHIS 71'!$B$15:$B$294,"=FG", 'APHIS 71'!$A$15:$A$294,"=E")</f>
        <v>0</v>
      </c>
      <c r="D30" s="220"/>
      <c r="E30" s="222"/>
      <c r="F30" s="224"/>
    </row>
    <row r="31" spans="1:6" ht="9" customHeight="1" thickBot="1" x14ac:dyDescent="0.3">
      <c r="A31" s="195"/>
      <c r="B31" s="219"/>
      <c r="C31" s="197">
        <f>SUMIFS('APHIS 71'!$V$15:$V$294,'APHIS 71'!$B$15:$B$294,"=FG", 'APHIS 71'!$C$15:$C$294,"=?")</f>
        <v>0</v>
      </c>
      <c r="D31" s="221"/>
      <c r="E31" s="223"/>
      <c r="F31" s="225"/>
    </row>
    <row r="32" spans="1:6" ht="9" customHeight="1" thickBot="1" x14ac:dyDescent="0.3"/>
    <row r="33" spans="1:6" ht="12" customHeight="1" x14ac:dyDescent="0.25">
      <c r="A33" s="159" t="s">
        <v>53</v>
      </c>
      <c r="B33" s="185" t="s">
        <v>77</v>
      </c>
      <c r="C33" s="186"/>
      <c r="D33" s="187" t="s">
        <v>61</v>
      </c>
      <c r="E33" s="189" t="s">
        <v>62</v>
      </c>
      <c r="F33" s="191" t="s">
        <v>63</v>
      </c>
    </row>
    <row r="34" spans="1:6" ht="12" customHeight="1" x14ac:dyDescent="0.25">
      <c r="A34" s="160"/>
      <c r="B34" s="171"/>
      <c r="C34" s="172"/>
      <c r="D34" s="188"/>
      <c r="E34" s="190"/>
      <c r="F34" s="192"/>
    </row>
    <row r="35" spans="1:6" ht="9" customHeight="1" x14ac:dyDescent="0.25">
      <c r="A35" s="150" t="s">
        <v>55</v>
      </c>
      <c r="B35" s="151"/>
      <c r="C35" s="193">
        <f>SUM(F9:F11)</f>
        <v>0</v>
      </c>
      <c r="D35" s="183"/>
      <c r="E35" s="184"/>
      <c r="F35" s="181"/>
    </row>
    <row r="36" spans="1:6" ht="9" customHeight="1" x14ac:dyDescent="0.25">
      <c r="A36" s="150"/>
      <c r="B36" s="152"/>
      <c r="C36" s="194"/>
      <c r="D36" s="183"/>
      <c r="E36" s="184"/>
      <c r="F36" s="181"/>
    </row>
    <row r="37" spans="1:6" ht="9" customHeight="1" x14ac:dyDescent="0.25">
      <c r="A37" s="150" t="s">
        <v>56</v>
      </c>
      <c r="B37" s="152"/>
      <c r="C37" s="207" t="e">
        <f>C39/C35</f>
        <v>#DIV/0!</v>
      </c>
      <c r="D37" s="183"/>
      <c r="E37" s="184"/>
      <c r="F37" s="181"/>
    </row>
    <row r="38" spans="1:6" ht="9" customHeight="1" x14ac:dyDescent="0.25">
      <c r="A38" s="150"/>
      <c r="B38" s="152"/>
      <c r="C38" s="207"/>
      <c r="D38" s="183"/>
      <c r="E38" s="184"/>
      <c r="F38" s="181"/>
    </row>
    <row r="39" spans="1:6" ht="9" customHeight="1" x14ac:dyDescent="0.25">
      <c r="A39" s="150" t="s">
        <v>57</v>
      </c>
      <c r="B39" s="152"/>
      <c r="C39" s="194">
        <f>SUMIF('APHIS 71'!$B$15:$B$294,"=S?",'APHIS 71'!$Y$15:$Y$294)</f>
        <v>0</v>
      </c>
      <c r="D39" s="204"/>
      <c r="E39" s="205"/>
      <c r="F39" s="206"/>
    </row>
    <row r="40" spans="1:6" ht="9" customHeight="1" x14ac:dyDescent="0.25">
      <c r="A40" s="150"/>
      <c r="B40" s="152"/>
      <c r="C40" s="194"/>
      <c r="D40" s="204"/>
      <c r="E40" s="205"/>
      <c r="F40" s="206"/>
    </row>
    <row r="41" spans="1:6" ht="9" customHeight="1" x14ac:dyDescent="0.25">
      <c r="A41" s="150" t="s">
        <v>58</v>
      </c>
      <c r="B41" s="152"/>
      <c r="C41" s="194">
        <f>SUMIF('APHIS 71'!$B$15:$B$294,"=S?",'APHIS 71'!$AE$15:$AE$294)</f>
        <v>0</v>
      </c>
      <c r="D41" s="198">
        <f>SUMIFS('APHIS 71'!$AE$15:$AE$294,'APHIS 71'!$B$15:$B$294,"=S?", 'APHIS 71'!$D$15:$D$294,"=I")</f>
        <v>0</v>
      </c>
      <c r="E41" s="200">
        <f>SUMIFS('APHIS 71'!$AE$15:$AE$294,'APHIS 71'!$B$15:$B$294,"=S?", 'APHIS 71'!$D$15:$D$294,"=R")</f>
        <v>0</v>
      </c>
      <c r="F41" s="202">
        <f>SUMIFS('APHIS 71'!$AE$15:$AE$294,'APHIS 71'!$B$15:$B$294,"=S?", 'APHIS 71'!$D$15:$D$294,"=TP")</f>
        <v>0</v>
      </c>
    </row>
    <row r="42" spans="1:6" ht="9" customHeight="1" thickBot="1" x14ac:dyDescent="0.3">
      <c r="A42" s="195"/>
      <c r="B42" s="152"/>
      <c r="C42" s="197"/>
      <c r="D42" s="199">
        <f>SUMIFS('APHIS 71'!$V$15:$V$294,'APHIS 71'!$B$15:$B$294,"=FG", 'APHIS 71'!$C$15:$C$294,"=?")</f>
        <v>0</v>
      </c>
      <c r="E42" s="201">
        <f>SUMIFS('APHIS 71'!$V$15:$V$294,'APHIS 71'!$B$15:$B$294,"=FG", 'APHIS 71'!$C$15:$C$294,"=?")</f>
        <v>0</v>
      </c>
      <c r="F42" s="203">
        <f>SUMIFS('APHIS 71'!$V$15:$V$294,'APHIS 71'!$B$15:$B$294,"=FG", 'APHIS 71'!$C$15:$C$294,"=?")</f>
        <v>0</v>
      </c>
    </row>
    <row r="43" spans="1:6" ht="9" customHeight="1" x14ac:dyDescent="0.25">
      <c r="A43" s="208" t="s">
        <v>78</v>
      </c>
      <c r="B43" s="209"/>
      <c r="C43" s="210">
        <f>SUMIFS('APHIS 71'!$Y$15:$Y$294,'APHIS 71'!$B$15:$B$294,"=S?", 'APHIS 71'!$A$15:$A$294,"=E")</f>
        <v>0</v>
      </c>
      <c r="D43" s="211"/>
      <c r="E43" s="213"/>
      <c r="F43" s="215"/>
    </row>
    <row r="44" spans="1:6" ht="9" customHeight="1" x14ac:dyDescent="0.25">
      <c r="A44" s="150"/>
      <c r="B44" s="151"/>
      <c r="C44" s="194">
        <f>SUMIFS('APHIS 71'!$V$15:$V$294,'APHIS 71'!$B$15:$B$294,"=FG", 'APHIS 71'!$C$15:$C$294,"=?")</f>
        <v>0</v>
      </c>
      <c r="D44" s="212"/>
      <c r="E44" s="214"/>
      <c r="F44" s="216"/>
    </row>
    <row r="45" spans="1:6" ht="9" customHeight="1" x14ac:dyDescent="0.25">
      <c r="A45" s="217" t="s">
        <v>79</v>
      </c>
      <c r="B45" s="218"/>
      <c r="C45" s="193">
        <f>SUMIFS('APHIS 71'!$AE$15:$AE$294,'APHIS 71'!$B$15:$B$294,"=S?", 'APHIS 71'!$A$15:$A$294,"=E")</f>
        <v>0</v>
      </c>
      <c r="D45" s="220"/>
      <c r="E45" s="222"/>
      <c r="F45" s="224"/>
    </row>
    <row r="46" spans="1:6" ht="9" customHeight="1" thickBot="1" x14ac:dyDescent="0.3">
      <c r="A46" s="195"/>
      <c r="B46" s="219"/>
      <c r="C46" s="197">
        <f>SUMIFS('APHIS 71'!$V$15:$V$294,'APHIS 71'!$B$15:$B$294,"=FG", 'APHIS 71'!$C$15:$C$294,"=?")</f>
        <v>0</v>
      </c>
      <c r="D46" s="221"/>
      <c r="E46" s="223"/>
      <c r="F46" s="225"/>
    </row>
    <row r="47" spans="1:6" ht="9" customHeight="1" thickBot="1" x14ac:dyDescent="0.3"/>
    <row r="48" spans="1:6" ht="12" customHeight="1" x14ac:dyDescent="0.25">
      <c r="A48" s="159" t="s">
        <v>53</v>
      </c>
      <c r="B48" s="185" t="s">
        <v>75</v>
      </c>
      <c r="C48" s="186"/>
      <c r="D48" s="187" t="s">
        <v>61</v>
      </c>
      <c r="E48" s="189" t="s">
        <v>62</v>
      </c>
      <c r="F48" s="191" t="s">
        <v>63</v>
      </c>
    </row>
    <row r="49" spans="1:6" ht="12" customHeight="1" x14ac:dyDescent="0.25">
      <c r="A49" s="160"/>
      <c r="B49" s="171"/>
      <c r="C49" s="172"/>
      <c r="D49" s="188"/>
      <c r="E49" s="190"/>
      <c r="F49" s="192"/>
    </row>
    <row r="50" spans="1:6" ht="9" customHeight="1" x14ac:dyDescent="0.25">
      <c r="A50" s="150" t="s">
        <v>55</v>
      </c>
      <c r="B50" s="151"/>
      <c r="C50" s="193">
        <f>SUM(F12:F14)</f>
        <v>0</v>
      </c>
      <c r="D50" s="183"/>
      <c r="E50" s="184"/>
      <c r="F50" s="181"/>
    </row>
    <row r="51" spans="1:6" ht="9" customHeight="1" x14ac:dyDescent="0.25">
      <c r="A51" s="150"/>
      <c r="B51" s="152"/>
      <c r="C51" s="194"/>
      <c r="D51" s="183"/>
      <c r="E51" s="184"/>
      <c r="F51" s="181"/>
    </row>
    <row r="52" spans="1:6" ht="9" customHeight="1" x14ac:dyDescent="0.25">
      <c r="A52" s="150" t="s">
        <v>56</v>
      </c>
      <c r="B52" s="152"/>
      <c r="C52" s="207" t="e">
        <f>C54/C50</f>
        <v>#DIV/0!</v>
      </c>
      <c r="D52" s="183"/>
      <c r="E52" s="184"/>
      <c r="F52" s="181"/>
    </row>
    <row r="53" spans="1:6" ht="9" customHeight="1" x14ac:dyDescent="0.25">
      <c r="A53" s="150"/>
      <c r="B53" s="152"/>
      <c r="C53" s="207"/>
      <c r="D53" s="183"/>
      <c r="E53" s="184"/>
      <c r="F53" s="181"/>
    </row>
    <row r="54" spans="1:6" ht="9" customHeight="1" x14ac:dyDescent="0.25">
      <c r="A54" s="150" t="s">
        <v>57</v>
      </c>
      <c r="B54" s="152"/>
      <c r="C54" s="194">
        <f>SUMIF('APHIS 71'!$B$15:$B$294,"=P?",'APHIS 71'!$Y$15:$Y$294)</f>
        <v>0</v>
      </c>
      <c r="D54" s="204"/>
      <c r="E54" s="205"/>
      <c r="F54" s="206"/>
    </row>
    <row r="55" spans="1:6" ht="9" customHeight="1" x14ac:dyDescent="0.25">
      <c r="A55" s="150"/>
      <c r="B55" s="152"/>
      <c r="C55" s="194"/>
      <c r="D55" s="204"/>
      <c r="E55" s="205"/>
      <c r="F55" s="206"/>
    </row>
    <row r="56" spans="1:6" ht="9" customHeight="1" x14ac:dyDescent="0.25">
      <c r="A56" s="150" t="s">
        <v>58</v>
      </c>
      <c r="B56" s="152"/>
      <c r="C56" s="194">
        <f>SUMIF('APHIS 71'!$B$15:$B$294,"=P?",'APHIS 71'!$AE$15:$AE$294)</f>
        <v>0</v>
      </c>
      <c r="D56" s="198">
        <f>SUMIFS('APHIS 71'!$AE$15:$AE$294,'APHIS 71'!$B$15:$B$294,"=P?", 'APHIS 71'!$D$15:$D$294,"=I")</f>
        <v>0</v>
      </c>
      <c r="E56" s="200">
        <f>SUMIFS('APHIS 71'!$AE$15:$AE$294,'APHIS 71'!$B$15:$B$294,"=P?", 'APHIS 71'!$D$15:$D$294,"=R")</f>
        <v>0</v>
      </c>
      <c r="F56" s="202">
        <f>SUMIFS('APHIS 71'!$AE$15:$AE$294,'APHIS 71'!$B$15:$B$294,"=P?", 'APHIS 71'!$D$15:$D$294,"=TP")</f>
        <v>0</v>
      </c>
    </row>
    <row r="57" spans="1:6" ht="9" customHeight="1" thickBot="1" x14ac:dyDescent="0.3">
      <c r="A57" s="195"/>
      <c r="B57" s="152"/>
      <c r="C57" s="197"/>
      <c r="D57" s="199">
        <f>SUMIFS('APHIS 71'!$V$15:$V$294,'APHIS 71'!$B$15:$B$294,"=FG", 'APHIS 71'!$C$15:$C$294,"=?")</f>
        <v>0</v>
      </c>
      <c r="E57" s="201">
        <f>SUMIFS('APHIS 71'!$V$15:$V$294,'APHIS 71'!$B$15:$B$294,"=FG", 'APHIS 71'!$C$15:$C$294,"=?")</f>
        <v>0</v>
      </c>
      <c r="F57" s="203">
        <f>SUMIFS('APHIS 71'!$V$15:$V$294,'APHIS 71'!$B$15:$B$294,"=FG", 'APHIS 71'!$C$15:$C$294,"=?")</f>
        <v>0</v>
      </c>
    </row>
    <row r="58" spans="1:6" ht="9" customHeight="1" x14ac:dyDescent="0.25">
      <c r="A58" s="208" t="s">
        <v>78</v>
      </c>
      <c r="B58" s="209"/>
      <c r="C58" s="210">
        <f>SUMIFS('APHIS 71'!$Y$15:$Y$294,'APHIS 71'!$B$15:$B$294,"=P?", 'APHIS 71'!$A$15:$A$294,"=E")</f>
        <v>0</v>
      </c>
      <c r="D58" s="211"/>
      <c r="E58" s="213"/>
      <c r="F58" s="215"/>
    </row>
    <row r="59" spans="1:6" ht="9" customHeight="1" x14ac:dyDescent="0.25">
      <c r="A59" s="150"/>
      <c r="B59" s="151"/>
      <c r="C59" s="194">
        <f>SUMIFS('APHIS 71'!$V$15:$V$294,'APHIS 71'!$B$15:$B$294,"=FG", 'APHIS 71'!$C$15:$C$294,"=?")</f>
        <v>0</v>
      </c>
      <c r="D59" s="212"/>
      <c r="E59" s="214"/>
      <c r="F59" s="216"/>
    </row>
    <row r="60" spans="1:6" ht="9" customHeight="1" x14ac:dyDescent="0.25">
      <c r="A60" s="217" t="s">
        <v>79</v>
      </c>
      <c r="B60" s="218"/>
      <c r="C60" s="193">
        <f>SUMIFS('APHIS 71'!$AE$15:$AE$294,'APHIS 71'!$B$15:$B$294,"=P?", 'APHIS 71'!$A$15:$A$294,"=E")</f>
        <v>0</v>
      </c>
      <c r="D60" s="220"/>
      <c r="E60" s="222"/>
      <c r="F60" s="224"/>
    </row>
    <row r="61" spans="1:6" ht="9" customHeight="1" thickBot="1" x14ac:dyDescent="0.3">
      <c r="A61" s="195"/>
      <c r="B61" s="219"/>
      <c r="C61" s="197">
        <f>SUMIFS('APHIS 71'!$V$15:$V$294,'APHIS 71'!$B$15:$B$294,"=FG", 'APHIS 71'!$C$15:$C$294,"=?")</f>
        <v>0</v>
      </c>
      <c r="D61" s="221"/>
      <c r="E61" s="223"/>
      <c r="F61" s="225"/>
    </row>
    <row r="62" spans="1:6" ht="9" customHeight="1" thickBot="1" x14ac:dyDescent="0.3"/>
    <row r="63" spans="1:6" ht="12" customHeight="1" x14ac:dyDescent="0.25">
      <c r="A63" s="159" t="s">
        <v>53</v>
      </c>
      <c r="B63" s="185" t="s">
        <v>60</v>
      </c>
      <c r="C63" s="186"/>
      <c r="D63" s="187" t="s">
        <v>61</v>
      </c>
      <c r="E63" s="189" t="s">
        <v>62</v>
      </c>
      <c r="F63" s="191" t="s">
        <v>63</v>
      </c>
    </row>
    <row r="64" spans="1:6" ht="12" customHeight="1" x14ac:dyDescent="0.25">
      <c r="A64" s="160"/>
      <c r="B64" s="171"/>
      <c r="C64" s="172"/>
      <c r="D64" s="188"/>
      <c r="E64" s="190"/>
      <c r="F64" s="192"/>
    </row>
    <row r="65" spans="1:6" ht="9" customHeight="1" x14ac:dyDescent="0.25">
      <c r="A65" s="150" t="s">
        <v>55</v>
      </c>
      <c r="B65" s="151"/>
      <c r="C65" s="193">
        <f>F15</f>
        <v>0</v>
      </c>
      <c r="D65" s="183"/>
      <c r="E65" s="184"/>
      <c r="F65" s="181"/>
    </row>
    <row r="66" spans="1:6" ht="9" customHeight="1" x14ac:dyDescent="0.25">
      <c r="A66" s="150"/>
      <c r="B66" s="152"/>
      <c r="C66" s="194"/>
      <c r="D66" s="183"/>
      <c r="E66" s="184"/>
      <c r="F66" s="181"/>
    </row>
    <row r="67" spans="1:6" ht="9" customHeight="1" x14ac:dyDescent="0.25">
      <c r="A67" s="150" t="s">
        <v>56</v>
      </c>
      <c r="B67" s="152"/>
      <c r="C67" s="207" t="e">
        <f>C69/C65</f>
        <v>#DIV/0!</v>
      </c>
      <c r="D67" s="183"/>
      <c r="E67" s="184"/>
      <c r="F67" s="181"/>
    </row>
    <row r="68" spans="1:6" ht="9" customHeight="1" x14ac:dyDescent="0.25">
      <c r="A68" s="150"/>
      <c r="B68" s="152"/>
      <c r="C68" s="207"/>
      <c r="D68" s="183"/>
      <c r="E68" s="184"/>
      <c r="F68" s="181"/>
    </row>
    <row r="69" spans="1:6" ht="9" customHeight="1" x14ac:dyDescent="0.25">
      <c r="A69" s="150" t="s">
        <v>57</v>
      </c>
      <c r="B69" s="152"/>
      <c r="C69" s="194">
        <f>SUMIF('APHIS 71'!$B$15:$B$294,"=I",'APHIS 71'!$Y$15:$Y$294)</f>
        <v>0</v>
      </c>
      <c r="D69" s="204"/>
      <c r="E69" s="205"/>
      <c r="F69" s="206"/>
    </row>
    <row r="70" spans="1:6" ht="9" customHeight="1" x14ac:dyDescent="0.25">
      <c r="A70" s="150"/>
      <c r="B70" s="152"/>
      <c r="C70" s="194"/>
      <c r="D70" s="204"/>
      <c r="E70" s="205"/>
      <c r="F70" s="206"/>
    </row>
    <row r="71" spans="1:6" ht="9" customHeight="1" x14ac:dyDescent="0.25">
      <c r="A71" s="150" t="s">
        <v>58</v>
      </c>
      <c r="B71" s="152"/>
      <c r="C71" s="194">
        <f>SUMIF('APHIS 71'!$B$15:$B$294,"=I",'APHIS 71'!$AE$15:$AE$294)</f>
        <v>0</v>
      </c>
      <c r="D71" s="198">
        <f>SUMIFS('APHIS 71'!$AE$15:$AE$294,'APHIS 71'!$B$15:$B$294,"=I", 'APHIS 71'!$D$15:$D$294,"=I")</f>
        <v>0</v>
      </c>
      <c r="E71" s="200">
        <f>SUMIFS('APHIS 71'!$AE$15:$AE$294,'APHIS 71'!$B$15:$B$294,"=I", 'APHIS 71'!$D$15:$D$294,"=R")</f>
        <v>0</v>
      </c>
      <c r="F71" s="202">
        <f>SUMIFS('APHIS 71'!$AE$15:$AE$294,'APHIS 71'!$B$15:$B$294,"=I", 'APHIS 71'!$D$15:$D$294,"=TP")</f>
        <v>0</v>
      </c>
    </row>
    <row r="72" spans="1:6" ht="9" customHeight="1" thickBot="1" x14ac:dyDescent="0.3">
      <c r="A72" s="195"/>
      <c r="B72" s="152"/>
      <c r="C72" s="197"/>
      <c r="D72" s="199">
        <f>SUMIFS('APHIS 71'!$V$15:$V$294,'APHIS 71'!$B$15:$B$294,"=FG", 'APHIS 71'!$C$15:$C$294,"=?")</f>
        <v>0</v>
      </c>
      <c r="E72" s="201">
        <f>SUMIFS('APHIS 71'!$V$15:$V$294,'APHIS 71'!$B$15:$B$294,"=FG", 'APHIS 71'!$C$15:$C$294,"=?")</f>
        <v>0</v>
      </c>
      <c r="F72" s="203">
        <f>SUMIFS('APHIS 71'!$V$15:$V$294,'APHIS 71'!$B$15:$B$294,"=FG", 'APHIS 71'!$C$15:$C$294,"=?")</f>
        <v>0</v>
      </c>
    </row>
    <row r="73" spans="1:6" ht="9" customHeight="1" x14ac:dyDescent="0.25">
      <c r="A73" s="208" t="s">
        <v>78</v>
      </c>
      <c r="B73" s="209"/>
      <c r="C73" s="210">
        <f>SUMIFS('APHIS 71'!$Y$15:$Y$294,'APHIS 71'!$B$15:$B$294,"=I", 'APHIS 71'!$A$15:$A$294,"=E")</f>
        <v>0</v>
      </c>
      <c r="D73" s="211"/>
      <c r="E73" s="213"/>
      <c r="F73" s="215"/>
    </row>
    <row r="74" spans="1:6" ht="9" customHeight="1" x14ac:dyDescent="0.25">
      <c r="A74" s="150"/>
      <c r="B74" s="151"/>
      <c r="C74" s="194">
        <f>SUMIFS('APHIS 71'!$V$15:$V$294,'APHIS 71'!$B$15:$B$294,"=FG", 'APHIS 71'!$C$15:$C$294,"=?")</f>
        <v>0</v>
      </c>
      <c r="D74" s="212"/>
      <c r="E74" s="214"/>
      <c r="F74" s="216"/>
    </row>
    <row r="75" spans="1:6" ht="9" customHeight="1" x14ac:dyDescent="0.25">
      <c r="A75" s="217" t="s">
        <v>79</v>
      </c>
      <c r="B75" s="218"/>
      <c r="C75" s="193">
        <f>SUMIFS('APHIS 71'!$AE$15:$AE$294,'APHIS 71'!$B$15:$B$294,"=I", 'APHIS 71'!$A$15:$A$294,"=E")</f>
        <v>0</v>
      </c>
      <c r="D75" s="220"/>
      <c r="E75" s="222"/>
      <c r="F75" s="224"/>
    </row>
    <row r="76" spans="1:6" ht="9" customHeight="1" thickBot="1" x14ac:dyDescent="0.3">
      <c r="A76" s="195"/>
      <c r="B76" s="219"/>
      <c r="C76" s="197">
        <f>SUMIFS('APHIS 71'!$V$15:$V$294,'APHIS 71'!$B$15:$B$294,"=FG", 'APHIS 71'!$C$15:$C$294,"=?")</f>
        <v>0</v>
      </c>
      <c r="D76" s="221"/>
      <c r="E76" s="223"/>
      <c r="F76" s="225"/>
    </row>
  </sheetData>
  <mergeCells count="196">
    <mergeCell ref="A75:A76"/>
    <mergeCell ref="B75:B76"/>
    <mergeCell ref="C75:C76"/>
    <mergeCell ref="D75:D76"/>
    <mergeCell ref="E75:E76"/>
    <mergeCell ref="F75:F76"/>
    <mergeCell ref="A73:A74"/>
    <mergeCell ref="B73:B74"/>
    <mergeCell ref="C73:C74"/>
    <mergeCell ref="D73:D74"/>
    <mergeCell ref="E73:E74"/>
    <mergeCell ref="F73:F74"/>
    <mergeCell ref="A60:A61"/>
    <mergeCell ref="B60:B61"/>
    <mergeCell ref="C60:C61"/>
    <mergeCell ref="D60:D61"/>
    <mergeCell ref="E60:E61"/>
    <mergeCell ref="F60:F61"/>
    <mergeCell ref="A58:A59"/>
    <mergeCell ref="B58:B59"/>
    <mergeCell ref="C58:C59"/>
    <mergeCell ref="D58:D59"/>
    <mergeCell ref="E58:E59"/>
    <mergeCell ref="F58:F59"/>
    <mergeCell ref="A45:A46"/>
    <mergeCell ref="B45:B46"/>
    <mergeCell ref="C45:C46"/>
    <mergeCell ref="D45:D46"/>
    <mergeCell ref="E45:E46"/>
    <mergeCell ref="F45:F46"/>
    <mergeCell ref="A43:A44"/>
    <mergeCell ref="B43:B44"/>
    <mergeCell ref="C43:C44"/>
    <mergeCell ref="D43:D44"/>
    <mergeCell ref="E43:E44"/>
    <mergeCell ref="F43:F44"/>
    <mergeCell ref="A28:A29"/>
    <mergeCell ref="B28:B29"/>
    <mergeCell ref="C28:C29"/>
    <mergeCell ref="D28:D29"/>
    <mergeCell ref="E28:E29"/>
    <mergeCell ref="F28:F29"/>
    <mergeCell ref="A30:A31"/>
    <mergeCell ref="B30:B31"/>
    <mergeCell ref="C30:C31"/>
    <mergeCell ref="D30:D31"/>
    <mergeCell ref="E30:E31"/>
    <mergeCell ref="F30:F31"/>
    <mergeCell ref="A71:A72"/>
    <mergeCell ref="B71:B72"/>
    <mergeCell ref="C71:C72"/>
    <mergeCell ref="D71:D72"/>
    <mergeCell ref="E71:E72"/>
    <mergeCell ref="F71:F72"/>
    <mergeCell ref="A69:A70"/>
    <mergeCell ref="B69:B70"/>
    <mergeCell ref="C69:C70"/>
    <mergeCell ref="D69:D70"/>
    <mergeCell ref="E69:E70"/>
    <mergeCell ref="F69:F70"/>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56:A57"/>
    <mergeCell ref="B56:B57"/>
    <mergeCell ref="C56:C57"/>
    <mergeCell ref="D56:D57"/>
    <mergeCell ref="E56:E57"/>
    <mergeCell ref="F56:F57"/>
    <mergeCell ref="A54:A55"/>
    <mergeCell ref="B54:B55"/>
    <mergeCell ref="C54:C55"/>
    <mergeCell ref="D54:D55"/>
    <mergeCell ref="E54:E55"/>
    <mergeCell ref="F54:F55"/>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41:A42"/>
    <mergeCell ref="B41:B42"/>
    <mergeCell ref="C41:C42"/>
    <mergeCell ref="D41:D42"/>
    <mergeCell ref="E41:E42"/>
    <mergeCell ref="F41:F42"/>
    <mergeCell ref="A39:A40"/>
    <mergeCell ref="B39:B40"/>
    <mergeCell ref="C39:C40"/>
    <mergeCell ref="D39:D40"/>
    <mergeCell ref="E39:E40"/>
    <mergeCell ref="F39:F40"/>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26:A27"/>
    <mergeCell ref="B26:B27"/>
    <mergeCell ref="C26:C27"/>
    <mergeCell ref="D26:D27"/>
    <mergeCell ref="E26:E27"/>
    <mergeCell ref="F26:F27"/>
    <mergeCell ref="A24:A25"/>
    <mergeCell ref="B24:B25"/>
    <mergeCell ref="C24:C25"/>
    <mergeCell ref="D24:D25"/>
    <mergeCell ref="E24:E25"/>
    <mergeCell ref="F24:F25"/>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13:A14"/>
    <mergeCell ref="B13:B14"/>
    <mergeCell ref="C13:C14"/>
    <mergeCell ref="D13:E13"/>
    <mergeCell ref="D14:E14"/>
    <mergeCell ref="A15:A16"/>
    <mergeCell ref="B15:B16"/>
    <mergeCell ref="C15:C16"/>
    <mergeCell ref="D15:E15"/>
    <mergeCell ref="D16:E16"/>
    <mergeCell ref="A9:A10"/>
    <mergeCell ref="B9:B10"/>
    <mergeCell ref="C9:C10"/>
    <mergeCell ref="D9:E9"/>
    <mergeCell ref="D10:E10"/>
    <mergeCell ref="A11:A12"/>
    <mergeCell ref="B11:B12"/>
    <mergeCell ref="C11:C12"/>
    <mergeCell ref="D11:E11"/>
    <mergeCell ref="D12:E12"/>
    <mergeCell ref="D6:E6"/>
    <mergeCell ref="A7:A8"/>
    <mergeCell ref="B7:B8"/>
    <mergeCell ref="C7:C8"/>
    <mergeCell ref="D7:E7"/>
    <mergeCell ref="D8:E8"/>
    <mergeCell ref="A1:A2"/>
    <mergeCell ref="B1:C2"/>
    <mergeCell ref="A3:A4"/>
    <mergeCell ref="B3:C4"/>
    <mergeCell ref="A5:A6"/>
    <mergeCell ref="B5: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APHIS 71</vt:lpstr>
      <vt:lpstr>APHIS 79</vt:lpstr>
      <vt:lpstr>ROCIS Calculations</vt:lpstr>
      <vt:lpstr>'APHIS 71'!Print_Area</vt:lpstr>
      <vt:lpstr>'APHIS 79'!Print_Area</vt:lpstr>
      <vt:lpstr>'APHIS 71'!Print_Titles</vt:lpstr>
      <vt:lpstr>'APHIS 79'!Print_Titles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2020-11-17T20:58:01Z</dcterms:modified>
</cp:coreProperties>
</file>