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nsva\office\SNAP\PAAD\PAAD WORKGROUPS\SAB\State Administration\Forms &amp; ICRs\0584-0608 (NDNH)\2020\Supporting Statement and Supplemental Forms\"/>
    </mc:Choice>
  </mc:AlternateContent>
  <bookViews>
    <workbookView xWindow="0" yWindow="0" windowWidth="10410" windowHeight="3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7" i="1"/>
  <c r="M11" i="1" l="1"/>
  <c r="M7" i="1"/>
  <c r="M5" i="1"/>
  <c r="M6" i="1"/>
  <c r="M4" i="1"/>
  <c r="F16" i="1"/>
  <c r="E16" i="1"/>
  <c r="J12" i="1"/>
  <c r="H7" i="1"/>
  <c r="H5" i="1"/>
  <c r="H6" i="1"/>
  <c r="H4" i="1"/>
  <c r="D12" i="1" l="1"/>
  <c r="E12" i="1"/>
  <c r="C12" i="1"/>
  <c r="J11" i="1"/>
  <c r="I11" i="1"/>
  <c r="G11" i="1"/>
  <c r="E11" i="1"/>
  <c r="C11" i="1"/>
  <c r="M9" i="1"/>
  <c r="M10" i="1"/>
  <c r="I10" i="1"/>
  <c r="I9" i="1"/>
  <c r="G10" i="1"/>
  <c r="G9" i="1"/>
  <c r="E10" i="1"/>
  <c r="C10" i="1"/>
  <c r="E9" i="1"/>
  <c r="D7" i="1"/>
  <c r="E7" i="1"/>
  <c r="I5" i="1"/>
  <c r="J5" i="1" s="1"/>
  <c r="I4" i="1"/>
  <c r="J4" i="1" s="1"/>
  <c r="G5" i="1"/>
  <c r="G6" i="1"/>
  <c r="I6" i="1" s="1"/>
  <c r="J6" i="1" s="1"/>
  <c r="G4" i="1"/>
  <c r="D6" i="1"/>
  <c r="E6" i="1"/>
  <c r="D5" i="1"/>
  <c r="D4" i="1"/>
  <c r="G7" i="1" l="1"/>
  <c r="J7" i="1"/>
  <c r="F7" i="1"/>
  <c r="G12" i="1"/>
  <c r="F12" i="1" s="1"/>
  <c r="I7" i="1"/>
  <c r="I12" i="1" s="1"/>
</calcChain>
</file>

<file path=xl/sharedStrings.xml><?xml version="1.0" encoding="utf-8"?>
<sst xmlns="http://schemas.openxmlformats.org/spreadsheetml/2006/main" count="26" uniqueCount="26">
  <si>
    <t>Regulation</t>
  </si>
  <si>
    <t>Burden Activity</t>
  </si>
  <si>
    <t>Estimated Number of Respondents</t>
  </si>
  <si>
    <t>Estimated Responses per Respondent</t>
  </si>
  <si>
    <t>Estimated Total Annual Responses</t>
  </si>
  <si>
    <t>Estimated Hours per Response</t>
  </si>
  <si>
    <t>Estimated Total Annual Hours</t>
  </si>
  <si>
    <t>Hourly Cost to Respondent</t>
  </si>
  <si>
    <r>
      <rPr>
        <b/>
        <sz val="10"/>
        <color rgb="FFFF0000"/>
        <rFont val="Calibri"/>
        <family val="2"/>
        <scheme val="minor"/>
      </rPr>
      <t xml:space="preserve">Estimated </t>
    </r>
    <r>
      <rPr>
        <b/>
        <sz val="10"/>
        <color theme="1"/>
        <rFont val="Calibri"/>
        <family val="2"/>
        <scheme val="minor"/>
      </rPr>
      <t>Cost to Respondent</t>
    </r>
  </si>
  <si>
    <t>Fully Loaded Wages</t>
  </si>
  <si>
    <t>Difference Due to Program Changes</t>
  </si>
  <si>
    <t>Difference Due to Adjustment</t>
  </si>
  <si>
    <t>Previously Approved under 0584-0608</t>
  </si>
  <si>
    <t>Program Activity Statement</t>
  </si>
  <si>
    <t>NDNH - Applicant/Recipient Screening</t>
  </si>
  <si>
    <t>NDNH - Verification of Match</t>
  </si>
  <si>
    <t>NDND - Notice of Adverse Action or Notice of Denial</t>
  </si>
  <si>
    <t>State Agency Reporting Burden</t>
  </si>
  <si>
    <t>State Agency Total</t>
  </si>
  <si>
    <t>Household Reporting Burden</t>
  </si>
  <si>
    <t>NDNH - Response to Request for Contact</t>
  </si>
  <si>
    <t>NDNH - Response to Notice of Adverse Action or Notice of Denial</t>
  </si>
  <si>
    <t>Household Reporting Total</t>
  </si>
  <si>
    <t>Grand Totals</t>
  </si>
  <si>
    <t>OMB# 0584-0608</t>
  </si>
  <si>
    <t>Exp: xx-xx-xxxx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</si>
</sst>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5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wrapText="1"/>
    </xf>
    <xf numFmtId="43" fontId="0" fillId="0" borderId="1" xfId="1" applyFont="1" applyBorder="1" applyAlignment="1">
      <alignment wrapText="1"/>
    </xf>
    <xf numFmtId="43" fontId="0" fillId="0" borderId="1" xfId="0" applyNumberFormat="1" applyBorder="1" applyAlignment="1">
      <alignment wrapText="1"/>
    </xf>
    <xf numFmtId="44" fontId="0" fillId="0" borderId="1" xfId="2" applyFont="1" applyBorder="1" applyAlignment="1">
      <alignment wrapText="1"/>
    </xf>
    <xf numFmtId="44" fontId="0" fillId="0" borderId="1" xfId="0" applyNumberFormat="1" applyBorder="1" applyAlignment="1">
      <alignment wrapText="1"/>
    </xf>
    <xf numFmtId="4" fontId="0" fillId="0" borderId="1" xfId="1" applyNumberFormat="1" applyFont="1" applyBorder="1" applyAlignment="1">
      <alignment wrapText="1"/>
    </xf>
    <xf numFmtId="43" fontId="2" fillId="5" borderId="1" xfId="0" applyNumberFormat="1" applyFont="1" applyFill="1" applyBorder="1" applyAlignment="1">
      <alignment wrapText="1"/>
    </xf>
    <xf numFmtId="44" fontId="2" fillId="5" borderId="1" xfId="2" applyFont="1" applyFill="1" applyBorder="1" applyAlignment="1">
      <alignment wrapText="1"/>
    </xf>
    <xf numFmtId="44" fontId="2" fillId="5" borderId="1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43" fontId="0" fillId="0" borderId="1" xfId="1" applyFont="1" applyBorder="1" applyAlignment="1">
      <alignment horizontal="right" wrapText="1"/>
    </xf>
    <xf numFmtId="4" fontId="0" fillId="0" borderId="1" xfId="0" applyNumberFormat="1" applyFont="1" applyBorder="1" applyAlignment="1">
      <alignment horizontal="right" wrapText="1"/>
    </xf>
    <xf numFmtId="43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wrapText="1"/>
    </xf>
    <xf numFmtId="44" fontId="0" fillId="5" borderId="1" xfId="0" applyNumberFormat="1" applyFill="1" applyBorder="1" applyAlignment="1">
      <alignment wrapText="1"/>
    </xf>
    <xf numFmtId="44" fontId="0" fillId="0" borderId="0" xfId="0" applyNumberFormat="1" applyAlignment="1">
      <alignment wrapText="1"/>
    </xf>
    <xf numFmtId="4" fontId="2" fillId="5" borderId="1" xfId="0" applyNumberFormat="1" applyFon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43" fontId="0" fillId="5" borderId="3" xfId="0" applyNumberForma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E6" sqref="E6"/>
    </sheetView>
  </sheetViews>
  <sheetFormatPr defaultColWidth="8.7109375" defaultRowHeight="15" x14ac:dyDescent="0.25"/>
  <cols>
    <col min="1" max="1" width="9.7109375" style="7" customWidth="1"/>
    <col min="2" max="2" width="23.85546875" style="7" customWidth="1"/>
    <col min="3" max="3" width="15.140625" style="7" bestFit="1" customWidth="1"/>
    <col min="4" max="4" width="11.85546875" style="7" bestFit="1" customWidth="1"/>
    <col min="5" max="5" width="13.7109375" style="7" bestFit="1" customWidth="1"/>
    <col min="6" max="6" width="14.7109375" style="7" bestFit="1" customWidth="1"/>
    <col min="7" max="7" width="12.85546875" style="7" bestFit="1" customWidth="1"/>
    <col min="8" max="8" width="11.85546875" style="7" bestFit="1" customWidth="1"/>
    <col min="9" max="9" width="13.42578125" style="7" bestFit="1" customWidth="1"/>
    <col min="10" max="10" width="13.7109375" style="7" bestFit="1" customWidth="1"/>
    <col min="11" max="11" width="10.85546875" style="7" bestFit="1" customWidth="1"/>
    <col min="12" max="13" width="15.5703125" style="7" bestFit="1" customWidth="1"/>
    <col min="14" max="14" width="28.140625" style="7" customWidth="1"/>
    <col min="15" max="16384" width="8.7109375" style="7"/>
  </cols>
  <sheetData>
    <row r="1" spans="1:14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4" t="s">
        <v>9</v>
      </c>
      <c r="K1" s="5" t="s">
        <v>12</v>
      </c>
      <c r="L1" s="6" t="s">
        <v>10</v>
      </c>
      <c r="M1" s="6" t="s">
        <v>11</v>
      </c>
      <c r="N1" s="7" t="s">
        <v>24</v>
      </c>
    </row>
    <row r="2" spans="1:14" x14ac:dyDescent="0.25">
      <c r="A2" s="29" t="s">
        <v>17</v>
      </c>
      <c r="B2" s="29"/>
      <c r="C2" s="1"/>
      <c r="D2" s="1"/>
      <c r="E2" s="1"/>
      <c r="F2" s="1"/>
      <c r="G2" s="1"/>
      <c r="H2" s="2"/>
      <c r="I2" s="3"/>
      <c r="J2" s="4"/>
      <c r="K2" s="5"/>
      <c r="L2" s="6"/>
      <c r="M2" s="6"/>
      <c r="N2" s="7" t="s">
        <v>25</v>
      </c>
    </row>
    <row r="3" spans="1:14" ht="30" x14ac:dyDescent="0.25">
      <c r="A3" s="9">
        <v>272.2</v>
      </c>
      <c r="B3" s="9" t="s">
        <v>13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13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</row>
    <row r="4" spans="1:14" ht="45" x14ac:dyDescent="0.25">
      <c r="A4" s="9">
        <v>272.16000000000003</v>
      </c>
      <c r="B4" s="9" t="s">
        <v>14</v>
      </c>
      <c r="C4" s="9">
        <v>53</v>
      </c>
      <c r="D4" s="11">
        <f>E4/C4</f>
        <v>147162.75471698114</v>
      </c>
      <c r="E4" s="11">
        <v>7799626</v>
      </c>
      <c r="F4" s="9">
        <v>5.0099999999999999E-2</v>
      </c>
      <c r="G4" s="12">
        <f>F4*E4</f>
        <v>390761.26260000002</v>
      </c>
      <c r="H4" s="13">
        <f>0.5*22.65</f>
        <v>11.324999999999999</v>
      </c>
      <c r="I4" s="13">
        <f>H4*G4</f>
        <v>4425371.2989449995</v>
      </c>
      <c r="J4" s="14">
        <f>1.33*I4</f>
        <v>5885743.8275968498</v>
      </c>
      <c r="K4" s="11">
        <v>155690.07999999999</v>
      </c>
      <c r="L4" s="9">
        <v>0</v>
      </c>
      <c r="M4" s="15">
        <f>G4-K4</f>
        <v>235071.18260000003</v>
      </c>
    </row>
    <row r="5" spans="1:14" ht="30" x14ac:dyDescent="0.25">
      <c r="A5" s="9">
        <v>272.16000000000003</v>
      </c>
      <c r="B5" s="9" t="s">
        <v>15</v>
      </c>
      <c r="C5" s="9">
        <v>53</v>
      </c>
      <c r="D5" s="11">
        <f>E5/C5</f>
        <v>19886.849056603773</v>
      </c>
      <c r="E5" s="11">
        <v>1054003</v>
      </c>
      <c r="F5" s="9">
        <v>6.6799999999999998E-2</v>
      </c>
      <c r="G5" s="12">
        <f t="shared" ref="G5:G6" si="0">F5*E5</f>
        <v>70407.400399999999</v>
      </c>
      <c r="H5" s="13">
        <f t="shared" ref="H5:H6" si="1">0.5*22.65</f>
        <v>11.324999999999999</v>
      </c>
      <c r="I5" s="13">
        <f t="shared" ref="I5:I6" si="2">H5*G5</f>
        <v>797363.80952999997</v>
      </c>
      <c r="J5" s="14">
        <f t="shared" ref="J5:J6" si="3">1.33*I5</f>
        <v>1060493.8666749001</v>
      </c>
      <c r="K5" s="11">
        <v>37128</v>
      </c>
      <c r="L5" s="9">
        <v>0</v>
      </c>
      <c r="M5" s="15">
        <f t="shared" ref="M5:M6" si="4">G5-K5</f>
        <v>33279.400399999999</v>
      </c>
    </row>
    <row r="6" spans="1:14" ht="45" x14ac:dyDescent="0.25">
      <c r="A6" s="9">
        <v>272.16000000000003</v>
      </c>
      <c r="B6" s="9" t="s">
        <v>16</v>
      </c>
      <c r="C6" s="9">
        <v>53</v>
      </c>
      <c r="D6" s="11">
        <f>E6/C6</f>
        <v>7954.7396226415094</v>
      </c>
      <c r="E6" s="11">
        <f>0.4*E5</f>
        <v>421601.2</v>
      </c>
      <c r="F6" s="9">
        <v>5.0099999999999999E-2</v>
      </c>
      <c r="G6" s="12">
        <f t="shared" si="0"/>
        <v>21122.220120000002</v>
      </c>
      <c r="H6" s="13">
        <f t="shared" si="1"/>
        <v>11.324999999999999</v>
      </c>
      <c r="I6" s="13">
        <f t="shared" si="2"/>
        <v>239209.14285900001</v>
      </c>
      <c r="J6" s="14">
        <f t="shared" si="3"/>
        <v>318148.16000247002</v>
      </c>
      <c r="K6" s="11">
        <v>14851</v>
      </c>
      <c r="L6" s="9">
        <v>0</v>
      </c>
      <c r="M6" s="15">
        <f t="shared" si="4"/>
        <v>6271.2201200000018</v>
      </c>
    </row>
    <row r="7" spans="1:14" s="8" customFormat="1" x14ac:dyDescent="0.25">
      <c r="A7" s="30" t="s">
        <v>18</v>
      </c>
      <c r="B7" s="30"/>
      <c r="C7" s="10">
        <v>53</v>
      </c>
      <c r="D7" s="16">
        <f>E7/C7</f>
        <v>175004.34339622641</v>
      </c>
      <c r="E7" s="16">
        <f>SUM(E4:E6)</f>
        <v>9275230.1999999993</v>
      </c>
      <c r="F7" s="10">
        <f>G7/E7</f>
        <v>5.1997726495241064E-2</v>
      </c>
      <c r="G7" s="16">
        <f>SUM(G4:G6)</f>
        <v>482290.88312000001</v>
      </c>
      <c r="H7" s="17">
        <f>0.5*22.65</f>
        <v>11.324999999999999</v>
      </c>
      <c r="I7" s="18">
        <f>SUM(I4:I6)</f>
        <v>5461944.2513339994</v>
      </c>
      <c r="J7" s="18">
        <f>SUM(J4:J6)</f>
        <v>7264385.8542742198</v>
      </c>
      <c r="K7" s="16">
        <f>SUM(K4:K6)</f>
        <v>207669.08</v>
      </c>
      <c r="L7" s="10"/>
      <c r="M7" s="26">
        <f>SUM(M4:M6)</f>
        <v>274621.80312000006</v>
      </c>
    </row>
    <row r="8" spans="1:14" s="8" customFormat="1" x14ac:dyDescent="0.25">
      <c r="A8" s="30" t="s">
        <v>19</v>
      </c>
      <c r="B8" s="3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4" ht="30" x14ac:dyDescent="0.25">
      <c r="A9" s="9">
        <v>272.16000000000003</v>
      </c>
      <c r="B9" s="9" t="s">
        <v>20</v>
      </c>
      <c r="C9" s="11">
        <v>758882</v>
      </c>
      <c r="D9" s="11">
        <v>1</v>
      </c>
      <c r="E9" s="11">
        <f>D9*C9</f>
        <v>758882</v>
      </c>
      <c r="F9" s="9">
        <v>3.3399999999999999E-2</v>
      </c>
      <c r="G9" s="12">
        <f>F9*E9</f>
        <v>25346.658800000001</v>
      </c>
      <c r="H9" s="13">
        <v>7.25</v>
      </c>
      <c r="I9" s="13">
        <f>H9*G9</f>
        <v>183763.2763</v>
      </c>
      <c r="J9" s="14"/>
      <c r="K9" s="20">
        <v>26732.16</v>
      </c>
      <c r="L9" s="9">
        <v>0</v>
      </c>
      <c r="M9" s="15">
        <f>G9-K9</f>
        <v>-1385.5011999999988</v>
      </c>
    </row>
    <row r="10" spans="1:14" ht="45" x14ac:dyDescent="0.25">
      <c r="A10" s="9">
        <v>272.16000000000003</v>
      </c>
      <c r="B10" s="9" t="s">
        <v>21</v>
      </c>
      <c r="C10" s="11">
        <f>E6</f>
        <v>421601.2</v>
      </c>
      <c r="D10" s="11">
        <v>1</v>
      </c>
      <c r="E10" s="11">
        <f>D10*C10</f>
        <v>421601.2</v>
      </c>
      <c r="F10" s="9">
        <v>3.3399999999999999E-2</v>
      </c>
      <c r="G10" s="12">
        <f>F10*E10</f>
        <v>14081.480079999999</v>
      </c>
      <c r="H10" s="13">
        <v>7.25</v>
      </c>
      <c r="I10" s="13">
        <f>H10*G10</f>
        <v>102090.73057999999</v>
      </c>
      <c r="J10" s="14"/>
      <c r="K10" s="21">
        <v>14851.2</v>
      </c>
      <c r="L10" s="19">
        <v>0</v>
      </c>
      <c r="M10" s="15">
        <f>G10-K10</f>
        <v>-769.71992000000137</v>
      </c>
    </row>
    <row r="11" spans="1:14" x14ac:dyDescent="0.25">
      <c r="A11" s="30" t="s">
        <v>22</v>
      </c>
      <c r="B11" s="30"/>
      <c r="C11" s="16">
        <f>SUM(C9:C10)</f>
        <v>1180483.2</v>
      </c>
      <c r="D11" s="10">
        <v>1</v>
      </c>
      <c r="E11" s="16">
        <f>SUM(E9:E10)</f>
        <v>1180483.2</v>
      </c>
      <c r="F11" s="10">
        <v>3.3399999999999999E-2</v>
      </c>
      <c r="G11" s="16">
        <f>SUM(G9:G10)</f>
        <v>39428.138879999999</v>
      </c>
      <c r="H11" s="17">
        <v>7.25</v>
      </c>
      <c r="I11" s="18">
        <f>SUM(I9:I10)</f>
        <v>285854.00688</v>
      </c>
      <c r="J11" s="18">
        <f>SUM(J9:J10)</f>
        <v>0</v>
      </c>
      <c r="K11" s="28">
        <f>SUM(K9:K10)</f>
        <v>41583.360000000001</v>
      </c>
      <c r="L11" s="23"/>
      <c r="M11" s="27">
        <f>M9+M10</f>
        <v>-2155.2211200000002</v>
      </c>
    </row>
    <row r="12" spans="1:14" x14ac:dyDescent="0.25">
      <c r="A12" s="30" t="s">
        <v>23</v>
      </c>
      <c r="B12" s="30"/>
      <c r="C12" s="22">
        <f>C11+C7</f>
        <v>1180536.2</v>
      </c>
      <c r="D12" s="23">
        <f>E12/C12</f>
        <v>8.8567495007776973</v>
      </c>
      <c r="E12" s="22">
        <f>E7+E11</f>
        <v>10455713.399999999</v>
      </c>
      <c r="F12" s="23">
        <f>G12/E12</f>
        <v>4.9897984196850695E-2</v>
      </c>
      <c r="G12" s="22">
        <f>G7+G11</f>
        <v>521719.022</v>
      </c>
      <c r="H12" s="23"/>
      <c r="I12" s="24">
        <f>I11+I7</f>
        <v>5747798.2582139997</v>
      </c>
      <c r="J12" s="18">
        <f>J7+I11</f>
        <v>7550239.8611542201</v>
      </c>
      <c r="K12" s="22">
        <f>K7+K11</f>
        <v>249252.44</v>
      </c>
      <c r="L12" s="23"/>
      <c r="M12" s="23"/>
    </row>
    <row r="16" spans="1:14" x14ac:dyDescent="0.25">
      <c r="E16" s="25">
        <f>J7+728.96</f>
        <v>7265114.8142742198</v>
      </c>
      <c r="F16" s="25">
        <f>J7*2</f>
        <v>14528771.70854844</v>
      </c>
    </row>
  </sheetData>
  <mergeCells count="5">
    <mergeCell ref="A2:B2"/>
    <mergeCell ref="A7:B7"/>
    <mergeCell ref="A8:B8"/>
    <mergeCell ref="A11:B11"/>
    <mergeCell ref="A12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Sieradzki, Evan - FNS</dc:creator>
  <cp:lastModifiedBy>Sieradzki, Evan - FNS</cp:lastModifiedBy>
  <dcterms:created xsi:type="dcterms:W3CDTF">2020-12-01T18:08:37Z</dcterms:created>
  <dcterms:modified xsi:type="dcterms:W3CDTF">2021-03-09T19:29:37Z</dcterms:modified>
</cp:coreProperties>
</file>