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codeName="ThisWorkbook" defaultThemeVersion="124226"/>
  <mc:AlternateContent xmlns:mc="http://schemas.openxmlformats.org/markup-compatibility/2006">
    <mc:Choice Requires="x15">
      <x15ac:absPath xmlns:x15ac="http://schemas.microsoft.com/office/spreadsheetml/2010/11/ac" url="C:\Users\Laura\Desktop\PRA\June 2020 amended submission\"/>
    </mc:Choice>
  </mc:AlternateContent>
  <xr:revisionPtr revIDLastSave="0" documentId="8_{EE7561BD-0ADD-4A80-8ABD-C9B2616E20EB}" xr6:coauthVersionLast="45" xr6:coauthVersionMax="45" xr10:uidLastSave="{00000000-0000-0000-0000-000000000000}"/>
  <bookViews>
    <workbookView xWindow="-110" yWindow="-110" windowWidth="19420" windowHeight="10420" tabRatio="712" firstSheet="1" activeTab="2" xr2:uid="{00000000-000D-0000-FFFF-FFFF00000000}"/>
  </bookViews>
  <sheets>
    <sheet name="Instructions" sheetId="29" state="hidden" r:id="rId1"/>
    <sheet name="Metadata and Error Checks" sheetId="20" r:id="rId2"/>
    <sheet name="Budget Template" sheetId="19" r:id="rId3"/>
    <sheet name="config" sheetId="28" state="hidden" r:id="rId4"/>
    <sheet name="Lists" sheetId="7" state="hidden" r:id="rId5"/>
  </sheets>
  <definedNames>
    <definedName name="C_T__HIV_Clinical_Services__SD">Lists!$AA$3:$AA$26</definedName>
    <definedName name="COP20_beneficiaries">Lists!$G$57:$G$83</definedName>
    <definedName name="COP20_funding_agencies">Lists!$O$2:$O$18</definedName>
    <definedName name="COP20_non_pm_program_areas">Lists!$J$2:$J$55</definedName>
    <definedName name="COP20_OU_list">Lists!$M$2:$M$29</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J62" i="20" l="1"/>
  <c r="BJ61" i="20"/>
  <c r="AM19" i="19" l="1"/>
  <c r="AM8" i="19"/>
  <c r="AM133" i="19" l="1"/>
  <c r="AM35" i="19"/>
  <c r="AM36" i="19"/>
  <c r="AM37" i="19"/>
  <c r="AM38" i="19"/>
  <c r="AM39" i="19"/>
  <c r="AM40" i="19"/>
  <c r="AM41" i="19"/>
  <c r="AM42" i="19"/>
  <c r="AM43" i="19"/>
  <c r="AM44" i="19"/>
  <c r="AM45" i="19"/>
  <c r="AM46" i="19"/>
  <c r="AM47" i="19"/>
  <c r="AM48" i="19"/>
  <c r="AM49" i="19"/>
  <c r="AM50" i="19"/>
  <c r="AM51" i="19"/>
  <c r="AM52" i="19"/>
  <c r="AM53" i="19"/>
  <c r="AM54" i="19"/>
  <c r="AM55" i="19"/>
  <c r="AM56" i="19"/>
  <c r="AM57" i="19"/>
  <c r="AM58" i="19"/>
  <c r="AM59" i="19"/>
  <c r="AM60" i="19"/>
  <c r="AM61" i="19"/>
  <c r="AM62" i="19"/>
  <c r="AM63" i="19"/>
  <c r="AM64" i="19"/>
  <c r="AM65" i="19"/>
  <c r="AM66" i="19"/>
  <c r="AM67" i="19"/>
  <c r="AM68" i="19"/>
  <c r="AM69" i="19"/>
  <c r="AM70" i="19"/>
  <c r="AM71" i="19"/>
  <c r="AM72" i="19"/>
  <c r="AM73" i="19"/>
  <c r="AM74" i="19"/>
  <c r="AM75" i="19"/>
  <c r="AM76" i="19"/>
  <c r="AM77" i="19"/>
  <c r="AM78" i="19"/>
  <c r="AM79" i="19"/>
  <c r="AM80" i="19"/>
  <c r="AM81" i="19"/>
  <c r="AM82" i="19"/>
  <c r="AM83" i="19"/>
  <c r="AM84" i="19"/>
  <c r="AM85" i="19"/>
  <c r="AM86" i="19"/>
  <c r="AM87" i="19"/>
  <c r="AM88" i="19"/>
  <c r="AM89" i="19"/>
  <c r="AM90" i="19"/>
  <c r="AM91" i="19"/>
  <c r="AM92" i="19"/>
  <c r="AM93" i="19"/>
  <c r="AM94" i="19"/>
  <c r="AM95" i="19"/>
  <c r="AM96" i="19"/>
  <c r="AM97" i="19"/>
  <c r="AM98" i="19"/>
  <c r="AM99" i="19"/>
  <c r="AM100" i="19"/>
  <c r="AM101" i="19"/>
  <c r="AM102" i="19"/>
  <c r="AM103" i="19"/>
  <c r="AM104" i="19"/>
  <c r="AM105" i="19"/>
  <c r="AM106" i="19"/>
  <c r="AM107" i="19"/>
  <c r="AM108" i="19"/>
  <c r="AM109" i="19"/>
  <c r="AM110" i="19"/>
  <c r="AM111" i="19"/>
  <c r="AM112" i="19"/>
  <c r="AM113" i="19"/>
  <c r="AM114" i="19"/>
  <c r="AM115" i="19"/>
  <c r="AM116" i="19"/>
  <c r="AM117" i="19"/>
  <c r="AM118" i="19"/>
  <c r="AM119" i="19"/>
  <c r="AM120" i="19"/>
  <c r="AM121" i="19"/>
  <c r="AM122" i="19"/>
  <c r="AM123" i="19"/>
  <c r="AM124" i="19"/>
  <c r="AM125" i="19"/>
  <c r="AM126" i="19"/>
  <c r="AM127" i="19"/>
  <c r="AM128" i="19"/>
  <c r="AM129" i="19"/>
  <c r="AM130" i="19"/>
  <c r="AM131" i="19"/>
  <c r="AM132" i="19"/>
  <c r="AM34" i="19"/>
  <c r="E34" i="20" l="1"/>
  <c r="E36" i="20" s="1"/>
  <c r="X33" i="19" l="1"/>
  <c r="Y33" i="19"/>
  <c r="Z33" i="19"/>
  <c r="AA33" i="19"/>
  <c r="AB33" i="19"/>
  <c r="AC33" i="19"/>
  <c r="AD33" i="19"/>
  <c r="AE33" i="19"/>
  <c r="AF33" i="19"/>
  <c r="AG33" i="19"/>
  <c r="AH33" i="19"/>
  <c r="AI33" i="19"/>
  <c r="AJ33" i="19"/>
  <c r="AK33" i="19"/>
  <c r="AL33" i="19"/>
  <c r="AM26" i="19"/>
  <c r="AM25" i="19"/>
  <c r="AM20" i="19"/>
  <c r="AM18" i="19"/>
  <c r="AM16" i="19"/>
  <c r="AM15" i="19"/>
  <c r="AM23" i="19"/>
  <c r="AM22" i="19"/>
  <c r="AM21" i="19"/>
  <c r="AM17" i="19"/>
  <c r="AM10" i="19"/>
  <c r="AM11" i="19"/>
  <c r="AM12" i="19"/>
  <c r="AM13" i="19"/>
  <c r="AM14" i="19"/>
  <c r="AM9" i="19"/>
  <c r="AM7" i="19"/>
  <c r="AE28" i="19" l="1"/>
  <c r="AF51" i="20" s="1"/>
  <c r="AG28" i="19"/>
  <c r="AH50" i="20" s="1"/>
  <c r="Z28" i="19"/>
  <c r="AA51" i="20" s="1"/>
  <c r="AH28" i="19"/>
  <c r="AI51" i="20" s="1"/>
  <c r="AA28" i="19"/>
  <c r="AB51" i="20" s="1"/>
  <c r="AI28" i="19"/>
  <c r="AJ51" i="20" s="1"/>
  <c r="X28" i="19"/>
  <c r="Y50" i="20" s="1"/>
  <c r="AB28" i="19"/>
  <c r="AC51" i="20" s="1"/>
  <c r="AJ28" i="19"/>
  <c r="AK50" i="20" s="1"/>
  <c r="Y28" i="19"/>
  <c r="Z50" i="20" s="1"/>
  <c r="AC28" i="19"/>
  <c r="AD51" i="20" s="1"/>
  <c r="AK28" i="19"/>
  <c r="AL51" i="20" s="1"/>
  <c r="AF28" i="19"/>
  <c r="AG50" i="20" s="1"/>
  <c r="AD28" i="19"/>
  <c r="AE51" i="20" s="1"/>
  <c r="AL28" i="19"/>
  <c r="AM50" i="20" s="1"/>
  <c r="AH51" i="20"/>
  <c r="AJ50" i="20"/>
  <c r="Y51" i="20"/>
  <c r="AA50" i="20"/>
  <c r="I2" i="7" a="1"/>
  <c r="I2" i="7" s="1"/>
  <c r="AG51" i="20" l="1"/>
  <c r="AI50" i="20"/>
  <c r="AC50" i="20"/>
  <c r="AC17" i="20" s="1"/>
  <c r="AK51" i="20"/>
  <c r="AK17" i="20" s="1"/>
  <c r="AL50" i="20"/>
  <c r="AL17" i="20" s="1"/>
  <c r="AB50" i="20"/>
  <c r="AD50" i="20"/>
  <c r="AD17" i="20" s="1"/>
  <c r="AF50" i="20"/>
  <c r="AB17" i="20"/>
  <c r="AH17" i="20"/>
  <c r="AG17" i="20"/>
  <c r="AI17" i="20"/>
  <c r="AE50" i="20"/>
  <c r="AE17" i="20" s="1"/>
  <c r="AA17" i="20"/>
  <c r="AF17" i="20"/>
  <c r="Z51" i="20"/>
  <c r="Z17" i="20" s="1"/>
  <c r="AM51" i="20"/>
  <c r="AM17" i="20" s="1"/>
  <c r="Y17" i="20"/>
  <c r="AJ17" i="20"/>
  <c r="I58" i="7"/>
  <c r="I59" i="7"/>
  <c r="I60" i="7"/>
  <c r="I61" i="7"/>
  <c r="I62" i="7"/>
  <c r="I63" i="7"/>
  <c r="I64" i="7"/>
  <c r="I65" i="7"/>
  <c r="I66" i="7"/>
  <c r="I67" i="7"/>
  <c r="I68" i="7"/>
  <c r="I69" i="7"/>
  <c r="I70" i="7"/>
  <c r="I71" i="7"/>
  <c r="I72" i="7"/>
  <c r="I73" i="7"/>
  <c r="I74" i="7"/>
  <c r="I75" i="7"/>
  <c r="I76" i="7"/>
  <c r="I77" i="7"/>
  <c r="I78" i="7"/>
  <c r="I79" i="7"/>
  <c r="I80" i="7"/>
  <c r="I81" i="7"/>
  <c r="I82" i="7"/>
  <c r="I83" i="7"/>
  <c r="I57" i="7"/>
  <c r="L46" i="7"/>
  <c r="L47" i="7"/>
  <c r="L48" i="7"/>
  <c r="L49" i="7"/>
  <c r="L50" i="7"/>
  <c r="L51" i="7"/>
  <c r="L52" i="7"/>
  <c r="L53" i="7"/>
  <c r="L54" i="7"/>
  <c r="L55" i="7"/>
  <c r="L56" i="7"/>
  <c r="AR90" i="20"/>
  <c r="AR89" i="20"/>
  <c r="AR88" i="20"/>
  <c r="AR87" i="20"/>
  <c r="L43" i="7"/>
  <c r="L44" i="7"/>
  <c r="L45" i="7"/>
  <c r="L3" i="7"/>
  <c r="L4" i="7"/>
  <c r="L5" i="7"/>
  <c r="L6" i="7"/>
  <c r="L7" i="7"/>
  <c r="L8" i="7"/>
  <c r="L9" i="7"/>
  <c r="L10" i="7"/>
  <c r="L11" i="7"/>
  <c r="L12" i="7"/>
  <c r="L13" i="7"/>
  <c r="L14" i="7"/>
  <c r="L15" i="7"/>
  <c r="L16" i="7"/>
  <c r="L17" i="7"/>
  <c r="L18" i="7"/>
  <c r="L19" i="7"/>
  <c r="L20" i="7"/>
  <c r="L21" i="7"/>
  <c r="L22" i="7"/>
  <c r="L23" i="7"/>
  <c r="L24" i="7"/>
  <c r="L25" i="7"/>
  <c r="L26" i="7"/>
  <c r="L27" i="7"/>
  <c r="L28" i="7"/>
  <c r="L29" i="7"/>
  <c r="L30" i="7"/>
  <c r="L31" i="7"/>
  <c r="L32" i="7"/>
  <c r="L33" i="7"/>
  <c r="L34" i="7"/>
  <c r="L35" i="7"/>
  <c r="L36" i="7"/>
  <c r="L37" i="7"/>
  <c r="L38" i="7"/>
  <c r="L39" i="7"/>
  <c r="L40" i="7"/>
  <c r="L41" i="7"/>
  <c r="L42" i="7"/>
  <c r="L2" i="7"/>
  <c r="K10" i="20" l="1"/>
  <c r="D35" i="19"/>
  <c r="D36" i="19"/>
  <c r="D37" i="19"/>
  <c r="D38" i="19"/>
  <c r="D39" i="19"/>
  <c r="D40" i="19"/>
  <c r="D41" i="19"/>
  <c r="D42" i="19"/>
  <c r="D43" i="19"/>
  <c r="D44" i="19"/>
  <c r="D45" i="19"/>
  <c r="D46" i="19"/>
  <c r="D47" i="19"/>
  <c r="D48" i="19"/>
  <c r="D49" i="19"/>
  <c r="D50" i="19"/>
  <c r="D51" i="19"/>
  <c r="D52" i="19"/>
  <c r="D53" i="19"/>
  <c r="D54" i="19"/>
  <c r="D55" i="19"/>
  <c r="D56" i="19"/>
  <c r="D57" i="19"/>
  <c r="D58" i="19"/>
  <c r="D59" i="19"/>
  <c r="D60" i="19"/>
  <c r="D61" i="19"/>
  <c r="D62" i="19"/>
  <c r="D63" i="19"/>
  <c r="D64" i="19"/>
  <c r="D65" i="19"/>
  <c r="D66" i="19"/>
  <c r="D67" i="19"/>
  <c r="D68" i="19"/>
  <c r="D69" i="19"/>
  <c r="D70" i="19"/>
  <c r="D71" i="19"/>
  <c r="D72" i="19"/>
  <c r="D73" i="19"/>
  <c r="D74" i="19"/>
  <c r="D75" i="19"/>
  <c r="D76" i="19"/>
  <c r="D77" i="19"/>
  <c r="D78" i="19"/>
  <c r="D79" i="19"/>
  <c r="D80" i="19"/>
  <c r="D81" i="19"/>
  <c r="D82" i="19"/>
  <c r="D83" i="19"/>
  <c r="D84" i="19"/>
  <c r="D85" i="19"/>
  <c r="D86" i="19"/>
  <c r="D87" i="19"/>
  <c r="D88" i="19"/>
  <c r="D89" i="19"/>
  <c r="D90" i="19"/>
  <c r="D91" i="19"/>
  <c r="D92" i="19"/>
  <c r="D93" i="19"/>
  <c r="D94" i="19"/>
  <c r="D95" i="19"/>
  <c r="D96" i="19"/>
  <c r="D97" i="19"/>
  <c r="D98" i="19"/>
  <c r="D99" i="19"/>
  <c r="D100" i="19"/>
  <c r="D101" i="19"/>
  <c r="D102" i="19"/>
  <c r="D103" i="19"/>
  <c r="D104" i="19"/>
  <c r="D105" i="19"/>
  <c r="D106" i="19"/>
  <c r="D107" i="19"/>
  <c r="D108" i="19"/>
  <c r="D109" i="19"/>
  <c r="D110" i="19"/>
  <c r="D111" i="19"/>
  <c r="D112" i="19"/>
  <c r="D113" i="19"/>
  <c r="D114" i="19"/>
  <c r="D115" i="19"/>
  <c r="D116" i="19"/>
  <c r="D117" i="19"/>
  <c r="D118" i="19"/>
  <c r="D119" i="19"/>
  <c r="D120" i="19"/>
  <c r="D121" i="19"/>
  <c r="D122" i="19"/>
  <c r="D123" i="19"/>
  <c r="D124" i="19"/>
  <c r="D125" i="19"/>
  <c r="D126" i="19"/>
  <c r="D127" i="19"/>
  <c r="D128" i="19"/>
  <c r="D129" i="19"/>
  <c r="D130" i="19"/>
  <c r="D131" i="19"/>
  <c r="D132" i="19"/>
  <c r="D133" i="19"/>
  <c r="D34" i="19"/>
  <c r="A35" i="19"/>
  <c r="A36" i="19"/>
  <c r="A37" i="19"/>
  <c r="A38" i="19"/>
  <c r="A39" i="19"/>
  <c r="A40" i="19"/>
  <c r="A41" i="19"/>
  <c r="A42" i="19"/>
  <c r="A43" i="19"/>
  <c r="A44" i="19"/>
  <c r="A45" i="19"/>
  <c r="A46" i="19"/>
  <c r="A47" i="19"/>
  <c r="A48" i="19"/>
  <c r="A49" i="19"/>
  <c r="A50" i="19"/>
  <c r="A51" i="19"/>
  <c r="A52" i="19"/>
  <c r="A53" i="19"/>
  <c r="A54" i="19"/>
  <c r="A55" i="19"/>
  <c r="A56" i="19"/>
  <c r="A57" i="19"/>
  <c r="A58" i="19"/>
  <c r="A59" i="19"/>
  <c r="A60" i="19"/>
  <c r="A61" i="19"/>
  <c r="A62" i="19"/>
  <c r="A63" i="19"/>
  <c r="A64" i="19"/>
  <c r="A65" i="19"/>
  <c r="A66" i="19"/>
  <c r="A67" i="19"/>
  <c r="A68" i="19"/>
  <c r="A69" i="19"/>
  <c r="A70" i="19"/>
  <c r="A71" i="19"/>
  <c r="A72" i="19"/>
  <c r="A73" i="19"/>
  <c r="A74" i="19"/>
  <c r="A75" i="19"/>
  <c r="A76" i="19"/>
  <c r="A77" i="19"/>
  <c r="A78" i="19"/>
  <c r="A79" i="19"/>
  <c r="A80" i="19"/>
  <c r="A81" i="19"/>
  <c r="A82" i="19"/>
  <c r="A83" i="19"/>
  <c r="A84" i="19"/>
  <c r="A85" i="19"/>
  <c r="A86" i="19"/>
  <c r="A87" i="19"/>
  <c r="A88" i="19"/>
  <c r="A89" i="19"/>
  <c r="A90" i="19"/>
  <c r="A91" i="19"/>
  <c r="A92" i="19"/>
  <c r="A93" i="19"/>
  <c r="A94" i="19"/>
  <c r="A95" i="19"/>
  <c r="A96" i="19"/>
  <c r="A97" i="19"/>
  <c r="A98" i="19"/>
  <c r="A99" i="19"/>
  <c r="A100" i="19"/>
  <c r="A101" i="19"/>
  <c r="A102" i="19"/>
  <c r="A103" i="19"/>
  <c r="A104" i="19"/>
  <c r="A105" i="19"/>
  <c r="A106" i="19"/>
  <c r="A107" i="19"/>
  <c r="A108" i="19"/>
  <c r="A109" i="19"/>
  <c r="A110" i="19"/>
  <c r="A111" i="19"/>
  <c r="A112" i="19"/>
  <c r="A113" i="19"/>
  <c r="A114" i="19"/>
  <c r="A115" i="19"/>
  <c r="A116" i="19"/>
  <c r="A117" i="19"/>
  <c r="A118" i="19"/>
  <c r="A119" i="19"/>
  <c r="A120" i="19"/>
  <c r="A121" i="19"/>
  <c r="A122" i="19"/>
  <c r="A123" i="19"/>
  <c r="A124" i="19"/>
  <c r="A125" i="19"/>
  <c r="A126" i="19"/>
  <c r="A127" i="19"/>
  <c r="A128" i="19"/>
  <c r="A129" i="19"/>
  <c r="A130" i="19"/>
  <c r="A131" i="19"/>
  <c r="A132" i="19"/>
  <c r="A133" i="19"/>
  <c r="A34" i="19"/>
  <c r="C33" i="19" l="1"/>
  <c r="E33" i="19"/>
  <c r="F33" i="19"/>
  <c r="G33" i="19"/>
  <c r="H33" i="19"/>
  <c r="I33" i="19"/>
  <c r="J33" i="19"/>
  <c r="K33" i="19"/>
  <c r="L33" i="19"/>
  <c r="K24" i="20" l="1"/>
  <c r="J29" i="20"/>
  <c r="K29" i="20" s="1"/>
  <c r="E35" i="20" l="1"/>
  <c r="F28" i="19"/>
  <c r="G28" i="19"/>
  <c r="H28" i="19"/>
  <c r="I28" i="19"/>
  <c r="J28" i="19"/>
  <c r="K28" i="19"/>
  <c r="L28" i="19"/>
  <c r="M28" i="19"/>
  <c r="N28" i="19"/>
  <c r="O28" i="19"/>
  <c r="P28" i="19"/>
  <c r="Q28" i="19"/>
  <c r="R28" i="19"/>
  <c r="S28" i="19"/>
  <c r="T28" i="19"/>
  <c r="U28" i="19"/>
  <c r="V28" i="19"/>
  <c r="W28" i="19"/>
  <c r="AM27" i="19"/>
  <c r="D28" i="19"/>
  <c r="K12" i="20" s="1"/>
  <c r="E37" i="20"/>
  <c r="E28" i="19" l="1"/>
  <c r="AM24" i="19"/>
  <c r="K33" i="20"/>
  <c r="E38" i="20"/>
  <c r="AM33" i="19"/>
  <c r="J27" i="20" l="1"/>
  <c r="K27" i="20" s="1"/>
  <c r="J28" i="20"/>
  <c r="K28" i="20" s="1"/>
  <c r="J24" i="20"/>
  <c r="J26" i="20"/>
  <c r="K26" i="20" s="1"/>
  <c r="AR45" i="20"/>
  <c r="AR46" i="20"/>
  <c r="AR47" i="20"/>
  <c r="AR48" i="20"/>
  <c r="AR49" i="20"/>
  <c r="AR50" i="20"/>
  <c r="AR51" i="20"/>
  <c r="AR52" i="20"/>
  <c r="AR53" i="20"/>
  <c r="AR54" i="20"/>
  <c r="AR55" i="20"/>
  <c r="AR56" i="20"/>
  <c r="AR57" i="20"/>
  <c r="AR58" i="20"/>
  <c r="AR59" i="20"/>
  <c r="AR60" i="20"/>
  <c r="AR61" i="20"/>
  <c r="AS61" i="20"/>
  <c r="AT61" i="20"/>
  <c r="AU61" i="20"/>
  <c r="AV61" i="20"/>
  <c r="AW61" i="20"/>
  <c r="AX61" i="20"/>
  <c r="AY61" i="20"/>
  <c r="AZ61" i="20"/>
  <c r="BA61" i="20"/>
  <c r="BB61" i="20"/>
  <c r="BC61" i="20"/>
  <c r="BD61" i="20"/>
  <c r="BE61" i="20"/>
  <c r="BF61" i="20"/>
  <c r="BG61" i="20"/>
  <c r="BH61" i="20"/>
  <c r="BI61" i="20"/>
  <c r="AR62" i="20"/>
  <c r="AS62" i="20"/>
  <c r="AT62" i="20"/>
  <c r="AU62" i="20"/>
  <c r="AV62" i="20"/>
  <c r="AW62" i="20"/>
  <c r="AX62" i="20"/>
  <c r="AY62" i="20"/>
  <c r="AZ62" i="20"/>
  <c r="BA62" i="20"/>
  <c r="BB62" i="20"/>
  <c r="BC62" i="20"/>
  <c r="BD62" i="20"/>
  <c r="BE62" i="20"/>
  <c r="BF62" i="20"/>
  <c r="BG62" i="20"/>
  <c r="BH62" i="20"/>
  <c r="BI62" i="20"/>
  <c r="AR63" i="20"/>
  <c r="AR64" i="20"/>
  <c r="AR65" i="20"/>
  <c r="AS65" i="20"/>
  <c r="AT65" i="20"/>
  <c r="AU65" i="20"/>
  <c r="AV65" i="20"/>
  <c r="AW65" i="20"/>
  <c r="AX65" i="20"/>
  <c r="AY65" i="20"/>
  <c r="AZ65" i="20"/>
  <c r="BA65" i="20"/>
  <c r="BB65" i="20"/>
  <c r="BC65" i="20"/>
  <c r="BD65" i="20"/>
  <c r="BE65" i="20"/>
  <c r="BF65" i="20"/>
  <c r="BG65" i="20"/>
  <c r="BH65" i="20"/>
  <c r="BI65" i="20"/>
  <c r="BJ65" i="20"/>
  <c r="BK65" i="20"/>
  <c r="BL65" i="20"/>
  <c r="BM65" i="20"/>
  <c r="BN65" i="20"/>
  <c r="BO65" i="20"/>
  <c r="BP65" i="20"/>
  <c r="BQ65" i="20"/>
  <c r="BR65" i="20"/>
  <c r="AR66" i="20"/>
  <c r="AS66" i="20"/>
  <c r="AT66" i="20"/>
  <c r="AU66" i="20"/>
  <c r="AV66" i="20"/>
  <c r="AW66" i="20"/>
  <c r="AX66" i="20"/>
  <c r="AY66" i="20"/>
  <c r="AZ66" i="20"/>
  <c r="BA66" i="20"/>
  <c r="BB66" i="20"/>
  <c r="BC66" i="20"/>
  <c r="BD66" i="20"/>
  <c r="BE66" i="20"/>
  <c r="BF66" i="20"/>
  <c r="BG66" i="20"/>
  <c r="BH66" i="20"/>
  <c r="BI66" i="20"/>
  <c r="BJ66" i="20"/>
  <c r="BK66" i="20"/>
  <c r="BL66" i="20"/>
  <c r="BM66" i="20"/>
  <c r="BN66" i="20"/>
  <c r="BO66" i="20"/>
  <c r="BP66" i="20"/>
  <c r="BQ66" i="20"/>
  <c r="BR66" i="20"/>
  <c r="AR67" i="20"/>
  <c r="AR68" i="20"/>
  <c r="AR69" i="20"/>
  <c r="AR70" i="20"/>
  <c r="AR71" i="20"/>
  <c r="AS71" i="20"/>
  <c r="AS72" i="20"/>
  <c r="AR73" i="20"/>
  <c r="AS73" i="20"/>
  <c r="AR74" i="20"/>
  <c r="AS74" i="20"/>
  <c r="AR75" i="20"/>
  <c r="AS75" i="20"/>
  <c r="AR76" i="20"/>
  <c r="AS76" i="20"/>
  <c r="AR77" i="20"/>
  <c r="AR78" i="20"/>
  <c r="AR79" i="20"/>
  <c r="AR80" i="20"/>
  <c r="AR81" i="20"/>
  <c r="AR82" i="20"/>
  <c r="AR83" i="20"/>
  <c r="AR84" i="20"/>
  <c r="AR85" i="20"/>
  <c r="AR86" i="20"/>
  <c r="Z47" i="20" l="1"/>
  <c r="AH47" i="20"/>
  <c r="AA47" i="20"/>
  <c r="AI47" i="20"/>
  <c r="AB47" i="20"/>
  <c r="AJ47" i="20"/>
  <c r="AC47" i="20"/>
  <c r="AK47" i="20"/>
  <c r="AK48" i="20" s="1"/>
  <c r="AK22" i="20" s="1"/>
  <c r="Y47" i="20"/>
  <c r="AD47" i="20"/>
  <c r="AL47" i="20"/>
  <c r="AG47" i="20"/>
  <c r="AE47" i="20"/>
  <c r="AM47" i="20"/>
  <c r="AF47" i="20"/>
  <c r="Y46" i="20"/>
  <c r="AG46" i="20"/>
  <c r="Z46" i="20"/>
  <c r="Z48" i="20" s="1"/>
  <c r="Z22" i="20" s="1"/>
  <c r="AH46" i="20"/>
  <c r="AH48" i="20" s="1"/>
  <c r="AH22" i="20" s="1"/>
  <c r="AA46" i="20"/>
  <c r="AA48" i="20" s="1"/>
  <c r="AA22" i="20" s="1"/>
  <c r="AI46" i="20"/>
  <c r="AB46" i="20"/>
  <c r="AB48" i="20" s="1"/>
  <c r="AB22" i="20" s="1"/>
  <c r="AJ46" i="20"/>
  <c r="AJ48" i="20" s="1"/>
  <c r="AJ22" i="20" s="1"/>
  <c r="AC46" i="20"/>
  <c r="AK46" i="20"/>
  <c r="AD46" i="20"/>
  <c r="AD48" i="20" s="1"/>
  <c r="AD22" i="20" s="1"/>
  <c r="AL46" i="20"/>
  <c r="AL48" i="20" s="1"/>
  <c r="AL22" i="20" s="1"/>
  <c r="AF46" i="20"/>
  <c r="AE46" i="20"/>
  <c r="AE48" i="20" s="1"/>
  <c r="AE22" i="20" s="1"/>
  <c r="AM46" i="20"/>
  <c r="AM48" i="20" s="1"/>
  <c r="AM22" i="20" s="1"/>
  <c r="F46" i="20"/>
  <c r="O46" i="20"/>
  <c r="W46" i="20"/>
  <c r="Q46" i="20"/>
  <c r="N46" i="20"/>
  <c r="G46" i="20"/>
  <c r="P46" i="20"/>
  <c r="X46" i="20"/>
  <c r="H46" i="20"/>
  <c r="R46" i="20"/>
  <c r="V46" i="20"/>
  <c r="I46" i="20"/>
  <c r="K46" i="20"/>
  <c r="S46" i="20"/>
  <c r="L46" i="20"/>
  <c r="T46" i="20"/>
  <c r="U46" i="20"/>
  <c r="M46" i="20"/>
  <c r="J46" i="20"/>
  <c r="J47" i="20"/>
  <c r="I47" i="20"/>
  <c r="S47" i="20"/>
  <c r="K47" i="20"/>
  <c r="V47" i="20"/>
  <c r="R47" i="20"/>
  <c r="N47" i="20"/>
  <c r="F47" i="20"/>
  <c r="X47" i="20"/>
  <c r="T47" i="20"/>
  <c r="P47" i="20"/>
  <c r="L47" i="20"/>
  <c r="H47" i="20"/>
  <c r="W47" i="20"/>
  <c r="O47" i="20"/>
  <c r="G47" i="20"/>
  <c r="U47" i="20"/>
  <c r="Q47" i="20"/>
  <c r="M47" i="20"/>
  <c r="B33" i="19"/>
  <c r="AF48" i="20" l="1"/>
  <c r="AF22" i="20" s="1"/>
  <c r="AC48" i="20"/>
  <c r="AC22" i="20" s="1"/>
  <c r="AI48" i="20"/>
  <c r="AI22" i="20" s="1"/>
  <c r="AG48" i="20"/>
  <c r="AG22" i="20" s="1"/>
  <c r="Y48" i="20"/>
  <c r="Y22" i="20" s="1"/>
  <c r="S48" i="20"/>
  <c r="I48" i="20"/>
  <c r="R48" i="20"/>
  <c r="L48" i="20"/>
  <c r="J48" i="20"/>
  <c r="P48" i="20"/>
  <c r="F48" i="20"/>
  <c r="V48" i="20"/>
  <c r="U48" i="20"/>
  <c r="Q48" i="20"/>
  <c r="G48" i="20"/>
  <c r="H48" i="20"/>
  <c r="X48" i="20"/>
  <c r="N48" i="20"/>
  <c r="K48" i="20"/>
  <c r="M48" i="20"/>
  <c r="O48" i="20"/>
  <c r="W48" i="20"/>
  <c r="T48" i="20"/>
  <c r="W33" i="19" l="1"/>
  <c r="V33" i="19"/>
  <c r="U33" i="19"/>
  <c r="T33" i="19"/>
  <c r="S33" i="19"/>
  <c r="R33" i="19"/>
  <c r="Q33" i="19"/>
  <c r="P33" i="19"/>
  <c r="O33" i="19"/>
  <c r="N33" i="19"/>
  <c r="M33" i="19"/>
  <c r="W51" i="20" l="1"/>
  <c r="W50" i="20"/>
  <c r="V51" i="20"/>
  <c r="V50" i="20"/>
  <c r="U50" i="20"/>
  <c r="U51" i="20"/>
  <c r="X50" i="20"/>
  <c r="X51" i="20"/>
  <c r="C119" i="7"/>
  <c r="C117" i="7"/>
  <c r="C116" i="7"/>
  <c r="C115" i="7"/>
  <c r="C114" i="7"/>
  <c r="C112" i="7"/>
  <c r="C110" i="7"/>
  <c r="C109" i="7"/>
  <c r="C107" i="7"/>
  <c r="C106" i="7"/>
  <c r="C105" i="7"/>
  <c r="C103" i="7"/>
  <c r="C102" i="7"/>
  <c r="C100" i="7"/>
  <c r="C99" i="7"/>
  <c r="C97" i="7"/>
  <c r="C95" i="7"/>
  <c r="C94" i="7"/>
  <c r="C93" i="7"/>
  <c r="H51" i="20" l="1"/>
  <c r="H50" i="20"/>
  <c r="P51" i="20"/>
  <c r="P50" i="20"/>
  <c r="I50" i="20"/>
  <c r="I51" i="20"/>
  <c r="Q50" i="20"/>
  <c r="Q51" i="20"/>
  <c r="J50" i="20"/>
  <c r="J51" i="20"/>
  <c r="R50" i="20"/>
  <c r="R51" i="20"/>
  <c r="K50" i="20"/>
  <c r="K51" i="20"/>
  <c r="S50" i="20"/>
  <c r="S51" i="20"/>
  <c r="L50" i="20"/>
  <c r="L51" i="20"/>
  <c r="T50" i="20"/>
  <c r="T51" i="20"/>
  <c r="M50" i="20"/>
  <c r="M51" i="20"/>
  <c r="F51" i="20"/>
  <c r="F50" i="20"/>
  <c r="N51" i="20"/>
  <c r="N50" i="20"/>
  <c r="G51" i="20"/>
  <c r="G50" i="20"/>
  <c r="O51" i="20"/>
  <c r="O50" i="20"/>
  <c r="E17" i="20"/>
  <c r="X17" i="20"/>
  <c r="U17" i="20"/>
  <c r="W17" i="20"/>
  <c r="V17" i="20"/>
  <c r="AM28" i="19"/>
  <c r="AN8" i="19" l="1"/>
  <c r="AN19" i="19"/>
  <c r="L17" i="20"/>
  <c r="Q17" i="20"/>
  <c r="O17" i="20"/>
  <c r="N17" i="20"/>
  <c r="H17" i="20"/>
  <c r="M17" i="20"/>
  <c r="P17" i="20"/>
  <c r="F17" i="20"/>
  <c r="J17" i="20"/>
  <c r="S17" i="20"/>
  <c r="R17" i="20"/>
  <c r="U22" i="20"/>
  <c r="I17" i="20"/>
  <c r="K17" i="20"/>
  <c r="G17" i="20"/>
  <c r="T17" i="20"/>
  <c r="J22" i="20"/>
  <c r="P22" i="20"/>
  <c r="V22" i="20"/>
  <c r="K22" i="20"/>
  <c r="X22" i="20"/>
  <c r="O22" i="20"/>
  <c r="L22" i="20"/>
  <c r="H22" i="20"/>
  <c r="Q22" i="20"/>
  <c r="M22" i="20"/>
  <c r="W22" i="20"/>
  <c r="N22" i="20"/>
  <c r="T22" i="20"/>
  <c r="R22" i="20"/>
  <c r="F22" i="20"/>
  <c r="S22" i="20"/>
  <c r="G22" i="20"/>
  <c r="I22" i="20"/>
  <c r="AN20" i="19"/>
  <c r="AN9" i="19"/>
  <c r="AN13" i="19"/>
  <c r="AN17" i="19"/>
  <c r="AN22" i="19"/>
  <c r="AN26" i="19"/>
  <c r="AN18" i="19"/>
  <c r="AN11" i="19"/>
  <c r="AN15" i="19"/>
  <c r="AN24" i="19"/>
  <c r="AN28" i="19"/>
  <c r="AN12" i="19"/>
  <c r="AN16" i="19"/>
  <c r="AN21" i="19"/>
  <c r="AN25" i="19"/>
  <c r="AN7" i="19"/>
  <c r="AN10" i="19"/>
  <c r="AN14" i="19"/>
  <c r="AN23" i="19"/>
  <c r="AN27" i="19"/>
  <c r="K19" i="20" l="1"/>
  <c r="K14" i="20"/>
  <c r="I55" i="7"/>
  <c r="I54" i="7"/>
  <c r="I53" i="7"/>
  <c r="I52" i="7"/>
  <c r="I51" i="7"/>
  <c r="I50" i="7"/>
  <c r="I49" i="7"/>
  <c r="I48" i="7"/>
  <c r="I47" i="7"/>
  <c r="I46" i="7"/>
  <c r="I45" i="7"/>
  <c r="I44" i="7"/>
  <c r="I43" i="7"/>
  <c r="I42" i="7"/>
  <c r="I41" i="7"/>
  <c r="I40" i="7"/>
  <c r="I39" i="7"/>
  <c r="I38" i="7"/>
  <c r="I37" i="7"/>
  <c r="I36" i="7"/>
  <c r="I35" i="7"/>
  <c r="I34" i="7"/>
  <c r="I33" i="7"/>
  <c r="I32" i="7"/>
  <c r="I31" i="7"/>
  <c r="I30" i="7"/>
  <c r="I29" i="7"/>
  <c r="I28" i="7"/>
  <c r="I27" i="7"/>
  <c r="I26" i="7"/>
  <c r="I25" i="7"/>
  <c r="I24" i="7"/>
  <c r="I23" i="7"/>
  <c r="I22" i="7"/>
  <c r="I21" i="7"/>
  <c r="I20" i="7"/>
  <c r="I19" i="7"/>
  <c r="I18" i="7"/>
  <c r="I17" i="7"/>
  <c r="I16" i="7"/>
  <c r="I15" i="7"/>
  <c r="I14" i="7"/>
  <c r="I13" i="7"/>
  <c r="I12" i="7"/>
  <c r="I11" i="7"/>
  <c r="I10" i="7"/>
  <c r="I9" i="7"/>
  <c r="I8" i="7"/>
  <c r="I7" i="7"/>
  <c r="I6" i="7"/>
  <c r="I5" i="7"/>
  <c r="I4" i="7"/>
  <c r="I3" i="7"/>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<sst xmlns="http://schemas.openxmlformats.org/spreadsheetml/2006/main" count="1935" uniqueCount="547">
  <si>
    <t>Personnel</t>
  </si>
  <si>
    <t>Salaries -- health care workers</t>
  </si>
  <si>
    <t>Fringe Benefits</t>
  </si>
  <si>
    <t>Travel</t>
  </si>
  <si>
    <t>Equipment</t>
  </si>
  <si>
    <t xml:space="preserve">Supplies </t>
  </si>
  <si>
    <t>Health product -- non pharmaceutical</t>
  </si>
  <si>
    <t>Other supplies</t>
  </si>
  <si>
    <t>Contractual</t>
  </si>
  <si>
    <t>Contractual services</t>
  </si>
  <si>
    <t>Sub-recipient</t>
  </si>
  <si>
    <t>Construction</t>
  </si>
  <si>
    <t>Other</t>
  </si>
  <si>
    <t>Continuous charges</t>
  </si>
  <si>
    <t>Professional services</t>
  </si>
  <si>
    <t>Indirect charges</t>
  </si>
  <si>
    <t>Personnel: Salaries -- health care workers</t>
  </si>
  <si>
    <t>Fringe Benefits: Fringe Benefits</t>
  </si>
  <si>
    <t>Equipment: Health equipment</t>
  </si>
  <si>
    <t>Equipment: Non-health equipment</t>
  </si>
  <si>
    <t>Supplies : Health product -- non pharmaceutical</t>
  </si>
  <si>
    <t>Supplies : Other supplies</t>
  </si>
  <si>
    <t>Contractual: Contractual services</t>
  </si>
  <si>
    <t>Contractual: Sub-recipient</t>
  </si>
  <si>
    <t>Construction: Construction</t>
  </si>
  <si>
    <t>Other: Continuous charges</t>
  </si>
  <si>
    <t>Other: Professional services</t>
  </si>
  <si>
    <t>Other: Support for beneficiaries</t>
  </si>
  <si>
    <t>Other: Other</t>
  </si>
  <si>
    <t>Indirect charges: Indirect charges</t>
  </si>
  <si>
    <t>Children</t>
  </si>
  <si>
    <t>Females</t>
  </si>
  <si>
    <t>Adult women</t>
  </si>
  <si>
    <t>Young women and adolescent females</t>
  </si>
  <si>
    <t>Girls</t>
  </si>
  <si>
    <t>Males</t>
  </si>
  <si>
    <t>Adult men</t>
  </si>
  <si>
    <t>Boys</t>
  </si>
  <si>
    <t>Military and other uniformed services</t>
  </si>
  <si>
    <t xml:space="preserve">Mobile populations </t>
  </si>
  <si>
    <t>Orphans and vulnerable children</t>
  </si>
  <si>
    <t>Testing</t>
  </si>
  <si>
    <t>Prevention</t>
  </si>
  <si>
    <t>Institutional prevention</t>
  </si>
  <si>
    <t>Procurement and supply chain management</t>
  </si>
  <si>
    <t>Public financial management strengthening</t>
  </si>
  <si>
    <t>Program management</t>
  </si>
  <si>
    <t>Beneficiary</t>
  </si>
  <si>
    <t>Zambia</t>
  </si>
  <si>
    <t>OVC</t>
  </si>
  <si>
    <t>Above Site Programs</t>
  </si>
  <si>
    <t>Human resources for health</t>
  </si>
  <si>
    <t>Key populations</t>
  </si>
  <si>
    <t>Sex workers</t>
  </si>
  <si>
    <t>People who inject drugs</t>
  </si>
  <si>
    <t>Care givers</t>
  </si>
  <si>
    <t>Males: Adult men</t>
  </si>
  <si>
    <t>Care_and_Treatment</t>
  </si>
  <si>
    <t>Above_Site_Programs</t>
  </si>
  <si>
    <t>Federal Agency</t>
  </si>
  <si>
    <t>Mechanism ID</t>
  </si>
  <si>
    <t>Mechanism Name</t>
  </si>
  <si>
    <t>Data Set</t>
  </si>
  <si>
    <t>Award Number</t>
  </si>
  <si>
    <t>Care and treatment</t>
  </si>
  <si>
    <t>Socio-economic</t>
  </si>
  <si>
    <t>Health management information systems, surveillance, and research</t>
  </si>
  <si>
    <t>Laboratory</t>
  </si>
  <si>
    <t>Policy, planning, coordination and management of host country government disease-control programs</t>
  </si>
  <si>
    <t>Improving laws, regulations and policies relating to stigma, violence, HIV &amp; HIV/TB</t>
  </si>
  <si>
    <t>Young men and adolescent males</t>
  </si>
  <si>
    <t>Men having sex with men</t>
  </si>
  <si>
    <t>Transgender</t>
  </si>
  <si>
    <t>Pregnant and breastfeeding women</t>
  </si>
  <si>
    <t>Priority populations</t>
  </si>
  <si>
    <t>People in prisons</t>
  </si>
  <si>
    <t>Displaced persons</t>
  </si>
  <si>
    <t>Clients of sex workers</t>
  </si>
  <si>
    <t>Salaries -- other staff</t>
  </si>
  <si>
    <t>International travel</t>
  </si>
  <si>
    <t>Domestic travel</t>
  </si>
  <si>
    <t>Health equipment</t>
  </si>
  <si>
    <t>Non-health equipment</t>
  </si>
  <si>
    <t xml:space="preserve">Pharmaceutical </t>
  </si>
  <si>
    <t>Support for beneficiaries</t>
  </si>
  <si>
    <t>Personnel: Salaries -- other staff</t>
  </si>
  <si>
    <t>Travel: International travel</t>
  </si>
  <si>
    <t>Travel: Domestic travel</t>
  </si>
  <si>
    <t xml:space="preserve">Supplies : Pharmaceutical </t>
  </si>
  <si>
    <t>Socio_Economic</t>
  </si>
  <si>
    <t>Pregnant_and_Breastfeeding_Women</t>
  </si>
  <si>
    <t>Priority_Populations</t>
  </si>
  <si>
    <t>Key_Populations</t>
  </si>
  <si>
    <t>Beneficiaries</t>
  </si>
  <si>
    <t>Program Area</t>
  </si>
  <si>
    <t>Adults</t>
  </si>
  <si>
    <t>Young people and adolescents</t>
  </si>
  <si>
    <t>Non-targeted Population</t>
  </si>
  <si>
    <t>Top-Ups</t>
  </si>
  <si>
    <t>TOTAL</t>
  </si>
  <si>
    <t>% Total</t>
  </si>
  <si>
    <t>ERROR CHECKS</t>
  </si>
  <si>
    <t>Non_targeted_Population</t>
  </si>
  <si>
    <t>Care and Treatment: Not Disaggregated -- Service Delivery</t>
  </si>
  <si>
    <t>Testing: Not Disaggregated -- Service Delivery</t>
  </si>
  <si>
    <t>Prevention: Not Disaggregated -- Service Delivery</t>
  </si>
  <si>
    <t>Socio-Economic: Not Disaggregated -- Service Delivery</t>
  </si>
  <si>
    <t>HIV Drugs -- Non service delivery</t>
  </si>
  <si>
    <t>Facility-based testing -- Non service delivery</t>
  </si>
  <si>
    <t>Community-based testing -- Non service delivery</t>
  </si>
  <si>
    <t>Community mobilization and behavior and norms change -- Non service delivery</t>
  </si>
  <si>
    <t>VMMC -- Non service delivery</t>
  </si>
  <si>
    <t>PrEP -- Non service delivery</t>
  </si>
  <si>
    <t>Opioid substitution therapy -- Non service delivery</t>
  </si>
  <si>
    <t>Case Management -- Non service delivery</t>
  </si>
  <si>
    <t>Economic strengthening -- Non service delivery</t>
  </si>
  <si>
    <t>Education assistance -- Non service delivery</t>
  </si>
  <si>
    <t>Psychosocial support -- Non service delivery</t>
  </si>
  <si>
    <t xml:space="preserve">Legal, human rights and protection support -- Non service delivery </t>
  </si>
  <si>
    <t>Above Site Programs: Not Disaggregated</t>
  </si>
  <si>
    <t>Non-Targeted Population:Not Disaggregated</t>
  </si>
  <si>
    <t>Females: Not Disaggregated</t>
  </si>
  <si>
    <t>Males: Not Disaggregated</t>
  </si>
  <si>
    <t>Key Populations: Not Disaggregated</t>
  </si>
  <si>
    <t>Priority Populations: Not Disaggregated</t>
  </si>
  <si>
    <t>Orphans and vulnerable children: Not Disaggregated</t>
  </si>
  <si>
    <t>Personnel: Top-Ups</t>
  </si>
  <si>
    <t>Program_Management</t>
  </si>
  <si>
    <t>Program Management</t>
  </si>
  <si>
    <t>Condom and Lubricant Programs -- Non service delivery</t>
  </si>
  <si>
    <t>HIV clinical Services --  Service delivery</t>
  </si>
  <si>
    <t>HIV laboratory Services --  Service delivery</t>
  </si>
  <si>
    <t>HIV Drugs --  Service delivery</t>
  </si>
  <si>
    <t>Facility-based testing --  Service delivery</t>
  </si>
  <si>
    <t>Community-based testing --  Service delivery</t>
  </si>
  <si>
    <t>Community mobilization, behavior and norms change --  Service delivery</t>
  </si>
  <si>
    <t>VMMC --  Service delivery</t>
  </si>
  <si>
    <t>PrEP --  Service delivery</t>
  </si>
  <si>
    <t>Opioid substitution therapy --  Service delivery</t>
  </si>
  <si>
    <t>Condom and Lubricant Programs -- Service delivery</t>
  </si>
  <si>
    <t>Case Management --  Service delivery</t>
  </si>
  <si>
    <t>Economic strengthening --  Service delivery</t>
  </si>
  <si>
    <t>Education assistance --  Service delivery</t>
  </si>
  <si>
    <t>Psychosocial support --  Service delivery</t>
  </si>
  <si>
    <t>Legal, human rights and protection -  Service delivery</t>
  </si>
  <si>
    <t>HIV clinical Services -- Non service delivery</t>
  </si>
  <si>
    <t>HIV laboratory Services -- Non service delivery</t>
  </si>
  <si>
    <t>Care and Treatment: Not Disaggregated -- Non service Delivery</t>
  </si>
  <si>
    <t>Testing: Not Disaggregated -- Non service Delivery</t>
  </si>
  <si>
    <t>Prevention: Not Disaggregated -- Non service Delivery</t>
  </si>
  <si>
    <t>Socio-Economic: Not Disaggregated -- Non service Delivery</t>
  </si>
  <si>
    <t>Pregnant and breastfeeding women: Not disaggregated</t>
  </si>
  <si>
    <t>ASP: Procurement &amp; supply chain management</t>
  </si>
  <si>
    <t>ASP: Human resources for health</t>
  </si>
  <si>
    <t>ASP: Institutional prevention</t>
  </si>
  <si>
    <t>ASP: Public financial management strengthening</t>
  </si>
  <si>
    <t>ASP: Not Disaggregated</t>
  </si>
  <si>
    <t>Females: Adult women</t>
  </si>
  <si>
    <t>Females: Young women and adolescent females</t>
  </si>
  <si>
    <t>Females: Girls</t>
  </si>
  <si>
    <t>Males: Young men and adolescent males</t>
  </si>
  <si>
    <t>Males: Boys</t>
  </si>
  <si>
    <t>OVC: Orphans and vulnerable children</t>
  </si>
  <si>
    <t>OVC: Care givers</t>
  </si>
  <si>
    <t>Training</t>
  </si>
  <si>
    <t>Impossible 1</t>
  </si>
  <si>
    <t>Impossible 2</t>
  </si>
  <si>
    <t>Impossible 3</t>
  </si>
  <si>
    <t>Impossible 4</t>
  </si>
  <si>
    <t>Impossible 5</t>
  </si>
  <si>
    <t>Impossible 6</t>
  </si>
  <si>
    <t>Impossible 7</t>
  </si>
  <si>
    <t>Impossible 8</t>
  </si>
  <si>
    <t>Impossible 9</t>
  </si>
  <si>
    <t>Impossible 10</t>
  </si>
  <si>
    <t>Impossible 11</t>
  </si>
  <si>
    <t>Impossible 12</t>
  </si>
  <si>
    <t>Impossible 13</t>
  </si>
  <si>
    <t>Impossible 14</t>
  </si>
  <si>
    <t>Impossible 15</t>
  </si>
  <si>
    <t>Impossible 16</t>
  </si>
  <si>
    <t>Impossible 17</t>
  </si>
  <si>
    <t>Impossible 18</t>
  </si>
  <si>
    <t>Impossible 19</t>
  </si>
  <si>
    <t>Impossible 20</t>
  </si>
  <si>
    <t>C&amp;T</t>
  </si>
  <si>
    <t>TST</t>
  </si>
  <si>
    <t>PREV</t>
  </si>
  <si>
    <t>SE</t>
  </si>
  <si>
    <t>Count</t>
  </si>
  <si>
    <t>C&amp;T: HIV Drugs-NSD</t>
  </si>
  <si>
    <t>C&amp;T: Not Disaggregated-NSD</t>
  </si>
  <si>
    <t>PREV: VMMC-NSD</t>
  </si>
  <si>
    <t>PREV: PrEP-NSD</t>
  </si>
  <si>
    <t>PREV: Opioid substitution therapy-NSD</t>
  </si>
  <si>
    <t>PREV: Not Disaggregated-NSD</t>
  </si>
  <si>
    <t>SE: Case Management-NSD</t>
  </si>
  <si>
    <t>SE: Economic strengthening-NSD</t>
  </si>
  <si>
    <t>SE: Education assistance-NSD</t>
  </si>
  <si>
    <t>SE: Psychosocial support-NSD</t>
  </si>
  <si>
    <t>SE: Not Disaggregated-NSD</t>
  </si>
  <si>
    <t>C&amp;T: Not Disaggregated-SD</t>
  </si>
  <si>
    <t>PREV: Not Disaggregated-SD</t>
  </si>
  <si>
    <t>SE: Not Disaggregated-SD</t>
  </si>
  <si>
    <t>Non-Targeted Population: Adults</t>
  </si>
  <si>
    <t>Non-Targeted Population: Young people and adolescents</t>
  </si>
  <si>
    <t>Non-Targeted Population: Children</t>
  </si>
  <si>
    <t>Non-Targeted Population: Not disaggregated</t>
  </si>
  <si>
    <t>Females: Not disaggregated</t>
  </si>
  <si>
    <t>Males: Not disaggregated</t>
  </si>
  <si>
    <t>Key Populations: Men having sex with men</t>
  </si>
  <si>
    <t>Key Populations: Transgender</t>
  </si>
  <si>
    <t>Key Populations: Sex workers</t>
  </si>
  <si>
    <t>Key Populations: People who inject drugs</t>
  </si>
  <si>
    <t>Key Populations: Not disaggregated</t>
  </si>
  <si>
    <t>Pregnant and Breastfeeding Women: Not disaggregated</t>
  </si>
  <si>
    <t>Priority Populations: People in prisons</t>
  </si>
  <si>
    <t>Priority Populations: Military and other uniformed services</t>
  </si>
  <si>
    <t xml:space="preserve">Priority Populations: Mobile populations </t>
  </si>
  <si>
    <t>Priority Populations: Displaced persons</t>
  </si>
  <si>
    <t>Priority Populations: Clients of sex workers</t>
  </si>
  <si>
    <t>ASP: Laboratory systems strengthening</t>
  </si>
  <si>
    <t>C&amp;T: HIV Clinical Services-NSD</t>
  </si>
  <si>
    <t>C&amp;T: HIV Laboratory Services-NSD</t>
  </si>
  <si>
    <t>Priority Populations: Not disaggregated</t>
  </si>
  <si>
    <t>OVC and care givers: Not disaggregated</t>
  </si>
  <si>
    <t>$no prog</t>
  </si>
  <si>
    <t>$no ben</t>
  </si>
  <si>
    <t>Angola</t>
  </si>
  <si>
    <t>Botswana</t>
  </si>
  <si>
    <t>Burundi</t>
  </si>
  <si>
    <t>Cameroon</t>
  </si>
  <si>
    <t>Cote d'Ivoire</t>
  </si>
  <si>
    <t>Democratic Republic of the Congo</t>
  </si>
  <si>
    <t>Dominican Republic</t>
  </si>
  <si>
    <t>Ethiopia</t>
  </si>
  <si>
    <t>Haiti</t>
  </si>
  <si>
    <t>Kenya</t>
  </si>
  <si>
    <t>Lesotho</t>
  </si>
  <si>
    <t>Malawi</t>
  </si>
  <si>
    <t>Mozambique</t>
  </si>
  <si>
    <t>Namibia</t>
  </si>
  <si>
    <t>Nigeria</t>
  </si>
  <si>
    <t>Rwanda</t>
  </si>
  <si>
    <t>South Africa</t>
  </si>
  <si>
    <t>South Sudan</t>
  </si>
  <si>
    <t>Tanzania</t>
  </si>
  <si>
    <t>Uganda</t>
  </si>
  <si>
    <t>Ukraine</t>
  </si>
  <si>
    <t>Vietnam</t>
  </si>
  <si>
    <t>Zimbabwe</t>
  </si>
  <si>
    <t>DOD</t>
  </si>
  <si>
    <t>HHS/CDC</t>
  </si>
  <si>
    <t>USAID</t>
  </si>
  <si>
    <t>PC</t>
  </si>
  <si>
    <t>State</t>
  </si>
  <si>
    <t>State/AF</t>
  </si>
  <si>
    <t>HHS/HRSA</t>
  </si>
  <si>
    <t>State/SGAC</t>
  </si>
  <si>
    <t>State/PRM</t>
  </si>
  <si>
    <t>State/EAP</t>
  </si>
  <si>
    <t>State/EUR</t>
  </si>
  <si>
    <t>HHS/SAMHSA</t>
  </si>
  <si>
    <t>State/WHA</t>
  </si>
  <si>
    <t>cons:</t>
  </si>
  <si>
    <t>could still pick an impossible combo by changing prog after choosing ben</t>
  </si>
  <si>
    <t>LIST FOR INDIRECT</t>
  </si>
  <si>
    <t>CT_HIV_Clinical_Services-SD</t>
  </si>
  <si>
    <t>CT_HIV Clinical Services-NSD</t>
  </si>
  <si>
    <t>CT_HIV Laboratory Services-NSD</t>
  </si>
  <si>
    <t>CT_HIV Drugs-NSD</t>
  </si>
  <si>
    <t>CT_Not Disaggregated-SD</t>
  </si>
  <si>
    <t>CT_Not Disaggregated-NSD</t>
  </si>
  <si>
    <t>TST_Facility-based testing-NSD</t>
  </si>
  <si>
    <t>TST_Community-based testing-NSD</t>
  </si>
  <si>
    <t>TST_Not Disaggregated-SD</t>
  </si>
  <si>
    <t>TST_Not Disaggregated-NSD</t>
  </si>
  <si>
    <t>PREV_VMMC-NSD</t>
  </si>
  <si>
    <t>PREV_PrEP-NSD</t>
  </si>
  <si>
    <t>Program_management</t>
  </si>
  <si>
    <t>CT_HIV Laboratory Services-SD</t>
  </si>
  <si>
    <t>CT_HIV Drugs-SD</t>
  </si>
  <si>
    <t>TST_Facility-based testing-SD</t>
  </si>
  <si>
    <t>TST_Community-based testing-SD</t>
  </si>
  <si>
    <t>PREV_Community_mobilization, _behavior_and_norms_change-NSD</t>
  </si>
  <si>
    <t>PREV_Community_mobilization, _behavior_and_norms_change-SD</t>
  </si>
  <si>
    <t>PREV_VMMC-SD</t>
  </si>
  <si>
    <t>PREV_PrEP-SD</t>
  </si>
  <si>
    <t>PREV_Opioid_substitution_therapy-SD</t>
  </si>
  <si>
    <t>PREV_Opioid_substitution_therapy-NSD</t>
  </si>
  <si>
    <t>PREV_Condom_and_Lubricant_Programming-SD</t>
  </si>
  <si>
    <t>PREV_Condom_and_Lubricant_Programming-NSD</t>
  </si>
  <si>
    <t>PREV_Not_Disaggregated-SD</t>
  </si>
  <si>
    <t>PREV_Not_Disaggregated-NSD</t>
  </si>
  <si>
    <t>SE_Case_Management-SD</t>
  </si>
  <si>
    <t>SE_Case_Management-NSD</t>
  </si>
  <si>
    <t>SE_Economic_strengthening-SD</t>
  </si>
  <si>
    <t>SE_Economic_strengthening-NSD</t>
  </si>
  <si>
    <t>SE_Education_assistance-SD</t>
  </si>
  <si>
    <t>SE_Education_assistance-NSD</t>
  </si>
  <si>
    <t>SE_Psychosocial_support-SD</t>
  </si>
  <si>
    <t>SE_Psychosocial_support-NSD</t>
  </si>
  <si>
    <t>SE_Legal,_human_rights_and_protection-SD</t>
  </si>
  <si>
    <t>SE_Legal,_human_rights_and_protection-NSD</t>
  </si>
  <si>
    <t>SE_Not_Disaggregated-SD</t>
  </si>
  <si>
    <t>SE_Not_Disaggregated-NSD</t>
  </si>
  <si>
    <t>ASP_Procurement_and_supply_chain_management</t>
  </si>
  <si>
    <t>ASP_Health_management_information_systems,_surveillance,_and research</t>
  </si>
  <si>
    <t>ASP_Human_resources_for_health</t>
  </si>
  <si>
    <t>ASP_Laboratory_systems_strengthening</t>
  </si>
  <si>
    <t>ASP_Institutional_prevention</t>
  </si>
  <si>
    <t>ASP_Public_financial_management_strengthening</t>
  </si>
  <si>
    <t>ASP_Policy,_planning,_coordination_and_management_of_disease_control_programs</t>
  </si>
  <si>
    <t>need to rename everything in continuous characters no symbols. This would mean it is straying even farther from the wording/spacing/characters of the classifications doc</t>
  </si>
  <si>
    <t>ASP_Improving laws,_regulations_and_policy_environment</t>
  </si>
  <si>
    <t>ASP_Not_Disaggregated</t>
  </si>
  <si>
    <t>rework to create named ranges</t>
  </si>
  <si>
    <t>HTS: Facility-based testing-NSD</t>
  </si>
  <si>
    <t>HTS: Community-based testing-NSD</t>
  </si>
  <si>
    <t>HTS: Not Disaggregated-SD</t>
  </si>
  <si>
    <t>HTS: Not Disaggregated-NSD</t>
  </si>
  <si>
    <t>NA</t>
  </si>
  <si>
    <t>C&amp;T: HIV Clinical Services-SD</t>
  </si>
  <si>
    <t>C&amp;T: HIV Laboratory Services-SD</t>
  </si>
  <si>
    <t>C&amp;T: HIV Drugs-SD</t>
  </si>
  <si>
    <t>HTS: Facility-based testing-SD</t>
  </si>
  <si>
    <t>HTS: Community-based testing-SD</t>
  </si>
  <si>
    <t>PREV: VMMC-SD</t>
  </si>
  <si>
    <t>PREV: PrEP-SD</t>
  </si>
  <si>
    <t>PREV: Opioid substitution therapy-SD</t>
  </si>
  <si>
    <t>SE: Case Management-SD</t>
  </si>
  <si>
    <t>SE: Economic strengthening-SD</t>
  </si>
  <si>
    <t>SE: Education assistance-SD</t>
  </si>
  <si>
    <t>SE: Psychosocial support-SD</t>
  </si>
  <si>
    <t>PREV: Comm. mobilization, behavior &amp; norms change-SD</t>
  </si>
  <si>
    <t>PREV: Comm. mobilization, behavior &amp; norms change-NSD</t>
  </si>
  <si>
    <t>PREV: Condom &amp; Lubricant Programming-SD</t>
  </si>
  <si>
    <t>PREV: Condom &amp; Lubricant Programming-NSD</t>
  </si>
  <si>
    <t>ASP: HMIS, surveillance, &amp; research</t>
  </si>
  <si>
    <t>ASP: Policy, planning, coordination &amp; management</t>
  </si>
  <si>
    <t>Key Pops: Men having sex with men</t>
  </si>
  <si>
    <t>Key Pops: Transgender</t>
  </si>
  <si>
    <t>Key Pops: Sex workers</t>
  </si>
  <si>
    <t>Key Pops: People who inject drugs</t>
  </si>
  <si>
    <t>Key Pops: Not disaggregated</t>
  </si>
  <si>
    <t xml:space="preserve">Priority Pops: Mobile Pops </t>
  </si>
  <si>
    <t>Priority Pops: Displaced persons</t>
  </si>
  <si>
    <t>Priority Pops: Clients of sex workers</t>
  </si>
  <si>
    <t>Priority Pops: Not disaggregated</t>
  </si>
  <si>
    <t>Non-Targeted Pop: Adults</t>
  </si>
  <si>
    <t>Non-Targeted Pop: Children</t>
  </si>
  <si>
    <t>Non-Targeted Pop: Not disaggregated</t>
  </si>
  <si>
    <t>Non-Targeted Pop: Young people &amp; adolescents</t>
  </si>
  <si>
    <t>Females: Young women &amp; adolescent females</t>
  </si>
  <si>
    <t>Males: Young men &amp; adolescent males</t>
  </si>
  <si>
    <t>Pregnant &amp; Breastfeeding Women: Not disaggregated</t>
  </si>
  <si>
    <t>Priority Pops: Military &amp; other uniformed services</t>
  </si>
  <si>
    <t>OVC: Orphans &amp; vulnerable children</t>
  </si>
  <si>
    <t>OVC &amp; care givers: Not disaggregated</t>
  </si>
  <si>
    <t>Categorization of Intervention 2</t>
  </si>
  <si>
    <t>Categorization of Intervention 3</t>
  </si>
  <si>
    <t>Categorization of Intervention 4</t>
  </si>
  <si>
    <t>Categorization of Intervention 5</t>
  </si>
  <si>
    <t>Categorization of Intervention 6</t>
  </si>
  <si>
    <t>Categorization of Intervention 7</t>
  </si>
  <si>
    <t xml:space="preserve"> Categorization of Intervention 20</t>
  </si>
  <si>
    <t>Categorization of Intervention 19</t>
  </si>
  <si>
    <t>Categorization of Intervention 18</t>
  </si>
  <si>
    <t>Categorization of Intervention 17</t>
  </si>
  <si>
    <t>Categorization of Intervention 16</t>
  </si>
  <si>
    <t>Categorization of Intervention 15</t>
  </si>
  <si>
    <t>Categorization of Intervention 14</t>
  </si>
  <si>
    <t>Categorization of Intervention 13</t>
  </si>
  <si>
    <t>Categorization of Intervention 12</t>
  </si>
  <si>
    <t>Categorization of Intervention 11</t>
  </si>
  <si>
    <t>Categorization of Intervention 8</t>
  </si>
  <si>
    <t>Categorization of Intervention 9</t>
  </si>
  <si>
    <t>Categorization of Intervention 10</t>
  </si>
  <si>
    <t>Personnel: Salaries- Other Staff</t>
  </si>
  <si>
    <t>Travel: International Travel</t>
  </si>
  <si>
    <t>Travel: Domestic Travel</t>
  </si>
  <si>
    <t>Equipment: Health Equipment</t>
  </si>
  <si>
    <t>Supplies: Pharmaceutical</t>
  </si>
  <si>
    <t>Supplies: Health- Non Pharmaceutical</t>
  </si>
  <si>
    <t>Supplies: Other Supplies</t>
  </si>
  <si>
    <t>Contractual: Contracted Interventions</t>
  </si>
  <si>
    <t>Other: Financial Support for Beneficiaries</t>
  </si>
  <si>
    <t>Indirect Charges</t>
  </si>
  <si>
    <t>Equipment: Non-Health Equipment</t>
  </si>
  <si>
    <t>Contractual: Other Contracts</t>
  </si>
  <si>
    <t>ASP: Laws, regulations &amp; policy environment</t>
  </si>
  <si>
    <t>Key Pops: People in prisons</t>
  </si>
  <si>
    <t>SE: Legal, human rights &amp; protection-SD</t>
  </si>
  <si>
    <t>Program 
Management</t>
  </si>
  <si>
    <t>Prime DUNS Number</t>
  </si>
  <si>
    <t>`</t>
  </si>
  <si>
    <t>METADATA</t>
  </si>
  <si>
    <t>Have very unlikely combinations of program area and beneficiaries been selected?</t>
  </si>
  <si>
    <t>If yes, in which intervention(s) do very unlikely combinations exist ?</t>
  </si>
  <si>
    <t>Or are missing a subrecipient name?</t>
  </si>
  <si>
    <t>Eswatini</t>
  </si>
  <si>
    <t>Version</t>
  </si>
  <si>
    <t>(Version number stored as text)</t>
  </si>
  <si>
    <t>Is there any data entered outside of the subrecipient rows that were specified?</t>
  </si>
  <si>
    <t>Subrecipient rows created:</t>
  </si>
  <si>
    <t>Cells expected to be blank:</t>
  </si>
  <si>
    <t>First row that should be empty:</t>
  </si>
  <si>
    <t>If yes, which intervention(s) have not been fully defined?</t>
  </si>
  <si>
    <t xml:space="preserve">Have interventions been defined with incomplete program area and beneficiary information? </t>
  </si>
  <si>
    <t>Subrecipient Total</t>
  </si>
  <si>
    <r>
      <t xml:space="preserve">DS-4213 President's Emergency Plan for AIDS Relief (PEPFAR) Program Expenditures
</t>
    </r>
    <r>
      <rPr>
        <sz val="10"/>
        <rFont val="Calibri"/>
        <family val="2"/>
        <scheme val="minor"/>
      </rPr>
      <t>OMB Control No. 1405-0208 OMB approval expires 03/31/2020 Burden-24 hours</t>
    </r>
  </si>
  <si>
    <t xml:space="preserve">Please read through expenditure reporting guidance, instructions on this template prior to completing this form. All guidance and instructions can be found at https://datim.zendesk.com. </t>
  </si>
  <si>
    <t>Public reporting burden for this collection of information is estimated to average 24 hours per response, including time required for searching existing data sources, gathering the necessary documentation, providing the information and/or documents required, and reviewing the final collection.  You do not have to supply this information unless this collection displays a currently valid OMB control number.  If you have comments on the accuracy of this burden estimate and/or recommendations for reducing it, please send them to:  Office of the US Global AIDS Coordinator (S/GAC) U.S. Department of State, 1800 G Street, NW, 10th Floor, Washington, DC 20006.</t>
  </si>
  <si>
    <t>OU</t>
  </si>
  <si>
    <t>Reporting Period</t>
  </si>
  <si>
    <t xml:space="preserve">Note: </t>
  </si>
  <si>
    <t>Every subrecipient must have a valid name and DUNS number. TBD subrecipients are not permitted.</t>
  </si>
  <si>
    <t>Each DUNS number must be exactly 9 digits, including leading zeroes.</t>
  </si>
  <si>
    <t>Or used 00000000 as a DUNS number?</t>
  </si>
  <si>
    <t>Does the Prime DUNS number fail to meet data entry criteria? (Exactly nine digits and cannot be 000000000)</t>
  </si>
  <si>
    <t>Recipient Organization (Partner Name)</t>
  </si>
  <si>
    <t>SE: Legal, human rights &amp; protection-NSD</t>
  </si>
  <si>
    <t>Count of blank cells after last row:</t>
  </si>
  <si>
    <t>Non-blank cells after last row:</t>
  </si>
  <si>
    <t>Or are missing both the subrecipient name and the DUNS number?</t>
  </si>
  <si>
    <t>Number of Subrecipients (0-100)</t>
  </si>
  <si>
    <t>Cost Category</t>
  </si>
  <si>
    <t>Program management Budget</t>
  </si>
  <si>
    <t>Budget against Intervention 2</t>
  </si>
  <si>
    <t>Budget against Intervention 3</t>
  </si>
  <si>
    <t>Budget against Intervention 4</t>
  </si>
  <si>
    <t>Budget against Intervention 5</t>
  </si>
  <si>
    <t>Budget against Intervention 6</t>
  </si>
  <si>
    <t>Budget against Intervention 7</t>
  </si>
  <si>
    <t>Budget against Intervention 8</t>
  </si>
  <si>
    <t>Budget against Intervention 9</t>
  </si>
  <si>
    <t>Budget against Intervention 10</t>
  </si>
  <si>
    <t>Budget against Intervention 11</t>
  </si>
  <si>
    <t>Budget against Intervention 12</t>
  </si>
  <si>
    <t>Budget against Intervention 13</t>
  </si>
  <si>
    <t>Budget against Intervention 14</t>
  </si>
  <si>
    <t>Budget against Intervention 15</t>
  </si>
  <si>
    <t>Budget against Intervention 16</t>
  </si>
  <si>
    <t>Budget against Intervention 17</t>
  </si>
  <si>
    <t>Budget against Intervention 18</t>
  </si>
  <si>
    <t>Budget against Intervention 19</t>
  </si>
  <si>
    <t>Budget against Intervention 20</t>
  </si>
  <si>
    <t>Total Budget per Intervention (Sum of Cost Categories)</t>
  </si>
  <si>
    <t>Does the program management budget still need to be entered?</t>
  </si>
  <si>
    <t>Are there any subrecipient rows that have have a zero-dollar budget?</t>
  </si>
  <si>
    <t xml:space="preserve">Are there any subrecipient rows that have an a budget but are missing a DUNS number? </t>
  </si>
  <si>
    <t>Budget</t>
  </si>
  <si>
    <t>FY21</t>
  </si>
  <si>
    <t>This template should be used for reporting Fiscal Year 2021 (October 1, 2020 - September 30, 2021) PEPFAR program budgets by Implementing Partners; a separate template should be completed for each separate Operating Unit (OU) and Award.</t>
  </si>
  <si>
    <t>1.3</t>
  </si>
  <si>
    <t>Asia Region</t>
  </si>
  <si>
    <t>West Africa Region</t>
  </si>
  <si>
    <t>Western Hemisphere Region</t>
  </si>
  <si>
    <t>ASP: Blood supply safety-NSD</t>
  </si>
  <si>
    <t>ASP: HMIS, surveillance, &amp; research-NSD</t>
  </si>
  <si>
    <t>ASP: Human resources for health-NSD</t>
  </si>
  <si>
    <t>ASP: Injection safety-NSD</t>
  </si>
  <si>
    <t>ASP: Laboratory systems strengthening-NSD</t>
  </si>
  <si>
    <t>ASP: Laws, regulations &amp; policy environment-NSD</t>
  </si>
  <si>
    <t>ASP: Not Disaggregated-NSD</t>
  </si>
  <si>
    <t>ASP: Policy, planning, coordination &amp; management of disease control programs-NSD</t>
  </si>
  <si>
    <t>ASP: Procurement &amp; supply chain management-NSD</t>
  </si>
  <si>
    <t>ASP: Public financial management strengthening-NSD</t>
  </si>
  <si>
    <t>PREV: Medication assisted treatment-NSD</t>
  </si>
  <si>
    <t>PREV: Medication assisted treatment-SD</t>
  </si>
  <si>
    <t>PREV: Primary prevention of HIV and sexual violence-NSD</t>
  </si>
  <si>
    <t>PREV: Primary prevention of HIV and sexual violence-SD</t>
  </si>
  <si>
    <t>SE: Food and nutrition-NSD</t>
  </si>
  <si>
    <t>SE: Food and nutrition-SD</t>
  </si>
  <si>
    <t>PM: IM Closeout costs-NSD</t>
  </si>
  <si>
    <t>PM: IM Program Management-NSD</t>
  </si>
  <si>
    <t>OVC: Not disaggregated</t>
  </si>
  <si>
    <t>NOTE: See actual references used in these formulas in columns AA onwards</t>
  </si>
  <si>
    <t>COP19 Version (only for reference - nothing in this file links to this. Rows where this is blank indicate no checks for unlikely combinations)</t>
  </si>
  <si>
    <t>COP19 vs COP20 exactly the same?</t>
  </si>
  <si>
    <t xml:space="preserve">COP20 Ous </t>
  </si>
  <si>
    <t>Guide to Lists sheet</t>
  </si>
  <si>
    <t>List</t>
  </si>
  <si>
    <t>Cop20_beneficiaries</t>
  </si>
  <si>
    <t>Cop20_funding_agencies</t>
  </si>
  <si>
    <t>Lists for very unlikely combos</t>
  </si>
  <si>
    <t>LIST for Indirect (not named)</t>
  </si>
  <si>
    <t>COP20_OU_list</t>
  </si>
  <si>
    <t>COP20_non_pm_program_areas</t>
  </si>
  <si>
    <t>Do note move. COP20 version - same as COP20 FAST -- note: order matters due to unlikely combination formulas. Do not paste over this</t>
  </si>
  <si>
    <t>DO NOT MOVE THESE!</t>
  </si>
  <si>
    <t>COP20 Agencies</t>
  </si>
  <si>
    <t>COP19 Agencies</t>
  </si>
  <si>
    <t>Census</t>
  </si>
  <si>
    <t>HHS/FDA</t>
  </si>
  <si>
    <t>HHS/NIH</t>
  </si>
  <si>
    <t>HHS/OGA</t>
  </si>
  <si>
    <t>USAID/WCF</t>
  </si>
  <si>
    <r>
      <t xml:space="preserve">Do not move! </t>
    </r>
    <r>
      <rPr>
        <sz val="10"/>
        <color rgb="FF24292E"/>
        <rFont val="Helvetica"/>
        <family val="2"/>
      </rPr>
      <t>===========</t>
    </r>
  </si>
  <si>
    <t xml:space="preserve">COP20 Beneficiaries - Do not move - old formulas reference this for unlikely combinations. Order matters - do not paste over. </t>
  </si>
  <si>
    <t>COP19 Beneficiaries (Did not change between COP19/COP20 except for OVC: Not disaggregated)</t>
  </si>
  <si>
    <t>Priority Pops: Mobile Pops</t>
  </si>
  <si>
    <t>(Extra space in COP19 version)</t>
  </si>
  <si>
    <t>Location / Use</t>
  </si>
  <si>
    <t>M2-29 - Data validation for OU in Metadata sheet (cell P5)</t>
  </si>
  <si>
    <t>K2-53 - Data validation for PM in Budget Template</t>
  </si>
  <si>
    <t>L2-29 - Data validation for Beneficiary in Budget Template</t>
  </si>
  <si>
    <t>N2-18 - Data validation for agency in Metadata sheet</t>
  </si>
  <si>
    <t>AA to BV - Unlikely combination checks (no longer work)</t>
  </si>
  <si>
    <t>T - Unlikely combination checks (no longer work)</t>
  </si>
  <si>
    <t>Program areas (alphabetized)</t>
  </si>
  <si>
    <t xml:space="preserve"> Categorization of Intervention 21</t>
  </si>
  <si>
    <t>Budget against Intervention 21</t>
  </si>
  <si>
    <t xml:space="preserve"> Categorization of Intervention 22</t>
  </si>
  <si>
    <t xml:space="preserve"> Categorization of Intervention 23</t>
  </si>
  <si>
    <t xml:space="preserve"> Categorization of Intervention 24</t>
  </si>
  <si>
    <t xml:space="preserve"> Categorization of Intervention 25</t>
  </si>
  <si>
    <t xml:space="preserve"> Categorization of Intervention 26</t>
  </si>
  <si>
    <t xml:space="preserve"> Categorization of Intervention 27</t>
  </si>
  <si>
    <t xml:space="preserve"> Categorization of Intervention 28</t>
  </si>
  <si>
    <t xml:space="preserve"> Categorization of Intervention 29</t>
  </si>
  <si>
    <t xml:space="preserve"> Categorization of Intervention 30</t>
  </si>
  <si>
    <t xml:space="preserve"> Categorization of Intervention 31</t>
  </si>
  <si>
    <t xml:space="preserve"> Categorization of Intervention 32</t>
  </si>
  <si>
    <t xml:space="preserve"> Categorization of Intervention 33</t>
  </si>
  <si>
    <t xml:space="preserve"> Categorization of Intervention 34</t>
  </si>
  <si>
    <t xml:space="preserve"> Categorization of Intervention 35</t>
  </si>
  <si>
    <t>Budget against Intervention 22</t>
  </si>
  <si>
    <t>Budget against Intervention 23</t>
  </si>
  <si>
    <t>Budget against Intervention 24</t>
  </si>
  <si>
    <t>Budget against Intervention 25</t>
  </si>
  <si>
    <t>Budget against Intervention 26</t>
  </si>
  <si>
    <t>Budget against Intervention 27</t>
  </si>
  <si>
    <t>Budget against Intervention 28</t>
  </si>
  <si>
    <t>Budget against Intervention 29</t>
  </si>
  <si>
    <t>Budget against Intervention 30</t>
  </si>
  <si>
    <t>Budget against Intervention 31</t>
  </si>
  <si>
    <t>Budget against Intervention 32</t>
  </si>
  <si>
    <t>Budget against Intervention 33</t>
  </si>
  <si>
    <t>Budget against Intervention 34</t>
  </si>
  <si>
    <t>Budget against Intervention 35</t>
  </si>
  <si>
    <t>Checks for missing program area and beneficiary in case where total is &gt; 0</t>
  </si>
  <si>
    <t>Personnel: Salaries- Health Care Workers- Clinical</t>
  </si>
  <si>
    <t>Personnel: Salaries- Health Care Workers- Ancillary</t>
  </si>
  <si>
    <t>Contractual: Contracted Health Care Workers- Clinical</t>
  </si>
  <si>
    <t>Contractual: Contracted Health Care Workers- Ancillary</t>
  </si>
  <si>
    <t>Notes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</si>
</sst>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_(&quot;$&quot;* #,##0_);_(&quot;$&quot;* \(#,##0\);_(&quot;$&quot;* &quot;-&quot;??_);_(@_)"/>
    <numFmt numFmtId="165" formatCode="&quot;$&quot;#,##0"/>
  </numFmts>
  <fonts count="29">
    <font>
      <sz val="11"/>
      <color theme="1"/>
      <name val="Calibri"/>
      <family val="2"/>
      <scheme val="minor"/>
    </font>
    <font>
      <sz val="12"/>
      <color theme="1"/>
      <name val="Calibri"/>
      <family val="2"/>
      <scheme val="minor"/>
    </font>
    <font>
      <sz val="10"/>
      <name val="Arial"/>
      <family val="2"/>
    </font>
    <font>
      <sz val="11"/>
      <color rgb="FF000000"/>
      <name val="Calibri"/>
      <family val="2"/>
      <charset val="1"/>
    </font>
    <font>
      <sz val="9"/>
      <color theme="1"/>
      <name val="Calibri"/>
      <family val="2"/>
      <scheme val="minor"/>
    </font>
    <font>
      <sz val="11"/>
      <color theme="1"/>
      <name val="Calibri"/>
      <family val="2"/>
      <scheme val="minor"/>
    </font>
    <font>
      <b/>
      <sz val="11"/>
      <color theme="1"/>
      <name val="Calibri"/>
      <family val="2"/>
      <scheme val="minor"/>
    </font>
    <font>
      <sz val="10"/>
      <color theme="1"/>
      <name val="Calibri"/>
      <family val="2"/>
      <scheme val="minor"/>
    </font>
    <font>
      <sz val="12"/>
      <color theme="1"/>
      <name val="Calibri"/>
      <family val="2"/>
      <scheme val="minor"/>
    </font>
    <font>
      <sz val="14"/>
      <color theme="1"/>
      <name val="Calibri"/>
      <family val="2"/>
      <scheme val="minor"/>
    </font>
    <font>
      <sz val="16"/>
      <color theme="1"/>
      <name val="Calibri"/>
      <family val="2"/>
      <scheme val="minor"/>
    </font>
    <font>
      <b/>
      <sz val="14"/>
      <color theme="1"/>
      <name val="Calibri"/>
      <family val="2"/>
      <scheme val="minor"/>
    </font>
    <font>
      <i/>
      <sz val="11"/>
      <color theme="1"/>
      <name val="Calibri"/>
      <family val="2"/>
      <scheme val="minor"/>
    </font>
    <font>
      <i/>
      <sz val="10"/>
      <color theme="1"/>
      <name val="Calibri"/>
      <family val="2"/>
      <scheme val="minor"/>
    </font>
    <font>
      <b/>
      <sz val="10"/>
      <color theme="1"/>
      <name val="Calibri"/>
      <family val="2"/>
      <scheme val="minor"/>
    </font>
    <font>
      <sz val="8.8000000000000007"/>
      <color theme="1"/>
      <name val="Calibri"/>
      <family val="2"/>
      <scheme val="minor"/>
    </font>
    <font>
      <sz val="8.5"/>
      <color theme="1"/>
      <name val="Calibri"/>
      <family val="2"/>
      <scheme val="minor"/>
    </font>
    <font>
      <sz val="11"/>
      <color theme="0"/>
      <name val="Calibri"/>
      <family val="2"/>
      <scheme val="minor"/>
    </font>
    <font>
      <sz val="9"/>
      <color theme="0"/>
      <name val="Calibri"/>
      <family val="2"/>
      <scheme val="minor"/>
    </font>
    <font>
      <b/>
      <sz val="14"/>
      <color theme="0"/>
      <name val="Calibri"/>
      <family val="2"/>
      <scheme val="minor"/>
    </font>
    <font>
      <sz val="10"/>
      <color rgb="FF24292E"/>
      <name val="Helvetica"/>
      <family val="2"/>
    </font>
    <font>
      <sz val="16"/>
      <color rgb="FFFFFFFF"/>
      <name val="Arial Unicode MS"/>
      <family val="2"/>
    </font>
    <font>
      <sz val="10"/>
      <name val="Calibri"/>
      <family val="2"/>
      <scheme val="minor"/>
    </font>
    <font>
      <b/>
      <sz val="10"/>
      <name val="Calibri"/>
      <family val="2"/>
      <scheme val="minor"/>
    </font>
    <font>
      <i/>
      <sz val="10"/>
      <name val="Calibri"/>
      <family val="2"/>
      <scheme val="minor"/>
    </font>
    <font>
      <b/>
      <sz val="12"/>
      <color theme="1"/>
      <name val="Calibri"/>
      <family val="2"/>
      <scheme val="minor"/>
    </font>
    <font>
      <sz val="8.5"/>
      <color theme="0"/>
      <name val="Calibri"/>
      <family val="2"/>
      <scheme val="minor"/>
    </font>
    <font>
      <b/>
      <sz val="15"/>
      <color theme="1"/>
      <name val="Calibri"/>
      <family val="2"/>
      <scheme val="minor"/>
    </font>
    <font>
      <b/>
      <sz val="10"/>
      <color rgb="FF24292E"/>
      <name val="Helvetica"/>
      <family val="2"/>
    </font>
  </fonts>
  <fills count="8">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
      <patternFill patternType="solid">
        <fgColor theme="6" tint="0.59999389629810485"/>
        <bgColor indexed="64"/>
      </patternFill>
    </fill>
    <fill>
      <patternFill patternType="solid">
        <fgColor theme="0" tint="-0.14999847407452621"/>
        <bgColor theme="0" tint="-0.14999847407452621"/>
      </patternFill>
    </fill>
    <fill>
      <patternFill patternType="solid">
        <fgColor theme="6" tint="0.59999389629810485"/>
        <bgColor theme="0" tint="-0.14999847407452621"/>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medium">
        <color indexed="64"/>
      </left>
      <right/>
      <top/>
      <bottom/>
      <diagonal/>
    </border>
    <border>
      <left/>
      <right style="medium">
        <color indexed="64"/>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theme="0" tint="-0.499984740745262"/>
      </bottom>
      <diagonal/>
    </border>
    <border>
      <left style="thin">
        <color indexed="64"/>
      </left>
      <right style="thin">
        <color indexed="64"/>
      </right>
      <top style="thin">
        <color theme="0" tint="-0.499984740745262"/>
      </top>
      <bottom/>
      <diagonal/>
    </border>
    <border>
      <left/>
      <right/>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theme="0" tint="-0.499984740745262"/>
      </top>
      <bottom/>
      <diagonal/>
    </border>
    <border>
      <left/>
      <right style="thin">
        <color indexed="64"/>
      </right>
      <top/>
      <bottom style="thin">
        <color theme="0" tint="-0.499984740745262"/>
      </bottom>
      <diagonal/>
    </border>
    <border>
      <left/>
      <right style="thin">
        <color indexed="64"/>
      </right>
      <top style="thin">
        <color theme="0" tint="-0.499984740745262"/>
      </top>
      <bottom style="thin">
        <color theme="0" tint="-0.499984740745262"/>
      </bottom>
      <diagonal/>
    </border>
    <border>
      <left/>
      <right style="thin">
        <color indexed="64"/>
      </right>
      <top style="thin">
        <color theme="0" tint="-0.499984740745262"/>
      </top>
      <bottom/>
      <diagonal/>
    </border>
    <border>
      <left style="thin">
        <color theme="1"/>
      </left>
      <right style="thin">
        <color theme="1"/>
      </right>
      <top style="thin">
        <color theme="1"/>
      </top>
      <bottom style="thin">
        <color theme="1"/>
      </bottom>
      <diagonal/>
    </border>
    <border>
      <left style="thin">
        <color theme="1"/>
      </left>
      <right/>
      <top style="thin">
        <color theme="1"/>
      </top>
      <bottom/>
      <diagonal/>
    </border>
    <border>
      <left/>
      <right style="thin">
        <color theme="1"/>
      </right>
      <top style="thin">
        <color theme="1"/>
      </top>
      <bottom/>
      <diagonal/>
    </border>
    <border>
      <left style="thin">
        <color theme="1"/>
      </left>
      <right/>
      <top style="thin">
        <color theme="0" tint="-0.499984740745262"/>
      </top>
      <bottom style="thin">
        <color theme="0" tint="-0.499984740745262"/>
      </bottom>
      <diagonal/>
    </border>
    <border>
      <left/>
      <right style="thin">
        <color theme="1"/>
      </right>
      <top style="thin">
        <color theme="0" tint="-0.499984740745262"/>
      </top>
      <bottom style="thin">
        <color theme="0" tint="-0.499984740745262"/>
      </bottom>
      <diagonal/>
    </border>
    <border>
      <left/>
      <right style="thin">
        <color theme="1"/>
      </right>
      <top/>
      <bottom style="thin">
        <color theme="0" tint="-0.499984740745262"/>
      </bottom>
      <diagonal/>
    </border>
    <border>
      <left/>
      <right style="thin">
        <color theme="1"/>
      </right>
      <top style="thin">
        <color theme="0" tint="-0.499984740745262"/>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indexed="64"/>
      </top>
      <bottom style="thin">
        <color indexed="64"/>
      </bottom>
      <diagonal/>
    </border>
    <border>
      <left style="thin">
        <color theme="1"/>
      </left>
      <right/>
      <top/>
      <bottom/>
      <diagonal/>
    </border>
    <border>
      <left/>
      <right style="thin">
        <color theme="1"/>
      </right>
      <top/>
      <bottom/>
      <diagonal/>
    </border>
    <border>
      <left style="thin">
        <color theme="1"/>
      </left>
      <right/>
      <top/>
      <bottom style="thin">
        <color theme="0" tint="-0.499984740745262"/>
      </bottom>
      <diagonal/>
    </border>
    <border>
      <left/>
      <right/>
      <top style="thin">
        <color theme="1"/>
      </top>
      <bottom style="thin">
        <color theme="1"/>
      </bottom>
      <diagonal/>
    </border>
    <border>
      <left/>
      <right/>
      <top style="thin">
        <color theme="1"/>
      </top>
      <bottom/>
      <diagonal/>
    </border>
    <border>
      <left/>
      <right style="thin">
        <color theme="1"/>
      </right>
      <top/>
      <bottom style="thin">
        <color indexed="64"/>
      </bottom>
      <diagonal/>
    </border>
    <border>
      <left/>
      <right style="thin">
        <color theme="1"/>
      </right>
      <top style="thin">
        <color theme="1"/>
      </top>
      <bottom style="thin">
        <color indexed="64"/>
      </bottom>
      <diagonal/>
    </border>
    <border>
      <left style="thin">
        <color theme="0" tint="-0.499984740745262"/>
      </left>
      <right/>
      <top style="thin">
        <color theme="0" tint="-0.499984740745262"/>
      </top>
      <bottom style="thin">
        <color theme="1"/>
      </bottom>
      <diagonal/>
    </border>
    <border>
      <left/>
      <right/>
      <top style="thin">
        <color theme="0" tint="-0.499984740745262"/>
      </top>
      <bottom style="thin">
        <color theme="1"/>
      </bottom>
      <diagonal/>
    </border>
    <border>
      <left style="thin">
        <color indexed="64"/>
      </left>
      <right style="thin">
        <color theme="0" tint="-0.499984740745262"/>
      </right>
      <top style="thin">
        <color theme="0" tint="-0.499984740745262"/>
      </top>
      <bottom/>
      <diagonal/>
    </border>
    <border>
      <left style="thin">
        <color indexed="64"/>
      </left>
      <right/>
      <top style="thin">
        <color indexed="64"/>
      </top>
      <bottom style="thin">
        <color indexed="64"/>
      </bottom>
      <diagonal/>
    </border>
    <border>
      <left style="thin">
        <color theme="0" tint="-0.499984740745262"/>
      </left>
      <right/>
      <top style="thin">
        <color theme="0" tint="-0.499984740745262"/>
      </top>
      <bottom/>
      <diagonal/>
    </border>
    <border>
      <left style="thin">
        <color theme="1"/>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style="thin">
        <color indexed="64"/>
      </right>
      <top/>
      <bottom style="thin">
        <color indexed="64"/>
      </bottom>
      <diagonal/>
    </border>
    <border>
      <left style="thin">
        <color indexed="64"/>
      </left>
      <right style="thin">
        <color theme="1"/>
      </right>
      <top/>
      <bottom style="thin">
        <color indexed="64"/>
      </bottom>
      <diagonal/>
    </border>
    <border>
      <left style="thin">
        <color indexed="64"/>
      </left>
      <right style="thin">
        <color theme="1"/>
      </right>
      <top/>
      <bottom/>
      <diagonal/>
    </border>
    <border>
      <left style="thin">
        <color theme="1"/>
      </left>
      <right style="thin">
        <color indexed="64"/>
      </right>
      <top style="thin">
        <color theme="0" tint="-0.499984740745262"/>
      </top>
      <bottom style="thin">
        <color indexed="64"/>
      </bottom>
      <diagonal/>
    </border>
    <border>
      <left style="thin">
        <color indexed="64"/>
      </left>
      <right style="thin">
        <color theme="1"/>
      </right>
      <top style="thin">
        <color theme="0" tint="-0.499984740745262"/>
      </top>
      <bottom style="thin">
        <color indexed="64"/>
      </bottom>
      <diagonal/>
    </border>
    <border>
      <left style="thin">
        <color theme="0" tint="-0.499984740745262"/>
      </left>
      <right/>
      <top/>
      <bottom style="thin">
        <color indexed="64"/>
      </bottom>
      <diagonal/>
    </border>
    <border>
      <left style="thin">
        <color theme="1"/>
      </left>
      <right style="thin">
        <color indexed="64"/>
      </right>
      <top style="thin">
        <color indexed="64"/>
      </top>
      <bottom style="thin">
        <color indexed="64"/>
      </bottom>
      <diagonal/>
    </border>
    <border>
      <left/>
      <right/>
      <top/>
      <bottom style="thin">
        <color theme="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theme="1"/>
      </bottom>
      <diagonal/>
    </border>
  </borders>
  <cellStyleXfs count="6">
    <xf numFmtId="0" fontId="0" fillId="0" borderId="0"/>
    <xf numFmtId="0" fontId="2" fillId="0" borderId="0" applyNumberFormat="0" applyFont="0" applyFill="0" applyBorder="0" applyAlignment="0" applyProtection="0"/>
    <xf numFmtId="0" fontId="3" fillId="0" borderId="0"/>
    <xf numFmtId="44" fontId="5" fillId="0" borderId="0" applyFont="0" applyFill="0" applyBorder="0" applyAlignment="0" applyProtection="0"/>
    <xf numFmtId="9" fontId="5" fillId="0" borderId="0" applyFont="0" applyFill="0" applyBorder="0" applyAlignment="0" applyProtection="0"/>
    <xf numFmtId="0" fontId="5" fillId="0" borderId="0"/>
  </cellStyleXfs>
  <cellXfs count="175">
    <xf numFmtId="0" fontId="0" fillId="0" borderId="0" xfId="0"/>
    <xf numFmtId="49" fontId="0" fillId="0" borderId="0" xfId="0" applyNumberFormat="1"/>
    <xf numFmtId="0" fontId="20" fillId="0" borderId="0" xfId="0" applyFont="1"/>
    <xf numFmtId="0" fontId="22" fillId="0" borderId="0" xfId="0" applyFont="1" applyAlignment="1">
      <alignment horizontal="left" vertical="top"/>
    </xf>
    <xf numFmtId="0" fontId="22" fillId="0" borderId="0" xfId="0" applyFont="1"/>
    <xf numFmtId="0" fontId="23" fillId="0" borderId="0" xfId="0" applyFont="1" applyAlignment="1">
      <alignment horizontal="center" vertical="top" wrapText="1"/>
    </xf>
    <xf numFmtId="0" fontId="23" fillId="0" borderId="0" xfId="0" applyFont="1" applyAlignment="1">
      <alignment horizontal="center" vertical="center"/>
    </xf>
    <xf numFmtId="0" fontId="22" fillId="0" borderId="0" xfId="0" applyFont="1" applyAlignment="1">
      <alignment horizontal="center" vertical="center"/>
    </xf>
    <xf numFmtId="0" fontId="22" fillId="0" borderId="0" xfId="0" applyFont="1" applyAlignment="1">
      <alignment wrapText="1"/>
    </xf>
    <xf numFmtId="0" fontId="22" fillId="0" borderId="0" xfId="0" applyFont="1" applyAlignment="1">
      <alignment horizontal="left" vertical="top" wrapText="1"/>
    </xf>
    <xf numFmtId="0" fontId="24" fillId="0" borderId="0" xfId="0" applyFont="1" applyAlignment="1">
      <alignment horizontal="center" vertical="center"/>
    </xf>
    <xf numFmtId="0" fontId="6" fillId="0" borderId="0" xfId="0" applyFont="1"/>
    <xf numFmtId="0" fontId="0" fillId="0" borderId="0" xfId="0" applyProtection="1">
      <protection hidden="1"/>
    </xf>
    <xf numFmtId="0" fontId="17" fillId="0" borderId="0" xfId="0" applyFont="1" applyProtection="1">
      <protection hidden="1"/>
    </xf>
    <xf numFmtId="0" fontId="4" fillId="2" borderId="25" xfId="0" applyFont="1" applyFill="1" applyBorder="1" applyAlignment="1" applyProtection="1">
      <alignment horizontal="left" vertical="center" wrapText="1"/>
      <protection hidden="1"/>
    </xf>
    <xf numFmtId="0" fontId="4" fillId="2" borderId="31" xfId="0" applyFont="1" applyFill="1" applyBorder="1" applyAlignment="1" applyProtection="1">
      <alignment horizontal="left" vertical="center" wrapText="1"/>
      <protection hidden="1"/>
    </xf>
    <xf numFmtId="0" fontId="4" fillId="2" borderId="34" xfId="0" applyFont="1" applyFill="1" applyBorder="1" applyAlignment="1" applyProtection="1">
      <alignment horizontal="left" vertical="center" wrapText="1"/>
      <protection hidden="1"/>
    </xf>
    <xf numFmtId="0" fontId="15" fillId="2" borderId="9" xfId="0" applyFont="1" applyFill="1" applyBorder="1" applyAlignment="1" applyProtection="1">
      <alignment horizontal="center" vertical="center" wrapText="1"/>
      <protection hidden="1"/>
    </xf>
    <xf numFmtId="0" fontId="15" fillId="2" borderId="1" xfId="0" applyFont="1" applyFill="1" applyBorder="1" applyAlignment="1" applyProtection="1">
      <alignment horizontal="center" vertical="center" wrapText="1"/>
      <protection hidden="1"/>
    </xf>
    <xf numFmtId="0" fontId="15" fillId="2" borderId="8" xfId="0" applyFont="1" applyFill="1" applyBorder="1" applyAlignment="1" applyProtection="1">
      <alignment horizontal="center" vertical="center" wrapText="1"/>
      <protection hidden="1"/>
    </xf>
    <xf numFmtId="0" fontId="4" fillId="0" borderId="0" xfId="0" applyFont="1" applyAlignment="1" applyProtection="1">
      <alignment wrapText="1"/>
      <protection hidden="1"/>
    </xf>
    <xf numFmtId="0" fontId="18" fillId="0" borderId="0" xfId="0" applyFont="1" applyAlignment="1" applyProtection="1">
      <alignment vertical="center" wrapText="1"/>
      <protection hidden="1"/>
    </xf>
    <xf numFmtId="0" fontId="4" fillId="0" borderId="0" xfId="0" applyFont="1" applyAlignment="1" applyProtection="1">
      <alignment vertical="center" wrapText="1"/>
      <protection hidden="1"/>
    </xf>
    <xf numFmtId="0" fontId="11" fillId="2" borderId="33" xfId="0" applyFont="1" applyFill="1" applyBorder="1" applyAlignment="1" applyProtection="1">
      <alignment horizontal="center" vertical="center"/>
      <protection hidden="1"/>
    </xf>
    <xf numFmtId="0" fontId="13" fillId="0" borderId="3" xfId="0" applyFont="1" applyBorder="1" applyAlignment="1" applyProtection="1">
      <alignment horizontal="center" vertical="center" wrapText="1"/>
      <protection hidden="1"/>
    </xf>
    <xf numFmtId="0" fontId="13" fillId="0" borderId="2" xfId="0" applyFont="1" applyBorder="1" applyAlignment="1" applyProtection="1">
      <alignment horizontal="center" vertical="center" wrapText="1"/>
      <protection locked="0" hidden="1"/>
    </xf>
    <xf numFmtId="0" fontId="13" fillId="0" borderId="6" xfId="0" applyFont="1" applyBorder="1" applyAlignment="1" applyProtection="1">
      <alignment horizontal="center" vertical="center" wrapText="1"/>
      <protection locked="0" hidden="1"/>
    </xf>
    <xf numFmtId="0" fontId="13" fillId="0" borderId="1" xfId="0" applyFont="1" applyBorder="1" applyAlignment="1" applyProtection="1">
      <alignment horizontal="center" vertical="center" wrapText="1"/>
      <protection locked="0" hidden="1"/>
    </xf>
    <xf numFmtId="0" fontId="12" fillId="0" borderId="0" xfId="0" applyFont="1" applyProtection="1">
      <protection hidden="1"/>
    </xf>
    <xf numFmtId="0" fontId="19" fillId="0" borderId="0" xfId="0" applyFont="1" applyAlignment="1" applyProtection="1">
      <alignment vertical="center"/>
      <protection hidden="1"/>
    </xf>
    <xf numFmtId="0" fontId="11" fillId="0" borderId="0" xfId="0" applyFont="1" applyAlignment="1" applyProtection="1">
      <alignment vertical="center"/>
      <protection hidden="1"/>
    </xf>
    <xf numFmtId="0" fontId="6" fillId="2" borderId="27" xfId="0" applyFont="1" applyFill="1" applyBorder="1" applyAlignment="1" applyProtection="1">
      <alignment horizontal="left" vertical="center"/>
      <protection hidden="1"/>
    </xf>
    <xf numFmtId="0" fontId="25" fillId="2" borderId="8" xfId="0" applyFont="1" applyFill="1" applyBorder="1" applyAlignment="1" applyProtection="1">
      <alignment horizontal="left" vertical="center"/>
      <protection hidden="1"/>
    </xf>
    <xf numFmtId="0" fontId="7" fillId="0" borderId="3" xfId="0" applyFont="1" applyBorder="1" applyAlignment="1" applyProtection="1">
      <alignment horizontal="center" vertical="center" wrapText="1"/>
      <protection hidden="1"/>
    </xf>
    <xf numFmtId="0" fontId="7" fillId="0" borderId="2" xfId="0" applyFont="1" applyBorder="1" applyAlignment="1" applyProtection="1">
      <alignment horizontal="center" vertical="center" wrapText="1"/>
      <protection locked="0" hidden="1"/>
    </xf>
    <xf numFmtId="0" fontId="7" fillId="0" borderId="0" xfId="0" applyFont="1" applyProtection="1">
      <protection hidden="1"/>
    </xf>
    <xf numFmtId="0" fontId="18" fillId="0" borderId="0" xfId="0" applyFont="1" applyProtection="1">
      <protection hidden="1"/>
    </xf>
    <xf numFmtId="0" fontId="4" fillId="0" borderId="0" xfId="0" applyFont="1" applyProtection="1">
      <protection hidden="1"/>
    </xf>
    <xf numFmtId="0" fontId="6" fillId="2" borderId="28" xfId="0" applyFont="1" applyFill="1" applyBorder="1" applyAlignment="1" applyProtection="1">
      <alignment horizontal="left" vertical="center"/>
      <protection hidden="1"/>
    </xf>
    <xf numFmtId="0" fontId="25" fillId="2" borderId="0" xfId="0" applyFont="1" applyFill="1" applyAlignment="1" applyProtection="1">
      <alignment horizontal="left" vertical="center"/>
      <protection hidden="1"/>
    </xf>
    <xf numFmtId="0" fontId="11" fillId="2" borderId="29" xfId="0" applyFont="1" applyFill="1" applyBorder="1" applyAlignment="1" applyProtection="1">
      <alignment horizontal="center" vertical="center"/>
      <protection hidden="1"/>
    </xf>
    <xf numFmtId="0" fontId="7" fillId="0" borderId="6" xfId="0" applyFont="1" applyBorder="1" applyAlignment="1" applyProtection="1">
      <alignment horizontal="center" vertical="center" wrapText="1"/>
      <protection locked="0" hidden="1"/>
    </xf>
    <xf numFmtId="0" fontId="7" fillId="0" borderId="1" xfId="0" applyFont="1" applyBorder="1" applyAlignment="1" applyProtection="1">
      <alignment horizontal="center" vertical="center" wrapText="1"/>
      <protection locked="0" hidden="1"/>
    </xf>
    <xf numFmtId="0" fontId="6" fillId="2" borderId="19" xfId="0" applyFont="1" applyFill="1" applyBorder="1" applyAlignment="1" applyProtection="1">
      <alignment horizontal="left" vertical="center"/>
      <protection hidden="1"/>
    </xf>
    <xf numFmtId="0" fontId="6" fillId="2" borderId="32" xfId="0" applyFont="1" applyFill="1" applyBorder="1" applyAlignment="1" applyProtection="1">
      <alignment horizontal="left" vertical="center"/>
      <protection hidden="1"/>
    </xf>
    <xf numFmtId="0" fontId="6" fillId="2" borderId="20" xfId="0" applyFont="1" applyFill="1" applyBorder="1" applyAlignment="1" applyProtection="1">
      <alignment horizontal="center" vertical="center"/>
      <protection hidden="1"/>
    </xf>
    <xf numFmtId="0" fontId="16" fillId="2" borderId="9" xfId="0" applyFont="1" applyFill="1" applyBorder="1" applyAlignment="1" applyProtection="1">
      <alignment horizontal="center" vertical="center" wrapText="1"/>
      <protection hidden="1"/>
    </xf>
    <xf numFmtId="0" fontId="16" fillId="2" borderId="1" xfId="0" applyFont="1" applyFill="1" applyBorder="1" applyAlignment="1" applyProtection="1">
      <alignment horizontal="center" vertical="center" wrapText="1"/>
      <protection hidden="1"/>
    </xf>
    <xf numFmtId="0" fontId="16" fillId="2" borderId="38" xfId="0" applyFont="1" applyFill="1" applyBorder="1" applyAlignment="1" applyProtection="1">
      <alignment horizontal="center" vertical="center" wrapText="1"/>
      <protection hidden="1"/>
    </xf>
    <xf numFmtId="164" fontId="0" fillId="2" borderId="40" xfId="3" applyNumberFormat="1" applyFont="1" applyFill="1" applyBorder="1" applyAlignment="1" applyProtection="1">
      <alignment horizontal="center" vertical="center" wrapText="1"/>
      <protection hidden="1"/>
    </xf>
    <xf numFmtId="164" fontId="0" fillId="2" borderId="41" xfId="3" applyNumberFormat="1" applyFont="1" applyFill="1" applyBorder="1" applyAlignment="1" applyProtection="1">
      <alignment horizontal="center" vertical="center" wrapText="1"/>
      <protection hidden="1"/>
    </xf>
    <xf numFmtId="0" fontId="17" fillId="0" borderId="0" xfId="0" applyFont="1" applyAlignment="1" applyProtection="1">
      <alignment vertical="center" wrapText="1"/>
      <protection hidden="1"/>
    </xf>
    <xf numFmtId="0" fontId="0" fillId="0" borderId="0" xfId="0" applyAlignment="1" applyProtection="1">
      <alignment vertical="center" wrapText="1"/>
      <protection hidden="1"/>
    </xf>
    <xf numFmtId="0" fontId="7" fillId="2" borderId="21" xfId="0" applyFont="1" applyFill="1" applyBorder="1" applyAlignment="1" applyProtection="1">
      <alignment horizontal="left" indent="1"/>
      <protection hidden="1"/>
    </xf>
    <xf numFmtId="0" fontId="7" fillId="2" borderId="13" xfId="0" applyFont="1" applyFill="1" applyBorder="1" applyAlignment="1" applyProtection="1">
      <alignment horizontal="left" indent="1"/>
      <protection hidden="1"/>
    </xf>
    <xf numFmtId="0" fontId="7" fillId="2" borderId="22" xfId="0" applyFont="1" applyFill="1" applyBorder="1" applyAlignment="1" applyProtection="1">
      <alignment horizontal="left" indent="1"/>
      <protection hidden="1"/>
    </xf>
    <xf numFmtId="165" fontId="7" fillId="2" borderId="15" xfId="3" applyNumberFormat="1" applyFont="1" applyFill="1" applyBorder="1" applyAlignment="1" applyProtection="1">
      <alignment horizontal="center"/>
      <protection hidden="1"/>
    </xf>
    <xf numFmtId="165" fontId="7" fillId="0" borderId="10" xfId="3" applyNumberFormat="1" applyFont="1" applyBorder="1" applyAlignment="1" applyProtection="1">
      <alignment horizontal="center"/>
      <protection locked="0" hidden="1"/>
    </xf>
    <xf numFmtId="165" fontId="7" fillId="2" borderId="42" xfId="3" applyNumberFormat="1" applyFont="1" applyFill="1" applyBorder="1" applyAlignment="1" applyProtection="1">
      <alignment horizontal="center"/>
      <protection hidden="1"/>
    </xf>
    <xf numFmtId="9" fontId="7" fillId="2" borderId="43" xfId="4" applyFont="1" applyFill="1" applyBorder="1" applyAlignment="1" applyProtection="1">
      <alignment horizontal="center"/>
      <protection hidden="1"/>
    </xf>
    <xf numFmtId="165" fontId="7" fillId="0" borderId="16" xfId="3" applyNumberFormat="1" applyFont="1" applyBorder="1" applyAlignment="1" applyProtection="1">
      <alignment horizontal="center"/>
      <protection locked="0" hidden="1"/>
    </xf>
    <xf numFmtId="0" fontId="7" fillId="2" borderId="12" xfId="0" applyFont="1" applyFill="1" applyBorder="1" applyAlignment="1" applyProtection="1">
      <alignment horizontal="left" indent="1"/>
      <protection hidden="1"/>
    </xf>
    <xf numFmtId="0" fontId="7" fillId="2" borderId="23" xfId="0" applyFont="1" applyFill="1" applyBorder="1" applyAlignment="1" applyProtection="1">
      <alignment horizontal="left" indent="1"/>
      <protection hidden="1"/>
    </xf>
    <xf numFmtId="0" fontId="7" fillId="2" borderId="30" xfId="0" applyFont="1" applyFill="1" applyBorder="1" applyAlignment="1" applyProtection="1">
      <alignment horizontal="left" indent="1"/>
      <protection hidden="1"/>
    </xf>
    <xf numFmtId="0" fontId="7" fillId="2" borderId="23" xfId="0" applyFont="1" applyFill="1" applyBorder="1" applyAlignment="1" applyProtection="1">
      <alignment horizontal="center"/>
      <protection hidden="1"/>
    </xf>
    <xf numFmtId="9" fontId="7" fillId="2" borderId="44" xfId="4" applyFont="1" applyFill="1" applyBorder="1" applyAlignment="1" applyProtection="1">
      <alignment horizontal="center"/>
      <protection hidden="1"/>
    </xf>
    <xf numFmtId="0" fontId="7" fillId="2" borderId="35" xfId="0" applyFont="1" applyFill="1" applyBorder="1" applyAlignment="1" applyProtection="1">
      <alignment horizontal="left" indent="1"/>
      <protection hidden="1"/>
    </xf>
    <xf numFmtId="0" fontId="7" fillId="2" borderId="36" xfId="0" applyFont="1" applyFill="1" applyBorder="1" applyAlignment="1" applyProtection="1">
      <alignment horizontal="left" indent="1"/>
      <protection hidden="1"/>
    </xf>
    <xf numFmtId="0" fontId="7" fillId="2" borderId="24" xfId="0" applyFont="1" applyFill="1" applyBorder="1" applyAlignment="1" applyProtection="1">
      <alignment horizontal="left" indent="1"/>
      <protection hidden="1"/>
    </xf>
    <xf numFmtId="165" fontId="7" fillId="0" borderId="17" xfId="3" applyNumberFormat="1" applyFont="1" applyBorder="1" applyAlignment="1" applyProtection="1">
      <alignment horizontal="center"/>
      <protection locked="0" hidden="1"/>
    </xf>
    <xf numFmtId="165" fontId="7" fillId="2" borderId="11" xfId="3" applyNumberFormat="1" applyFont="1" applyFill="1" applyBorder="1" applyAlignment="1" applyProtection="1">
      <alignment horizontal="center"/>
      <protection hidden="1"/>
    </xf>
    <xf numFmtId="165" fontId="7" fillId="2" borderId="14" xfId="3" applyNumberFormat="1" applyFont="1" applyFill="1" applyBorder="1" applyAlignment="1" applyProtection="1">
      <alignment horizontal="center"/>
      <protection hidden="1"/>
    </xf>
    <xf numFmtId="165" fontId="7" fillId="2" borderId="37" xfId="3" applyNumberFormat="1" applyFont="1" applyFill="1" applyBorder="1" applyAlignment="1" applyProtection="1">
      <alignment horizontal="center"/>
      <protection hidden="1"/>
    </xf>
    <xf numFmtId="165" fontId="7" fillId="2" borderId="39" xfId="3" applyNumberFormat="1" applyFont="1" applyFill="1" applyBorder="1" applyAlignment="1" applyProtection="1">
      <alignment horizontal="center"/>
      <protection hidden="1"/>
    </xf>
    <xf numFmtId="165" fontId="7" fillId="2" borderId="45" xfId="3" applyNumberFormat="1" applyFont="1" applyFill="1" applyBorder="1" applyAlignment="1" applyProtection="1">
      <alignment horizontal="center"/>
      <protection hidden="1"/>
    </xf>
    <xf numFmtId="9" fontId="7" fillId="2" borderId="46" xfId="4" applyFont="1" applyFill="1" applyBorder="1" applyAlignment="1" applyProtection="1">
      <alignment horizontal="center"/>
      <protection hidden="1"/>
    </xf>
    <xf numFmtId="164" fontId="14" fillId="2" borderId="47" xfId="3" applyNumberFormat="1" applyFont="1" applyFill="1" applyBorder="1" applyAlignment="1" applyProtection="1">
      <alignment horizontal="left"/>
      <protection hidden="1"/>
    </xf>
    <xf numFmtId="164" fontId="6" fillId="2" borderId="7" xfId="3" applyNumberFormat="1" applyFont="1" applyFill="1" applyBorder="1" applyAlignment="1" applyProtection="1">
      <alignment horizontal="center"/>
      <protection hidden="1"/>
    </xf>
    <xf numFmtId="164" fontId="6" fillId="2" borderId="33" xfId="3" applyNumberFormat="1" applyFont="1" applyFill="1" applyBorder="1" applyAlignment="1" applyProtection="1">
      <alignment horizontal="center"/>
      <protection hidden="1"/>
    </xf>
    <xf numFmtId="165" fontId="14" fillId="2" borderId="9" xfId="3" applyNumberFormat="1" applyFont="1" applyFill="1" applyBorder="1" applyAlignment="1" applyProtection="1">
      <alignment horizontal="center"/>
      <protection hidden="1"/>
    </xf>
    <xf numFmtId="165" fontId="14" fillId="2" borderId="1" xfId="3" applyNumberFormat="1" applyFont="1" applyFill="1" applyBorder="1" applyAlignment="1" applyProtection="1">
      <alignment horizontal="center"/>
      <protection hidden="1"/>
    </xf>
    <xf numFmtId="165" fontId="14" fillId="2" borderId="48" xfId="3" applyNumberFormat="1" applyFont="1" applyFill="1" applyBorder="1" applyAlignment="1" applyProtection="1">
      <alignment horizontal="center"/>
      <protection hidden="1"/>
    </xf>
    <xf numFmtId="9" fontId="14" fillId="2" borderId="43" xfId="4" applyFont="1" applyFill="1" applyBorder="1" applyAlignment="1" applyProtection="1">
      <alignment horizontal="center"/>
      <protection hidden="1"/>
    </xf>
    <xf numFmtId="0" fontId="0" fillId="0" borderId="0" xfId="0" applyAlignment="1" applyProtection="1">
      <alignment horizontal="left"/>
      <protection hidden="1"/>
    </xf>
    <xf numFmtId="0" fontId="6" fillId="2" borderId="25" xfId="0" applyFont="1" applyFill="1" applyBorder="1" applyAlignment="1" applyProtection="1">
      <alignment horizontal="left"/>
      <protection hidden="1"/>
    </xf>
    <xf numFmtId="0" fontId="6" fillId="2" borderId="31" xfId="0" applyFont="1" applyFill="1" applyBorder="1" applyAlignment="1" applyProtection="1">
      <alignment horizontal="left"/>
      <protection hidden="1"/>
    </xf>
    <xf numFmtId="0" fontId="0" fillId="2" borderId="26" xfId="0" applyFill="1" applyBorder="1" applyAlignment="1" applyProtection="1">
      <alignment horizontal="left"/>
      <protection hidden="1"/>
    </xf>
    <xf numFmtId="0" fontId="0" fillId="0" borderId="18" xfId="0" applyBorder="1" applyProtection="1">
      <protection locked="0" hidden="1"/>
    </xf>
    <xf numFmtId="0" fontId="16" fillId="4" borderId="0" xfId="0" applyFont="1" applyFill="1" applyAlignment="1" applyProtection="1">
      <alignment horizontal="center" vertical="center" wrapText="1"/>
      <protection hidden="1"/>
    </xf>
    <xf numFmtId="0" fontId="0" fillId="4" borderId="0" xfId="0" applyFont="1" applyFill="1" applyAlignment="1" applyProtection="1">
      <alignment horizontal="center" vertical="center" wrapText="1"/>
      <protection hidden="1"/>
    </xf>
    <xf numFmtId="0" fontId="26" fillId="4" borderId="0" xfId="0" applyFont="1" applyFill="1" applyAlignment="1" applyProtection="1">
      <alignment wrapText="1"/>
      <protection hidden="1"/>
    </xf>
    <xf numFmtId="0" fontId="16" fillId="4" borderId="0" xfId="0" applyFont="1" applyFill="1" applyAlignment="1" applyProtection="1">
      <alignment wrapText="1"/>
      <protection hidden="1"/>
    </xf>
    <xf numFmtId="0" fontId="16" fillId="0" borderId="0" xfId="0" applyFont="1" applyAlignment="1" applyProtection="1">
      <alignment horizontal="left"/>
      <protection hidden="1"/>
    </xf>
    <xf numFmtId="0" fontId="7" fillId="0" borderId="0" xfId="0" applyFont="1" applyAlignment="1" applyProtection="1">
      <alignment horizontal="left"/>
      <protection locked="0" hidden="1"/>
    </xf>
    <xf numFmtId="49" fontId="7" fillId="0" borderId="0" xfId="0" applyNumberFormat="1" applyFont="1" applyAlignment="1" applyProtection="1">
      <alignment horizontal="left"/>
      <protection locked="0" hidden="1"/>
    </xf>
    <xf numFmtId="0" fontId="7" fillId="0" borderId="0" xfId="0" applyNumberFormat="1" applyFont="1" applyAlignment="1" applyProtection="1">
      <alignment horizontal="center"/>
      <protection hidden="1"/>
    </xf>
    <xf numFmtId="165" fontId="7" fillId="0" borderId="0" xfId="3" applyNumberFormat="1" applyFont="1" applyAlignment="1" applyProtection="1">
      <alignment horizontal="center"/>
      <protection locked="0" hidden="1"/>
    </xf>
    <xf numFmtId="165" fontId="7" fillId="0" borderId="0" xfId="0" applyNumberFormat="1" applyFont="1" applyAlignment="1" applyProtection="1">
      <alignment horizontal="center"/>
      <protection locked="0" hidden="1"/>
    </xf>
    <xf numFmtId="165" fontId="7" fillId="0" borderId="0" xfId="0" applyNumberFormat="1" applyFont="1" applyProtection="1">
      <protection hidden="1"/>
    </xf>
    <xf numFmtId="0" fontId="0" fillId="2" borderId="0" xfId="0" applyFill="1" applyProtection="1">
      <protection hidden="1"/>
    </xf>
    <xf numFmtId="0" fontId="9" fillId="0" borderId="0" xfId="0" applyFont="1" applyAlignment="1" applyProtection="1">
      <alignment wrapText="1"/>
      <protection hidden="1"/>
    </xf>
    <xf numFmtId="0" fontId="7" fillId="0" borderId="0" xfId="0" applyFont="1" applyAlignment="1" applyProtection="1">
      <alignment wrapText="1"/>
      <protection hidden="1"/>
    </xf>
    <xf numFmtId="0" fontId="0" fillId="0" borderId="0" xfId="0" applyBorder="1" applyProtection="1">
      <protection hidden="1"/>
    </xf>
    <xf numFmtId="0" fontId="0" fillId="0" borderId="0" xfId="0" applyBorder="1" applyAlignment="1" applyProtection="1">
      <alignment horizontal="left"/>
      <protection hidden="1"/>
    </xf>
    <xf numFmtId="0" fontId="7" fillId="0" borderId="1" xfId="0" applyFont="1" applyBorder="1" applyAlignment="1" applyProtection="1">
      <alignment horizontal="center"/>
      <protection hidden="1"/>
    </xf>
    <xf numFmtId="0" fontId="0" fillId="0" borderId="1" xfId="0" applyBorder="1" applyAlignment="1" applyProtection="1">
      <alignment horizontal="center"/>
      <protection hidden="1"/>
    </xf>
    <xf numFmtId="0" fontId="12" fillId="0" borderId="0" xfId="0" applyFont="1" applyAlignment="1" applyProtection="1">
      <alignment horizontal="right"/>
      <protection hidden="1"/>
    </xf>
    <xf numFmtId="0" fontId="21" fillId="0" borderId="0" xfId="0" applyFont="1" applyProtection="1">
      <protection hidden="1"/>
    </xf>
    <xf numFmtId="0" fontId="0" fillId="0" borderId="0" xfId="0" quotePrefix="1" applyProtection="1">
      <protection hidden="1"/>
    </xf>
    <xf numFmtId="0" fontId="0" fillId="0" borderId="0" xfId="0" applyAlignment="1" applyProtection="1">
      <alignment horizontal="center"/>
      <protection hidden="1"/>
    </xf>
    <xf numFmtId="0" fontId="8" fillId="0" borderId="0" xfId="0" applyFont="1" applyProtection="1">
      <protection hidden="1"/>
    </xf>
    <xf numFmtId="0" fontId="10" fillId="0" borderId="1" xfId="0" applyFont="1" applyBorder="1" applyAlignment="1" applyProtection="1">
      <alignment wrapText="1"/>
      <protection hidden="1"/>
    </xf>
    <xf numFmtId="0" fontId="10" fillId="0" borderId="1" xfId="0" applyFont="1" applyBorder="1" applyProtection="1">
      <protection hidden="1"/>
    </xf>
    <xf numFmtId="0" fontId="8" fillId="0" borderId="9" xfId="0" applyFont="1" applyBorder="1" applyProtection="1">
      <protection hidden="1"/>
    </xf>
    <xf numFmtId="0" fontId="8" fillId="0" borderId="1" xfId="0" applyFont="1" applyBorder="1" applyProtection="1">
      <protection hidden="1"/>
    </xf>
    <xf numFmtId="0" fontId="0" fillId="0" borderId="1" xfId="0" applyBorder="1" applyAlignment="1" applyProtection="1">
      <alignment wrapText="1"/>
      <protection hidden="1"/>
    </xf>
    <xf numFmtId="0" fontId="0" fillId="0" borderId="1" xfId="0" applyBorder="1" applyProtection="1">
      <protection hidden="1"/>
    </xf>
    <xf numFmtId="0" fontId="8" fillId="0" borderId="0" xfId="0" applyFont="1" applyAlignment="1" applyProtection="1">
      <alignment horizontal="center"/>
      <protection hidden="1"/>
    </xf>
    <xf numFmtId="0" fontId="0" fillId="0" borderId="1" xfId="0" applyBorder="1" applyAlignment="1" applyProtection="1">
      <alignment horizontal="left" wrapText="1"/>
      <protection hidden="1"/>
    </xf>
    <xf numFmtId="0" fontId="0" fillId="0" borderId="4" xfId="0" applyBorder="1" applyProtection="1">
      <protection hidden="1"/>
    </xf>
    <xf numFmtId="0" fontId="0" fillId="0" borderId="5" xfId="0" applyBorder="1" applyProtection="1">
      <protection hidden="1"/>
    </xf>
    <xf numFmtId="0" fontId="27" fillId="0" borderId="0" xfId="0" applyFont="1" applyProtection="1">
      <protection hidden="1"/>
    </xf>
    <xf numFmtId="0" fontId="0" fillId="5" borderId="0" xfId="0" applyFill="1"/>
    <xf numFmtId="0" fontId="8" fillId="0" borderId="1" xfId="0" applyFont="1" applyBorder="1" applyAlignment="1" applyProtection="1">
      <protection hidden="1"/>
    </xf>
    <xf numFmtId="0" fontId="7" fillId="0" borderId="3" xfId="0" applyFont="1" applyBorder="1" applyAlignment="1" applyProtection="1">
      <alignment horizontal="center" vertical="center" wrapText="1"/>
      <protection locked="0"/>
    </xf>
    <xf numFmtId="0" fontId="0" fillId="0" borderId="50" xfId="0" applyBorder="1"/>
    <xf numFmtId="0" fontId="6" fillId="0" borderId="51" xfId="0" applyFont="1" applyBorder="1"/>
    <xf numFmtId="0" fontId="0" fillId="0" borderId="51" xfId="0" applyBorder="1"/>
    <xf numFmtId="0" fontId="0" fillId="0" borderId="52" xfId="0" applyBorder="1"/>
    <xf numFmtId="0" fontId="0" fillId="0" borderId="4" xfId="0" applyBorder="1"/>
    <xf numFmtId="0" fontId="0" fillId="0" borderId="0" xfId="0" applyBorder="1"/>
    <xf numFmtId="0" fontId="0" fillId="0" borderId="5" xfId="0" applyBorder="1"/>
    <xf numFmtId="0" fontId="0" fillId="0" borderId="53" xfId="0" applyBorder="1"/>
    <xf numFmtId="0" fontId="0" fillId="0" borderId="54" xfId="0" applyBorder="1"/>
    <xf numFmtId="0" fontId="0" fillId="0" borderId="55" xfId="0" applyBorder="1"/>
    <xf numFmtId="0" fontId="4" fillId="6" borderId="0" xfId="0" applyFont="1" applyFill="1"/>
    <xf numFmtId="0" fontId="4" fillId="0" borderId="0" xfId="0" applyFont="1"/>
    <xf numFmtId="0" fontId="4" fillId="6" borderId="49" xfId="0" applyFont="1" applyFill="1" applyBorder="1"/>
    <xf numFmtId="0" fontId="28" fillId="3" borderId="56" xfId="0" applyFont="1" applyFill="1" applyBorder="1"/>
    <xf numFmtId="0" fontId="6" fillId="0" borderId="57" xfId="0" applyFont="1" applyBorder="1"/>
    <xf numFmtId="0" fontId="0" fillId="0" borderId="57" xfId="0" applyBorder="1"/>
    <xf numFmtId="0" fontId="0" fillId="5" borderId="58" xfId="0" applyFill="1" applyBorder="1"/>
    <xf numFmtId="0" fontId="6" fillId="3" borderId="56" xfId="0" applyFont="1" applyFill="1" applyBorder="1"/>
    <xf numFmtId="0" fontId="0" fillId="5" borderId="57" xfId="0" applyFill="1" applyBorder="1"/>
    <xf numFmtId="0" fontId="0" fillId="7" borderId="57" xfId="0" applyFill="1" applyBorder="1"/>
    <xf numFmtId="0" fontId="6" fillId="5" borderId="57" xfId="0" applyFont="1" applyFill="1" applyBorder="1"/>
    <xf numFmtId="0" fontId="6" fillId="7" borderId="57" xfId="0" applyFont="1" applyFill="1" applyBorder="1"/>
    <xf numFmtId="0" fontId="0" fillId="5" borderId="59" xfId="0" applyFill="1" applyBorder="1"/>
    <xf numFmtId="0" fontId="6" fillId="7" borderId="58" xfId="0" applyFont="1" applyFill="1" applyBorder="1"/>
    <xf numFmtId="0" fontId="6" fillId="2" borderId="0" xfId="0" applyFont="1" applyFill="1" applyAlignment="1" applyProtection="1">
      <alignment horizontal="center" vertical="center" wrapText="1"/>
      <protection hidden="1"/>
    </xf>
    <xf numFmtId="0" fontId="7" fillId="0" borderId="1" xfId="0" applyFont="1" applyBorder="1" applyAlignment="1" applyProtection="1">
      <alignment horizontal="center" vertical="center" wrapText="1"/>
      <protection locked="0" hidden="1"/>
    </xf>
    <xf numFmtId="0" fontId="7" fillId="0" borderId="0" xfId="0" applyFont="1" applyBorder="1" applyAlignment="1" applyProtection="1">
      <alignment horizontal="center" vertical="center"/>
      <protection locked="0" hidden="1"/>
    </xf>
    <xf numFmtId="0" fontId="7" fillId="0" borderId="0" xfId="0" applyFont="1" applyBorder="1" applyAlignment="1" applyProtection="1">
      <alignment horizontal="center"/>
      <protection hidden="1"/>
    </xf>
    <xf numFmtId="0" fontId="0" fillId="0" borderId="0" xfId="0" applyBorder="1" applyAlignment="1" applyProtection="1">
      <alignment horizontal="center"/>
      <protection hidden="1"/>
    </xf>
    <xf numFmtId="0" fontId="8" fillId="0" borderId="1" xfId="0" applyFont="1" applyBorder="1" applyAlignment="1" applyProtection="1">
      <alignment horizontal="center"/>
      <protection hidden="1"/>
    </xf>
    <xf numFmtId="0" fontId="1" fillId="0" borderId="0" xfId="0" applyFont="1" applyProtection="1">
      <protection hidden="1"/>
    </xf>
    <xf numFmtId="0" fontId="6" fillId="2" borderId="0" xfId="0" applyFont="1" applyFill="1" applyAlignment="1" applyProtection="1">
      <alignment horizontal="center" vertical="center" wrapText="1"/>
      <protection hidden="1"/>
    </xf>
    <xf numFmtId="0" fontId="0" fillId="0" borderId="0" xfId="0" applyFill="1" applyProtection="1">
      <protection hidden="1"/>
    </xf>
    <xf numFmtId="0" fontId="6" fillId="0" borderId="0" xfId="0" applyFont="1" applyFill="1" applyAlignment="1" applyProtection="1">
      <alignment horizontal="center" vertical="center" wrapText="1"/>
      <protection hidden="1"/>
    </xf>
    <xf numFmtId="0" fontId="7" fillId="0" borderId="0" xfId="0" applyFont="1" applyFill="1" applyBorder="1" applyAlignment="1" applyProtection="1">
      <alignment horizontal="center" vertical="center" wrapText="1"/>
      <protection locked="0" hidden="1"/>
    </xf>
    <xf numFmtId="0" fontId="7" fillId="0" borderId="0" xfId="0" applyFont="1" applyFill="1" applyBorder="1" applyAlignment="1" applyProtection="1">
      <alignment horizontal="center" vertical="center"/>
      <protection locked="0" hidden="1"/>
    </xf>
    <xf numFmtId="0" fontId="7" fillId="0" borderId="0" xfId="0" applyFont="1" applyFill="1" applyBorder="1" applyAlignment="1" applyProtection="1">
      <alignment horizontal="center" vertical="center"/>
      <protection hidden="1"/>
    </xf>
    <xf numFmtId="0" fontId="0" fillId="0" borderId="0" xfId="0" applyFill="1" applyBorder="1" applyProtection="1">
      <protection hidden="1"/>
    </xf>
    <xf numFmtId="0" fontId="9" fillId="0" borderId="0" xfId="0" applyFont="1" applyFill="1" applyBorder="1" applyAlignment="1" applyProtection="1">
      <alignment wrapText="1"/>
      <protection hidden="1"/>
    </xf>
    <xf numFmtId="0" fontId="6" fillId="0" borderId="0" xfId="0" applyFont="1" applyFill="1" applyBorder="1" applyAlignment="1" applyProtection="1">
      <alignment horizontal="center" vertical="center" wrapText="1"/>
      <protection hidden="1"/>
    </xf>
    <xf numFmtId="0" fontId="6" fillId="2" borderId="0" xfId="0" applyFont="1" applyFill="1" applyAlignment="1" applyProtection="1">
      <alignment horizontal="center" vertical="center" wrapText="1"/>
      <protection hidden="1"/>
    </xf>
    <xf numFmtId="0" fontId="7" fillId="0" borderId="1" xfId="0" applyFont="1" applyBorder="1" applyAlignment="1" applyProtection="1">
      <alignment horizontal="center" vertical="center" wrapText="1"/>
      <protection locked="0" hidden="1"/>
    </xf>
    <xf numFmtId="0" fontId="7" fillId="0" borderId="1" xfId="0" applyFont="1" applyBorder="1" applyAlignment="1" applyProtection="1">
      <alignment horizontal="center" vertical="center"/>
      <protection locked="0" hidden="1"/>
    </xf>
    <xf numFmtId="0" fontId="7" fillId="2" borderId="1" xfId="0" applyFont="1" applyFill="1" applyBorder="1" applyAlignment="1" applyProtection="1">
      <alignment horizontal="center" vertical="center"/>
      <protection hidden="1"/>
    </xf>
    <xf numFmtId="0" fontId="7" fillId="2" borderId="1" xfId="0" applyFont="1" applyFill="1" applyBorder="1" applyAlignment="1" applyProtection="1">
      <alignment horizontal="center" vertical="center" wrapText="1"/>
      <protection hidden="1"/>
    </xf>
    <xf numFmtId="0" fontId="7" fillId="0" borderId="1" xfId="0" applyFont="1" applyBorder="1" applyAlignment="1" applyProtection="1">
      <alignment horizontal="center" vertical="center"/>
      <protection hidden="1"/>
    </xf>
    <xf numFmtId="49" fontId="7" fillId="0" borderId="1" xfId="0" applyNumberFormat="1" applyFont="1" applyBorder="1" applyAlignment="1" applyProtection="1">
      <alignment horizontal="center" vertical="center"/>
      <protection locked="0" hidden="1"/>
    </xf>
    <xf numFmtId="0" fontId="0" fillId="0" borderId="0" xfId="0" applyBorder="1" applyAlignment="1" applyProtection="1">
      <alignment horizontal="left"/>
      <protection hidden="1"/>
    </xf>
    <xf numFmtId="0" fontId="0" fillId="0" borderId="1" xfId="0" applyBorder="1" applyAlignment="1" applyProtection="1">
      <alignment horizontal="left" vertical="center" wrapText="1"/>
      <protection hidden="1"/>
    </xf>
    <xf numFmtId="0" fontId="0" fillId="0" borderId="0" xfId="0" applyAlignment="1" applyProtection="1">
      <alignment horizontal="left"/>
      <protection hidden="1"/>
    </xf>
  </cellXfs>
  <cellStyles count="6">
    <cellStyle name="Currency" xfId="3" builtinId="4"/>
    <cellStyle name="Normal" xfId="0" builtinId="0"/>
    <cellStyle name="Normal 14" xfId="5" xr:uid="{00000000-0005-0000-0000-000002000000}"/>
    <cellStyle name="Normal 2" xfId="1" xr:uid="{00000000-0005-0000-0000-000003000000}"/>
    <cellStyle name="Normal 3" xfId="2" xr:uid="{00000000-0005-0000-0000-000004000000}"/>
    <cellStyle name="Percent" xfId="4" builtinId="5"/>
  </cellStyles>
  <dxfs count="97">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
      <font>
        <color rgb="FF9C0006"/>
      </font>
    </dxf>
    <dxf>
      <font>
        <color theme="1"/>
      </font>
      <fill>
        <patternFill>
          <bgColor theme="0" tint="-0.14996795556505021"/>
        </patternFill>
      </fill>
      <border>
        <left style="thin">
          <color auto="1"/>
        </left>
        <right style="thin">
          <color auto="1"/>
        </right>
        <top style="thin">
          <color auto="1"/>
        </top>
        <bottom style="thin">
          <color auto="1"/>
        </bottom>
      </border>
    </dxf>
    <dxf>
      <font>
        <b val="0"/>
        <i val="0"/>
        <color theme="1"/>
      </font>
      <fill>
        <patternFill>
          <bgColor theme="0" tint="-0.14996795556505021"/>
        </patternFill>
      </fill>
      <border>
        <left style="thin">
          <color auto="1"/>
        </left>
        <right style="thin">
          <color auto="1"/>
        </right>
        <top style="thin">
          <color auto="1"/>
        </top>
        <bottom style="thin">
          <color auto="1"/>
        </bottom>
      </border>
    </dxf>
    <dxf>
      <font>
        <color theme="1"/>
      </font>
      <fill>
        <patternFill>
          <bgColor theme="0" tint="-0.14996795556505021"/>
        </patternFill>
      </fill>
    </dxf>
    <dxf>
      <font>
        <b val="0"/>
        <i val="0"/>
        <color theme="1"/>
      </font>
      <fill>
        <patternFill>
          <bgColor theme="0"/>
        </patternFill>
      </fill>
      <border>
        <left style="thin">
          <color auto="1"/>
        </left>
        <right style="thin">
          <color auto="1"/>
        </right>
        <top style="thin">
          <color auto="1"/>
        </top>
        <bottom style="thin">
          <color auto="1"/>
        </bottom>
      </border>
    </dxf>
    <dxf>
      <font>
        <color rgb="FF9C0006"/>
      </font>
    </dxf>
    <dxf>
      <font>
        <color rgb="FF9C0006"/>
      </font>
    </dxf>
    <dxf>
      <font>
        <color rgb="FF9C0006"/>
      </font>
    </dxf>
    <dxf>
      <fill>
        <patternFill>
          <bgColor theme="5" tint="0.39994506668294322"/>
        </patternFill>
      </fill>
    </dxf>
    <dxf>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E14"/>
  <sheetViews>
    <sheetView zoomScaleNormal="100" workbookViewId="0">
      <selection activeCell="B6" sqref="B6"/>
    </sheetView>
  </sheetViews>
  <sheetFormatPr defaultColWidth="9.1796875" defaultRowHeight="13"/>
  <cols>
    <col min="1" max="1" width="5.453125" style="4" customWidth="1"/>
    <col min="2" max="2" width="100.453125" style="3" customWidth="1"/>
    <col min="3" max="6" width="9.1796875" style="4"/>
    <col min="7" max="9" width="14.453125" style="4" customWidth="1"/>
    <col min="10" max="16384" width="9.1796875" style="4"/>
  </cols>
  <sheetData>
    <row r="1" spans="2:5" ht="30" customHeight="1"/>
    <row r="2" spans="2:5" ht="30" customHeight="1">
      <c r="B2" s="5" t="s">
        <v>410</v>
      </c>
      <c r="C2" s="6"/>
      <c r="D2" s="6"/>
      <c r="E2" s="7"/>
    </row>
    <row r="3" spans="2:5" ht="45" customHeight="1">
      <c r="B3" s="8" t="s">
        <v>453</v>
      </c>
    </row>
    <row r="4" spans="2:5" ht="30" customHeight="1">
      <c r="B4" s="9" t="s">
        <v>411</v>
      </c>
      <c r="C4" s="10"/>
      <c r="D4" s="10"/>
    </row>
    <row r="5" spans="2:5" ht="90" customHeight="1">
      <c r="B5" s="9" t="s">
        <v>412</v>
      </c>
    </row>
    <row r="6" spans="2:5" ht="30" customHeight="1">
      <c r="C6" s="7"/>
      <c r="D6" s="7"/>
    </row>
    <row r="7" spans="2:5" ht="30" customHeight="1">
      <c r="B7" s="4"/>
      <c r="C7" s="7"/>
      <c r="D7" s="7"/>
    </row>
    <row r="8" spans="2:5" ht="30" customHeight="1">
      <c r="C8" s="7"/>
      <c r="D8" s="7"/>
    </row>
    <row r="9" spans="2:5" ht="30" customHeight="1">
      <c r="C9" s="7"/>
      <c r="D9" s="7"/>
    </row>
    <row r="10" spans="2:5" ht="30" customHeight="1">
      <c r="C10" s="7"/>
      <c r="D10" s="7"/>
    </row>
    <row r="11" spans="2:5" ht="30" customHeight="1"/>
    <row r="12" spans="2:5" ht="30" customHeight="1">
      <c r="C12" s="7"/>
      <c r="D12" s="7"/>
    </row>
    <row r="13" spans="2:5" ht="30" customHeight="1"/>
    <row r="14" spans="2:5" ht="30" customHeight="1"/>
  </sheetData>
  <sheetProtection algorithmName="SHA-512" hashValue="eKt8hkrt6y5tC0KFgfPgMDGAEiKrfOWFVqaxAfB0sRmhj/7/b9QlcqaQQ+zK6dk+udeCmpLIu+0EzirqQwrXvg==" saltValue="4eybkhANHExVkf+U8HuESg==" spinCount="100000" sheet="1" scenarios="1" selectLockedCells="1" selectUnlockedCell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R167"/>
  <sheetViews>
    <sheetView zoomScaleNormal="100" workbookViewId="0">
      <selection activeCell="M7" sqref="M7:O7"/>
    </sheetView>
  </sheetViews>
  <sheetFormatPr defaultColWidth="9.1796875" defaultRowHeight="18.5" zeroHeight="1"/>
  <cols>
    <col min="1" max="1" width="5.453125" style="12" customWidth="1"/>
    <col min="2" max="2" width="6.453125" style="119" customWidth="1"/>
    <col min="3" max="3" width="19.453125" style="12" customWidth="1"/>
    <col min="4" max="4" width="12" style="12" customWidth="1"/>
    <col min="5" max="19" width="9.453125" style="12" customWidth="1"/>
    <col min="20" max="20" width="9.453125" style="120" customWidth="1"/>
    <col min="21" max="40" width="9.453125" style="12" customWidth="1"/>
    <col min="41" max="41" width="9.453125" style="12" hidden="1" customWidth="1"/>
    <col min="42" max="42" width="9.81640625" style="12" hidden="1" customWidth="1"/>
    <col min="43" max="43" width="14.453125" style="100" hidden="1" customWidth="1"/>
    <col min="44" max="60" width="40.453125" style="101" hidden="1" customWidth="1"/>
    <col min="61" max="61" width="40.453125" style="35" hidden="1" customWidth="1"/>
    <col min="62" max="63" width="22.453125" style="12" hidden="1" customWidth="1"/>
    <col min="64" max="64" width="9.1796875" style="12" hidden="1" customWidth="1"/>
    <col min="65" max="16383" width="0" style="12" hidden="1" customWidth="1"/>
    <col min="16384" max="16384" width="9.1796875" style="12"/>
  </cols>
  <sheetData>
    <row r="1" spans="1:63">
      <c r="B1" s="12"/>
      <c r="T1" s="12"/>
      <c r="Z1" s="162"/>
      <c r="AA1" s="162"/>
      <c r="AB1" s="162"/>
      <c r="AC1" s="162"/>
      <c r="AD1" s="162"/>
      <c r="AE1" s="162"/>
      <c r="AF1" s="162"/>
      <c r="AG1" s="162"/>
      <c r="AH1" s="162"/>
      <c r="AI1" s="162"/>
      <c r="AJ1" s="162"/>
      <c r="AK1" s="162"/>
      <c r="AL1" s="162"/>
      <c r="AM1" s="162"/>
      <c r="AN1" s="162"/>
      <c r="AO1" s="162"/>
      <c r="AP1" s="162"/>
      <c r="AQ1" s="163"/>
    </row>
    <row r="2" spans="1:63">
      <c r="B2" s="165" t="s">
        <v>396</v>
      </c>
      <c r="C2" s="165"/>
      <c r="D2" s="165"/>
      <c r="E2" s="165"/>
      <c r="F2" s="165"/>
      <c r="G2" s="165"/>
      <c r="H2" s="165"/>
      <c r="I2" s="165"/>
      <c r="J2" s="165"/>
      <c r="K2" s="165"/>
      <c r="L2" s="165"/>
      <c r="M2" s="165"/>
      <c r="N2" s="165"/>
      <c r="O2" s="165"/>
      <c r="P2" s="165"/>
      <c r="Q2" s="165"/>
      <c r="R2" s="165"/>
      <c r="S2" s="165"/>
      <c r="T2" s="165"/>
      <c r="U2" s="165"/>
      <c r="V2" s="165"/>
      <c r="W2" s="165"/>
      <c r="X2" s="165"/>
      <c r="Y2" s="158"/>
      <c r="Z2" s="164"/>
      <c r="AA2" s="164"/>
      <c r="AB2" s="164"/>
      <c r="AC2" s="164"/>
      <c r="AD2" s="164"/>
      <c r="AE2" s="164"/>
      <c r="AF2" s="164"/>
      <c r="AG2" s="164"/>
      <c r="AH2" s="164"/>
      <c r="AI2" s="164"/>
      <c r="AJ2" s="164"/>
      <c r="AK2" s="164"/>
      <c r="AL2" s="164"/>
      <c r="AM2" s="164"/>
      <c r="AN2" s="164"/>
      <c r="AO2" s="164"/>
      <c r="AP2" s="162"/>
      <c r="AQ2" s="163"/>
    </row>
    <row r="3" spans="1:63" s="35" customFormat="1" ht="24" customHeight="1">
      <c r="A3" s="35" t="s">
        <v>395</v>
      </c>
      <c r="B3" s="168" t="s">
        <v>59</v>
      </c>
      <c r="C3" s="168"/>
      <c r="D3" s="167"/>
      <c r="E3" s="167"/>
      <c r="F3" s="167"/>
      <c r="G3" s="167"/>
      <c r="H3" s="167"/>
      <c r="I3" s="167"/>
      <c r="J3" s="167"/>
      <c r="K3" s="167"/>
      <c r="L3" s="167"/>
      <c r="M3" s="169" t="s">
        <v>420</v>
      </c>
      <c r="N3" s="169"/>
      <c r="O3" s="169"/>
      <c r="P3" s="166"/>
      <c r="Q3" s="166"/>
      <c r="R3" s="166"/>
      <c r="S3" s="166"/>
      <c r="T3" s="166"/>
      <c r="U3" s="166"/>
      <c r="V3" s="166"/>
      <c r="W3" s="166"/>
      <c r="X3" s="166"/>
      <c r="Y3" s="159"/>
      <c r="Z3" s="159"/>
      <c r="AA3" s="159"/>
      <c r="AB3" s="159"/>
      <c r="AC3" s="159"/>
      <c r="AD3" s="159"/>
      <c r="AE3" s="159"/>
      <c r="AF3" s="159"/>
      <c r="AG3" s="159"/>
      <c r="AH3" s="159"/>
      <c r="AI3" s="159"/>
      <c r="AJ3" s="159"/>
      <c r="AK3" s="159"/>
      <c r="AL3" s="159"/>
      <c r="AM3" s="159"/>
      <c r="AN3" s="159"/>
      <c r="AO3" s="159"/>
      <c r="AP3" s="162"/>
      <c r="AQ3" s="162"/>
      <c r="AR3" s="12"/>
      <c r="AT3" s="101"/>
      <c r="AU3" s="101"/>
      <c r="AV3" s="101"/>
      <c r="AW3" s="101"/>
      <c r="AX3" s="101"/>
      <c r="AY3" s="101"/>
      <c r="AZ3" s="101"/>
      <c r="BA3" s="101"/>
      <c r="BB3" s="101"/>
      <c r="BC3" s="101"/>
      <c r="BD3" s="101"/>
      <c r="BE3" s="101"/>
      <c r="BF3" s="101"/>
      <c r="BG3" s="101"/>
      <c r="BH3" s="101"/>
      <c r="BI3" s="101"/>
      <c r="BJ3" s="101"/>
      <c r="BK3" s="101"/>
    </row>
    <row r="4" spans="1:63" s="35" customFormat="1" ht="24" customHeight="1">
      <c r="B4" s="168" t="s">
        <v>60</v>
      </c>
      <c r="C4" s="168"/>
      <c r="D4" s="167"/>
      <c r="E4" s="167"/>
      <c r="F4" s="167"/>
      <c r="G4" s="167"/>
      <c r="H4" s="167"/>
      <c r="I4" s="167"/>
      <c r="J4" s="167"/>
      <c r="K4" s="167"/>
      <c r="L4" s="167"/>
      <c r="M4" s="168" t="s">
        <v>63</v>
      </c>
      <c r="N4" s="168"/>
      <c r="O4" s="168"/>
      <c r="P4" s="167"/>
      <c r="Q4" s="167"/>
      <c r="R4" s="167"/>
      <c r="S4" s="167"/>
      <c r="T4" s="167"/>
      <c r="U4" s="167"/>
      <c r="V4" s="167"/>
      <c r="W4" s="167"/>
      <c r="X4" s="167"/>
      <c r="Y4" s="160"/>
      <c r="Z4" s="160"/>
      <c r="AA4" s="160"/>
      <c r="AB4" s="160"/>
      <c r="AC4" s="160"/>
      <c r="AD4" s="160"/>
      <c r="AE4" s="160"/>
      <c r="AF4" s="160"/>
      <c r="AG4" s="160"/>
      <c r="AH4" s="160"/>
      <c r="AI4" s="160"/>
      <c r="AJ4" s="160"/>
      <c r="AK4" s="160"/>
      <c r="AL4" s="160"/>
      <c r="AM4" s="160"/>
      <c r="AN4" s="160"/>
      <c r="AO4" s="160"/>
      <c r="AP4" s="162"/>
      <c r="AQ4" s="162"/>
      <c r="AR4" s="12"/>
      <c r="AT4" s="101"/>
      <c r="AU4" s="101"/>
      <c r="AV4" s="101"/>
      <c r="AW4" s="101"/>
      <c r="AX4" s="101"/>
      <c r="AY4" s="101"/>
      <c r="AZ4" s="101"/>
      <c r="BA4" s="101"/>
      <c r="BB4" s="101"/>
      <c r="BC4" s="101"/>
      <c r="BD4" s="101"/>
      <c r="BE4" s="101"/>
      <c r="BF4" s="101"/>
      <c r="BG4" s="101"/>
      <c r="BH4" s="101"/>
      <c r="BI4" s="101"/>
      <c r="BJ4" s="101"/>
      <c r="BK4" s="101"/>
    </row>
    <row r="5" spans="1:63" s="35" customFormat="1" ht="24" customHeight="1">
      <c r="B5" s="168" t="s">
        <v>61</v>
      </c>
      <c r="C5" s="168"/>
      <c r="D5" s="167"/>
      <c r="E5" s="167"/>
      <c r="F5" s="167"/>
      <c r="G5" s="167"/>
      <c r="H5" s="167"/>
      <c r="I5" s="167"/>
      <c r="J5" s="167"/>
      <c r="K5" s="167"/>
      <c r="L5" s="167"/>
      <c r="M5" s="169" t="s">
        <v>413</v>
      </c>
      <c r="N5" s="169"/>
      <c r="O5" s="169"/>
      <c r="P5" s="166"/>
      <c r="Q5" s="166"/>
      <c r="R5" s="166"/>
      <c r="S5" s="166"/>
      <c r="T5" s="166"/>
      <c r="U5" s="166"/>
      <c r="V5" s="166"/>
      <c r="W5" s="166"/>
      <c r="X5" s="166"/>
      <c r="Y5" s="159"/>
      <c r="Z5" s="159"/>
      <c r="AA5" s="159"/>
      <c r="AB5" s="159"/>
      <c r="AC5" s="159"/>
      <c r="AD5" s="159"/>
      <c r="AE5" s="159"/>
      <c r="AF5" s="159"/>
      <c r="AG5" s="159"/>
      <c r="AH5" s="159"/>
      <c r="AI5" s="159"/>
      <c r="AJ5" s="159"/>
      <c r="AK5" s="159"/>
      <c r="AL5" s="159"/>
      <c r="AM5" s="159"/>
      <c r="AN5" s="159"/>
      <c r="AO5" s="159"/>
      <c r="AP5" s="162"/>
      <c r="AQ5" s="162"/>
      <c r="AR5" s="12"/>
      <c r="AT5" s="101"/>
      <c r="AU5" s="101"/>
      <c r="AV5" s="101"/>
      <c r="AW5" s="101"/>
      <c r="AX5" s="101"/>
      <c r="AY5" s="101"/>
      <c r="AZ5" s="101"/>
      <c r="BA5" s="101"/>
      <c r="BB5" s="101"/>
      <c r="BC5" s="101"/>
      <c r="BD5" s="101"/>
      <c r="BE5" s="101"/>
      <c r="BF5" s="101"/>
      <c r="BG5" s="101"/>
      <c r="BH5" s="101"/>
      <c r="BI5" s="101"/>
      <c r="BJ5" s="101"/>
      <c r="BK5" s="101"/>
    </row>
    <row r="6" spans="1:63" s="35" customFormat="1" ht="24" customHeight="1">
      <c r="B6" s="169" t="s">
        <v>394</v>
      </c>
      <c r="C6" s="169"/>
      <c r="D6" s="171"/>
      <c r="E6" s="171"/>
      <c r="F6" s="171"/>
      <c r="G6" s="171"/>
      <c r="H6" s="171"/>
      <c r="I6" s="171"/>
      <c r="J6" s="171"/>
      <c r="K6" s="171"/>
      <c r="L6" s="171"/>
      <c r="M6" s="168" t="s">
        <v>62</v>
      </c>
      <c r="N6" s="168"/>
      <c r="O6" s="168"/>
      <c r="P6" s="170" t="s">
        <v>451</v>
      </c>
      <c r="Q6" s="170"/>
      <c r="R6" s="170"/>
      <c r="S6" s="170"/>
      <c r="T6" s="170"/>
      <c r="U6" s="170"/>
      <c r="V6" s="170"/>
      <c r="W6" s="170"/>
      <c r="X6" s="170"/>
      <c r="Y6" s="161"/>
      <c r="Z6" s="161"/>
      <c r="AA6" s="161"/>
      <c r="AB6" s="161"/>
      <c r="AC6" s="161"/>
      <c r="AD6" s="161"/>
      <c r="AE6" s="161"/>
      <c r="AF6" s="161"/>
      <c r="AG6" s="161"/>
      <c r="AH6" s="161"/>
      <c r="AI6" s="161"/>
      <c r="AJ6" s="161"/>
      <c r="AK6" s="161"/>
      <c r="AL6" s="161"/>
      <c r="AM6" s="161"/>
      <c r="AN6" s="161"/>
      <c r="AO6" s="161"/>
      <c r="AP6" s="162"/>
      <c r="AQ6" s="162"/>
      <c r="AR6" s="12"/>
      <c r="AT6" s="101"/>
      <c r="AU6" s="101"/>
      <c r="AV6" s="101"/>
      <c r="AW6" s="101"/>
      <c r="AX6" s="101"/>
      <c r="AY6" s="101"/>
      <c r="AZ6" s="101"/>
      <c r="BA6" s="101"/>
      <c r="BB6" s="101"/>
      <c r="BC6" s="101"/>
      <c r="BD6" s="101"/>
      <c r="BE6" s="101"/>
      <c r="BF6" s="101"/>
      <c r="BG6" s="101"/>
      <c r="BH6" s="101"/>
      <c r="BI6" s="101"/>
      <c r="BJ6" s="101"/>
      <c r="BK6" s="101"/>
    </row>
    <row r="7" spans="1:63" s="35" customFormat="1" ht="24" customHeight="1">
      <c r="B7" s="169" t="s">
        <v>414</v>
      </c>
      <c r="C7" s="169"/>
      <c r="D7" s="170" t="s">
        <v>452</v>
      </c>
      <c r="E7" s="170"/>
      <c r="F7" s="170"/>
      <c r="G7" s="170"/>
      <c r="H7" s="170"/>
      <c r="I7" s="170"/>
      <c r="J7" s="170"/>
      <c r="K7" s="170"/>
      <c r="L7" s="170"/>
      <c r="M7" s="168"/>
      <c r="N7" s="168"/>
      <c r="O7" s="168"/>
      <c r="P7" s="168"/>
      <c r="Q7" s="168"/>
      <c r="R7" s="168"/>
      <c r="S7" s="168"/>
      <c r="T7" s="168"/>
      <c r="U7" s="168"/>
      <c r="V7" s="168"/>
      <c r="W7" s="168"/>
      <c r="X7" s="168"/>
      <c r="Y7" s="161"/>
      <c r="Z7" s="161"/>
      <c r="AA7" s="161"/>
      <c r="AB7" s="161"/>
      <c r="AC7" s="161"/>
      <c r="AD7" s="161"/>
      <c r="AE7" s="161"/>
      <c r="AF7" s="161"/>
      <c r="AG7" s="161"/>
      <c r="AH7" s="161"/>
      <c r="AI7" s="161"/>
      <c r="AJ7" s="161"/>
      <c r="AK7" s="161"/>
      <c r="AL7" s="161"/>
      <c r="AM7" s="161"/>
      <c r="AN7" s="161"/>
      <c r="AO7" s="161"/>
      <c r="AP7" s="162"/>
      <c r="AQ7" s="162"/>
      <c r="AR7" s="12"/>
      <c r="AT7" s="101"/>
      <c r="AU7" s="101"/>
      <c r="AV7" s="101"/>
      <c r="AW7" s="101"/>
      <c r="AX7" s="101"/>
      <c r="AY7" s="101"/>
      <c r="AZ7" s="101"/>
      <c r="BA7" s="101"/>
      <c r="BB7" s="101"/>
      <c r="BC7" s="101"/>
      <c r="BD7" s="101"/>
      <c r="BE7" s="101"/>
      <c r="BF7" s="101"/>
      <c r="BG7" s="101"/>
      <c r="BH7" s="101"/>
      <c r="BI7" s="101"/>
      <c r="BJ7" s="101"/>
      <c r="BK7" s="101"/>
    </row>
    <row r="8" spans="1:63">
      <c r="B8" s="12"/>
      <c r="T8" s="12"/>
      <c r="Y8" s="157"/>
      <c r="Z8" s="162"/>
      <c r="AA8" s="162"/>
      <c r="AB8" s="162"/>
      <c r="AC8" s="162"/>
      <c r="AD8" s="162"/>
      <c r="AE8" s="162"/>
      <c r="AF8" s="162"/>
      <c r="AG8" s="162"/>
      <c r="AH8" s="162"/>
      <c r="AI8" s="162"/>
      <c r="AJ8" s="162"/>
      <c r="AK8" s="162"/>
      <c r="AL8" s="162"/>
      <c r="AM8" s="162"/>
      <c r="AN8" s="162"/>
      <c r="AO8" s="162"/>
      <c r="AP8" s="162"/>
      <c r="AQ8" s="163"/>
    </row>
    <row r="9" spans="1:63" ht="15" customHeight="1">
      <c r="B9" s="165" t="s">
        <v>101</v>
      </c>
      <c r="C9" s="165"/>
      <c r="D9" s="165"/>
      <c r="E9" s="165"/>
      <c r="F9" s="165"/>
      <c r="G9" s="165"/>
      <c r="H9" s="165"/>
      <c r="I9" s="165"/>
      <c r="J9" s="165"/>
      <c r="K9" s="165"/>
      <c r="L9" s="165"/>
      <c r="M9" s="165"/>
      <c r="N9" s="165"/>
      <c r="O9" s="165"/>
      <c r="P9" s="165"/>
      <c r="Q9" s="165"/>
      <c r="R9" s="165"/>
      <c r="S9" s="165"/>
      <c r="T9" s="165"/>
      <c r="U9" s="165"/>
      <c r="V9" s="165"/>
      <c r="W9" s="165"/>
      <c r="X9" s="165"/>
      <c r="Y9" s="149"/>
      <c r="Z9" s="156"/>
      <c r="AA9" s="156"/>
      <c r="AB9" s="156"/>
      <c r="AC9" s="156"/>
      <c r="AD9" s="156"/>
      <c r="AE9" s="156"/>
      <c r="AF9" s="156"/>
      <c r="AG9" s="156"/>
      <c r="AH9" s="156"/>
      <c r="AI9" s="156"/>
      <c r="AJ9" s="156"/>
      <c r="AK9" s="156"/>
      <c r="AL9" s="156"/>
      <c r="AM9" s="156"/>
      <c r="AN9" s="164"/>
      <c r="AO9" s="164"/>
      <c r="AP9" s="162"/>
      <c r="AQ9" s="160"/>
      <c r="AR9" s="151"/>
      <c r="AS9" s="151"/>
    </row>
    <row r="10" spans="1:63">
      <c r="B10" s="102" t="s">
        <v>419</v>
      </c>
      <c r="C10" s="102"/>
      <c r="D10" s="102"/>
      <c r="E10" s="102"/>
      <c r="F10" s="102"/>
      <c r="G10" s="102"/>
      <c r="K10" s="12" t="str">
        <f>IF(AND(LEN(D6)=9,D6&lt;&gt;"000000000"),"No, the prime DUNS number satisfies the data entry criteria.","Yes, the prime DUNS number fails to satisfy the data entry criteria. Use leading zeroes if necessary.")</f>
        <v>Yes, the prime DUNS number fails to satisfy the data entry criteria. Use leading zeroes if necessary.</v>
      </c>
      <c r="L10" s="102"/>
      <c r="M10" s="102"/>
      <c r="N10" s="102"/>
      <c r="O10" s="102"/>
      <c r="P10" s="102"/>
      <c r="Q10" s="102"/>
      <c r="R10" s="102"/>
      <c r="S10" s="102"/>
      <c r="T10" s="102"/>
      <c r="Z10" s="162"/>
      <c r="AA10" s="162"/>
      <c r="AB10" s="162"/>
      <c r="AC10" s="162"/>
      <c r="AD10" s="162"/>
      <c r="AE10" s="162"/>
      <c r="AF10" s="162"/>
      <c r="AG10" s="162"/>
      <c r="AH10" s="162"/>
      <c r="AI10" s="162"/>
      <c r="AJ10" s="162"/>
      <c r="AK10" s="162"/>
      <c r="AL10" s="162"/>
      <c r="AM10" s="162"/>
      <c r="AN10" s="162"/>
      <c r="AO10" s="162"/>
      <c r="AP10" s="162"/>
      <c r="AQ10" s="163"/>
    </row>
    <row r="11" spans="1:63">
      <c r="B11" s="102"/>
      <c r="C11" s="102"/>
      <c r="D11" s="102"/>
      <c r="E11" s="102"/>
      <c r="F11" s="102"/>
      <c r="G11" s="102"/>
      <c r="L11" s="102"/>
      <c r="M11" s="102"/>
      <c r="N11" s="102"/>
      <c r="O11" s="102"/>
      <c r="P11" s="102"/>
      <c r="Q11" s="102"/>
      <c r="R11" s="102"/>
      <c r="S11" s="102"/>
      <c r="T11" s="102"/>
    </row>
    <row r="12" spans="1:63">
      <c r="B12" s="172" t="s">
        <v>448</v>
      </c>
      <c r="C12" s="172"/>
      <c r="D12" s="172"/>
      <c r="E12" s="172"/>
      <c r="F12" s="172"/>
      <c r="G12" s="172"/>
      <c r="K12" s="102" t="str">
        <f>IF('Budget Template'!$D$28&gt;0, "No, the program management budget has been entered.", "Yes, the program management budget still need to be entered in Intervention 1.")</f>
        <v>Yes, the program management budget still need to be entered in Intervention 1.</v>
      </c>
      <c r="L12" s="102"/>
      <c r="M12" s="102"/>
      <c r="N12" s="102"/>
      <c r="O12" s="102"/>
      <c r="P12" s="102"/>
      <c r="Q12" s="102"/>
      <c r="R12" s="102"/>
      <c r="S12" s="102"/>
      <c r="T12" s="102"/>
    </row>
    <row r="13" spans="1:63">
      <c r="B13" s="102"/>
      <c r="C13" s="102"/>
      <c r="D13" s="102"/>
      <c r="E13" s="102"/>
      <c r="F13" s="102"/>
      <c r="G13" s="102"/>
      <c r="T13" s="12"/>
    </row>
    <row r="14" spans="1:63">
      <c r="B14" s="174" t="s">
        <v>408</v>
      </c>
      <c r="C14" s="174"/>
      <c r="D14" s="174"/>
      <c r="E14" s="174"/>
      <c r="F14" s="174"/>
      <c r="G14" s="174"/>
      <c r="H14" s="174"/>
      <c r="I14" s="174"/>
      <c r="J14" s="174"/>
      <c r="K14" s="103" t="str">
        <f>IF(COUNTIF(E17:X17,"x")&gt;0,"Yes, there are intervention(s) that have not been fully defined. This will cause an error when uploading.", "No, all interventions have been fully defined.")</f>
        <v>No, all interventions have been fully defined.</v>
      </c>
      <c r="L14" s="102"/>
      <c r="M14" s="102"/>
      <c r="N14" s="102"/>
      <c r="O14" s="102"/>
      <c r="P14" s="102"/>
      <c r="Q14" s="102"/>
      <c r="R14" s="102"/>
      <c r="S14" s="102"/>
      <c r="T14" s="102"/>
    </row>
    <row r="15" spans="1:63">
      <c r="B15" s="12"/>
      <c r="L15" s="83"/>
      <c r="T15" s="12"/>
    </row>
    <row r="16" spans="1:63">
      <c r="B16" s="173" t="s">
        <v>407</v>
      </c>
      <c r="C16" s="173"/>
      <c r="D16" s="173"/>
      <c r="E16" s="104">
        <v>1</v>
      </c>
      <c r="F16" s="104">
        <v>2</v>
      </c>
      <c r="G16" s="104">
        <v>3</v>
      </c>
      <c r="H16" s="104">
        <v>4</v>
      </c>
      <c r="I16" s="104">
        <v>5</v>
      </c>
      <c r="J16" s="104">
        <v>6</v>
      </c>
      <c r="K16" s="104">
        <v>7</v>
      </c>
      <c r="L16" s="104">
        <v>8</v>
      </c>
      <c r="M16" s="104">
        <v>9</v>
      </c>
      <c r="N16" s="104">
        <v>10</v>
      </c>
      <c r="O16" s="104">
        <v>11</v>
      </c>
      <c r="P16" s="104">
        <v>12</v>
      </c>
      <c r="Q16" s="104">
        <v>13</v>
      </c>
      <c r="R16" s="104">
        <v>14</v>
      </c>
      <c r="S16" s="104">
        <v>15</v>
      </c>
      <c r="T16" s="104">
        <v>16</v>
      </c>
      <c r="U16" s="104">
        <v>17</v>
      </c>
      <c r="V16" s="104">
        <v>18</v>
      </c>
      <c r="W16" s="104">
        <v>19</v>
      </c>
      <c r="X16" s="104">
        <v>20</v>
      </c>
      <c r="Y16" s="104">
        <v>21</v>
      </c>
      <c r="Z16" s="104">
        <v>22</v>
      </c>
      <c r="AA16" s="104">
        <v>23</v>
      </c>
      <c r="AB16" s="104">
        <v>24</v>
      </c>
      <c r="AC16" s="104">
        <v>25</v>
      </c>
      <c r="AD16" s="104">
        <v>26</v>
      </c>
      <c r="AE16" s="104">
        <v>27</v>
      </c>
      <c r="AF16" s="104">
        <v>28</v>
      </c>
      <c r="AG16" s="104">
        <v>29</v>
      </c>
      <c r="AH16" s="104">
        <v>30</v>
      </c>
      <c r="AI16" s="104">
        <v>31</v>
      </c>
      <c r="AJ16" s="104">
        <v>32</v>
      </c>
      <c r="AK16" s="104">
        <v>33</v>
      </c>
      <c r="AL16" s="104">
        <v>34</v>
      </c>
      <c r="AM16" s="104">
        <v>35</v>
      </c>
    </row>
    <row r="17" spans="2:41">
      <c r="B17" s="173"/>
      <c r="C17" s="173"/>
      <c r="D17" s="173"/>
      <c r="E17" s="105" t="str">
        <f>IF(AND('Budget Template'!D28&gt;0,OR('Budget Template'!D4="",'Budget Template'!D5="")),"X","")</f>
        <v/>
      </c>
      <c r="F17" s="105" t="str">
        <f t="shared" ref="F17:X17" si="0">IF(OR(F50="x",F51="x"),"X","")</f>
        <v/>
      </c>
      <c r="G17" s="105" t="str">
        <f t="shared" si="0"/>
        <v/>
      </c>
      <c r="H17" s="105" t="str">
        <f t="shared" si="0"/>
        <v/>
      </c>
      <c r="I17" s="105" t="str">
        <f t="shared" si="0"/>
        <v/>
      </c>
      <c r="J17" s="105" t="str">
        <f t="shared" si="0"/>
        <v/>
      </c>
      <c r="K17" s="105" t="str">
        <f t="shared" si="0"/>
        <v/>
      </c>
      <c r="L17" s="105" t="str">
        <f t="shared" si="0"/>
        <v/>
      </c>
      <c r="M17" s="105" t="str">
        <f t="shared" si="0"/>
        <v/>
      </c>
      <c r="N17" s="105" t="str">
        <f t="shared" si="0"/>
        <v/>
      </c>
      <c r="O17" s="105" t="str">
        <f t="shared" si="0"/>
        <v/>
      </c>
      <c r="P17" s="105" t="str">
        <f t="shared" si="0"/>
        <v/>
      </c>
      <c r="Q17" s="105" t="str">
        <f t="shared" si="0"/>
        <v/>
      </c>
      <c r="R17" s="105" t="str">
        <f t="shared" si="0"/>
        <v/>
      </c>
      <c r="S17" s="105" t="str">
        <f t="shared" si="0"/>
        <v/>
      </c>
      <c r="T17" s="105" t="str">
        <f t="shared" si="0"/>
        <v/>
      </c>
      <c r="U17" s="105" t="str">
        <f t="shared" si="0"/>
        <v/>
      </c>
      <c r="V17" s="105" t="str">
        <f t="shared" si="0"/>
        <v/>
      </c>
      <c r="W17" s="105" t="str">
        <f t="shared" si="0"/>
        <v/>
      </c>
      <c r="X17" s="105" t="str">
        <f t="shared" si="0"/>
        <v/>
      </c>
      <c r="Y17" s="105" t="str">
        <f t="shared" ref="Y17:AM17" si="1">IF(OR(Y50="x",Y51="x"),"X","")</f>
        <v/>
      </c>
      <c r="Z17" s="105" t="str">
        <f t="shared" si="1"/>
        <v/>
      </c>
      <c r="AA17" s="105" t="str">
        <f t="shared" si="1"/>
        <v/>
      </c>
      <c r="AB17" s="105" t="str">
        <f t="shared" si="1"/>
        <v/>
      </c>
      <c r="AC17" s="105" t="str">
        <f t="shared" si="1"/>
        <v/>
      </c>
      <c r="AD17" s="105" t="str">
        <f t="shared" si="1"/>
        <v/>
      </c>
      <c r="AE17" s="105" t="str">
        <f t="shared" si="1"/>
        <v/>
      </c>
      <c r="AF17" s="105" t="str">
        <f t="shared" si="1"/>
        <v/>
      </c>
      <c r="AG17" s="105" t="str">
        <f t="shared" si="1"/>
        <v/>
      </c>
      <c r="AH17" s="105" t="str">
        <f t="shared" si="1"/>
        <v/>
      </c>
      <c r="AI17" s="105" t="str">
        <f t="shared" si="1"/>
        <v/>
      </c>
      <c r="AJ17" s="105" t="str">
        <f t="shared" si="1"/>
        <v/>
      </c>
      <c r="AK17" s="105" t="str">
        <f t="shared" si="1"/>
        <v/>
      </c>
      <c r="AL17" s="105" t="str">
        <f t="shared" si="1"/>
        <v/>
      </c>
      <c r="AM17" s="105" t="str">
        <f t="shared" si="1"/>
        <v/>
      </c>
    </row>
    <row r="18" spans="2:41">
      <c r="B18" s="12"/>
      <c r="T18" s="12"/>
    </row>
    <row r="19" spans="2:41">
      <c r="B19" s="12" t="s">
        <v>397</v>
      </c>
      <c r="K19" s="103" t="str">
        <f>IF(COUNTIF(E22:X22,"X")&gt;0,"Yes, very unlikely combinations have been selected. This will produce a warning when uploading.", "No, there are not any very unlikely combinations that have been selected.")</f>
        <v>No, there are not any very unlikely combinations that have been selected.</v>
      </c>
      <c r="L19" s="102"/>
      <c r="M19" s="102"/>
      <c r="N19" s="102"/>
      <c r="O19" s="102"/>
      <c r="P19" s="102"/>
      <c r="Q19" s="102"/>
      <c r="R19" s="102"/>
      <c r="S19" s="102"/>
      <c r="T19" s="102"/>
    </row>
    <row r="20" spans="2:41">
      <c r="B20" s="12"/>
      <c r="T20" s="12"/>
    </row>
    <row r="21" spans="2:41">
      <c r="B21" s="173" t="s">
        <v>398</v>
      </c>
      <c r="C21" s="173"/>
      <c r="D21" s="173"/>
      <c r="E21" s="104">
        <v>1</v>
      </c>
      <c r="F21" s="104">
        <v>2</v>
      </c>
      <c r="G21" s="104">
        <v>3</v>
      </c>
      <c r="H21" s="104">
        <v>4</v>
      </c>
      <c r="I21" s="104">
        <v>5</v>
      </c>
      <c r="J21" s="104">
        <v>6</v>
      </c>
      <c r="K21" s="104">
        <v>7</v>
      </c>
      <c r="L21" s="104">
        <v>8</v>
      </c>
      <c r="M21" s="104">
        <v>9</v>
      </c>
      <c r="N21" s="104">
        <v>10</v>
      </c>
      <c r="O21" s="104">
        <v>11</v>
      </c>
      <c r="P21" s="104">
        <v>12</v>
      </c>
      <c r="Q21" s="104">
        <v>13</v>
      </c>
      <c r="R21" s="104">
        <v>14</v>
      </c>
      <c r="S21" s="104">
        <v>15</v>
      </c>
      <c r="T21" s="104">
        <v>16</v>
      </c>
      <c r="U21" s="104">
        <v>17</v>
      </c>
      <c r="V21" s="104">
        <v>18</v>
      </c>
      <c r="W21" s="104">
        <v>19</v>
      </c>
      <c r="X21" s="104">
        <v>20</v>
      </c>
      <c r="Y21" s="104">
        <v>21</v>
      </c>
      <c r="Z21" s="104">
        <v>22</v>
      </c>
      <c r="AA21" s="104">
        <v>23</v>
      </c>
      <c r="AB21" s="104">
        <v>24</v>
      </c>
      <c r="AC21" s="104">
        <v>25</v>
      </c>
      <c r="AD21" s="104">
        <v>26</v>
      </c>
      <c r="AE21" s="104">
        <v>27</v>
      </c>
      <c r="AF21" s="104">
        <v>28</v>
      </c>
      <c r="AG21" s="104">
        <v>29</v>
      </c>
      <c r="AH21" s="104">
        <v>30</v>
      </c>
      <c r="AI21" s="104">
        <v>31</v>
      </c>
      <c r="AJ21" s="104">
        <v>32</v>
      </c>
      <c r="AK21" s="104">
        <v>33</v>
      </c>
      <c r="AL21" s="104">
        <v>34</v>
      </c>
      <c r="AM21" s="104">
        <v>35</v>
      </c>
      <c r="AN21" s="152"/>
      <c r="AO21" s="152"/>
    </row>
    <row r="22" spans="2:41">
      <c r="B22" s="173"/>
      <c r="C22" s="173"/>
      <c r="D22" s="173"/>
      <c r="E22" s="105"/>
      <c r="F22" s="105" t="str">
        <f t="shared" ref="F22:X22" si="2">IF(F48&lt;&gt;0,"X","")</f>
        <v/>
      </c>
      <c r="G22" s="105" t="str">
        <f t="shared" si="2"/>
        <v/>
      </c>
      <c r="H22" s="105" t="str">
        <f t="shared" si="2"/>
        <v/>
      </c>
      <c r="I22" s="105" t="str">
        <f t="shared" si="2"/>
        <v/>
      </c>
      <c r="J22" s="105" t="str">
        <f t="shared" si="2"/>
        <v/>
      </c>
      <c r="K22" s="105" t="str">
        <f t="shared" si="2"/>
        <v/>
      </c>
      <c r="L22" s="105" t="str">
        <f t="shared" si="2"/>
        <v/>
      </c>
      <c r="M22" s="105" t="str">
        <f t="shared" si="2"/>
        <v/>
      </c>
      <c r="N22" s="105" t="str">
        <f t="shared" si="2"/>
        <v/>
      </c>
      <c r="O22" s="105" t="str">
        <f t="shared" si="2"/>
        <v/>
      </c>
      <c r="P22" s="105" t="str">
        <f t="shared" si="2"/>
        <v/>
      </c>
      <c r="Q22" s="105" t="str">
        <f t="shared" si="2"/>
        <v/>
      </c>
      <c r="R22" s="105" t="str">
        <f t="shared" si="2"/>
        <v/>
      </c>
      <c r="S22" s="105" t="str">
        <f t="shared" si="2"/>
        <v/>
      </c>
      <c r="T22" s="105" t="str">
        <f t="shared" si="2"/>
        <v/>
      </c>
      <c r="U22" s="105" t="str">
        <f t="shared" si="2"/>
        <v/>
      </c>
      <c r="V22" s="105" t="str">
        <f t="shared" si="2"/>
        <v/>
      </c>
      <c r="W22" s="105" t="str">
        <f t="shared" si="2"/>
        <v/>
      </c>
      <c r="X22" s="105" t="str">
        <f t="shared" si="2"/>
        <v/>
      </c>
      <c r="Y22" s="105" t="str">
        <f t="shared" ref="Y22:AM22" si="3">IF(Y48&lt;&gt;0,"X","")</f>
        <v/>
      </c>
      <c r="Z22" s="105" t="str">
        <f t="shared" si="3"/>
        <v/>
      </c>
      <c r="AA22" s="105" t="str">
        <f t="shared" si="3"/>
        <v/>
      </c>
      <c r="AB22" s="105" t="str">
        <f t="shared" si="3"/>
        <v/>
      </c>
      <c r="AC22" s="105" t="str">
        <f t="shared" si="3"/>
        <v/>
      </c>
      <c r="AD22" s="105" t="str">
        <f t="shared" si="3"/>
        <v/>
      </c>
      <c r="AE22" s="105" t="str">
        <f t="shared" si="3"/>
        <v/>
      </c>
      <c r="AF22" s="105" t="str">
        <f t="shared" si="3"/>
        <v/>
      </c>
      <c r="AG22" s="105" t="str">
        <f t="shared" si="3"/>
        <v/>
      </c>
      <c r="AH22" s="105" t="str">
        <f t="shared" si="3"/>
        <v/>
      </c>
      <c r="AI22" s="105" t="str">
        <f t="shared" si="3"/>
        <v/>
      </c>
      <c r="AJ22" s="105" t="str">
        <f t="shared" si="3"/>
        <v/>
      </c>
      <c r="AK22" s="105" t="str">
        <f t="shared" si="3"/>
        <v/>
      </c>
      <c r="AL22" s="105" t="str">
        <f t="shared" si="3"/>
        <v/>
      </c>
      <c r="AM22" s="105" t="str">
        <f t="shared" si="3"/>
        <v/>
      </c>
      <c r="AN22" s="153"/>
      <c r="AO22" s="153"/>
    </row>
    <row r="23" spans="2:41">
      <c r="B23" s="12"/>
      <c r="T23" s="12"/>
    </row>
    <row r="24" spans="2:41" hidden="1">
      <c r="B24" s="12" t="s">
        <v>449</v>
      </c>
      <c r="J24" s="13">
        <f>COUNTIF('Budget Template'!AM34:AM133,0)</f>
        <v>0</v>
      </c>
      <c r="K24" s="102" t="str">
        <f>IF(COUNTIF('Budget Template'!AM34:AM133,0)&gt;0,CONCATENATE("Yes, ", COUNTIF('Budget Template'!AM34:AM133,0)," row(s) have a zero-dollar budget. Assign a budget to all indicated subrecipient rows to avoid causing an error when uploading."), "No, every subrecipient has been assigned a non-zero budget.")</f>
        <v>No, every subrecipient has been assigned a non-zero budget.</v>
      </c>
      <c r="L24" s="102"/>
      <c r="M24" s="102"/>
      <c r="N24" s="102"/>
      <c r="O24" s="102"/>
      <c r="P24" s="102"/>
      <c r="Q24" s="102"/>
      <c r="R24" s="102"/>
      <c r="S24" s="102"/>
      <c r="T24" s="102"/>
    </row>
    <row r="25" spans="2:41" hidden="1">
      <c r="B25" s="12"/>
      <c r="J25" s="13"/>
      <c r="T25" s="12"/>
    </row>
    <row r="26" spans="2:41" hidden="1">
      <c r="B26" s="102" t="s">
        <v>450</v>
      </c>
      <c r="C26" s="102"/>
      <c r="D26" s="102"/>
      <c r="E26" s="102"/>
      <c r="F26" s="102"/>
      <c r="J26" s="13">
        <f>COUNTIFS('Budget Template'!AM34:AM133,"&gt;0",'Budget Template'!C34:C133,"")</f>
        <v>0</v>
      </c>
      <c r="K26" s="12" t="str">
        <f>IF(J26&gt;0,CONCATENATE("Yes, ", J26, " row(s) with a budget are missing a DUNS number. Please add it in to avoid causing an error when uploading."),"No, every subrecipient row with a budget contains a DUNS number.")</f>
        <v>No, every subrecipient row with a budget contains a DUNS number.</v>
      </c>
      <c r="T26" s="12"/>
    </row>
    <row r="27" spans="2:41" hidden="1">
      <c r="B27" s="102"/>
      <c r="C27" s="102" t="s">
        <v>399</v>
      </c>
      <c r="D27" s="102"/>
      <c r="E27" s="102"/>
      <c r="F27" s="102"/>
      <c r="J27" s="13">
        <f>COUNTIFS('Budget Template'!AM34:AM133,"&gt;0",'Budget Template'!B34:B133,"")</f>
        <v>0</v>
      </c>
      <c r="K27" s="12" t="str">
        <f>IF(J27&gt;0,CONCATENATE("Yes, ", J27, " row(s) with a budget are missing a subrecipient name. Please add it in to avoid causing an error when uploading."),"No, every subrecipient row with a budget contains a name.")</f>
        <v>No, every subrecipient row with a budget contains a name.</v>
      </c>
      <c r="T27" s="12"/>
    </row>
    <row r="28" spans="2:41" hidden="1">
      <c r="B28" s="102"/>
      <c r="C28" s="12" t="s">
        <v>424</v>
      </c>
      <c r="J28" s="13">
        <f>COUNTIFS('Budget Template'!AM34:AM133,"&gt;0",'Budget Template'!C34:C133,"",'Budget Template'!B34:B133,"")</f>
        <v>0</v>
      </c>
      <c r="K28" s="12" t="str">
        <f>IF(J28&gt;0,CONCATENATE("Yes, ", J28, " row(s) with a budget are missing a subrecipient name and DUNS number. Please add it in to avoid causing an error when uploading."),"No, there are not any subrecipient rows with a budget that are missing both a name and a DUNS number.")</f>
        <v>No, there are not any subrecipient rows with a budget that are missing both a name and a DUNS number.</v>
      </c>
      <c r="T28" s="12"/>
    </row>
    <row r="29" spans="2:41" hidden="1">
      <c r="B29" s="102"/>
      <c r="C29" s="12" t="s">
        <v>418</v>
      </c>
      <c r="J29" s="13">
        <f>COUNTIFS('Budget Template'!$AM$34:$AM$133,"&gt;0",'Budget Template'!$C$34:$C$133,"000000000")</f>
        <v>0</v>
      </c>
      <c r="K29" s="12" t="str">
        <f>IF(J29&gt;0,CONCATENATE("Yes, ", J29, " row(s) with a budget use 00000000 as a DUNS number. Please replace it with a valid DUNS number to avoid an error when uploading."),"No, every subrecipient row with a budget contains a DUNS number.")</f>
        <v>No, every subrecipient row with a budget contains a DUNS number.</v>
      </c>
      <c r="T29" s="12"/>
    </row>
    <row r="30" spans="2:41" hidden="1">
      <c r="B30" s="102"/>
      <c r="K30" s="106" t="s">
        <v>415</v>
      </c>
      <c r="L30" s="28" t="s">
        <v>416</v>
      </c>
      <c r="T30" s="12"/>
    </row>
    <row r="31" spans="2:41" hidden="1">
      <c r="B31" s="102"/>
      <c r="L31" s="28" t="s">
        <v>417</v>
      </c>
      <c r="T31" s="12"/>
    </row>
    <row r="32" spans="2:41" hidden="1">
      <c r="B32" s="102"/>
      <c r="L32" s="28"/>
      <c r="T32" s="12"/>
    </row>
    <row r="33" spans="2:64" ht="20.5" hidden="1">
      <c r="B33" s="102" t="s">
        <v>403</v>
      </c>
      <c r="K33" s="12" t="str">
        <f ca="1">IF(E36&gt;E37,CONCATENATE("Yes, there are ", E36-E37, " value(s) that must be deleted."),"No, there is no data that was entered outside of the specified subrecipient rows.")</f>
        <v>No, there is no data that was entered outside of the specified subrecipient rows.</v>
      </c>
      <c r="N33" s="107"/>
      <c r="O33" s="108"/>
      <c r="T33" s="12"/>
    </row>
    <row r="34" spans="2:64" hidden="1">
      <c r="B34" s="102"/>
      <c r="C34" s="102" t="s">
        <v>404</v>
      </c>
      <c r="E34" s="12">
        <f>'Budget Template'!D30</f>
        <v>0</v>
      </c>
      <c r="T34" s="12"/>
    </row>
    <row r="35" spans="2:64" hidden="1">
      <c r="B35" s="102"/>
      <c r="C35" s="12" t="s">
        <v>406</v>
      </c>
      <c r="E35" s="12">
        <f>IF(E34&gt;0,ROW('Budget Template'!$B$33)+1+$E$34,ROW('Budget Template'!$B$33)+1)</f>
        <v>34</v>
      </c>
      <c r="H35" s="108"/>
      <c r="T35" s="12"/>
    </row>
    <row r="36" spans="2:64" hidden="1">
      <c r="B36" s="102"/>
      <c r="C36" s="12" t="s">
        <v>405</v>
      </c>
      <c r="E36" s="12">
        <f>IF(E34&gt;=0,(100-E34)*37,"N/A")</f>
        <v>3700</v>
      </c>
      <c r="H36" s="108"/>
      <c r="T36" s="12"/>
    </row>
    <row r="37" spans="2:64" hidden="1">
      <c r="B37" s="102"/>
      <c r="C37" s="12" t="s">
        <v>422</v>
      </c>
      <c r="E37" s="12">
        <f ca="1">IF(E34=100,0,COUNTBLANK(INDIRECT("'Budget Template'!B" &amp;E35&amp;":AL"&amp;ROW('Budget Template'!$B$33)+100)))</f>
        <v>3700</v>
      </c>
      <c r="H37" s="108"/>
      <c r="T37" s="12"/>
    </row>
    <row r="38" spans="2:64" hidden="1">
      <c r="B38" s="12"/>
      <c r="C38" s="12" t="s">
        <v>423</v>
      </c>
      <c r="E38" s="108">
        <f ca="1">E36-E37</f>
        <v>0</v>
      </c>
      <c r="H38" s="108"/>
      <c r="T38" s="12"/>
    </row>
    <row r="39" spans="2:64" hidden="1">
      <c r="B39" s="12"/>
      <c r="T39" s="12"/>
    </row>
    <row r="40" spans="2:64" hidden="1">
      <c r="B40" s="37"/>
      <c r="C40" s="37"/>
      <c r="D40" s="37"/>
      <c r="E40" s="37"/>
      <c r="F40" s="37"/>
      <c r="G40" s="37"/>
      <c r="H40" s="37"/>
      <c r="I40" s="37"/>
      <c r="J40" s="37"/>
      <c r="K40" s="37"/>
      <c r="L40" s="37"/>
      <c r="M40" s="37"/>
      <c r="N40" s="37"/>
      <c r="O40" s="37"/>
      <c r="P40" s="37"/>
      <c r="Q40" s="37"/>
      <c r="R40" s="37"/>
      <c r="S40" s="37"/>
      <c r="T40" s="37"/>
    </row>
    <row r="41" spans="2:64" ht="19.5" hidden="1">
      <c r="B41" s="37"/>
      <c r="C41" s="37"/>
      <c r="D41" s="37"/>
      <c r="E41" s="37"/>
      <c r="F41" s="121" t="s">
        <v>477</v>
      </c>
      <c r="G41" s="37"/>
      <c r="H41" s="37"/>
      <c r="I41" s="37"/>
      <c r="J41" s="37"/>
      <c r="K41" s="37"/>
      <c r="L41" s="37"/>
      <c r="M41" s="37"/>
      <c r="N41" s="37"/>
      <c r="O41" s="37"/>
      <c r="P41" s="37"/>
      <c r="Q41" s="37"/>
      <c r="R41" s="37"/>
      <c r="S41" s="37"/>
      <c r="T41" s="37"/>
    </row>
    <row r="42" spans="2:64" hidden="1">
      <c r="B42" s="37"/>
      <c r="C42" s="37"/>
      <c r="D42" s="37"/>
      <c r="E42" s="37"/>
      <c r="F42" s="37"/>
      <c r="G42" s="37"/>
      <c r="H42" s="37"/>
      <c r="I42" s="37"/>
      <c r="J42" s="37"/>
      <c r="K42" s="37"/>
      <c r="L42" s="37"/>
      <c r="M42" s="37"/>
      <c r="N42" s="37"/>
      <c r="O42" s="37"/>
      <c r="P42" s="37"/>
      <c r="Q42" s="37"/>
      <c r="R42" s="37"/>
      <c r="S42" s="37"/>
      <c r="T42" s="37"/>
    </row>
    <row r="43" spans="2:64" hidden="1">
      <c r="B43" s="12"/>
      <c r="F43" s="109">
        <v>2</v>
      </c>
      <c r="G43" s="109">
        <v>3</v>
      </c>
      <c r="H43" s="109">
        <v>4</v>
      </c>
      <c r="I43" s="109">
        <v>5</v>
      </c>
      <c r="J43" s="109">
        <v>6</v>
      </c>
      <c r="K43" s="109">
        <v>7</v>
      </c>
      <c r="L43" s="109">
        <v>8</v>
      </c>
      <c r="M43" s="109">
        <v>9</v>
      </c>
      <c r="N43" s="109">
        <v>10</v>
      </c>
      <c r="O43" s="109">
        <v>11</v>
      </c>
      <c r="P43" s="109">
        <v>12</v>
      </c>
      <c r="Q43" s="109">
        <v>13</v>
      </c>
      <c r="R43" s="109">
        <v>14</v>
      </c>
      <c r="S43" s="109">
        <v>15</v>
      </c>
      <c r="T43" s="109">
        <v>16</v>
      </c>
      <c r="U43" s="109">
        <v>17</v>
      </c>
      <c r="V43" s="109">
        <v>18</v>
      </c>
      <c r="W43" s="109">
        <v>19</v>
      </c>
      <c r="X43" s="109">
        <v>20</v>
      </c>
      <c r="Y43" s="109">
        <v>21</v>
      </c>
      <c r="Z43" s="109">
        <v>22</v>
      </c>
      <c r="AA43" s="109">
        <v>23</v>
      </c>
      <c r="AB43" s="109">
        <v>24</v>
      </c>
      <c r="AC43" s="109">
        <v>25</v>
      </c>
      <c r="AD43" s="109">
        <v>26</v>
      </c>
      <c r="AE43" s="109">
        <v>27</v>
      </c>
      <c r="AF43" s="109">
        <v>28</v>
      </c>
      <c r="AG43" s="109">
        <v>29</v>
      </c>
      <c r="AH43" s="109">
        <v>30</v>
      </c>
      <c r="AI43" s="109">
        <v>31</v>
      </c>
      <c r="AJ43" s="109">
        <v>32</v>
      </c>
      <c r="AK43" s="109">
        <v>33</v>
      </c>
      <c r="AL43" s="109">
        <v>34</v>
      </c>
      <c r="AM43" s="109">
        <v>35</v>
      </c>
      <c r="AN43" s="109"/>
      <c r="AO43" s="109"/>
      <c r="AQ43" s="12"/>
      <c r="AR43" s="100"/>
      <c r="BI43" s="101"/>
      <c r="BJ43" s="35"/>
    </row>
    <row r="44" spans="2:64" s="110" customFormat="1" ht="20.149999999999999" hidden="1" customHeight="1">
      <c r="D44" s="110" t="s">
        <v>185</v>
      </c>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R44" s="111"/>
      <c r="AS44" s="111" t="s">
        <v>165</v>
      </c>
      <c r="AT44" s="111" t="s">
        <v>166</v>
      </c>
      <c r="AU44" s="111" t="s">
        <v>167</v>
      </c>
      <c r="AV44" s="111" t="s">
        <v>168</v>
      </c>
      <c r="AW44" s="111" t="s">
        <v>169</v>
      </c>
      <c r="AX44" s="111" t="s">
        <v>170</v>
      </c>
      <c r="AY44" s="111" t="s">
        <v>171</v>
      </c>
      <c r="AZ44" s="111" t="s">
        <v>172</v>
      </c>
      <c r="BA44" s="111" t="s">
        <v>173</v>
      </c>
      <c r="BB44" s="111" t="s">
        <v>174</v>
      </c>
      <c r="BC44" s="111" t="s">
        <v>175</v>
      </c>
      <c r="BD44" s="111" t="s">
        <v>176</v>
      </c>
      <c r="BE44" s="111" t="s">
        <v>177</v>
      </c>
      <c r="BF44" s="111" t="s">
        <v>178</v>
      </c>
      <c r="BG44" s="111" t="s">
        <v>179</v>
      </c>
      <c r="BH44" s="111" t="s">
        <v>180</v>
      </c>
      <c r="BI44" s="111" t="s">
        <v>181</v>
      </c>
      <c r="BJ44" s="112" t="s">
        <v>182</v>
      </c>
      <c r="BK44" s="113" t="s">
        <v>183</v>
      </c>
      <c r="BL44" s="114" t="s">
        <v>184</v>
      </c>
    </row>
    <row r="45" spans="2:64" s="110" customFormat="1" ht="15.5" hidden="1">
      <c r="D45" s="110" t="s">
        <v>186</v>
      </c>
      <c r="F45" s="109"/>
      <c r="G45" s="109"/>
      <c r="H45" s="109"/>
      <c r="I45" s="109"/>
      <c r="J45" s="109"/>
      <c r="K45" s="109"/>
      <c r="L45" s="109"/>
      <c r="M45" s="109"/>
      <c r="N45" s="109"/>
      <c r="O45" s="109"/>
      <c r="P45" s="109"/>
      <c r="Q45" s="109"/>
      <c r="R45" s="109"/>
      <c r="S45" s="109"/>
      <c r="T45" s="109"/>
      <c r="U45" s="109"/>
      <c r="V45" s="109"/>
      <c r="W45" s="109"/>
      <c r="X45" s="109"/>
      <c r="Y45" s="109"/>
      <c r="Z45" s="109"/>
      <c r="AA45" s="109"/>
      <c r="AB45" s="109"/>
      <c r="AC45" s="109"/>
      <c r="AD45" s="109"/>
      <c r="AE45" s="109"/>
      <c r="AF45" s="109"/>
      <c r="AG45" s="109"/>
      <c r="AH45" s="109"/>
      <c r="AI45" s="109"/>
      <c r="AJ45" s="109"/>
      <c r="AK45" s="109"/>
      <c r="AL45" s="109"/>
      <c r="AM45" s="109"/>
      <c r="AN45" s="109"/>
      <c r="AO45" s="109"/>
      <c r="AR45" s="123" t="str">
        <f>Lists!J2</f>
        <v>C&amp;T: HIV Clinical Services-SD</v>
      </c>
      <c r="AS45" s="115"/>
      <c r="AT45" s="115"/>
      <c r="AU45" s="115"/>
      <c r="AV45" s="115"/>
      <c r="AW45" s="115"/>
      <c r="AX45" s="115"/>
      <c r="AY45" s="115"/>
      <c r="AZ45" s="115"/>
      <c r="BA45" s="115"/>
      <c r="BB45" s="115"/>
      <c r="BC45" s="115"/>
      <c r="BD45" s="115"/>
      <c r="BE45" s="115"/>
      <c r="BF45" s="115"/>
      <c r="BG45" s="115"/>
      <c r="BH45" s="115"/>
      <c r="BI45" s="115"/>
      <c r="BJ45" s="116"/>
      <c r="BK45" s="113"/>
      <c r="BL45" s="114"/>
    </row>
    <row r="46" spans="2:64" s="110" customFormat="1" ht="15.5" hidden="1">
      <c r="D46" s="110" t="s">
        <v>187</v>
      </c>
      <c r="F46" s="109" t="str">
        <f>IF(OR(AND('Budget Template'!E$4='Metadata and Error Checks'!$AR$61,'Budget Template'!E$5='Metadata and Error Checks'!$AS$61),AND('Budget Template'!E$4='Metadata and Error Checks'!$AR$61,'Budget Template'!E$5='Metadata and Error Checks'!$AT$61),AND('Budget Template'!E$4='Metadata and Error Checks'!$AR$61,'Budget Template'!E$5='Metadata and Error Checks'!$AU$61),AND('Budget Template'!E$4='Metadata and Error Checks'!$AR$61,'Budget Template'!E$5='Metadata and Error Checks'!$AV$61),AND('Budget Template'!E$4='Metadata and Error Checks'!$AR$61,'Budget Template'!E$5='Metadata and Error Checks'!$AW$61),AND('Budget Template'!E$4='Metadata and Error Checks'!$AR$61,'Budget Template'!E$5='Metadata and Error Checks'!$AX$61),AND('Budget Template'!E$4='Metadata and Error Checks'!$AR$61,'Budget Template'!E$5='Metadata and Error Checks'!$AY$61),AND('Budget Template'!E$4='Metadata and Error Checks'!$AR$61,'Budget Template'!E$5='Metadata and Error Checks'!$AZ$61),AND('Budget Template'!E$4='Metadata and Error Checks'!$AR$61,'Budget Template'!E$5='Metadata and Error Checks'!$BA$61),AND('Budget Template'!E$4='Metadata and Error Checks'!$AR$61,'Budget Template'!E$5='Metadata and Error Checks'!$BB$61),AND('Budget Template'!E$4='Metadata and Error Checks'!$AR$61,'Budget Template'!E$5='Metadata and Error Checks'!$BC$61),AND('Budget Template'!E$4='Metadata and Error Checks'!$AR$61,'Budget Template'!E$5='Metadata and Error Checks'!$BD$61),AND('Budget Template'!E$4='Metadata and Error Checks'!$AR$61,'Budget Template'!E$5='Metadata and Error Checks'!$BE$61),AND('Budget Template'!E$4='Metadata and Error Checks'!$AR$61,'Budget Template'!E$5='Metadata and Error Checks'!$BF$61),AND('Budget Template'!E$4='Metadata and Error Checks'!$AR$61,'Budget Template'!E$5='Metadata and Error Checks'!$BG$61),AND('Budget Template'!E$4='Metadata and Error Checks'!$AR$61,'Budget Template'!E$5='Metadata and Error Checks'!$BH$61),AND('Budget Template'!E$4='Metadata and Error Checks'!$AR$61,'Budget Template'!E$5='Metadata and Error Checks'!$BI$61),AND('Budget Template'!E$4='Metadata and Error Checks'!$AR$62,'Budget Template'!E$5='Metadata and Error Checks'!$AS$62),AND('Budget Template'!E$4='Metadata and Error Checks'!$AR$62,'Budget Template'!E$5='Metadata and Error Checks'!$AT$62),AND('Budget Template'!E$4='Metadata and Error Checks'!$AR$62,'Budget Template'!E$5='Metadata and Error Checks'!$AU$62),AND('Budget Template'!E$4='Metadata and Error Checks'!$AR$62,'Budget Template'!E$5='Metadata and Error Checks'!$AV$62),AND('Budget Template'!E$4='Metadata and Error Checks'!$AR$62,'Budget Template'!E$5='Metadata and Error Checks'!$AW$62),AND('Budget Template'!E$4='Metadata and Error Checks'!$AR$62,'Budget Template'!E$5='Metadata and Error Checks'!$AX$62),AND('Budget Template'!E$4='Metadata and Error Checks'!$AR$62,'Budget Template'!E$5='Metadata and Error Checks'!$AY$62),AND('Budget Template'!E$4='Metadata and Error Checks'!$AR$62,'Budget Template'!E$5='Metadata and Error Checks'!$AZ$62),AND('Budget Template'!E$4='Metadata and Error Checks'!$AR$62,'Budget Template'!E$5='Metadata and Error Checks'!$BA$62),AND('Budget Template'!E$4='Metadata and Error Checks'!$AR$62,'Budget Template'!E$5='Metadata and Error Checks'!$BB$62),AND('Budget Template'!E$4='Metadata and Error Checks'!$AR$62,'Budget Template'!E$5='Metadata and Error Checks'!$BC$62),AND('Budget Template'!E$4='Metadata and Error Checks'!$AR$62,'Budget Template'!E$5='Metadata and Error Checks'!$BD$62),AND('Budget Template'!E$4='Metadata and Error Checks'!$AR$62,'Budget Template'!E$5='Metadata and Error Checks'!$BE$62),AND('Budget Template'!E$4='Metadata and Error Checks'!$AR$62,'Budget Template'!E$5='Metadata and Error Checks'!$BF$62),AND('Budget Template'!E$4='Metadata and Error Checks'!$AR$62,'Budget Template'!E$5='Metadata and Error Checks'!$BG$62),AND('Budget Template'!E$4='Metadata and Error Checks'!$AR$62,'Budget Template'!E$5='Metadata and Error Checks'!$BH$62),AND('Budget Template'!E$4='Metadata and Error Checks'!$AR$62,'Budget Template'!E$5='Metadata and Error Checks'!$BI$62), AND('Budget Template'!E$4='Metadata and Error Checks'!$AR$65,'Budget Template'!E$5&lt;&gt;Lists!$G$72),AND('Budget Template'!E$4='Metadata and Error Checks'!$AR$66,'Budget Template'!E$5&lt;&gt;Lists!$G$72),AND('Budget Template'!E$4='Metadata and Error Checks'!$AR$61,'Budget Template'!E$5=Lists!$G$75),AND('Budget Template'!E$4='Metadata and Error Checks'!$AR$62,'Budget Template'!E$5=Lists!$G$75)),"X","")</f>
        <v/>
      </c>
      <c r="G46" s="109" t="str">
        <f>IF(OR(AND('Budget Template'!F$4='Metadata and Error Checks'!$AR$61,'Budget Template'!F$5='Metadata and Error Checks'!$AS$61),AND('Budget Template'!F$4='Metadata and Error Checks'!$AR$61,'Budget Template'!F$5='Metadata and Error Checks'!$AT$61),AND('Budget Template'!F$4='Metadata and Error Checks'!$AR$61,'Budget Template'!F$5='Metadata and Error Checks'!$AU$61),AND('Budget Template'!F$4='Metadata and Error Checks'!$AR$61,'Budget Template'!F$5='Metadata and Error Checks'!$AV$61),AND('Budget Template'!F$4='Metadata and Error Checks'!$AR$61,'Budget Template'!F$5='Metadata and Error Checks'!$AW$61),AND('Budget Template'!F$4='Metadata and Error Checks'!$AR$61,'Budget Template'!F$5='Metadata and Error Checks'!$AX$61),AND('Budget Template'!F$4='Metadata and Error Checks'!$AR$61,'Budget Template'!F$5='Metadata and Error Checks'!$AY$61),AND('Budget Template'!F$4='Metadata and Error Checks'!$AR$61,'Budget Template'!F$5='Metadata and Error Checks'!$AZ$61),AND('Budget Template'!F$4='Metadata and Error Checks'!$AR$61,'Budget Template'!F$5='Metadata and Error Checks'!$BA$61),AND('Budget Template'!F$4='Metadata and Error Checks'!$AR$61,'Budget Template'!F$5='Metadata and Error Checks'!$BB$61),AND('Budget Template'!F$4='Metadata and Error Checks'!$AR$61,'Budget Template'!F$5='Metadata and Error Checks'!$BC$61),AND('Budget Template'!F$4='Metadata and Error Checks'!$AR$61,'Budget Template'!F$5='Metadata and Error Checks'!$BD$61),AND('Budget Template'!F$4='Metadata and Error Checks'!$AR$61,'Budget Template'!F$5='Metadata and Error Checks'!$BE$61),AND('Budget Template'!F$4='Metadata and Error Checks'!$AR$61,'Budget Template'!F$5='Metadata and Error Checks'!$BF$61),AND('Budget Template'!F$4='Metadata and Error Checks'!$AR$61,'Budget Template'!F$5='Metadata and Error Checks'!$BG$61),AND('Budget Template'!F$4='Metadata and Error Checks'!$AR$61,'Budget Template'!F$5='Metadata and Error Checks'!$BH$61),AND('Budget Template'!F$4='Metadata and Error Checks'!$AR$61,'Budget Template'!F$5='Metadata and Error Checks'!$BI$61),AND('Budget Template'!F$4='Metadata and Error Checks'!$AR$62,'Budget Template'!F$5='Metadata and Error Checks'!$AS$62),AND('Budget Template'!F$4='Metadata and Error Checks'!$AR$62,'Budget Template'!F$5='Metadata and Error Checks'!$AT$62),AND('Budget Template'!F$4='Metadata and Error Checks'!$AR$62,'Budget Template'!F$5='Metadata and Error Checks'!$AU$62),AND('Budget Template'!F$4='Metadata and Error Checks'!$AR$62,'Budget Template'!F$5='Metadata and Error Checks'!$AV$62),AND('Budget Template'!F$4='Metadata and Error Checks'!$AR$62,'Budget Template'!F$5='Metadata and Error Checks'!$AW$62),AND('Budget Template'!F$4='Metadata and Error Checks'!$AR$62,'Budget Template'!F$5='Metadata and Error Checks'!$AX$62),AND('Budget Template'!F$4='Metadata and Error Checks'!$AR$62,'Budget Template'!F$5='Metadata and Error Checks'!$AY$62),AND('Budget Template'!F$4='Metadata and Error Checks'!$AR$62,'Budget Template'!F$5='Metadata and Error Checks'!$AZ$62),AND('Budget Template'!F$4='Metadata and Error Checks'!$AR$62,'Budget Template'!F$5='Metadata and Error Checks'!$BA$62),AND('Budget Template'!F$4='Metadata and Error Checks'!$AR$62,'Budget Template'!F$5='Metadata and Error Checks'!$BB$62),AND('Budget Template'!F$4='Metadata and Error Checks'!$AR$62,'Budget Template'!F$5='Metadata and Error Checks'!$BC$62),AND('Budget Template'!F$4='Metadata and Error Checks'!$AR$62,'Budget Template'!F$5='Metadata and Error Checks'!$BD$62),AND('Budget Template'!F$4='Metadata and Error Checks'!$AR$62,'Budget Template'!F$5='Metadata and Error Checks'!$BE$62),AND('Budget Template'!F$4='Metadata and Error Checks'!$AR$62,'Budget Template'!F$5='Metadata and Error Checks'!$BF$62),AND('Budget Template'!F$4='Metadata and Error Checks'!$AR$62,'Budget Template'!F$5='Metadata and Error Checks'!$BG$62),AND('Budget Template'!F$4='Metadata and Error Checks'!$AR$62,'Budget Template'!F$5='Metadata and Error Checks'!$BH$62),AND('Budget Template'!F$4='Metadata and Error Checks'!$AR$62,'Budget Template'!F$5='Metadata and Error Checks'!$BI$62), AND('Budget Template'!F$4='Metadata and Error Checks'!$AR$65,'Budget Template'!F$5&lt;&gt;Lists!$G$72),AND('Budget Template'!F$4='Metadata and Error Checks'!$AR$66,'Budget Template'!F$5&lt;&gt;Lists!$G$72),AND('Budget Template'!F$4='Metadata and Error Checks'!$AR$61,'Budget Template'!F$5=Lists!$G$75),AND('Budget Template'!F$4='Metadata and Error Checks'!$AR$62,'Budget Template'!F$5=Lists!$G$75)),"X","")</f>
        <v/>
      </c>
      <c r="H46" s="109" t="str">
        <f>IF(OR(AND('Budget Template'!G$4='Metadata and Error Checks'!$AR$61,'Budget Template'!G$5='Metadata and Error Checks'!$AS$61),AND('Budget Template'!G$4='Metadata and Error Checks'!$AR$61,'Budget Template'!G$5='Metadata and Error Checks'!$AT$61),AND('Budget Template'!G$4='Metadata and Error Checks'!$AR$61,'Budget Template'!G$5='Metadata and Error Checks'!$AU$61),AND('Budget Template'!G$4='Metadata and Error Checks'!$AR$61,'Budget Template'!G$5='Metadata and Error Checks'!$AV$61),AND('Budget Template'!G$4='Metadata and Error Checks'!$AR$61,'Budget Template'!G$5='Metadata and Error Checks'!$AW$61),AND('Budget Template'!G$4='Metadata and Error Checks'!$AR$61,'Budget Template'!G$5='Metadata and Error Checks'!$AX$61),AND('Budget Template'!G$4='Metadata and Error Checks'!$AR$61,'Budget Template'!G$5='Metadata and Error Checks'!$AY$61),AND('Budget Template'!G$4='Metadata and Error Checks'!$AR$61,'Budget Template'!G$5='Metadata and Error Checks'!$AZ$61),AND('Budget Template'!G$4='Metadata and Error Checks'!$AR$61,'Budget Template'!G$5='Metadata and Error Checks'!$BA$61),AND('Budget Template'!G$4='Metadata and Error Checks'!$AR$61,'Budget Template'!G$5='Metadata and Error Checks'!$BB$61),AND('Budget Template'!G$4='Metadata and Error Checks'!$AR$61,'Budget Template'!G$5='Metadata and Error Checks'!$BC$61),AND('Budget Template'!G$4='Metadata and Error Checks'!$AR$61,'Budget Template'!G$5='Metadata and Error Checks'!$BD$61),AND('Budget Template'!G$4='Metadata and Error Checks'!$AR$61,'Budget Template'!G$5='Metadata and Error Checks'!$BE$61),AND('Budget Template'!G$4='Metadata and Error Checks'!$AR$61,'Budget Template'!G$5='Metadata and Error Checks'!$BF$61),AND('Budget Template'!G$4='Metadata and Error Checks'!$AR$61,'Budget Template'!G$5='Metadata and Error Checks'!$BG$61),AND('Budget Template'!G$4='Metadata and Error Checks'!$AR$61,'Budget Template'!G$5='Metadata and Error Checks'!$BH$61),AND('Budget Template'!G$4='Metadata and Error Checks'!$AR$61,'Budget Template'!G$5='Metadata and Error Checks'!$BI$61),AND('Budget Template'!G$4='Metadata and Error Checks'!$AR$62,'Budget Template'!G$5='Metadata and Error Checks'!$AS$62),AND('Budget Template'!G$4='Metadata and Error Checks'!$AR$62,'Budget Template'!G$5='Metadata and Error Checks'!$AT$62),AND('Budget Template'!G$4='Metadata and Error Checks'!$AR$62,'Budget Template'!G$5='Metadata and Error Checks'!$AU$62),AND('Budget Template'!G$4='Metadata and Error Checks'!$AR$62,'Budget Template'!G$5='Metadata and Error Checks'!$AV$62),AND('Budget Template'!G$4='Metadata and Error Checks'!$AR$62,'Budget Template'!G$5='Metadata and Error Checks'!$AW$62),AND('Budget Template'!G$4='Metadata and Error Checks'!$AR$62,'Budget Template'!G$5='Metadata and Error Checks'!$AX$62),AND('Budget Template'!G$4='Metadata and Error Checks'!$AR$62,'Budget Template'!G$5='Metadata and Error Checks'!$AY$62),AND('Budget Template'!G$4='Metadata and Error Checks'!$AR$62,'Budget Template'!G$5='Metadata and Error Checks'!$AZ$62),AND('Budget Template'!G$4='Metadata and Error Checks'!$AR$62,'Budget Template'!G$5='Metadata and Error Checks'!$BA$62),AND('Budget Template'!G$4='Metadata and Error Checks'!$AR$62,'Budget Template'!G$5='Metadata and Error Checks'!$BB$62),AND('Budget Template'!G$4='Metadata and Error Checks'!$AR$62,'Budget Template'!G$5='Metadata and Error Checks'!$BC$62),AND('Budget Template'!G$4='Metadata and Error Checks'!$AR$62,'Budget Template'!G$5='Metadata and Error Checks'!$BD$62),AND('Budget Template'!G$4='Metadata and Error Checks'!$AR$62,'Budget Template'!G$5='Metadata and Error Checks'!$BE$62),AND('Budget Template'!G$4='Metadata and Error Checks'!$AR$62,'Budget Template'!G$5='Metadata and Error Checks'!$BF$62),AND('Budget Template'!G$4='Metadata and Error Checks'!$AR$62,'Budget Template'!G$5='Metadata and Error Checks'!$BG$62),AND('Budget Template'!G$4='Metadata and Error Checks'!$AR$62,'Budget Template'!G$5='Metadata and Error Checks'!$BH$62),AND('Budget Template'!G$4='Metadata and Error Checks'!$AR$62,'Budget Template'!G$5='Metadata and Error Checks'!$BI$62), AND('Budget Template'!G$4='Metadata and Error Checks'!$AR$65,'Budget Template'!G$5&lt;&gt;Lists!$G$72),AND('Budget Template'!G$4='Metadata and Error Checks'!$AR$66,'Budget Template'!G$5&lt;&gt;Lists!$G$72),AND('Budget Template'!G$4='Metadata and Error Checks'!$AR$61,'Budget Template'!G$5=Lists!$G$75),AND('Budget Template'!G$4='Metadata and Error Checks'!$AR$62,'Budget Template'!G$5=Lists!$G$75)),"X","")</f>
        <v/>
      </c>
      <c r="I46" s="109" t="str">
        <f>IF(OR(AND('Budget Template'!H$4='Metadata and Error Checks'!$AR$61,'Budget Template'!H$5='Metadata and Error Checks'!$AS$61),AND('Budget Template'!H$4='Metadata and Error Checks'!$AR$61,'Budget Template'!H$5='Metadata and Error Checks'!$AT$61),AND('Budget Template'!H$4='Metadata and Error Checks'!$AR$61,'Budget Template'!H$5='Metadata and Error Checks'!$AU$61),AND('Budget Template'!H$4='Metadata and Error Checks'!$AR$61,'Budget Template'!H$5='Metadata and Error Checks'!$AV$61),AND('Budget Template'!H$4='Metadata and Error Checks'!$AR$61,'Budget Template'!H$5='Metadata and Error Checks'!$AW$61),AND('Budget Template'!H$4='Metadata and Error Checks'!$AR$61,'Budget Template'!H$5='Metadata and Error Checks'!$AX$61),AND('Budget Template'!H$4='Metadata and Error Checks'!$AR$61,'Budget Template'!H$5='Metadata and Error Checks'!$AY$61),AND('Budget Template'!H$4='Metadata and Error Checks'!$AR$61,'Budget Template'!H$5='Metadata and Error Checks'!$AZ$61),AND('Budget Template'!H$4='Metadata and Error Checks'!$AR$61,'Budget Template'!H$5='Metadata and Error Checks'!$BA$61),AND('Budget Template'!H$4='Metadata and Error Checks'!$AR$61,'Budget Template'!H$5='Metadata and Error Checks'!$BB$61),AND('Budget Template'!H$4='Metadata and Error Checks'!$AR$61,'Budget Template'!H$5='Metadata and Error Checks'!$BC$61),AND('Budget Template'!H$4='Metadata and Error Checks'!$AR$61,'Budget Template'!H$5='Metadata and Error Checks'!$BD$61),AND('Budget Template'!H$4='Metadata and Error Checks'!$AR$61,'Budget Template'!H$5='Metadata and Error Checks'!$BE$61),AND('Budget Template'!H$4='Metadata and Error Checks'!$AR$61,'Budget Template'!H$5='Metadata and Error Checks'!$BF$61),AND('Budget Template'!H$4='Metadata and Error Checks'!$AR$61,'Budget Template'!H$5='Metadata and Error Checks'!$BG$61),AND('Budget Template'!H$4='Metadata and Error Checks'!$AR$61,'Budget Template'!H$5='Metadata and Error Checks'!$BH$61),AND('Budget Template'!H$4='Metadata and Error Checks'!$AR$61,'Budget Template'!H$5='Metadata and Error Checks'!$BI$61),AND('Budget Template'!H$4='Metadata and Error Checks'!$AR$62,'Budget Template'!H$5='Metadata and Error Checks'!$AS$62),AND('Budget Template'!H$4='Metadata and Error Checks'!$AR$62,'Budget Template'!H$5='Metadata and Error Checks'!$AT$62),AND('Budget Template'!H$4='Metadata and Error Checks'!$AR$62,'Budget Template'!H$5='Metadata and Error Checks'!$AU$62),AND('Budget Template'!H$4='Metadata and Error Checks'!$AR$62,'Budget Template'!H$5='Metadata and Error Checks'!$AV$62),AND('Budget Template'!H$4='Metadata and Error Checks'!$AR$62,'Budget Template'!H$5='Metadata and Error Checks'!$AW$62),AND('Budget Template'!H$4='Metadata and Error Checks'!$AR$62,'Budget Template'!H$5='Metadata and Error Checks'!$AX$62),AND('Budget Template'!H$4='Metadata and Error Checks'!$AR$62,'Budget Template'!H$5='Metadata and Error Checks'!$AY$62),AND('Budget Template'!H$4='Metadata and Error Checks'!$AR$62,'Budget Template'!H$5='Metadata and Error Checks'!$AZ$62),AND('Budget Template'!H$4='Metadata and Error Checks'!$AR$62,'Budget Template'!H$5='Metadata and Error Checks'!$BA$62),AND('Budget Template'!H$4='Metadata and Error Checks'!$AR$62,'Budget Template'!H$5='Metadata and Error Checks'!$BB$62),AND('Budget Template'!H$4='Metadata and Error Checks'!$AR$62,'Budget Template'!H$5='Metadata and Error Checks'!$BC$62),AND('Budget Template'!H$4='Metadata and Error Checks'!$AR$62,'Budget Template'!H$5='Metadata and Error Checks'!$BD$62),AND('Budget Template'!H$4='Metadata and Error Checks'!$AR$62,'Budget Template'!H$5='Metadata and Error Checks'!$BE$62),AND('Budget Template'!H$4='Metadata and Error Checks'!$AR$62,'Budget Template'!H$5='Metadata and Error Checks'!$BF$62),AND('Budget Template'!H$4='Metadata and Error Checks'!$AR$62,'Budget Template'!H$5='Metadata and Error Checks'!$BG$62),AND('Budget Template'!H$4='Metadata and Error Checks'!$AR$62,'Budget Template'!H$5='Metadata and Error Checks'!$BH$62),AND('Budget Template'!H$4='Metadata and Error Checks'!$AR$62,'Budget Template'!H$5='Metadata and Error Checks'!$BI$62), AND('Budget Template'!H$4='Metadata and Error Checks'!$AR$65,'Budget Template'!H$5&lt;&gt;Lists!$G$72),AND('Budget Template'!H$4='Metadata and Error Checks'!$AR$66,'Budget Template'!H$5&lt;&gt;Lists!$G$72),AND('Budget Template'!H$4='Metadata and Error Checks'!$AR$61,'Budget Template'!H$5=Lists!$G$75),AND('Budget Template'!H$4='Metadata and Error Checks'!$AR$62,'Budget Template'!H$5=Lists!$G$75)),"X","")</f>
        <v/>
      </c>
      <c r="J46" s="109" t="str">
        <f>IF(OR(AND('Budget Template'!I$4='Metadata and Error Checks'!$AR$61,'Budget Template'!I$5='Metadata and Error Checks'!$AS$61),AND('Budget Template'!I$4='Metadata and Error Checks'!$AR$61,'Budget Template'!I$5='Metadata and Error Checks'!$AT$61),AND('Budget Template'!I$4='Metadata and Error Checks'!$AR$61,'Budget Template'!I$5='Metadata and Error Checks'!$AU$61),AND('Budget Template'!I$4='Metadata and Error Checks'!$AR$61,'Budget Template'!I$5='Metadata and Error Checks'!$AV$61),AND('Budget Template'!I$4='Metadata and Error Checks'!$AR$61,'Budget Template'!I$5='Metadata and Error Checks'!$AW$61),AND('Budget Template'!I$4='Metadata and Error Checks'!$AR$61,'Budget Template'!I$5='Metadata and Error Checks'!$AX$61),AND('Budget Template'!I$4='Metadata and Error Checks'!$AR$61,'Budget Template'!I$5='Metadata and Error Checks'!$AY$61),AND('Budget Template'!I$4='Metadata and Error Checks'!$AR$61,'Budget Template'!I$5='Metadata and Error Checks'!$AZ$61),AND('Budget Template'!I$4='Metadata and Error Checks'!$AR$61,'Budget Template'!I$5='Metadata and Error Checks'!$BA$61),AND('Budget Template'!I$4='Metadata and Error Checks'!$AR$61,'Budget Template'!I$5='Metadata and Error Checks'!$BB$61),AND('Budget Template'!I$4='Metadata and Error Checks'!$AR$61,'Budget Template'!I$5='Metadata and Error Checks'!$BC$61),AND('Budget Template'!I$4='Metadata and Error Checks'!$AR$61,'Budget Template'!I$5='Metadata and Error Checks'!$BD$61),AND('Budget Template'!I$4='Metadata and Error Checks'!$AR$61,'Budget Template'!I$5='Metadata and Error Checks'!$BE$61),AND('Budget Template'!I$4='Metadata and Error Checks'!$AR$61,'Budget Template'!I$5='Metadata and Error Checks'!$BF$61),AND('Budget Template'!I$4='Metadata and Error Checks'!$AR$61,'Budget Template'!I$5='Metadata and Error Checks'!$BG$61),AND('Budget Template'!I$4='Metadata and Error Checks'!$AR$61,'Budget Template'!I$5='Metadata and Error Checks'!$BH$61),AND('Budget Template'!I$4='Metadata and Error Checks'!$AR$61,'Budget Template'!I$5='Metadata and Error Checks'!$BI$61),AND('Budget Template'!I$4='Metadata and Error Checks'!$AR$62,'Budget Template'!I$5='Metadata and Error Checks'!$AS$62),AND('Budget Template'!I$4='Metadata and Error Checks'!$AR$62,'Budget Template'!I$5='Metadata and Error Checks'!$AT$62),AND('Budget Template'!I$4='Metadata and Error Checks'!$AR$62,'Budget Template'!I$5='Metadata and Error Checks'!$AU$62),AND('Budget Template'!I$4='Metadata and Error Checks'!$AR$62,'Budget Template'!I$5='Metadata and Error Checks'!$AV$62),AND('Budget Template'!I$4='Metadata and Error Checks'!$AR$62,'Budget Template'!I$5='Metadata and Error Checks'!$AW$62),AND('Budget Template'!I$4='Metadata and Error Checks'!$AR$62,'Budget Template'!I$5='Metadata and Error Checks'!$AX$62),AND('Budget Template'!I$4='Metadata and Error Checks'!$AR$62,'Budget Template'!I$5='Metadata and Error Checks'!$AY$62),AND('Budget Template'!I$4='Metadata and Error Checks'!$AR$62,'Budget Template'!I$5='Metadata and Error Checks'!$AZ$62),AND('Budget Template'!I$4='Metadata and Error Checks'!$AR$62,'Budget Template'!I$5='Metadata and Error Checks'!$BA$62),AND('Budget Template'!I$4='Metadata and Error Checks'!$AR$62,'Budget Template'!I$5='Metadata and Error Checks'!$BB$62),AND('Budget Template'!I$4='Metadata and Error Checks'!$AR$62,'Budget Template'!I$5='Metadata and Error Checks'!$BC$62),AND('Budget Template'!I$4='Metadata and Error Checks'!$AR$62,'Budget Template'!I$5='Metadata and Error Checks'!$BD$62),AND('Budget Template'!I$4='Metadata and Error Checks'!$AR$62,'Budget Template'!I$5='Metadata and Error Checks'!$BE$62),AND('Budget Template'!I$4='Metadata and Error Checks'!$AR$62,'Budget Template'!I$5='Metadata and Error Checks'!$BF$62),AND('Budget Template'!I$4='Metadata and Error Checks'!$AR$62,'Budget Template'!I$5='Metadata and Error Checks'!$BG$62),AND('Budget Template'!I$4='Metadata and Error Checks'!$AR$62,'Budget Template'!I$5='Metadata and Error Checks'!$BH$62),AND('Budget Template'!I$4='Metadata and Error Checks'!$AR$62,'Budget Template'!I$5='Metadata and Error Checks'!$BI$62), AND('Budget Template'!I$4='Metadata and Error Checks'!$AR$65,'Budget Template'!I$5&lt;&gt;Lists!$G$72),AND('Budget Template'!I$4='Metadata and Error Checks'!$AR$66,'Budget Template'!I$5&lt;&gt;Lists!$G$72),AND('Budget Template'!I$4='Metadata and Error Checks'!$AR$61,'Budget Template'!I$5=Lists!$G$75),AND('Budget Template'!I$4='Metadata and Error Checks'!$AR$62,'Budget Template'!I$5=Lists!$G$75)),"X","")</f>
        <v/>
      </c>
      <c r="K46" s="109" t="str">
        <f>IF(OR(AND('Budget Template'!J$4='Metadata and Error Checks'!$AR$61,'Budget Template'!J$5='Metadata and Error Checks'!$AS$61),AND('Budget Template'!J$4='Metadata and Error Checks'!$AR$61,'Budget Template'!J$5='Metadata and Error Checks'!$AT$61),AND('Budget Template'!J$4='Metadata and Error Checks'!$AR$61,'Budget Template'!J$5='Metadata and Error Checks'!$AU$61),AND('Budget Template'!J$4='Metadata and Error Checks'!$AR$61,'Budget Template'!J$5='Metadata and Error Checks'!$AV$61),AND('Budget Template'!J$4='Metadata and Error Checks'!$AR$61,'Budget Template'!J$5='Metadata and Error Checks'!$AW$61),AND('Budget Template'!J$4='Metadata and Error Checks'!$AR$61,'Budget Template'!J$5='Metadata and Error Checks'!$AX$61),AND('Budget Template'!J$4='Metadata and Error Checks'!$AR$61,'Budget Template'!J$5='Metadata and Error Checks'!$AY$61),AND('Budget Template'!J$4='Metadata and Error Checks'!$AR$61,'Budget Template'!J$5='Metadata and Error Checks'!$AZ$61),AND('Budget Template'!J$4='Metadata and Error Checks'!$AR$61,'Budget Template'!J$5='Metadata and Error Checks'!$BA$61),AND('Budget Template'!J$4='Metadata and Error Checks'!$AR$61,'Budget Template'!J$5='Metadata and Error Checks'!$BB$61),AND('Budget Template'!J$4='Metadata and Error Checks'!$AR$61,'Budget Template'!J$5='Metadata and Error Checks'!$BC$61),AND('Budget Template'!J$4='Metadata and Error Checks'!$AR$61,'Budget Template'!J$5='Metadata and Error Checks'!$BD$61),AND('Budget Template'!J$4='Metadata and Error Checks'!$AR$61,'Budget Template'!J$5='Metadata and Error Checks'!$BE$61),AND('Budget Template'!J$4='Metadata and Error Checks'!$AR$61,'Budget Template'!J$5='Metadata and Error Checks'!$BF$61),AND('Budget Template'!J$4='Metadata and Error Checks'!$AR$61,'Budget Template'!J$5='Metadata and Error Checks'!$BG$61),AND('Budget Template'!J$4='Metadata and Error Checks'!$AR$61,'Budget Template'!J$5='Metadata and Error Checks'!$BH$61),AND('Budget Template'!J$4='Metadata and Error Checks'!$AR$61,'Budget Template'!J$5='Metadata and Error Checks'!$BI$61),AND('Budget Template'!J$4='Metadata and Error Checks'!$AR$62,'Budget Template'!J$5='Metadata and Error Checks'!$AS$62),AND('Budget Template'!J$4='Metadata and Error Checks'!$AR$62,'Budget Template'!J$5='Metadata and Error Checks'!$AT$62),AND('Budget Template'!J$4='Metadata and Error Checks'!$AR$62,'Budget Template'!J$5='Metadata and Error Checks'!$AU$62),AND('Budget Template'!J$4='Metadata and Error Checks'!$AR$62,'Budget Template'!J$5='Metadata and Error Checks'!$AV$62),AND('Budget Template'!J$4='Metadata and Error Checks'!$AR$62,'Budget Template'!J$5='Metadata and Error Checks'!$AW$62),AND('Budget Template'!J$4='Metadata and Error Checks'!$AR$62,'Budget Template'!J$5='Metadata and Error Checks'!$AX$62),AND('Budget Template'!J$4='Metadata and Error Checks'!$AR$62,'Budget Template'!J$5='Metadata and Error Checks'!$AY$62),AND('Budget Template'!J$4='Metadata and Error Checks'!$AR$62,'Budget Template'!J$5='Metadata and Error Checks'!$AZ$62),AND('Budget Template'!J$4='Metadata and Error Checks'!$AR$62,'Budget Template'!J$5='Metadata and Error Checks'!$BA$62),AND('Budget Template'!J$4='Metadata and Error Checks'!$AR$62,'Budget Template'!J$5='Metadata and Error Checks'!$BB$62),AND('Budget Template'!J$4='Metadata and Error Checks'!$AR$62,'Budget Template'!J$5='Metadata and Error Checks'!$BC$62),AND('Budget Template'!J$4='Metadata and Error Checks'!$AR$62,'Budget Template'!J$5='Metadata and Error Checks'!$BD$62),AND('Budget Template'!J$4='Metadata and Error Checks'!$AR$62,'Budget Template'!J$5='Metadata and Error Checks'!$BE$62),AND('Budget Template'!J$4='Metadata and Error Checks'!$AR$62,'Budget Template'!J$5='Metadata and Error Checks'!$BF$62),AND('Budget Template'!J$4='Metadata and Error Checks'!$AR$62,'Budget Template'!J$5='Metadata and Error Checks'!$BG$62),AND('Budget Template'!J$4='Metadata and Error Checks'!$AR$62,'Budget Template'!J$5='Metadata and Error Checks'!$BH$62),AND('Budget Template'!J$4='Metadata and Error Checks'!$AR$62,'Budget Template'!J$5='Metadata and Error Checks'!$BI$62), AND('Budget Template'!J$4='Metadata and Error Checks'!$AR$65,'Budget Template'!J$5&lt;&gt;Lists!$G$72),AND('Budget Template'!J$4='Metadata and Error Checks'!$AR$66,'Budget Template'!J$5&lt;&gt;Lists!$G$72),AND('Budget Template'!J$4='Metadata and Error Checks'!$AR$61,'Budget Template'!J$5=Lists!$G$75),AND('Budget Template'!J$4='Metadata and Error Checks'!$AR$62,'Budget Template'!J$5=Lists!$G$75)),"X","")</f>
        <v/>
      </c>
      <c r="L46" s="109" t="str">
        <f>IF(OR(AND('Budget Template'!K$4='Metadata and Error Checks'!$AR$61,'Budget Template'!K$5='Metadata and Error Checks'!$AS$61),AND('Budget Template'!K$4='Metadata and Error Checks'!$AR$61,'Budget Template'!K$5='Metadata and Error Checks'!$AT$61),AND('Budget Template'!K$4='Metadata and Error Checks'!$AR$61,'Budget Template'!K$5='Metadata and Error Checks'!$AU$61),AND('Budget Template'!K$4='Metadata and Error Checks'!$AR$61,'Budget Template'!K$5='Metadata and Error Checks'!$AV$61),AND('Budget Template'!K$4='Metadata and Error Checks'!$AR$61,'Budget Template'!K$5='Metadata and Error Checks'!$AW$61),AND('Budget Template'!K$4='Metadata and Error Checks'!$AR$61,'Budget Template'!K$5='Metadata and Error Checks'!$AX$61),AND('Budget Template'!K$4='Metadata and Error Checks'!$AR$61,'Budget Template'!K$5='Metadata and Error Checks'!$AY$61),AND('Budget Template'!K$4='Metadata and Error Checks'!$AR$61,'Budget Template'!K$5='Metadata and Error Checks'!$AZ$61),AND('Budget Template'!K$4='Metadata and Error Checks'!$AR$61,'Budget Template'!K$5='Metadata and Error Checks'!$BA$61),AND('Budget Template'!K$4='Metadata and Error Checks'!$AR$61,'Budget Template'!K$5='Metadata and Error Checks'!$BB$61),AND('Budget Template'!K$4='Metadata and Error Checks'!$AR$61,'Budget Template'!K$5='Metadata and Error Checks'!$BC$61),AND('Budget Template'!K$4='Metadata and Error Checks'!$AR$61,'Budget Template'!K$5='Metadata and Error Checks'!$BD$61),AND('Budget Template'!K$4='Metadata and Error Checks'!$AR$61,'Budget Template'!K$5='Metadata and Error Checks'!$BE$61),AND('Budget Template'!K$4='Metadata and Error Checks'!$AR$61,'Budget Template'!K$5='Metadata and Error Checks'!$BF$61),AND('Budget Template'!K$4='Metadata and Error Checks'!$AR$61,'Budget Template'!K$5='Metadata and Error Checks'!$BG$61),AND('Budget Template'!K$4='Metadata and Error Checks'!$AR$61,'Budget Template'!K$5='Metadata and Error Checks'!$BH$61),AND('Budget Template'!K$4='Metadata and Error Checks'!$AR$61,'Budget Template'!K$5='Metadata and Error Checks'!$BI$61),AND('Budget Template'!K$4='Metadata and Error Checks'!$AR$62,'Budget Template'!K$5='Metadata and Error Checks'!$AS$62),AND('Budget Template'!K$4='Metadata and Error Checks'!$AR$62,'Budget Template'!K$5='Metadata and Error Checks'!$AT$62),AND('Budget Template'!K$4='Metadata and Error Checks'!$AR$62,'Budget Template'!K$5='Metadata and Error Checks'!$AU$62),AND('Budget Template'!K$4='Metadata and Error Checks'!$AR$62,'Budget Template'!K$5='Metadata and Error Checks'!$AV$62),AND('Budget Template'!K$4='Metadata and Error Checks'!$AR$62,'Budget Template'!K$5='Metadata and Error Checks'!$AW$62),AND('Budget Template'!K$4='Metadata and Error Checks'!$AR$62,'Budget Template'!K$5='Metadata and Error Checks'!$AX$62),AND('Budget Template'!K$4='Metadata and Error Checks'!$AR$62,'Budget Template'!K$5='Metadata and Error Checks'!$AY$62),AND('Budget Template'!K$4='Metadata and Error Checks'!$AR$62,'Budget Template'!K$5='Metadata and Error Checks'!$AZ$62),AND('Budget Template'!K$4='Metadata and Error Checks'!$AR$62,'Budget Template'!K$5='Metadata and Error Checks'!$BA$62),AND('Budget Template'!K$4='Metadata and Error Checks'!$AR$62,'Budget Template'!K$5='Metadata and Error Checks'!$BB$62),AND('Budget Template'!K$4='Metadata and Error Checks'!$AR$62,'Budget Template'!K$5='Metadata and Error Checks'!$BC$62),AND('Budget Template'!K$4='Metadata and Error Checks'!$AR$62,'Budget Template'!K$5='Metadata and Error Checks'!$BD$62),AND('Budget Template'!K$4='Metadata and Error Checks'!$AR$62,'Budget Template'!K$5='Metadata and Error Checks'!$BE$62),AND('Budget Template'!K$4='Metadata and Error Checks'!$AR$62,'Budget Template'!K$5='Metadata and Error Checks'!$BF$62),AND('Budget Template'!K$4='Metadata and Error Checks'!$AR$62,'Budget Template'!K$5='Metadata and Error Checks'!$BG$62),AND('Budget Template'!K$4='Metadata and Error Checks'!$AR$62,'Budget Template'!K$5='Metadata and Error Checks'!$BH$62),AND('Budget Template'!K$4='Metadata and Error Checks'!$AR$62,'Budget Template'!K$5='Metadata and Error Checks'!$BI$62), AND('Budget Template'!K$4='Metadata and Error Checks'!$AR$65,'Budget Template'!K$5&lt;&gt;Lists!$G$72),AND('Budget Template'!K$4='Metadata and Error Checks'!$AR$66,'Budget Template'!K$5&lt;&gt;Lists!$G$72),AND('Budget Template'!K$4='Metadata and Error Checks'!$AR$61,'Budget Template'!K$5=Lists!$G$75),AND('Budget Template'!K$4='Metadata and Error Checks'!$AR$62,'Budget Template'!K$5=Lists!$G$75)),"X","")</f>
        <v/>
      </c>
      <c r="M46" s="109" t="str">
        <f>IF(OR(AND('Budget Template'!L$4='Metadata and Error Checks'!$AR$61,'Budget Template'!L$5='Metadata and Error Checks'!$AS$61),AND('Budget Template'!L$4='Metadata and Error Checks'!$AR$61,'Budget Template'!L$5='Metadata and Error Checks'!$AT$61),AND('Budget Template'!L$4='Metadata and Error Checks'!$AR$61,'Budget Template'!L$5='Metadata and Error Checks'!$AU$61),AND('Budget Template'!L$4='Metadata and Error Checks'!$AR$61,'Budget Template'!L$5='Metadata and Error Checks'!$AV$61),AND('Budget Template'!L$4='Metadata and Error Checks'!$AR$61,'Budget Template'!L$5='Metadata and Error Checks'!$AW$61),AND('Budget Template'!L$4='Metadata and Error Checks'!$AR$61,'Budget Template'!L$5='Metadata and Error Checks'!$AX$61),AND('Budget Template'!L$4='Metadata and Error Checks'!$AR$61,'Budget Template'!L$5='Metadata and Error Checks'!$AY$61),AND('Budget Template'!L$4='Metadata and Error Checks'!$AR$61,'Budget Template'!L$5='Metadata and Error Checks'!$AZ$61),AND('Budget Template'!L$4='Metadata and Error Checks'!$AR$61,'Budget Template'!L$5='Metadata and Error Checks'!$BA$61),AND('Budget Template'!L$4='Metadata and Error Checks'!$AR$61,'Budget Template'!L$5='Metadata and Error Checks'!$BB$61),AND('Budget Template'!L$4='Metadata and Error Checks'!$AR$61,'Budget Template'!L$5='Metadata and Error Checks'!$BC$61),AND('Budget Template'!L$4='Metadata and Error Checks'!$AR$61,'Budget Template'!L$5='Metadata and Error Checks'!$BD$61),AND('Budget Template'!L$4='Metadata and Error Checks'!$AR$61,'Budget Template'!L$5='Metadata and Error Checks'!$BE$61),AND('Budget Template'!L$4='Metadata and Error Checks'!$AR$61,'Budget Template'!L$5='Metadata and Error Checks'!$BF$61),AND('Budget Template'!L$4='Metadata and Error Checks'!$AR$61,'Budget Template'!L$5='Metadata and Error Checks'!$BG$61),AND('Budget Template'!L$4='Metadata and Error Checks'!$AR$61,'Budget Template'!L$5='Metadata and Error Checks'!$BH$61),AND('Budget Template'!L$4='Metadata and Error Checks'!$AR$61,'Budget Template'!L$5='Metadata and Error Checks'!$BI$61),AND('Budget Template'!L$4='Metadata and Error Checks'!$AR$62,'Budget Template'!L$5='Metadata and Error Checks'!$AS$62),AND('Budget Template'!L$4='Metadata and Error Checks'!$AR$62,'Budget Template'!L$5='Metadata and Error Checks'!$AT$62),AND('Budget Template'!L$4='Metadata and Error Checks'!$AR$62,'Budget Template'!L$5='Metadata and Error Checks'!$AU$62),AND('Budget Template'!L$4='Metadata and Error Checks'!$AR$62,'Budget Template'!L$5='Metadata and Error Checks'!$AV$62),AND('Budget Template'!L$4='Metadata and Error Checks'!$AR$62,'Budget Template'!L$5='Metadata and Error Checks'!$AW$62),AND('Budget Template'!L$4='Metadata and Error Checks'!$AR$62,'Budget Template'!L$5='Metadata and Error Checks'!$AX$62),AND('Budget Template'!L$4='Metadata and Error Checks'!$AR$62,'Budget Template'!L$5='Metadata and Error Checks'!$AY$62),AND('Budget Template'!L$4='Metadata and Error Checks'!$AR$62,'Budget Template'!L$5='Metadata and Error Checks'!$AZ$62),AND('Budget Template'!L$4='Metadata and Error Checks'!$AR$62,'Budget Template'!L$5='Metadata and Error Checks'!$BA$62),AND('Budget Template'!L$4='Metadata and Error Checks'!$AR$62,'Budget Template'!L$5='Metadata and Error Checks'!$BB$62),AND('Budget Template'!L$4='Metadata and Error Checks'!$AR$62,'Budget Template'!L$5='Metadata and Error Checks'!$BC$62),AND('Budget Template'!L$4='Metadata and Error Checks'!$AR$62,'Budget Template'!L$5='Metadata and Error Checks'!$BD$62),AND('Budget Template'!L$4='Metadata and Error Checks'!$AR$62,'Budget Template'!L$5='Metadata and Error Checks'!$BE$62),AND('Budget Template'!L$4='Metadata and Error Checks'!$AR$62,'Budget Template'!L$5='Metadata and Error Checks'!$BF$62),AND('Budget Template'!L$4='Metadata and Error Checks'!$AR$62,'Budget Template'!L$5='Metadata and Error Checks'!$BG$62),AND('Budget Template'!L$4='Metadata and Error Checks'!$AR$62,'Budget Template'!L$5='Metadata and Error Checks'!$BH$62),AND('Budget Template'!L$4='Metadata and Error Checks'!$AR$62,'Budget Template'!L$5='Metadata and Error Checks'!$BI$62), AND('Budget Template'!L$4='Metadata and Error Checks'!$AR$65,'Budget Template'!L$5&lt;&gt;Lists!$G$72),AND('Budget Template'!L$4='Metadata and Error Checks'!$AR$66,'Budget Template'!L$5&lt;&gt;Lists!$G$72),AND('Budget Template'!L$4='Metadata and Error Checks'!$AR$61,'Budget Template'!L$5=Lists!$G$75),AND('Budget Template'!L$4='Metadata and Error Checks'!$AR$62,'Budget Template'!L$5=Lists!$G$75)),"X","")</f>
        <v/>
      </c>
      <c r="N46" s="109" t="str">
        <f>IF(OR(AND('Budget Template'!M$4='Metadata and Error Checks'!$AR$61,'Budget Template'!M$5='Metadata and Error Checks'!$AS$61),AND('Budget Template'!M$4='Metadata and Error Checks'!$AR$61,'Budget Template'!M$5='Metadata and Error Checks'!$AT$61),AND('Budget Template'!M$4='Metadata and Error Checks'!$AR$61,'Budget Template'!M$5='Metadata and Error Checks'!$AU$61),AND('Budget Template'!M$4='Metadata and Error Checks'!$AR$61,'Budget Template'!M$5='Metadata and Error Checks'!$AV$61),AND('Budget Template'!M$4='Metadata and Error Checks'!$AR$61,'Budget Template'!M$5='Metadata and Error Checks'!$AW$61),AND('Budget Template'!M$4='Metadata and Error Checks'!$AR$61,'Budget Template'!M$5='Metadata and Error Checks'!$AX$61),AND('Budget Template'!M$4='Metadata and Error Checks'!$AR$61,'Budget Template'!M$5='Metadata and Error Checks'!$AY$61),AND('Budget Template'!M$4='Metadata and Error Checks'!$AR$61,'Budget Template'!M$5='Metadata and Error Checks'!$AZ$61),AND('Budget Template'!M$4='Metadata and Error Checks'!$AR$61,'Budget Template'!M$5='Metadata and Error Checks'!$BA$61),AND('Budget Template'!M$4='Metadata and Error Checks'!$AR$61,'Budget Template'!M$5='Metadata and Error Checks'!$BB$61),AND('Budget Template'!M$4='Metadata and Error Checks'!$AR$61,'Budget Template'!M$5='Metadata and Error Checks'!$BC$61),AND('Budget Template'!M$4='Metadata and Error Checks'!$AR$61,'Budget Template'!M$5='Metadata and Error Checks'!$BD$61),AND('Budget Template'!M$4='Metadata and Error Checks'!$AR$61,'Budget Template'!M$5='Metadata and Error Checks'!$BE$61),AND('Budget Template'!M$4='Metadata and Error Checks'!$AR$61,'Budget Template'!M$5='Metadata and Error Checks'!$BF$61),AND('Budget Template'!M$4='Metadata and Error Checks'!$AR$61,'Budget Template'!M$5='Metadata and Error Checks'!$BG$61),AND('Budget Template'!M$4='Metadata and Error Checks'!$AR$61,'Budget Template'!M$5='Metadata and Error Checks'!$BH$61),AND('Budget Template'!M$4='Metadata and Error Checks'!$AR$61,'Budget Template'!M$5='Metadata and Error Checks'!$BI$61),AND('Budget Template'!M$4='Metadata and Error Checks'!$AR$62,'Budget Template'!M$5='Metadata and Error Checks'!$AS$62),AND('Budget Template'!M$4='Metadata and Error Checks'!$AR$62,'Budget Template'!M$5='Metadata and Error Checks'!$AT$62),AND('Budget Template'!M$4='Metadata and Error Checks'!$AR$62,'Budget Template'!M$5='Metadata and Error Checks'!$AU$62),AND('Budget Template'!M$4='Metadata and Error Checks'!$AR$62,'Budget Template'!M$5='Metadata and Error Checks'!$AV$62),AND('Budget Template'!M$4='Metadata and Error Checks'!$AR$62,'Budget Template'!M$5='Metadata and Error Checks'!$AW$62),AND('Budget Template'!M$4='Metadata and Error Checks'!$AR$62,'Budget Template'!M$5='Metadata and Error Checks'!$AX$62),AND('Budget Template'!M$4='Metadata and Error Checks'!$AR$62,'Budget Template'!M$5='Metadata and Error Checks'!$AY$62),AND('Budget Template'!M$4='Metadata and Error Checks'!$AR$62,'Budget Template'!M$5='Metadata and Error Checks'!$AZ$62),AND('Budget Template'!M$4='Metadata and Error Checks'!$AR$62,'Budget Template'!M$5='Metadata and Error Checks'!$BA$62),AND('Budget Template'!M$4='Metadata and Error Checks'!$AR$62,'Budget Template'!M$5='Metadata and Error Checks'!$BB$62),AND('Budget Template'!M$4='Metadata and Error Checks'!$AR$62,'Budget Template'!M$5='Metadata and Error Checks'!$BC$62),AND('Budget Template'!M$4='Metadata and Error Checks'!$AR$62,'Budget Template'!M$5='Metadata and Error Checks'!$BD$62),AND('Budget Template'!M$4='Metadata and Error Checks'!$AR$62,'Budget Template'!M$5='Metadata and Error Checks'!$BE$62),AND('Budget Template'!M$4='Metadata and Error Checks'!$AR$62,'Budget Template'!M$5='Metadata and Error Checks'!$BF$62),AND('Budget Template'!M$4='Metadata and Error Checks'!$AR$62,'Budget Template'!M$5='Metadata and Error Checks'!$BG$62),AND('Budget Template'!M$4='Metadata and Error Checks'!$AR$62,'Budget Template'!M$5='Metadata and Error Checks'!$BH$62),AND('Budget Template'!M$4='Metadata and Error Checks'!$AR$62,'Budget Template'!M$5='Metadata and Error Checks'!$BI$62), AND('Budget Template'!M$4='Metadata and Error Checks'!$AR$65,'Budget Template'!M$5&lt;&gt;Lists!$G$72),AND('Budget Template'!M$4='Metadata and Error Checks'!$AR$66,'Budget Template'!M$5&lt;&gt;Lists!$G$72),AND('Budget Template'!M$4='Metadata and Error Checks'!$AR$61,'Budget Template'!M$5=Lists!$G$75),AND('Budget Template'!M$4='Metadata and Error Checks'!$AR$62,'Budget Template'!M$5=Lists!$G$75)),"X","")</f>
        <v/>
      </c>
      <c r="O46" s="109" t="str">
        <f>IF(OR(AND('Budget Template'!N$4='Metadata and Error Checks'!$AR$61,'Budget Template'!N$5='Metadata and Error Checks'!$AS$61),AND('Budget Template'!N$4='Metadata and Error Checks'!$AR$61,'Budget Template'!N$5='Metadata and Error Checks'!$AT$61),AND('Budget Template'!N$4='Metadata and Error Checks'!$AR$61,'Budget Template'!N$5='Metadata and Error Checks'!$AU$61),AND('Budget Template'!N$4='Metadata and Error Checks'!$AR$61,'Budget Template'!N$5='Metadata and Error Checks'!$AV$61),AND('Budget Template'!N$4='Metadata and Error Checks'!$AR$61,'Budget Template'!N$5='Metadata and Error Checks'!$AW$61),AND('Budget Template'!N$4='Metadata and Error Checks'!$AR$61,'Budget Template'!N$5='Metadata and Error Checks'!$AX$61),AND('Budget Template'!N$4='Metadata and Error Checks'!$AR$61,'Budget Template'!N$5='Metadata and Error Checks'!$AY$61),AND('Budget Template'!N$4='Metadata and Error Checks'!$AR$61,'Budget Template'!N$5='Metadata and Error Checks'!$AZ$61),AND('Budget Template'!N$4='Metadata and Error Checks'!$AR$61,'Budget Template'!N$5='Metadata and Error Checks'!$BA$61),AND('Budget Template'!N$4='Metadata and Error Checks'!$AR$61,'Budget Template'!N$5='Metadata and Error Checks'!$BB$61),AND('Budget Template'!N$4='Metadata and Error Checks'!$AR$61,'Budget Template'!N$5='Metadata and Error Checks'!$BC$61),AND('Budget Template'!N$4='Metadata and Error Checks'!$AR$61,'Budget Template'!N$5='Metadata and Error Checks'!$BD$61),AND('Budget Template'!N$4='Metadata and Error Checks'!$AR$61,'Budget Template'!N$5='Metadata and Error Checks'!$BE$61),AND('Budget Template'!N$4='Metadata and Error Checks'!$AR$61,'Budget Template'!N$5='Metadata and Error Checks'!$BF$61),AND('Budget Template'!N$4='Metadata and Error Checks'!$AR$61,'Budget Template'!N$5='Metadata and Error Checks'!$BG$61),AND('Budget Template'!N$4='Metadata and Error Checks'!$AR$61,'Budget Template'!N$5='Metadata and Error Checks'!$BH$61),AND('Budget Template'!N$4='Metadata and Error Checks'!$AR$61,'Budget Template'!N$5='Metadata and Error Checks'!$BI$61),AND('Budget Template'!N$4='Metadata and Error Checks'!$AR$62,'Budget Template'!N$5='Metadata and Error Checks'!$AS$62),AND('Budget Template'!N$4='Metadata and Error Checks'!$AR$62,'Budget Template'!N$5='Metadata and Error Checks'!$AT$62),AND('Budget Template'!N$4='Metadata and Error Checks'!$AR$62,'Budget Template'!N$5='Metadata and Error Checks'!$AU$62),AND('Budget Template'!N$4='Metadata and Error Checks'!$AR$62,'Budget Template'!N$5='Metadata and Error Checks'!$AV$62),AND('Budget Template'!N$4='Metadata and Error Checks'!$AR$62,'Budget Template'!N$5='Metadata and Error Checks'!$AW$62),AND('Budget Template'!N$4='Metadata and Error Checks'!$AR$62,'Budget Template'!N$5='Metadata and Error Checks'!$AX$62),AND('Budget Template'!N$4='Metadata and Error Checks'!$AR$62,'Budget Template'!N$5='Metadata and Error Checks'!$AY$62),AND('Budget Template'!N$4='Metadata and Error Checks'!$AR$62,'Budget Template'!N$5='Metadata and Error Checks'!$AZ$62),AND('Budget Template'!N$4='Metadata and Error Checks'!$AR$62,'Budget Template'!N$5='Metadata and Error Checks'!$BA$62),AND('Budget Template'!N$4='Metadata and Error Checks'!$AR$62,'Budget Template'!N$5='Metadata and Error Checks'!$BB$62),AND('Budget Template'!N$4='Metadata and Error Checks'!$AR$62,'Budget Template'!N$5='Metadata and Error Checks'!$BC$62),AND('Budget Template'!N$4='Metadata and Error Checks'!$AR$62,'Budget Template'!N$5='Metadata and Error Checks'!$BD$62),AND('Budget Template'!N$4='Metadata and Error Checks'!$AR$62,'Budget Template'!N$5='Metadata and Error Checks'!$BE$62),AND('Budget Template'!N$4='Metadata and Error Checks'!$AR$62,'Budget Template'!N$5='Metadata and Error Checks'!$BF$62),AND('Budget Template'!N$4='Metadata and Error Checks'!$AR$62,'Budget Template'!N$5='Metadata and Error Checks'!$BG$62),AND('Budget Template'!N$4='Metadata and Error Checks'!$AR$62,'Budget Template'!N$5='Metadata and Error Checks'!$BH$62),AND('Budget Template'!N$4='Metadata and Error Checks'!$AR$62,'Budget Template'!N$5='Metadata and Error Checks'!$BI$62), AND('Budget Template'!N$4='Metadata and Error Checks'!$AR$65,'Budget Template'!N$5&lt;&gt;Lists!$G$72),AND('Budget Template'!N$4='Metadata and Error Checks'!$AR$66,'Budget Template'!N$5&lt;&gt;Lists!$G$72),AND('Budget Template'!N$4='Metadata and Error Checks'!$AR$61,'Budget Template'!N$5=Lists!$G$75),AND('Budget Template'!N$4='Metadata and Error Checks'!$AR$62,'Budget Template'!N$5=Lists!$G$75)),"X","")</f>
        <v/>
      </c>
      <c r="P46" s="109" t="str">
        <f>IF(OR(AND('Budget Template'!O$4='Metadata and Error Checks'!$AR$61,'Budget Template'!O$5='Metadata and Error Checks'!$AS$61),AND('Budget Template'!O$4='Metadata and Error Checks'!$AR$61,'Budget Template'!O$5='Metadata and Error Checks'!$AT$61),AND('Budget Template'!O$4='Metadata and Error Checks'!$AR$61,'Budget Template'!O$5='Metadata and Error Checks'!$AU$61),AND('Budget Template'!O$4='Metadata and Error Checks'!$AR$61,'Budget Template'!O$5='Metadata and Error Checks'!$AV$61),AND('Budget Template'!O$4='Metadata and Error Checks'!$AR$61,'Budget Template'!O$5='Metadata and Error Checks'!$AW$61),AND('Budget Template'!O$4='Metadata and Error Checks'!$AR$61,'Budget Template'!O$5='Metadata and Error Checks'!$AX$61),AND('Budget Template'!O$4='Metadata and Error Checks'!$AR$61,'Budget Template'!O$5='Metadata and Error Checks'!$AY$61),AND('Budget Template'!O$4='Metadata and Error Checks'!$AR$61,'Budget Template'!O$5='Metadata and Error Checks'!$AZ$61),AND('Budget Template'!O$4='Metadata and Error Checks'!$AR$61,'Budget Template'!O$5='Metadata and Error Checks'!$BA$61),AND('Budget Template'!O$4='Metadata and Error Checks'!$AR$61,'Budget Template'!O$5='Metadata and Error Checks'!$BB$61),AND('Budget Template'!O$4='Metadata and Error Checks'!$AR$61,'Budget Template'!O$5='Metadata and Error Checks'!$BC$61),AND('Budget Template'!O$4='Metadata and Error Checks'!$AR$61,'Budget Template'!O$5='Metadata and Error Checks'!$BD$61),AND('Budget Template'!O$4='Metadata and Error Checks'!$AR$61,'Budget Template'!O$5='Metadata and Error Checks'!$BE$61),AND('Budget Template'!O$4='Metadata and Error Checks'!$AR$61,'Budget Template'!O$5='Metadata and Error Checks'!$BF$61),AND('Budget Template'!O$4='Metadata and Error Checks'!$AR$61,'Budget Template'!O$5='Metadata and Error Checks'!$BG$61),AND('Budget Template'!O$4='Metadata and Error Checks'!$AR$61,'Budget Template'!O$5='Metadata and Error Checks'!$BH$61),AND('Budget Template'!O$4='Metadata and Error Checks'!$AR$61,'Budget Template'!O$5='Metadata and Error Checks'!$BI$61),AND('Budget Template'!O$4='Metadata and Error Checks'!$AR$62,'Budget Template'!O$5='Metadata and Error Checks'!$AS$62),AND('Budget Template'!O$4='Metadata and Error Checks'!$AR$62,'Budget Template'!O$5='Metadata and Error Checks'!$AT$62),AND('Budget Template'!O$4='Metadata and Error Checks'!$AR$62,'Budget Template'!O$5='Metadata and Error Checks'!$AU$62),AND('Budget Template'!O$4='Metadata and Error Checks'!$AR$62,'Budget Template'!O$5='Metadata and Error Checks'!$AV$62),AND('Budget Template'!O$4='Metadata and Error Checks'!$AR$62,'Budget Template'!O$5='Metadata and Error Checks'!$AW$62),AND('Budget Template'!O$4='Metadata and Error Checks'!$AR$62,'Budget Template'!O$5='Metadata and Error Checks'!$AX$62),AND('Budget Template'!O$4='Metadata and Error Checks'!$AR$62,'Budget Template'!O$5='Metadata and Error Checks'!$AY$62),AND('Budget Template'!O$4='Metadata and Error Checks'!$AR$62,'Budget Template'!O$5='Metadata and Error Checks'!$AZ$62),AND('Budget Template'!O$4='Metadata and Error Checks'!$AR$62,'Budget Template'!O$5='Metadata and Error Checks'!$BA$62),AND('Budget Template'!O$4='Metadata and Error Checks'!$AR$62,'Budget Template'!O$5='Metadata and Error Checks'!$BB$62),AND('Budget Template'!O$4='Metadata and Error Checks'!$AR$62,'Budget Template'!O$5='Metadata and Error Checks'!$BC$62),AND('Budget Template'!O$4='Metadata and Error Checks'!$AR$62,'Budget Template'!O$5='Metadata and Error Checks'!$BD$62),AND('Budget Template'!O$4='Metadata and Error Checks'!$AR$62,'Budget Template'!O$5='Metadata and Error Checks'!$BE$62),AND('Budget Template'!O$4='Metadata and Error Checks'!$AR$62,'Budget Template'!O$5='Metadata and Error Checks'!$BF$62),AND('Budget Template'!O$4='Metadata and Error Checks'!$AR$62,'Budget Template'!O$5='Metadata and Error Checks'!$BG$62),AND('Budget Template'!O$4='Metadata and Error Checks'!$AR$62,'Budget Template'!O$5='Metadata and Error Checks'!$BH$62),AND('Budget Template'!O$4='Metadata and Error Checks'!$AR$62,'Budget Template'!O$5='Metadata and Error Checks'!$BI$62), AND('Budget Template'!O$4='Metadata and Error Checks'!$AR$65,'Budget Template'!O$5&lt;&gt;Lists!$G$72),AND('Budget Template'!O$4='Metadata and Error Checks'!$AR$66,'Budget Template'!O$5&lt;&gt;Lists!$G$72),AND('Budget Template'!O$4='Metadata and Error Checks'!$AR$61,'Budget Template'!O$5=Lists!$G$75),AND('Budget Template'!O$4='Metadata and Error Checks'!$AR$62,'Budget Template'!O$5=Lists!$G$75)),"X","")</f>
        <v/>
      </c>
      <c r="Q46" s="109" t="str">
        <f>IF(OR(AND('Budget Template'!P$4='Metadata and Error Checks'!$AR$61,'Budget Template'!P$5='Metadata and Error Checks'!$AS$61),AND('Budget Template'!P$4='Metadata and Error Checks'!$AR$61,'Budget Template'!P$5='Metadata and Error Checks'!$AT$61),AND('Budget Template'!P$4='Metadata and Error Checks'!$AR$61,'Budget Template'!P$5='Metadata and Error Checks'!$AU$61),AND('Budget Template'!P$4='Metadata and Error Checks'!$AR$61,'Budget Template'!P$5='Metadata and Error Checks'!$AV$61),AND('Budget Template'!P$4='Metadata and Error Checks'!$AR$61,'Budget Template'!P$5='Metadata and Error Checks'!$AW$61),AND('Budget Template'!P$4='Metadata and Error Checks'!$AR$61,'Budget Template'!P$5='Metadata and Error Checks'!$AX$61),AND('Budget Template'!P$4='Metadata and Error Checks'!$AR$61,'Budget Template'!P$5='Metadata and Error Checks'!$AY$61),AND('Budget Template'!P$4='Metadata and Error Checks'!$AR$61,'Budget Template'!P$5='Metadata and Error Checks'!$AZ$61),AND('Budget Template'!P$4='Metadata and Error Checks'!$AR$61,'Budget Template'!P$5='Metadata and Error Checks'!$BA$61),AND('Budget Template'!P$4='Metadata and Error Checks'!$AR$61,'Budget Template'!P$5='Metadata and Error Checks'!$BB$61),AND('Budget Template'!P$4='Metadata and Error Checks'!$AR$61,'Budget Template'!P$5='Metadata and Error Checks'!$BC$61),AND('Budget Template'!P$4='Metadata and Error Checks'!$AR$61,'Budget Template'!P$5='Metadata and Error Checks'!$BD$61),AND('Budget Template'!P$4='Metadata and Error Checks'!$AR$61,'Budget Template'!P$5='Metadata and Error Checks'!$BE$61),AND('Budget Template'!P$4='Metadata and Error Checks'!$AR$61,'Budget Template'!P$5='Metadata and Error Checks'!$BF$61),AND('Budget Template'!P$4='Metadata and Error Checks'!$AR$61,'Budget Template'!P$5='Metadata and Error Checks'!$BG$61),AND('Budget Template'!P$4='Metadata and Error Checks'!$AR$61,'Budget Template'!P$5='Metadata and Error Checks'!$BH$61),AND('Budget Template'!P$4='Metadata and Error Checks'!$AR$61,'Budget Template'!P$5='Metadata and Error Checks'!$BI$61),AND('Budget Template'!P$4='Metadata and Error Checks'!$AR$62,'Budget Template'!P$5='Metadata and Error Checks'!$AS$62),AND('Budget Template'!P$4='Metadata and Error Checks'!$AR$62,'Budget Template'!P$5='Metadata and Error Checks'!$AT$62),AND('Budget Template'!P$4='Metadata and Error Checks'!$AR$62,'Budget Template'!P$5='Metadata and Error Checks'!$AU$62),AND('Budget Template'!P$4='Metadata and Error Checks'!$AR$62,'Budget Template'!P$5='Metadata and Error Checks'!$AV$62),AND('Budget Template'!P$4='Metadata and Error Checks'!$AR$62,'Budget Template'!P$5='Metadata and Error Checks'!$AW$62),AND('Budget Template'!P$4='Metadata and Error Checks'!$AR$62,'Budget Template'!P$5='Metadata and Error Checks'!$AX$62),AND('Budget Template'!P$4='Metadata and Error Checks'!$AR$62,'Budget Template'!P$5='Metadata and Error Checks'!$AY$62),AND('Budget Template'!P$4='Metadata and Error Checks'!$AR$62,'Budget Template'!P$5='Metadata and Error Checks'!$AZ$62),AND('Budget Template'!P$4='Metadata and Error Checks'!$AR$62,'Budget Template'!P$5='Metadata and Error Checks'!$BA$62),AND('Budget Template'!P$4='Metadata and Error Checks'!$AR$62,'Budget Template'!P$5='Metadata and Error Checks'!$BB$62),AND('Budget Template'!P$4='Metadata and Error Checks'!$AR$62,'Budget Template'!P$5='Metadata and Error Checks'!$BC$62),AND('Budget Template'!P$4='Metadata and Error Checks'!$AR$62,'Budget Template'!P$5='Metadata and Error Checks'!$BD$62),AND('Budget Template'!P$4='Metadata and Error Checks'!$AR$62,'Budget Template'!P$5='Metadata and Error Checks'!$BE$62),AND('Budget Template'!P$4='Metadata and Error Checks'!$AR$62,'Budget Template'!P$5='Metadata and Error Checks'!$BF$62),AND('Budget Template'!P$4='Metadata and Error Checks'!$AR$62,'Budget Template'!P$5='Metadata and Error Checks'!$BG$62),AND('Budget Template'!P$4='Metadata and Error Checks'!$AR$62,'Budget Template'!P$5='Metadata and Error Checks'!$BH$62),AND('Budget Template'!P$4='Metadata and Error Checks'!$AR$62,'Budget Template'!P$5='Metadata and Error Checks'!$BI$62), AND('Budget Template'!P$4='Metadata and Error Checks'!$AR$65,'Budget Template'!P$5&lt;&gt;Lists!$G$72),AND('Budget Template'!P$4='Metadata and Error Checks'!$AR$66,'Budget Template'!P$5&lt;&gt;Lists!$G$72),AND('Budget Template'!P$4='Metadata and Error Checks'!$AR$61,'Budget Template'!P$5=Lists!$G$75),AND('Budget Template'!P$4='Metadata and Error Checks'!$AR$62,'Budget Template'!P$5=Lists!$G$75)),"X","")</f>
        <v/>
      </c>
      <c r="R46" s="109" t="str">
        <f>IF(OR(AND('Budget Template'!Q$4='Metadata and Error Checks'!$AR$61,'Budget Template'!Q$5='Metadata and Error Checks'!$AS$61),AND('Budget Template'!Q$4='Metadata and Error Checks'!$AR$61,'Budget Template'!Q$5='Metadata and Error Checks'!$AT$61),AND('Budget Template'!Q$4='Metadata and Error Checks'!$AR$61,'Budget Template'!Q$5='Metadata and Error Checks'!$AU$61),AND('Budget Template'!Q$4='Metadata and Error Checks'!$AR$61,'Budget Template'!Q$5='Metadata and Error Checks'!$AV$61),AND('Budget Template'!Q$4='Metadata and Error Checks'!$AR$61,'Budget Template'!Q$5='Metadata and Error Checks'!$AW$61),AND('Budget Template'!Q$4='Metadata and Error Checks'!$AR$61,'Budget Template'!Q$5='Metadata and Error Checks'!$AX$61),AND('Budget Template'!Q$4='Metadata and Error Checks'!$AR$61,'Budget Template'!Q$5='Metadata and Error Checks'!$AY$61),AND('Budget Template'!Q$4='Metadata and Error Checks'!$AR$61,'Budget Template'!Q$5='Metadata and Error Checks'!$AZ$61),AND('Budget Template'!Q$4='Metadata and Error Checks'!$AR$61,'Budget Template'!Q$5='Metadata and Error Checks'!$BA$61),AND('Budget Template'!Q$4='Metadata and Error Checks'!$AR$61,'Budget Template'!Q$5='Metadata and Error Checks'!$BB$61),AND('Budget Template'!Q$4='Metadata and Error Checks'!$AR$61,'Budget Template'!Q$5='Metadata and Error Checks'!$BC$61),AND('Budget Template'!Q$4='Metadata and Error Checks'!$AR$61,'Budget Template'!Q$5='Metadata and Error Checks'!$BD$61),AND('Budget Template'!Q$4='Metadata and Error Checks'!$AR$61,'Budget Template'!Q$5='Metadata and Error Checks'!$BE$61),AND('Budget Template'!Q$4='Metadata and Error Checks'!$AR$61,'Budget Template'!Q$5='Metadata and Error Checks'!$BF$61),AND('Budget Template'!Q$4='Metadata and Error Checks'!$AR$61,'Budget Template'!Q$5='Metadata and Error Checks'!$BG$61),AND('Budget Template'!Q$4='Metadata and Error Checks'!$AR$61,'Budget Template'!Q$5='Metadata and Error Checks'!$BH$61),AND('Budget Template'!Q$4='Metadata and Error Checks'!$AR$61,'Budget Template'!Q$5='Metadata and Error Checks'!$BI$61),AND('Budget Template'!Q$4='Metadata and Error Checks'!$AR$62,'Budget Template'!Q$5='Metadata and Error Checks'!$AS$62),AND('Budget Template'!Q$4='Metadata and Error Checks'!$AR$62,'Budget Template'!Q$5='Metadata and Error Checks'!$AT$62),AND('Budget Template'!Q$4='Metadata and Error Checks'!$AR$62,'Budget Template'!Q$5='Metadata and Error Checks'!$AU$62),AND('Budget Template'!Q$4='Metadata and Error Checks'!$AR$62,'Budget Template'!Q$5='Metadata and Error Checks'!$AV$62),AND('Budget Template'!Q$4='Metadata and Error Checks'!$AR$62,'Budget Template'!Q$5='Metadata and Error Checks'!$AW$62),AND('Budget Template'!Q$4='Metadata and Error Checks'!$AR$62,'Budget Template'!Q$5='Metadata and Error Checks'!$AX$62),AND('Budget Template'!Q$4='Metadata and Error Checks'!$AR$62,'Budget Template'!Q$5='Metadata and Error Checks'!$AY$62),AND('Budget Template'!Q$4='Metadata and Error Checks'!$AR$62,'Budget Template'!Q$5='Metadata and Error Checks'!$AZ$62),AND('Budget Template'!Q$4='Metadata and Error Checks'!$AR$62,'Budget Template'!Q$5='Metadata and Error Checks'!$BA$62),AND('Budget Template'!Q$4='Metadata and Error Checks'!$AR$62,'Budget Template'!Q$5='Metadata and Error Checks'!$BB$62),AND('Budget Template'!Q$4='Metadata and Error Checks'!$AR$62,'Budget Template'!Q$5='Metadata and Error Checks'!$BC$62),AND('Budget Template'!Q$4='Metadata and Error Checks'!$AR$62,'Budget Template'!Q$5='Metadata and Error Checks'!$BD$62),AND('Budget Template'!Q$4='Metadata and Error Checks'!$AR$62,'Budget Template'!Q$5='Metadata and Error Checks'!$BE$62),AND('Budget Template'!Q$4='Metadata and Error Checks'!$AR$62,'Budget Template'!Q$5='Metadata and Error Checks'!$BF$62),AND('Budget Template'!Q$4='Metadata and Error Checks'!$AR$62,'Budget Template'!Q$5='Metadata and Error Checks'!$BG$62),AND('Budget Template'!Q$4='Metadata and Error Checks'!$AR$62,'Budget Template'!Q$5='Metadata and Error Checks'!$BH$62),AND('Budget Template'!Q$4='Metadata and Error Checks'!$AR$62,'Budget Template'!Q$5='Metadata and Error Checks'!$BI$62), AND('Budget Template'!Q$4='Metadata and Error Checks'!$AR$65,'Budget Template'!Q$5&lt;&gt;Lists!$G$72),AND('Budget Template'!Q$4='Metadata and Error Checks'!$AR$66,'Budget Template'!Q$5&lt;&gt;Lists!$G$72),AND('Budget Template'!Q$4='Metadata and Error Checks'!$AR$61,'Budget Template'!Q$5=Lists!$G$75),AND('Budget Template'!Q$4='Metadata and Error Checks'!$AR$62,'Budget Template'!Q$5=Lists!$G$75)),"X","")</f>
        <v/>
      </c>
      <c r="S46" s="109" t="str">
        <f>IF(OR(AND('Budget Template'!R$4='Metadata and Error Checks'!$AR$61,'Budget Template'!R$5='Metadata and Error Checks'!$AS$61),AND('Budget Template'!R$4='Metadata and Error Checks'!$AR$61,'Budget Template'!R$5='Metadata and Error Checks'!$AT$61),AND('Budget Template'!R$4='Metadata and Error Checks'!$AR$61,'Budget Template'!R$5='Metadata and Error Checks'!$AU$61),AND('Budget Template'!R$4='Metadata and Error Checks'!$AR$61,'Budget Template'!R$5='Metadata and Error Checks'!$AV$61),AND('Budget Template'!R$4='Metadata and Error Checks'!$AR$61,'Budget Template'!R$5='Metadata and Error Checks'!$AW$61),AND('Budget Template'!R$4='Metadata and Error Checks'!$AR$61,'Budget Template'!R$5='Metadata and Error Checks'!$AX$61),AND('Budget Template'!R$4='Metadata and Error Checks'!$AR$61,'Budget Template'!R$5='Metadata and Error Checks'!$AY$61),AND('Budget Template'!R$4='Metadata and Error Checks'!$AR$61,'Budget Template'!R$5='Metadata and Error Checks'!$AZ$61),AND('Budget Template'!R$4='Metadata and Error Checks'!$AR$61,'Budget Template'!R$5='Metadata and Error Checks'!$BA$61),AND('Budget Template'!R$4='Metadata and Error Checks'!$AR$61,'Budget Template'!R$5='Metadata and Error Checks'!$BB$61),AND('Budget Template'!R$4='Metadata and Error Checks'!$AR$61,'Budget Template'!R$5='Metadata and Error Checks'!$BC$61),AND('Budget Template'!R$4='Metadata and Error Checks'!$AR$61,'Budget Template'!R$5='Metadata and Error Checks'!$BD$61),AND('Budget Template'!R$4='Metadata and Error Checks'!$AR$61,'Budget Template'!R$5='Metadata and Error Checks'!$BE$61),AND('Budget Template'!R$4='Metadata and Error Checks'!$AR$61,'Budget Template'!R$5='Metadata and Error Checks'!$BF$61),AND('Budget Template'!R$4='Metadata and Error Checks'!$AR$61,'Budget Template'!R$5='Metadata and Error Checks'!$BG$61),AND('Budget Template'!R$4='Metadata and Error Checks'!$AR$61,'Budget Template'!R$5='Metadata and Error Checks'!$BH$61),AND('Budget Template'!R$4='Metadata and Error Checks'!$AR$61,'Budget Template'!R$5='Metadata and Error Checks'!$BI$61),AND('Budget Template'!R$4='Metadata and Error Checks'!$AR$62,'Budget Template'!R$5='Metadata and Error Checks'!$AS$62),AND('Budget Template'!R$4='Metadata and Error Checks'!$AR$62,'Budget Template'!R$5='Metadata and Error Checks'!$AT$62),AND('Budget Template'!R$4='Metadata and Error Checks'!$AR$62,'Budget Template'!R$5='Metadata and Error Checks'!$AU$62),AND('Budget Template'!R$4='Metadata and Error Checks'!$AR$62,'Budget Template'!R$5='Metadata and Error Checks'!$AV$62),AND('Budget Template'!R$4='Metadata and Error Checks'!$AR$62,'Budget Template'!R$5='Metadata and Error Checks'!$AW$62),AND('Budget Template'!R$4='Metadata and Error Checks'!$AR$62,'Budget Template'!R$5='Metadata and Error Checks'!$AX$62),AND('Budget Template'!R$4='Metadata and Error Checks'!$AR$62,'Budget Template'!R$5='Metadata and Error Checks'!$AY$62),AND('Budget Template'!R$4='Metadata and Error Checks'!$AR$62,'Budget Template'!R$5='Metadata and Error Checks'!$AZ$62),AND('Budget Template'!R$4='Metadata and Error Checks'!$AR$62,'Budget Template'!R$5='Metadata and Error Checks'!$BA$62),AND('Budget Template'!R$4='Metadata and Error Checks'!$AR$62,'Budget Template'!R$5='Metadata and Error Checks'!$BB$62),AND('Budget Template'!R$4='Metadata and Error Checks'!$AR$62,'Budget Template'!R$5='Metadata and Error Checks'!$BC$62),AND('Budget Template'!R$4='Metadata and Error Checks'!$AR$62,'Budget Template'!R$5='Metadata and Error Checks'!$BD$62),AND('Budget Template'!R$4='Metadata and Error Checks'!$AR$62,'Budget Template'!R$5='Metadata and Error Checks'!$BE$62),AND('Budget Template'!R$4='Metadata and Error Checks'!$AR$62,'Budget Template'!R$5='Metadata and Error Checks'!$BF$62),AND('Budget Template'!R$4='Metadata and Error Checks'!$AR$62,'Budget Template'!R$5='Metadata and Error Checks'!$BG$62),AND('Budget Template'!R$4='Metadata and Error Checks'!$AR$62,'Budget Template'!R$5='Metadata and Error Checks'!$BH$62),AND('Budget Template'!R$4='Metadata and Error Checks'!$AR$62,'Budget Template'!R$5='Metadata and Error Checks'!$BI$62), AND('Budget Template'!R$4='Metadata and Error Checks'!$AR$65,'Budget Template'!R$5&lt;&gt;Lists!$G$72),AND('Budget Template'!R$4='Metadata and Error Checks'!$AR$66,'Budget Template'!R$5&lt;&gt;Lists!$G$72),AND('Budget Template'!R$4='Metadata and Error Checks'!$AR$61,'Budget Template'!R$5=Lists!$G$75),AND('Budget Template'!R$4='Metadata and Error Checks'!$AR$62,'Budget Template'!R$5=Lists!$G$75)),"X","")</f>
        <v/>
      </c>
      <c r="T46" s="109" t="str">
        <f>IF(OR(AND('Budget Template'!S$4='Metadata and Error Checks'!$AR$61,'Budget Template'!S$5='Metadata and Error Checks'!$AS$61),AND('Budget Template'!S$4='Metadata and Error Checks'!$AR$61,'Budget Template'!S$5='Metadata and Error Checks'!$AT$61),AND('Budget Template'!S$4='Metadata and Error Checks'!$AR$61,'Budget Template'!S$5='Metadata and Error Checks'!$AU$61),AND('Budget Template'!S$4='Metadata and Error Checks'!$AR$61,'Budget Template'!S$5='Metadata and Error Checks'!$AV$61),AND('Budget Template'!S$4='Metadata and Error Checks'!$AR$61,'Budget Template'!S$5='Metadata and Error Checks'!$AW$61),AND('Budget Template'!S$4='Metadata and Error Checks'!$AR$61,'Budget Template'!S$5='Metadata and Error Checks'!$AX$61),AND('Budget Template'!S$4='Metadata and Error Checks'!$AR$61,'Budget Template'!S$5='Metadata and Error Checks'!$AY$61),AND('Budget Template'!S$4='Metadata and Error Checks'!$AR$61,'Budget Template'!S$5='Metadata and Error Checks'!$AZ$61),AND('Budget Template'!S$4='Metadata and Error Checks'!$AR$61,'Budget Template'!S$5='Metadata and Error Checks'!$BA$61),AND('Budget Template'!S$4='Metadata and Error Checks'!$AR$61,'Budget Template'!S$5='Metadata and Error Checks'!$BB$61),AND('Budget Template'!S$4='Metadata and Error Checks'!$AR$61,'Budget Template'!S$5='Metadata and Error Checks'!$BC$61),AND('Budget Template'!S$4='Metadata and Error Checks'!$AR$61,'Budget Template'!S$5='Metadata and Error Checks'!$BD$61),AND('Budget Template'!S$4='Metadata and Error Checks'!$AR$61,'Budget Template'!S$5='Metadata and Error Checks'!$BE$61),AND('Budget Template'!S$4='Metadata and Error Checks'!$AR$61,'Budget Template'!S$5='Metadata and Error Checks'!$BF$61),AND('Budget Template'!S$4='Metadata and Error Checks'!$AR$61,'Budget Template'!S$5='Metadata and Error Checks'!$BG$61),AND('Budget Template'!S$4='Metadata and Error Checks'!$AR$61,'Budget Template'!S$5='Metadata and Error Checks'!$BH$61),AND('Budget Template'!S$4='Metadata and Error Checks'!$AR$61,'Budget Template'!S$5='Metadata and Error Checks'!$BI$61),AND('Budget Template'!S$4='Metadata and Error Checks'!$AR$62,'Budget Template'!S$5='Metadata and Error Checks'!$AS$62),AND('Budget Template'!S$4='Metadata and Error Checks'!$AR$62,'Budget Template'!S$5='Metadata and Error Checks'!$AT$62),AND('Budget Template'!S$4='Metadata and Error Checks'!$AR$62,'Budget Template'!S$5='Metadata and Error Checks'!$AU$62),AND('Budget Template'!S$4='Metadata and Error Checks'!$AR$62,'Budget Template'!S$5='Metadata and Error Checks'!$AV$62),AND('Budget Template'!S$4='Metadata and Error Checks'!$AR$62,'Budget Template'!S$5='Metadata and Error Checks'!$AW$62),AND('Budget Template'!S$4='Metadata and Error Checks'!$AR$62,'Budget Template'!S$5='Metadata and Error Checks'!$AX$62),AND('Budget Template'!S$4='Metadata and Error Checks'!$AR$62,'Budget Template'!S$5='Metadata and Error Checks'!$AY$62),AND('Budget Template'!S$4='Metadata and Error Checks'!$AR$62,'Budget Template'!S$5='Metadata and Error Checks'!$AZ$62),AND('Budget Template'!S$4='Metadata and Error Checks'!$AR$62,'Budget Template'!S$5='Metadata and Error Checks'!$BA$62),AND('Budget Template'!S$4='Metadata and Error Checks'!$AR$62,'Budget Template'!S$5='Metadata and Error Checks'!$BB$62),AND('Budget Template'!S$4='Metadata and Error Checks'!$AR$62,'Budget Template'!S$5='Metadata and Error Checks'!$BC$62),AND('Budget Template'!S$4='Metadata and Error Checks'!$AR$62,'Budget Template'!S$5='Metadata and Error Checks'!$BD$62),AND('Budget Template'!S$4='Metadata and Error Checks'!$AR$62,'Budget Template'!S$5='Metadata and Error Checks'!$BE$62),AND('Budget Template'!S$4='Metadata and Error Checks'!$AR$62,'Budget Template'!S$5='Metadata and Error Checks'!$BF$62),AND('Budget Template'!S$4='Metadata and Error Checks'!$AR$62,'Budget Template'!S$5='Metadata and Error Checks'!$BG$62),AND('Budget Template'!S$4='Metadata and Error Checks'!$AR$62,'Budget Template'!S$5='Metadata and Error Checks'!$BH$62),AND('Budget Template'!S$4='Metadata and Error Checks'!$AR$62,'Budget Template'!S$5='Metadata and Error Checks'!$BI$62), AND('Budget Template'!S$4='Metadata and Error Checks'!$AR$65,'Budget Template'!S$5&lt;&gt;Lists!$G$72),AND('Budget Template'!S$4='Metadata and Error Checks'!$AR$66,'Budget Template'!S$5&lt;&gt;Lists!$G$72),AND('Budget Template'!S$4='Metadata and Error Checks'!$AR$61,'Budget Template'!S$5=Lists!$G$75),AND('Budget Template'!S$4='Metadata and Error Checks'!$AR$62,'Budget Template'!S$5=Lists!$G$75)),"X","")</f>
        <v/>
      </c>
      <c r="U46" s="109" t="str">
        <f>IF(OR(AND('Budget Template'!T$4='Metadata and Error Checks'!$AR$61,'Budget Template'!T$5='Metadata and Error Checks'!$AS$61),AND('Budget Template'!T$4='Metadata and Error Checks'!$AR$61,'Budget Template'!T$5='Metadata and Error Checks'!$AT$61),AND('Budget Template'!T$4='Metadata and Error Checks'!$AR$61,'Budget Template'!T$5='Metadata and Error Checks'!$AU$61),AND('Budget Template'!T$4='Metadata and Error Checks'!$AR$61,'Budget Template'!T$5='Metadata and Error Checks'!$AV$61),AND('Budget Template'!T$4='Metadata and Error Checks'!$AR$61,'Budget Template'!T$5='Metadata and Error Checks'!$AW$61),AND('Budget Template'!T$4='Metadata and Error Checks'!$AR$61,'Budget Template'!T$5='Metadata and Error Checks'!$AX$61),AND('Budget Template'!T$4='Metadata and Error Checks'!$AR$61,'Budget Template'!T$5='Metadata and Error Checks'!$AY$61),AND('Budget Template'!T$4='Metadata and Error Checks'!$AR$61,'Budget Template'!T$5='Metadata and Error Checks'!$AZ$61),AND('Budget Template'!T$4='Metadata and Error Checks'!$AR$61,'Budget Template'!T$5='Metadata and Error Checks'!$BA$61),AND('Budget Template'!T$4='Metadata and Error Checks'!$AR$61,'Budget Template'!T$5='Metadata and Error Checks'!$BB$61),AND('Budget Template'!T$4='Metadata and Error Checks'!$AR$61,'Budget Template'!T$5='Metadata and Error Checks'!$BC$61),AND('Budget Template'!T$4='Metadata and Error Checks'!$AR$61,'Budget Template'!T$5='Metadata and Error Checks'!$BD$61),AND('Budget Template'!T$4='Metadata and Error Checks'!$AR$61,'Budget Template'!T$5='Metadata and Error Checks'!$BE$61),AND('Budget Template'!T$4='Metadata and Error Checks'!$AR$61,'Budget Template'!T$5='Metadata and Error Checks'!$BF$61),AND('Budget Template'!T$4='Metadata and Error Checks'!$AR$61,'Budget Template'!T$5='Metadata and Error Checks'!$BG$61),AND('Budget Template'!T$4='Metadata and Error Checks'!$AR$61,'Budget Template'!T$5='Metadata and Error Checks'!$BH$61),AND('Budget Template'!T$4='Metadata and Error Checks'!$AR$61,'Budget Template'!T$5='Metadata and Error Checks'!$BI$61),AND('Budget Template'!T$4='Metadata and Error Checks'!$AR$62,'Budget Template'!T$5='Metadata and Error Checks'!$AS$62),AND('Budget Template'!T$4='Metadata and Error Checks'!$AR$62,'Budget Template'!T$5='Metadata and Error Checks'!$AT$62),AND('Budget Template'!T$4='Metadata and Error Checks'!$AR$62,'Budget Template'!T$5='Metadata and Error Checks'!$AU$62),AND('Budget Template'!T$4='Metadata and Error Checks'!$AR$62,'Budget Template'!T$5='Metadata and Error Checks'!$AV$62),AND('Budget Template'!T$4='Metadata and Error Checks'!$AR$62,'Budget Template'!T$5='Metadata and Error Checks'!$AW$62),AND('Budget Template'!T$4='Metadata and Error Checks'!$AR$62,'Budget Template'!T$5='Metadata and Error Checks'!$AX$62),AND('Budget Template'!T$4='Metadata and Error Checks'!$AR$62,'Budget Template'!T$5='Metadata and Error Checks'!$AY$62),AND('Budget Template'!T$4='Metadata and Error Checks'!$AR$62,'Budget Template'!T$5='Metadata and Error Checks'!$AZ$62),AND('Budget Template'!T$4='Metadata and Error Checks'!$AR$62,'Budget Template'!T$5='Metadata and Error Checks'!$BA$62),AND('Budget Template'!T$4='Metadata and Error Checks'!$AR$62,'Budget Template'!T$5='Metadata and Error Checks'!$BB$62),AND('Budget Template'!T$4='Metadata and Error Checks'!$AR$62,'Budget Template'!T$5='Metadata and Error Checks'!$BC$62),AND('Budget Template'!T$4='Metadata and Error Checks'!$AR$62,'Budget Template'!T$5='Metadata and Error Checks'!$BD$62),AND('Budget Template'!T$4='Metadata and Error Checks'!$AR$62,'Budget Template'!T$5='Metadata and Error Checks'!$BE$62),AND('Budget Template'!T$4='Metadata and Error Checks'!$AR$62,'Budget Template'!T$5='Metadata and Error Checks'!$BF$62),AND('Budget Template'!T$4='Metadata and Error Checks'!$AR$62,'Budget Template'!T$5='Metadata and Error Checks'!$BG$62),AND('Budget Template'!T$4='Metadata and Error Checks'!$AR$62,'Budget Template'!T$5='Metadata and Error Checks'!$BH$62),AND('Budget Template'!T$4='Metadata and Error Checks'!$AR$62,'Budget Template'!T$5='Metadata and Error Checks'!$BI$62), AND('Budget Template'!T$4='Metadata and Error Checks'!$AR$65,'Budget Template'!T$5&lt;&gt;Lists!$G$72),AND('Budget Template'!T$4='Metadata and Error Checks'!$AR$66,'Budget Template'!T$5&lt;&gt;Lists!$G$72),AND('Budget Template'!T$4='Metadata and Error Checks'!$AR$61,'Budget Template'!T$5=Lists!$G$75),AND('Budget Template'!T$4='Metadata and Error Checks'!$AR$62,'Budget Template'!T$5=Lists!$G$75)),"X","")</f>
        <v/>
      </c>
      <c r="V46" s="109" t="str">
        <f>IF(OR(AND('Budget Template'!U$4='Metadata and Error Checks'!$AR$61,'Budget Template'!U$5='Metadata and Error Checks'!$AS$61),AND('Budget Template'!U$4='Metadata and Error Checks'!$AR$61,'Budget Template'!U$5='Metadata and Error Checks'!$AT$61),AND('Budget Template'!U$4='Metadata and Error Checks'!$AR$61,'Budget Template'!U$5='Metadata and Error Checks'!$AU$61),AND('Budget Template'!U$4='Metadata and Error Checks'!$AR$61,'Budget Template'!U$5='Metadata and Error Checks'!$AV$61),AND('Budget Template'!U$4='Metadata and Error Checks'!$AR$61,'Budget Template'!U$5='Metadata and Error Checks'!$AW$61),AND('Budget Template'!U$4='Metadata and Error Checks'!$AR$61,'Budget Template'!U$5='Metadata and Error Checks'!$AX$61),AND('Budget Template'!U$4='Metadata and Error Checks'!$AR$61,'Budget Template'!U$5='Metadata and Error Checks'!$AY$61),AND('Budget Template'!U$4='Metadata and Error Checks'!$AR$61,'Budget Template'!U$5='Metadata and Error Checks'!$AZ$61),AND('Budget Template'!U$4='Metadata and Error Checks'!$AR$61,'Budget Template'!U$5='Metadata and Error Checks'!$BA$61),AND('Budget Template'!U$4='Metadata and Error Checks'!$AR$61,'Budget Template'!U$5='Metadata and Error Checks'!$BB$61),AND('Budget Template'!U$4='Metadata and Error Checks'!$AR$61,'Budget Template'!U$5='Metadata and Error Checks'!$BC$61),AND('Budget Template'!U$4='Metadata and Error Checks'!$AR$61,'Budget Template'!U$5='Metadata and Error Checks'!$BD$61),AND('Budget Template'!U$4='Metadata and Error Checks'!$AR$61,'Budget Template'!U$5='Metadata and Error Checks'!$BE$61),AND('Budget Template'!U$4='Metadata and Error Checks'!$AR$61,'Budget Template'!U$5='Metadata and Error Checks'!$BF$61),AND('Budget Template'!U$4='Metadata and Error Checks'!$AR$61,'Budget Template'!U$5='Metadata and Error Checks'!$BG$61),AND('Budget Template'!U$4='Metadata and Error Checks'!$AR$61,'Budget Template'!U$5='Metadata and Error Checks'!$BH$61),AND('Budget Template'!U$4='Metadata and Error Checks'!$AR$61,'Budget Template'!U$5='Metadata and Error Checks'!$BI$61),AND('Budget Template'!U$4='Metadata and Error Checks'!$AR$62,'Budget Template'!U$5='Metadata and Error Checks'!$AS$62),AND('Budget Template'!U$4='Metadata and Error Checks'!$AR$62,'Budget Template'!U$5='Metadata and Error Checks'!$AT$62),AND('Budget Template'!U$4='Metadata and Error Checks'!$AR$62,'Budget Template'!U$5='Metadata and Error Checks'!$AU$62),AND('Budget Template'!U$4='Metadata and Error Checks'!$AR$62,'Budget Template'!U$5='Metadata and Error Checks'!$AV$62),AND('Budget Template'!U$4='Metadata and Error Checks'!$AR$62,'Budget Template'!U$5='Metadata and Error Checks'!$AW$62),AND('Budget Template'!U$4='Metadata and Error Checks'!$AR$62,'Budget Template'!U$5='Metadata and Error Checks'!$AX$62),AND('Budget Template'!U$4='Metadata and Error Checks'!$AR$62,'Budget Template'!U$5='Metadata and Error Checks'!$AY$62),AND('Budget Template'!U$4='Metadata and Error Checks'!$AR$62,'Budget Template'!U$5='Metadata and Error Checks'!$AZ$62),AND('Budget Template'!U$4='Metadata and Error Checks'!$AR$62,'Budget Template'!U$5='Metadata and Error Checks'!$BA$62),AND('Budget Template'!U$4='Metadata and Error Checks'!$AR$62,'Budget Template'!U$5='Metadata and Error Checks'!$BB$62),AND('Budget Template'!U$4='Metadata and Error Checks'!$AR$62,'Budget Template'!U$5='Metadata and Error Checks'!$BC$62),AND('Budget Template'!U$4='Metadata and Error Checks'!$AR$62,'Budget Template'!U$5='Metadata and Error Checks'!$BD$62),AND('Budget Template'!U$4='Metadata and Error Checks'!$AR$62,'Budget Template'!U$5='Metadata and Error Checks'!$BE$62),AND('Budget Template'!U$4='Metadata and Error Checks'!$AR$62,'Budget Template'!U$5='Metadata and Error Checks'!$BF$62),AND('Budget Template'!U$4='Metadata and Error Checks'!$AR$62,'Budget Template'!U$5='Metadata and Error Checks'!$BG$62),AND('Budget Template'!U$4='Metadata and Error Checks'!$AR$62,'Budget Template'!U$5='Metadata and Error Checks'!$BH$62),AND('Budget Template'!U$4='Metadata and Error Checks'!$AR$62,'Budget Template'!U$5='Metadata and Error Checks'!$BI$62), AND('Budget Template'!U$4='Metadata and Error Checks'!$AR$65,'Budget Template'!U$5&lt;&gt;Lists!$G$72),AND('Budget Template'!U$4='Metadata and Error Checks'!$AR$66,'Budget Template'!U$5&lt;&gt;Lists!$G$72),AND('Budget Template'!U$4='Metadata and Error Checks'!$AR$61,'Budget Template'!U$5=Lists!$G$75),AND('Budget Template'!U$4='Metadata and Error Checks'!$AR$62,'Budget Template'!U$5=Lists!$G$75)),"X","")</f>
        <v/>
      </c>
      <c r="W46" s="109" t="str">
        <f>IF(OR(AND('Budget Template'!V$4='Metadata and Error Checks'!$AR$61,'Budget Template'!V$5='Metadata and Error Checks'!$AS$61),AND('Budget Template'!V$4='Metadata and Error Checks'!$AR$61,'Budget Template'!V$5='Metadata and Error Checks'!$AT$61),AND('Budget Template'!V$4='Metadata and Error Checks'!$AR$61,'Budget Template'!V$5='Metadata and Error Checks'!$AU$61),AND('Budget Template'!V$4='Metadata and Error Checks'!$AR$61,'Budget Template'!V$5='Metadata and Error Checks'!$AV$61),AND('Budget Template'!V$4='Metadata and Error Checks'!$AR$61,'Budget Template'!V$5='Metadata and Error Checks'!$AW$61),AND('Budget Template'!V$4='Metadata and Error Checks'!$AR$61,'Budget Template'!V$5='Metadata and Error Checks'!$AX$61),AND('Budget Template'!V$4='Metadata and Error Checks'!$AR$61,'Budget Template'!V$5='Metadata and Error Checks'!$AY$61),AND('Budget Template'!V$4='Metadata and Error Checks'!$AR$61,'Budget Template'!V$5='Metadata and Error Checks'!$AZ$61),AND('Budget Template'!V$4='Metadata and Error Checks'!$AR$61,'Budget Template'!V$5='Metadata and Error Checks'!$BA$61),AND('Budget Template'!V$4='Metadata and Error Checks'!$AR$61,'Budget Template'!V$5='Metadata and Error Checks'!$BB$61),AND('Budget Template'!V$4='Metadata and Error Checks'!$AR$61,'Budget Template'!V$5='Metadata and Error Checks'!$BC$61),AND('Budget Template'!V$4='Metadata and Error Checks'!$AR$61,'Budget Template'!V$5='Metadata and Error Checks'!$BD$61),AND('Budget Template'!V$4='Metadata and Error Checks'!$AR$61,'Budget Template'!V$5='Metadata and Error Checks'!$BE$61),AND('Budget Template'!V$4='Metadata and Error Checks'!$AR$61,'Budget Template'!V$5='Metadata and Error Checks'!$BF$61),AND('Budget Template'!V$4='Metadata and Error Checks'!$AR$61,'Budget Template'!V$5='Metadata and Error Checks'!$BG$61),AND('Budget Template'!V$4='Metadata and Error Checks'!$AR$61,'Budget Template'!V$5='Metadata and Error Checks'!$BH$61),AND('Budget Template'!V$4='Metadata and Error Checks'!$AR$61,'Budget Template'!V$5='Metadata and Error Checks'!$BI$61),AND('Budget Template'!V$4='Metadata and Error Checks'!$AR$62,'Budget Template'!V$5='Metadata and Error Checks'!$AS$62),AND('Budget Template'!V$4='Metadata and Error Checks'!$AR$62,'Budget Template'!V$5='Metadata and Error Checks'!$AT$62),AND('Budget Template'!V$4='Metadata and Error Checks'!$AR$62,'Budget Template'!V$5='Metadata and Error Checks'!$AU$62),AND('Budget Template'!V$4='Metadata and Error Checks'!$AR$62,'Budget Template'!V$5='Metadata and Error Checks'!$AV$62),AND('Budget Template'!V$4='Metadata and Error Checks'!$AR$62,'Budget Template'!V$5='Metadata and Error Checks'!$AW$62),AND('Budget Template'!V$4='Metadata and Error Checks'!$AR$62,'Budget Template'!V$5='Metadata and Error Checks'!$AX$62),AND('Budget Template'!V$4='Metadata and Error Checks'!$AR$62,'Budget Template'!V$5='Metadata and Error Checks'!$AY$62),AND('Budget Template'!V$4='Metadata and Error Checks'!$AR$62,'Budget Template'!V$5='Metadata and Error Checks'!$AZ$62),AND('Budget Template'!V$4='Metadata and Error Checks'!$AR$62,'Budget Template'!V$5='Metadata and Error Checks'!$BA$62),AND('Budget Template'!V$4='Metadata and Error Checks'!$AR$62,'Budget Template'!V$5='Metadata and Error Checks'!$BB$62),AND('Budget Template'!V$4='Metadata and Error Checks'!$AR$62,'Budget Template'!V$5='Metadata and Error Checks'!$BC$62),AND('Budget Template'!V$4='Metadata and Error Checks'!$AR$62,'Budget Template'!V$5='Metadata and Error Checks'!$BD$62),AND('Budget Template'!V$4='Metadata and Error Checks'!$AR$62,'Budget Template'!V$5='Metadata and Error Checks'!$BE$62),AND('Budget Template'!V$4='Metadata and Error Checks'!$AR$62,'Budget Template'!V$5='Metadata and Error Checks'!$BF$62),AND('Budget Template'!V$4='Metadata and Error Checks'!$AR$62,'Budget Template'!V$5='Metadata and Error Checks'!$BG$62),AND('Budget Template'!V$4='Metadata and Error Checks'!$AR$62,'Budget Template'!V$5='Metadata and Error Checks'!$BH$62),AND('Budget Template'!V$4='Metadata and Error Checks'!$AR$62,'Budget Template'!V$5='Metadata and Error Checks'!$BI$62), AND('Budget Template'!V$4='Metadata and Error Checks'!$AR$65,'Budget Template'!V$5&lt;&gt;Lists!$G$72),AND('Budget Template'!V$4='Metadata and Error Checks'!$AR$66,'Budget Template'!V$5&lt;&gt;Lists!$G$72),AND('Budget Template'!V$4='Metadata and Error Checks'!$AR$61,'Budget Template'!V$5=Lists!$G$75),AND('Budget Template'!V$4='Metadata and Error Checks'!$AR$62,'Budget Template'!V$5=Lists!$G$75)),"X","")</f>
        <v/>
      </c>
      <c r="X46" s="109" t="str">
        <f>IF(OR(AND('Budget Template'!W$4='Metadata and Error Checks'!$AR$61,'Budget Template'!W$5='Metadata and Error Checks'!$AS$61),AND('Budget Template'!W$4='Metadata and Error Checks'!$AR$61,'Budget Template'!W$5='Metadata and Error Checks'!$AT$61),AND('Budget Template'!W$4='Metadata and Error Checks'!$AR$61,'Budget Template'!W$5='Metadata and Error Checks'!$AU$61),AND('Budget Template'!W$4='Metadata and Error Checks'!$AR$61,'Budget Template'!W$5='Metadata and Error Checks'!$AV$61),AND('Budget Template'!W$4='Metadata and Error Checks'!$AR$61,'Budget Template'!W$5='Metadata and Error Checks'!$AW$61),AND('Budget Template'!W$4='Metadata and Error Checks'!$AR$61,'Budget Template'!W$5='Metadata and Error Checks'!$AX$61),AND('Budget Template'!W$4='Metadata and Error Checks'!$AR$61,'Budget Template'!W$5='Metadata and Error Checks'!$AY$61),AND('Budget Template'!W$4='Metadata and Error Checks'!$AR$61,'Budget Template'!W$5='Metadata and Error Checks'!$AZ$61),AND('Budget Template'!W$4='Metadata and Error Checks'!$AR$61,'Budget Template'!W$5='Metadata and Error Checks'!$BA$61),AND('Budget Template'!W$4='Metadata and Error Checks'!$AR$61,'Budget Template'!W$5='Metadata and Error Checks'!$BB$61),AND('Budget Template'!W$4='Metadata and Error Checks'!$AR$61,'Budget Template'!W$5='Metadata and Error Checks'!$BC$61),AND('Budget Template'!W$4='Metadata and Error Checks'!$AR$61,'Budget Template'!W$5='Metadata and Error Checks'!$BD$61),AND('Budget Template'!W$4='Metadata and Error Checks'!$AR$61,'Budget Template'!W$5='Metadata and Error Checks'!$BE$61),AND('Budget Template'!W$4='Metadata and Error Checks'!$AR$61,'Budget Template'!W$5='Metadata and Error Checks'!$BF$61),AND('Budget Template'!W$4='Metadata and Error Checks'!$AR$61,'Budget Template'!W$5='Metadata and Error Checks'!$BG$61),AND('Budget Template'!W$4='Metadata and Error Checks'!$AR$61,'Budget Template'!W$5='Metadata and Error Checks'!$BH$61),AND('Budget Template'!W$4='Metadata and Error Checks'!$AR$61,'Budget Template'!W$5='Metadata and Error Checks'!$BI$61),AND('Budget Template'!W$4='Metadata and Error Checks'!$AR$62,'Budget Template'!W$5='Metadata and Error Checks'!$AS$62),AND('Budget Template'!W$4='Metadata and Error Checks'!$AR$62,'Budget Template'!W$5='Metadata and Error Checks'!$AT$62),AND('Budget Template'!W$4='Metadata and Error Checks'!$AR$62,'Budget Template'!W$5='Metadata and Error Checks'!$AU$62),AND('Budget Template'!W$4='Metadata and Error Checks'!$AR$62,'Budget Template'!W$5='Metadata and Error Checks'!$AV$62),AND('Budget Template'!W$4='Metadata and Error Checks'!$AR$62,'Budget Template'!W$5='Metadata and Error Checks'!$AW$62),AND('Budget Template'!W$4='Metadata and Error Checks'!$AR$62,'Budget Template'!W$5='Metadata and Error Checks'!$AX$62),AND('Budget Template'!W$4='Metadata and Error Checks'!$AR$62,'Budget Template'!W$5='Metadata and Error Checks'!$AY$62),AND('Budget Template'!W$4='Metadata and Error Checks'!$AR$62,'Budget Template'!W$5='Metadata and Error Checks'!$AZ$62),AND('Budget Template'!W$4='Metadata and Error Checks'!$AR$62,'Budget Template'!W$5='Metadata and Error Checks'!$BA$62),AND('Budget Template'!W$4='Metadata and Error Checks'!$AR$62,'Budget Template'!W$5='Metadata and Error Checks'!$BB$62),AND('Budget Template'!W$4='Metadata and Error Checks'!$AR$62,'Budget Template'!W$5='Metadata and Error Checks'!$BC$62),AND('Budget Template'!W$4='Metadata and Error Checks'!$AR$62,'Budget Template'!W$5='Metadata and Error Checks'!$BD$62),AND('Budget Template'!W$4='Metadata and Error Checks'!$AR$62,'Budget Template'!W$5='Metadata and Error Checks'!$BE$62),AND('Budget Template'!W$4='Metadata and Error Checks'!$AR$62,'Budget Template'!W$5='Metadata and Error Checks'!$BF$62),AND('Budget Template'!W$4='Metadata and Error Checks'!$AR$62,'Budget Template'!W$5='Metadata and Error Checks'!$BG$62),AND('Budget Template'!W$4='Metadata and Error Checks'!$AR$62,'Budget Template'!W$5='Metadata and Error Checks'!$BH$62),AND('Budget Template'!W$4='Metadata and Error Checks'!$AR$62,'Budget Template'!W$5='Metadata and Error Checks'!$BI$62), AND('Budget Template'!W$4='Metadata and Error Checks'!$AR$65,'Budget Template'!W$5&lt;&gt;Lists!$G$72),AND('Budget Template'!W$4='Metadata and Error Checks'!$AR$66,'Budget Template'!W$5&lt;&gt;Lists!$G$72),AND('Budget Template'!W$4='Metadata and Error Checks'!$AR$61,'Budget Template'!W$5=Lists!$G$75),AND('Budget Template'!W$4='Metadata and Error Checks'!$AR$62,'Budget Template'!W$5=Lists!$G$75)),"X","")</f>
        <v/>
      </c>
      <c r="Y46" s="109" t="str">
        <f>IF(OR(AND('Budget Template'!X$4='Metadata and Error Checks'!$AR$61,'Budget Template'!X$5='Metadata and Error Checks'!$AS$61),AND('Budget Template'!X$4='Metadata and Error Checks'!$AR$61,'Budget Template'!X$5='Metadata and Error Checks'!$AT$61),AND('Budget Template'!X$4='Metadata and Error Checks'!$AR$61,'Budget Template'!X$5='Metadata and Error Checks'!$AU$61),AND('Budget Template'!X$4='Metadata and Error Checks'!$AR$61,'Budget Template'!X$5='Metadata and Error Checks'!$AV$61),AND('Budget Template'!X$4='Metadata and Error Checks'!$AR$61,'Budget Template'!X$5='Metadata and Error Checks'!$AW$61),AND('Budget Template'!X$4='Metadata and Error Checks'!$AR$61,'Budget Template'!X$5='Metadata and Error Checks'!$AX$61),AND('Budget Template'!X$4='Metadata and Error Checks'!$AR$61,'Budget Template'!X$5='Metadata and Error Checks'!$AY$61),AND('Budget Template'!X$4='Metadata and Error Checks'!$AR$61,'Budget Template'!X$5='Metadata and Error Checks'!$AZ$61),AND('Budget Template'!X$4='Metadata and Error Checks'!$AR$61,'Budget Template'!X$5='Metadata and Error Checks'!$BA$61),AND('Budget Template'!X$4='Metadata and Error Checks'!$AR$61,'Budget Template'!X$5='Metadata and Error Checks'!$BB$61),AND('Budget Template'!X$4='Metadata and Error Checks'!$AR$61,'Budget Template'!X$5='Metadata and Error Checks'!$BC$61),AND('Budget Template'!X$4='Metadata and Error Checks'!$AR$61,'Budget Template'!X$5='Metadata and Error Checks'!$BD$61),AND('Budget Template'!X$4='Metadata and Error Checks'!$AR$61,'Budget Template'!X$5='Metadata and Error Checks'!$BE$61),AND('Budget Template'!X$4='Metadata and Error Checks'!$AR$61,'Budget Template'!X$5='Metadata and Error Checks'!$BF$61),AND('Budget Template'!X$4='Metadata and Error Checks'!$AR$61,'Budget Template'!X$5='Metadata and Error Checks'!$BG$61),AND('Budget Template'!X$4='Metadata and Error Checks'!$AR$61,'Budget Template'!X$5='Metadata and Error Checks'!$BH$61),AND('Budget Template'!X$4='Metadata and Error Checks'!$AR$61,'Budget Template'!X$5='Metadata and Error Checks'!$BI$61),AND('Budget Template'!X$4='Metadata and Error Checks'!$AR$62,'Budget Template'!X$5='Metadata and Error Checks'!$AS$62),AND('Budget Template'!X$4='Metadata and Error Checks'!$AR$62,'Budget Template'!X$5='Metadata and Error Checks'!$AT$62),AND('Budget Template'!X$4='Metadata and Error Checks'!$AR$62,'Budget Template'!X$5='Metadata and Error Checks'!$AU$62),AND('Budget Template'!X$4='Metadata and Error Checks'!$AR$62,'Budget Template'!X$5='Metadata and Error Checks'!$AV$62),AND('Budget Template'!X$4='Metadata and Error Checks'!$AR$62,'Budget Template'!X$5='Metadata and Error Checks'!$AW$62),AND('Budget Template'!X$4='Metadata and Error Checks'!$AR$62,'Budget Template'!X$5='Metadata and Error Checks'!$AX$62),AND('Budget Template'!X$4='Metadata and Error Checks'!$AR$62,'Budget Template'!X$5='Metadata and Error Checks'!$AY$62),AND('Budget Template'!X$4='Metadata and Error Checks'!$AR$62,'Budget Template'!X$5='Metadata and Error Checks'!$AZ$62),AND('Budget Template'!X$4='Metadata and Error Checks'!$AR$62,'Budget Template'!X$5='Metadata and Error Checks'!$BA$62),AND('Budget Template'!X$4='Metadata and Error Checks'!$AR$62,'Budget Template'!X$5='Metadata and Error Checks'!$BB$62),AND('Budget Template'!X$4='Metadata and Error Checks'!$AR$62,'Budget Template'!X$5='Metadata and Error Checks'!$BC$62),AND('Budget Template'!X$4='Metadata and Error Checks'!$AR$62,'Budget Template'!X$5='Metadata and Error Checks'!$BD$62),AND('Budget Template'!X$4='Metadata and Error Checks'!$AR$62,'Budget Template'!X$5='Metadata and Error Checks'!$BE$62),AND('Budget Template'!X$4='Metadata and Error Checks'!$AR$62,'Budget Template'!X$5='Metadata and Error Checks'!$BF$62),AND('Budget Template'!X$4='Metadata and Error Checks'!$AR$62,'Budget Template'!X$5='Metadata and Error Checks'!$BG$62),AND('Budget Template'!X$4='Metadata and Error Checks'!$AR$62,'Budget Template'!X$5='Metadata and Error Checks'!$BH$62),AND('Budget Template'!X$4='Metadata and Error Checks'!$AR$62,'Budget Template'!X$5='Metadata and Error Checks'!$BI$62), AND('Budget Template'!X$4='Metadata and Error Checks'!$AR$65,'Budget Template'!X$5&lt;&gt;Lists!$G$72),AND('Budget Template'!X$4='Metadata and Error Checks'!$AR$66,'Budget Template'!X$5&lt;&gt;Lists!$G$72),AND('Budget Template'!X$4='Metadata and Error Checks'!$AR$61,'Budget Template'!X$5=Lists!$G$75),AND('Budget Template'!X$4='Metadata and Error Checks'!$AR$62,'Budget Template'!X$5=Lists!$G$75)),"X","")</f>
        <v/>
      </c>
      <c r="Z46" s="109" t="str">
        <f>IF(OR(AND('Budget Template'!Y$4='Metadata and Error Checks'!$AR$61,'Budget Template'!Y$5='Metadata and Error Checks'!$AS$61),AND('Budget Template'!Y$4='Metadata and Error Checks'!$AR$61,'Budget Template'!Y$5='Metadata and Error Checks'!$AT$61),AND('Budget Template'!Y$4='Metadata and Error Checks'!$AR$61,'Budget Template'!Y$5='Metadata and Error Checks'!$AU$61),AND('Budget Template'!Y$4='Metadata and Error Checks'!$AR$61,'Budget Template'!Y$5='Metadata and Error Checks'!$AV$61),AND('Budget Template'!Y$4='Metadata and Error Checks'!$AR$61,'Budget Template'!Y$5='Metadata and Error Checks'!$AW$61),AND('Budget Template'!Y$4='Metadata and Error Checks'!$AR$61,'Budget Template'!Y$5='Metadata and Error Checks'!$AX$61),AND('Budget Template'!Y$4='Metadata and Error Checks'!$AR$61,'Budget Template'!Y$5='Metadata and Error Checks'!$AY$61),AND('Budget Template'!Y$4='Metadata and Error Checks'!$AR$61,'Budget Template'!Y$5='Metadata and Error Checks'!$AZ$61),AND('Budget Template'!Y$4='Metadata and Error Checks'!$AR$61,'Budget Template'!Y$5='Metadata and Error Checks'!$BA$61),AND('Budget Template'!Y$4='Metadata and Error Checks'!$AR$61,'Budget Template'!Y$5='Metadata and Error Checks'!$BB$61),AND('Budget Template'!Y$4='Metadata and Error Checks'!$AR$61,'Budget Template'!Y$5='Metadata and Error Checks'!$BC$61),AND('Budget Template'!Y$4='Metadata and Error Checks'!$AR$61,'Budget Template'!Y$5='Metadata and Error Checks'!$BD$61),AND('Budget Template'!Y$4='Metadata and Error Checks'!$AR$61,'Budget Template'!Y$5='Metadata and Error Checks'!$BE$61),AND('Budget Template'!Y$4='Metadata and Error Checks'!$AR$61,'Budget Template'!Y$5='Metadata and Error Checks'!$BF$61),AND('Budget Template'!Y$4='Metadata and Error Checks'!$AR$61,'Budget Template'!Y$5='Metadata and Error Checks'!$BG$61),AND('Budget Template'!Y$4='Metadata and Error Checks'!$AR$61,'Budget Template'!Y$5='Metadata and Error Checks'!$BH$61),AND('Budget Template'!Y$4='Metadata and Error Checks'!$AR$61,'Budget Template'!Y$5='Metadata and Error Checks'!$BI$61),AND('Budget Template'!Y$4='Metadata and Error Checks'!$AR$62,'Budget Template'!Y$5='Metadata and Error Checks'!$AS$62),AND('Budget Template'!Y$4='Metadata and Error Checks'!$AR$62,'Budget Template'!Y$5='Metadata and Error Checks'!$AT$62),AND('Budget Template'!Y$4='Metadata and Error Checks'!$AR$62,'Budget Template'!Y$5='Metadata and Error Checks'!$AU$62),AND('Budget Template'!Y$4='Metadata and Error Checks'!$AR$62,'Budget Template'!Y$5='Metadata and Error Checks'!$AV$62),AND('Budget Template'!Y$4='Metadata and Error Checks'!$AR$62,'Budget Template'!Y$5='Metadata and Error Checks'!$AW$62),AND('Budget Template'!Y$4='Metadata and Error Checks'!$AR$62,'Budget Template'!Y$5='Metadata and Error Checks'!$AX$62),AND('Budget Template'!Y$4='Metadata and Error Checks'!$AR$62,'Budget Template'!Y$5='Metadata and Error Checks'!$AY$62),AND('Budget Template'!Y$4='Metadata and Error Checks'!$AR$62,'Budget Template'!Y$5='Metadata and Error Checks'!$AZ$62),AND('Budget Template'!Y$4='Metadata and Error Checks'!$AR$62,'Budget Template'!Y$5='Metadata and Error Checks'!$BA$62),AND('Budget Template'!Y$4='Metadata and Error Checks'!$AR$62,'Budget Template'!Y$5='Metadata and Error Checks'!$BB$62),AND('Budget Template'!Y$4='Metadata and Error Checks'!$AR$62,'Budget Template'!Y$5='Metadata and Error Checks'!$BC$62),AND('Budget Template'!Y$4='Metadata and Error Checks'!$AR$62,'Budget Template'!Y$5='Metadata and Error Checks'!$BD$62),AND('Budget Template'!Y$4='Metadata and Error Checks'!$AR$62,'Budget Template'!Y$5='Metadata and Error Checks'!$BE$62),AND('Budget Template'!Y$4='Metadata and Error Checks'!$AR$62,'Budget Template'!Y$5='Metadata and Error Checks'!$BF$62),AND('Budget Template'!Y$4='Metadata and Error Checks'!$AR$62,'Budget Template'!Y$5='Metadata and Error Checks'!$BG$62),AND('Budget Template'!Y$4='Metadata and Error Checks'!$AR$62,'Budget Template'!Y$5='Metadata and Error Checks'!$BH$62),AND('Budget Template'!Y$4='Metadata and Error Checks'!$AR$62,'Budget Template'!Y$5='Metadata and Error Checks'!$BI$62), AND('Budget Template'!Y$4='Metadata and Error Checks'!$AR$65,'Budget Template'!Y$5&lt;&gt;Lists!$G$72),AND('Budget Template'!Y$4='Metadata and Error Checks'!$AR$66,'Budget Template'!Y$5&lt;&gt;Lists!$G$72),AND('Budget Template'!Y$4='Metadata and Error Checks'!$AR$61,'Budget Template'!Y$5=Lists!$G$75),AND('Budget Template'!Y$4='Metadata and Error Checks'!$AR$62,'Budget Template'!Y$5=Lists!$G$75)),"X","")</f>
        <v/>
      </c>
      <c r="AA46" s="109" t="str">
        <f>IF(OR(AND('Budget Template'!Z$4='Metadata and Error Checks'!$AR$61,'Budget Template'!Z$5='Metadata and Error Checks'!$AS$61),AND('Budget Template'!Z$4='Metadata and Error Checks'!$AR$61,'Budget Template'!Z$5='Metadata and Error Checks'!$AT$61),AND('Budget Template'!Z$4='Metadata and Error Checks'!$AR$61,'Budget Template'!Z$5='Metadata and Error Checks'!$AU$61),AND('Budget Template'!Z$4='Metadata and Error Checks'!$AR$61,'Budget Template'!Z$5='Metadata and Error Checks'!$AV$61),AND('Budget Template'!Z$4='Metadata and Error Checks'!$AR$61,'Budget Template'!Z$5='Metadata and Error Checks'!$AW$61),AND('Budget Template'!Z$4='Metadata and Error Checks'!$AR$61,'Budget Template'!Z$5='Metadata and Error Checks'!$AX$61),AND('Budget Template'!Z$4='Metadata and Error Checks'!$AR$61,'Budget Template'!Z$5='Metadata and Error Checks'!$AY$61),AND('Budget Template'!Z$4='Metadata and Error Checks'!$AR$61,'Budget Template'!Z$5='Metadata and Error Checks'!$AZ$61),AND('Budget Template'!Z$4='Metadata and Error Checks'!$AR$61,'Budget Template'!Z$5='Metadata and Error Checks'!$BA$61),AND('Budget Template'!Z$4='Metadata and Error Checks'!$AR$61,'Budget Template'!Z$5='Metadata and Error Checks'!$BB$61),AND('Budget Template'!Z$4='Metadata and Error Checks'!$AR$61,'Budget Template'!Z$5='Metadata and Error Checks'!$BC$61),AND('Budget Template'!Z$4='Metadata and Error Checks'!$AR$61,'Budget Template'!Z$5='Metadata and Error Checks'!$BD$61),AND('Budget Template'!Z$4='Metadata and Error Checks'!$AR$61,'Budget Template'!Z$5='Metadata and Error Checks'!$BE$61),AND('Budget Template'!Z$4='Metadata and Error Checks'!$AR$61,'Budget Template'!Z$5='Metadata and Error Checks'!$BF$61),AND('Budget Template'!Z$4='Metadata and Error Checks'!$AR$61,'Budget Template'!Z$5='Metadata and Error Checks'!$BG$61),AND('Budget Template'!Z$4='Metadata and Error Checks'!$AR$61,'Budget Template'!Z$5='Metadata and Error Checks'!$BH$61),AND('Budget Template'!Z$4='Metadata and Error Checks'!$AR$61,'Budget Template'!Z$5='Metadata and Error Checks'!$BI$61),AND('Budget Template'!Z$4='Metadata and Error Checks'!$AR$62,'Budget Template'!Z$5='Metadata and Error Checks'!$AS$62),AND('Budget Template'!Z$4='Metadata and Error Checks'!$AR$62,'Budget Template'!Z$5='Metadata and Error Checks'!$AT$62),AND('Budget Template'!Z$4='Metadata and Error Checks'!$AR$62,'Budget Template'!Z$5='Metadata and Error Checks'!$AU$62),AND('Budget Template'!Z$4='Metadata and Error Checks'!$AR$62,'Budget Template'!Z$5='Metadata and Error Checks'!$AV$62),AND('Budget Template'!Z$4='Metadata and Error Checks'!$AR$62,'Budget Template'!Z$5='Metadata and Error Checks'!$AW$62),AND('Budget Template'!Z$4='Metadata and Error Checks'!$AR$62,'Budget Template'!Z$5='Metadata and Error Checks'!$AX$62),AND('Budget Template'!Z$4='Metadata and Error Checks'!$AR$62,'Budget Template'!Z$5='Metadata and Error Checks'!$AY$62),AND('Budget Template'!Z$4='Metadata and Error Checks'!$AR$62,'Budget Template'!Z$5='Metadata and Error Checks'!$AZ$62),AND('Budget Template'!Z$4='Metadata and Error Checks'!$AR$62,'Budget Template'!Z$5='Metadata and Error Checks'!$BA$62),AND('Budget Template'!Z$4='Metadata and Error Checks'!$AR$62,'Budget Template'!Z$5='Metadata and Error Checks'!$BB$62),AND('Budget Template'!Z$4='Metadata and Error Checks'!$AR$62,'Budget Template'!Z$5='Metadata and Error Checks'!$BC$62),AND('Budget Template'!Z$4='Metadata and Error Checks'!$AR$62,'Budget Template'!Z$5='Metadata and Error Checks'!$BD$62),AND('Budget Template'!Z$4='Metadata and Error Checks'!$AR$62,'Budget Template'!Z$5='Metadata and Error Checks'!$BE$62),AND('Budget Template'!Z$4='Metadata and Error Checks'!$AR$62,'Budget Template'!Z$5='Metadata and Error Checks'!$BF$62),AND('Budget Template'!Z$4='Metadata and Error Checks'!$AR$62,'Budget Template'!Z$5='Metadata and Error Checks'!$BG$62),AND('Budget Template'!Z$4='Metadata and Error Checks'!$AR$62,'Budget Template'!Z$5='Metadata and Error Checks'!$BH$62),AND('Budget Template'!Z$4='Metadata and Error Checks'!$AR$62,'Budget Template'!Z$5='Metadata and Error Checks'!$BI$62), AND('Budget Template'!Z$4='Metadata and Error Checks'!$AR$65,'Budget Template'!Z$5&lt;&gt;Lists!$G$72),AND('Budget Template'!Z$4='Metadata and Error Checks'!$AR$66,'Budget Template'!Z$5&lt;&gt;Lists!$G$72),AND('Budget Template'!Z$4='Metadata and Error Checks'!$AR$61,'Budget Template'!Z$5=Lists!$G$75),AND('Budget Template'!Z$4='Metadata and Error Checks'!$AR$62,'Budget Template'!Z$5=Lists!$G$75)),"X","")</f>
        <v/>
      </c>
      <c r="AB46" s="109" t="str">
        <f>IF(OR(AND('Budget Template'!AA$4='Metadata and Error Checks'!$AR$61,'Budget Template'!AA$5='Metadata and Error Checks'!$AS$61),AND('Budget Template'!AA$4='Metadata and Error Checks'!$AR$61,'Budget Template'!AA$5='Metadata and Error Checks'!$AT$61),AND('Budget Template'!AA$4='Metadata and Error Checks'!$AR$61,'Budget Template'!AA$5='Metadata and Error Checks'!$AU$61),AND('Budget Template'!AA$4='Metadata and Error Checks'!$AR$61,'Budget Template'!AA$5='Metadata and Error Checks'!$AV$61),AND('Budget Template'!AA$4='Metadata and Error Checks'!$AR$61,'Budget Template'!AA$5='Metadata and Error Checks'!$AW$61),AND('Budget Template'!AA$4='Metadata and Error Checks'!$AR$61,'Budget Template'!AA$5='Metadata and Error Checks'!$AX$61),AND('Budget Template'!AA$4='Metadata and Error Checks'!$AR$61,'Budget Template'!AA$5='Metadata and Error Checks'!$AY$61),AND('Budget Template'!AA$4='Metadata and Error Checks'!$AR$61,'Budget Template'!AA$5='Metadata and Error Checks'!$AZ$61),AND('Budget Template'!AA$4='Metadata and Error Checks'!$AR$61,'Budget Template'!AA$5='Metadata and Error Checks'!$BA$61),AND('Budget Template'!AA$4='Metadata and Error Checks'!$AR$61,'Budget Template'!AA$5='Metadata and Error Checks'!$BB$61),AND('Budget Template'!AA$4='Metadata and Error Checks'!$AR$61,'Budget Template'!AA$5='Metadata and Error Checks'!$BC$61),AND('Budget Template'!AA$4='Metadata and Error Checks'!$AR$61,'Budget Template'!AA$5='Metadata and Error Checks'!$BD$61),AND('Budget Template'!AA$4='Metadata and Error Checks'!$AR$61,'Budget Template'!AA$5='Metadata and Error Checks'!$BE$61),AND('Budget Template'!AA$4='Metadata and Error Checks'!$AR$61,'Budget Template'!AA$5='Metadata and Error Checks'!$BF$61),AND('Budget Template'!AA$4='Metadata and Error Checks'!$AR$61,'Budget Template'!AA$5='Metadata and Error Checks'!$BG$61),AND('Budget Template'!AA$4='Metadata and Error Checks'!$AR$61,'Budget Template'!AA$5='Metadata and Error Checks'!$BH$61),AND('Budget Template'!AA$4='Metadata and Error Checks'!$AR$61,'Budget Template'!AA$5='Metadata and Error Checks'!$BI$61),AND('Budget Template'!AA$4='Metadata and Error Checks'!$AR$62,'Budget Template'!AA$5='Metadata and Error Checks'!$AS$62),AND('Budget Template'!AA$4='Metadata and Error Checks'!$AR$62,'Budget Template'!AA$5='Metadata and Error Checks'!$AT$62),AND('Budget Template'!AA$4='Metadata and Error Checks'!$AR$62,'Budget Template'!AA$5='Metadata and Error Checks'!$AU$62),AND('Budget Template'!AA$4='Metadata and Error Checks'!$AR$62,'Budget Template'!AA$5='Metadata and Error Checks'!$AV$62),AND('Budget Template'!AA$4='Metadata and Error Checks'!$AR$62,'Budget Template'!AA$5='Metadata and Error Checks'!$AW$62),AND('Budget Template'!AA$4='Metadata and Error Checks'!$AR$62,'Budget Template'!AA$5='Metadata and Error Checks'!$AX$62),AND('Budget Template'!AA$4='Metadata and Error Checks'!$AR$62,'Budget Template'!AA$5='Metadata and Error Checks'!$AY$62),AND('Budget Template'!AA$4='Metadata and Error Checks'!$AR$62,'Budget Template'!AA$5='Metadata and Error Checks'!$AZ$62),AND('Budget Template'!AA$4='Metadata and Error Checks'!$AR$62,'Budget Template'!AA$5='Metadata and Error Checks'!$BA$62),AND('Budget Template'!AA$4='Metadata and Error Checks'!$AR$62,'Budget Template'!AA$5='Metadata and Error Checks'!$BB$62),AND('Budget Template'!AA$4='Metadata and Error Checks'!$AR$62,'Budget Template'!AA$5='Metadata and Error Checks'!$BC$62),AND('Budget Template'!AA$4='Metadata and Error Checks'!$AR$62,'Budget Template'!AA$5='Metadata and Error Checks'!$BD$62),AND('Budget Template'!AA$4='Metadata and Error Checks'!$AR$62,'Budget Template'!AA$5='Metadata and Error Checks'!$BE$62),AND('Budget Template'!AA$4='Metadata and Error Checks'!$AR$62,'Budget Template'!AA$5='Metadata and Error Checks'!$BF$62),AND('Budget Template'!AA$4='Metadata and Error Checks'!$AR$62,'Budget Template'!AA$5='Metadata and Error Checks'!$BG$62),AND('Budget Template'!AA$4='Metadata and Error Checks'!$AR$62,'Budget Template'!AA$5='Metadata and Error Checks'!$BH$62),AND('Budget Template'!AA$4='Metadata and Error Checks'!$AR$62,'Budget Template'!AA$5='Metadata and Error Checks'!$BI$62), AND('Budget Template'!AA$4='Metadata and Error Checks'!$AR$65,'Budget Template'!AA$5&lt;&gt;Lists!$G$72),AND('Budget Template'!AA$4='Metadata and Error Checks'!$AR$66,'Budget Template'!AA$5&lt;&gt;Lists!$G$72),AND('Budget Template'!AA$4='Metadata and Error Checks'!$AR$61,'Budget Template'!AA$5=Lists!$G$75),AND('Budget Template'!AA$4='Metadata and Error Checks'!$AR$62,'Budget Template'!AA$5=Lists!$G$75)),"X","")</f>
        <v/>
      </c>
      <c r="AC46" s="109" t="str">
        <f>IF(OR(AND('Budget Template'!AB$4='Metadata and Error Checks'!$AR$61,'Budget Template'!AB$5='Metadata and Error Checks'!$AS$61),AND('Budget Template'!AB$4='Metadata and Error Checks'!$AR$61,'Budget Template'!AB$5='Metadata and Error Checks'!$AT$61),AND('Budget Template'!AB$4='Metadata and Error Checks'!$AR$61,'Budget Template'!AB$5='Metadata and Error Checks'!$AU$61),AND('Budget Template'!AB$4='Metadata and Error Checks'!$AR$61,'Budget Template'!AB$5='Metadata and Error Checks'!$AV$61),AND('Budget Template'!AB$4='Metadata and Error Checks'!$AR$61,'Budget Template'!AB$5='Metadata and Error Checks'!$AW$61),AND('Budget Template'!AB$4='Metadata and Error Checks'!$AR$61,'Budget Template'!AB$5='Metadata and Error Checks'!$AX$61),AND('Budget Template'!AB$4='Metadata and Error Checks'!$AR$61,'Budget Template'!AB$5='Metadata and Error Checks'!$AY$61),AND('Budget Template'!AB$4='Metadata and Error Checks'!$AR$61,'Budget Template'!AB$5='Metadata and Error Checks'!$AZ$61),AND('Budget Template'!AB$4='Metadata and Error Checks'!$AR$61,'Budget Template'!AB$5='Metadata and Error Checks'!$BA$61),AND('Budget Template'!AB$4='Metadata and Error Checks'!$AR$61,'Budget Template'!AB$5='Metadata and Error Checks'!$BB$61),AND('Budget Template'!AB$4='Metadata and Error Checks'!$AR$61,'Budget Template'!AB$5='Metadata and Error Checks'!$BC$61),AND('Budget Template'!AB$4='Metadata and Error Checks'!$AR$61,'Budget Template'!AB$5='Metadata and Error Checks'!$BD$61),AND('Budget Template'!AB$4='Metadata and Error Checks'!$AR$61,'Budget Template'!AB$5='Metadata and Error Checks'!$BE$61),AND('Budget Template'!AB$4='Metadata and Error Checks'!$AR$61,'Budget Template'!AB$5='Metadata and Error Checks'!$BF$61),AND('Budget Template'!AB$4='Metadata and Error Checks'!$AR$61,'Budget Template'!AB$5='Metadata and Error Checks'!$BG$61),AND('Budget Template'!AB$4='Metadata and Error Checks'!$AR$61,'Budget Template'!AB$5='Metadata and Error Checks'!$BH$61),AND('Budget Template'!AB$4='Metadata and Error Checks'!$AR$61,'Budget Template'!AB$5='Metadata and Error Checks'!$BI$61),AND('Budget Template'!AB$4='Metadata and Error Checks'!$AR$62,'Budget Template'!AB$5='Metadata and Error Checks'!$AS$62),AND('Budget Template'!AB$4='Metadata and Error Checks'!$AR$62,'Budget Template'!AB$5='Metadata and Error Checks'!$AT$62),AND('Budget Template'!AB$4='Metadata and Error Checks'!$AR$62,'Budget Template'!AB$5='Metadata and Error Checks'!$AU$62),AND('Budget Template'!AB$4='Metadata and Error Checks'!$AR$62,'Budget Template'!AB$5='Metadata and Error Checks'!$AV$62),AND('Budget Template'!AB$4='Metadata and Error Checks'!$AR$62,'Budget Template'!AB$5='Metadata and Error Checks'!$AW$62),AND('Budget Template'!AB$4='Metadata and Error Checks'!$AR$62,'Budget Template'!AB$5='Metadata and Error Checks'!$AX$62),AND('Budget Template'!AB$4='Metadata and Error Checks'!$AR$62,'Budget Template'!AB$5='Metadata and Error Checks'!$AY$62),AND('Budget Template'!AB$4='Metadata and Error Checks'!$AR$62,'Budget Template'!AB$5='Metadata and Error Checks'!$AZ$62),AND('Budget Template'!AB$4='Metadata and Error Checks'!$AR$62,'Budget Template'!AB$5='Metadata and Error Checks'!$BA$62),AND('Budget Template'!AB$4='Metadata and Error Checks'!$AR$62,'Budget Template'!AB$5='Metadata and Error Checks'!$BB$62),AND('Budget Template'!AB$4='Metadata and Error Checks'!$AR$62,'Budget Template'!AB$5='Metadata and Error Checks'!$BC$62),AND('Budget Template'!AB$4='Metadata and Error Checks'!$AR$62,'Budget Template'!AB$5='Metadata and Error Checks'!$BD$62),AND('Budget Template'!AB$4='Metadata and Error Checks'!$AR$62,'Budget Template'!AB$5='Metadata and Error Checks'!$BE$62),AND('Budget Template'!AB$4='Metadata and Error Checks'!$AR$62,'Budget Template'!AB$5='Metadata and Error Checks'!$BF$62),AND('Budget Template'!AB$4='Metadata and Error Checks'!$AR$62,'Budget Template'!AB$5='Metadata and Error Checks'!$BG$62),AND('Budget Template'!AB$4='Metadata and Error Checks'!$AR$62,'Budget Template'!AB$5='Metadata and Error Checks'!$BH$62),AND('Budget Template'!AB$4='Metadata and Error Checks'!$AR$62,'Budget Template'!AB$5='Metadata and Error Checks'!$BI$62), AND('Budget Template'!AB$4='Metadata and Error Checks'!$AR$65,'Budget Template'!AB$5&lt;&gt;Lists!$G$72),AND('Budget Template'!AB$4='Metadata and Error Checks'!$AR$66,'Budget Template'!AB$5&lt;&gt;Lists!$G$72),AND('Budget Template'!AB$4='Metadata and Error Checks'!$AR$61,'Budget Template'!AB$5=Lists!$G$75),AND('Budget Template'!AB$4='Metadata and Error Checks'!$AR$62,'Budget Template'!AB$5=Lists!$G$75)),"X","")</f>
        <v/>
      </c>
      <c r="AD46" s="109" t="str">
        <f>IF(OR(AND('Budget Template'!AC$4='Metadata and Error Checks'!$AR$61,'Budget Template'!AC$5='Metadata and Error Checks'!$AS$61),AND('Budget Template'!AC$4='Metadata and Error Checks'!$AR$61,'Budget Template'!AC$5='Metadata and Error Checks'!$AT$61),AND('Budget Template'!AC$4='Metadata and Error Checks'!$AR$61,'Budget Template'!AC$5='Metadata and Error Checks'!$AU$61),AND('Budget Template'!AC$4='Metadata and Error Checks'!$AR$61,'Budget Template'!AC$5='Metadata and Error Checks'!$AV$61),AND('Budget Template'!AC$4='Metadata and Error Checks'!$AR$61,'Budget Template'!AC$5='Metadata and Error Checks'!$AW$61),AND('Budget Template'!AC$4='Metadata and Error Checks'!$AR$61,'Budget Template'!AC$5='Metadata and Error Checks'!$AX$61),AND('Budget Template'!AC$4='Metadata and Error Checks'!$AR$61,'Budget Template'!AC$5='Metadata and Error Checks'!$AY$61),AND('Budget Template'!AC$4='Metadata and Error Checks'!$AR$61,'Budget Template'!AC$5='Metadata and Error Checks'!$AZ$61),AND('Budget Template'!AC$4='Metadata and Error Checks'!$AR$61,'Budget Template'!AC$5='Metadata and Error Checks'!$BA$61),AND('Budget Template'!AC$4='Metadata and Error Checks'!$AR$61,'Budget Template'!AC$5='Metadata and Error Checks'!$BB$61),AND('Budget Template'!AC$4='Metadata and Error Checks'!$AR$61,'Budget Template'!AC$5='Metadata and Error Checks'!$BC$61),AND('Budget Template'!AC$4='Metadata and Error Checks'!$AR$61,'Budget Template'!AC$5='Metadata and Error Checks'!$BD$61),AND('Budget Template'!AC$4='Metadata and Error Checks'!$AR$61,'Budget Template'!AC$5='Metadata and Error Checks'!$BE$61),AND('Budget Template'!AC$4='Metadata and Error Checks'!$AR$61,'Budget Template'!AC$5='Metadata and Error Checks'!$BF$61),AND('Budget Template'!AC$4='Metadata and Error Checks'!$AR$61,'Budget Template'!AC$5='Metadata and Error Checks'!$BG$61),AND('Budget Template'!AC$4='Metadata and Error Checks'!$AR$61,'Budget Template'!AC$5='Metadata and Error Checks'!$BH$61),AND('Budget Template'!AC$4='Metadata and Error Checks'!$AR$61,'Budget Template'!AC$5='Metadata and Error Checks'!$BI$61),AND('Budget Template'!AC$4='Metadata and Error Checks'!$AR$62,'Budget Template'!AC$5='Metadata and Error Checks'!$AS$62),AND('Budget Template'!AC$4='Metadata and Error Checks'!$AR$62,'Budget Template'!AC$5='Metadata and Error Checks'!$AT$62),AND('Budget Template'!AC$4='Metadata and Error Checks'!$AR$62,'Budget Template'!AC$5='Metadata and Error Checks'!$AU$62),AND('Budget Template'!AC$4='Metadata and Error Checks'!$AR$62,'Budget Template'!AC$5='Metadata and Error Checks'!$AV$62),AND('Budget Template'!AC$4='Metadata and Error Checks'!$AR$62,'Budget Template'!AC$5='Metadata and Error Checks'!$AW$62),AND('Budget Template'!AC$4='Metadata and Error Checks'!$AR$62,'Budget Template'!AC$5='Metadata and Error Checks'!$AX$62),AND('Budget Template'!AC$4='Metadata and Error Checks'!$AR$62,'Budget Template'!AC$5='Metadata and Error Checks'!$AY$62),AND('Budget Template'!AC$4='Metadata and Error Checks'!$AR$62,'Budget Template'!AC$5='Metadata and Error Checks'!$AZ$62),AND('Budget Template'!AC$4='Metadata and Error Checks'!$AR$62,'Budget Template'!AC$5='Metadata and Error Checks'!$BA$62),AND('Budget Template'!AC$4='Metadata and Error Checks'!$AR$62,'Budget Template'!AC$5='Metadata and Error Checks'!$BB$62),AND('Budget Template'!AC$4='Metadata and Error Checks'!$AR$62,'Budget Template'!AC$5='Metadata and Error Checks'!$BC$62),AND('Budget Template'!AC$4='Metadata and Error Checks'!$AR$62,'Budget Template'!AC$5='Metadata and Error Checks'!$BD$62),AND('Budget Template'!AC$4='Metadata and Error Checks'!$AR$62,'Budget Template'!AC$5='Metadata and Error Checks'!$BE$62),AND('Budget Template'!AC$4='Metadata and Error Checks'!$AR$62,'Budget Template'!AC$5='Metadata and Error Checks'!$BF$62),AND('Budget Template'!AC$4='Metadata and Error Checks'!$AR$62,'Budget Template'!AC$5='Metadata and Error Checks'!$BG$62),AND('Budget Template'!AC$4='Metadata and Error Checks'!$AR$62,'Budget Template'!AC$5='Metadata and Error Checks'!$BH$62),AND('Budget Template'!AC$4='Metadata and Error Checks'!$AR$62,'Budget Template'!AC$5='Metadata and Error Checks'!$BI$62), AND('Budget Template'!AC$4='Metadata and Error Checks'!$AR$65,'Budget Template'!AC$5&lt;&gt;Lists!$G$72),AND('Budget Template'!AC$4='Metadata and Error Checks'!$AR$66,'Budget Template'!AC$5&lt;&gt;Lists!$G$72),AND('Budget Template'!AC$4='Metadata and Error Checks'!$AR$61,'Budget Template'!AC$5=Lists!$G$75),AND('Budget Template'!AC$4='Metadata and Error Checks'!$AR$62,'Budget Template'!AC$5=Lists!$G$75)),"X","")</f>
        <v/>
      </c>
      <c r="AE46" s="109" t="str">
        <f>IF(OR(AND('Budget Template'!AD$4='Metadata and Error Checks'!$AR$61,'Budget Template'!AD$5='Metadata and Error Checks'!$AS$61),AND('Budget Template'!AD$4='Metadata and Error Checks'!$AR$61,'Budget Template'!AD$5='Metadata and Error Checks'!$AT$61),AND('Budget Template'!AD$4='Metadata and Error Checks'!$AR$61,'Budget Template'!AD$5='Metadata and Error Checks'!$AU$61),AND('Budget Template'!AD$4='Metadata and Error Checks'!$AR$61,'Budget Template'!AD$5='Metadata and Error Checks'!$AV$61),AND('Budget Template'!AD$4='Metadata and Error Checks'!$AR$61,'Budget Template'!AD$5='Metadata and Error Checks'!$AW$61),AND('Budget Template'!AD$4='Metadata and Error Checks'!$AR$61,'Budget Template'!AD$5='Metadata and Error Checks'!$AX$61),AND('Budget Template'!AD$4='Metadata and Error Checks'!$AR$61,'Budget Template'!AD$5='Metadata and Error Checks'!$AY$61),AND('Budget Template'!AD$4='Metadata and Error Checks'!$AR$61,'Budget Template'!AD$5='Metadata and Error Checks'!$AZ$61),AND('Budget Template'!AD$4='Metadata and Error Checks'!$AR$61,'Budget Template'!AD$5='Metadata and Error Checks'!$BA$61),AND('Budget Template'!AD$4='Metadata and Error Checks'!$AR$61,'Budget Template'!AD$5='Metadata and Error Checks'!$BB$61),AND('Budget Template'!AD$4='Metadata and Error Checks'!$AR$61,'Budget Template'!AD$5='Metadata and Error Checks'!$BC$61),AND('Budget Template'!AD$4='Metadata and Error Checks'!$AR$61,'Budget Template'!AD$5='Metadata and Error Checks'!$BD$61),AND('Budget Template'!AD$4='Metadata and Error Checks'!$AR$61,'Budget Template'!AD$5='Metadata and Error Checks'!$BE$61),AND('Budget Template'!AD$4='Metadata and Error Checks'!$AR$61,'Budget Template'!AD$5='Metadata and Error Checks'!$BF$61),AND('Budget Template'!AD$4='Metadata and Error Checks'!$AR$61,'Budget Template'!AD$5='Metadata and Error Checks'!$BG$61),AND('Budget Template'!AD$4='Metadata and Error Checks'!$AR$61,'Budget Template'!AD$5='Metadata and Error Checks'!$BH$61),AND('Budget Template'!AD$4='Metadata and Error Checks'!$AR$61,'Budget Template'!AD$5='Metadata and Error Checks'!$BI$61),AND('Budget Template'!AD$4='Metadata and Error Checks'!$AR$62,'Budget Template'!AD$5='Metadata and Error Checks'!$AS$62),AND('Budget Template'!AD$4='Metadata and Error Checks'!$AR$62,'Budget Template'!AD$5='Metadata and Error Checks'!$AT$62),AND('Budget Template'!AD$4='Metadata and Error Checks'!$AR$62,'Budget Template'!AD$5='Metadata and Error Checks'!$AU$62),AND('Budget Template'!AD$4='Metadata and Error Checks'!$AR$62,'Budget Template'!AD$5='Metadata and Error Checks'!$AV$62),AND('Budget Template'!AD$4='Metadata and Error Checks'!$AR$62,'Budget Template'!AD$5='Metadata and Error Checks'!$AW$62),AND('Budget Template'!AD$4='Metadata and Error Checks'!$AR$62,'Budget Template'!AD$5='Metadata and Error Checks'!$AX$62),AND('Budget Template'!AD$4='Metadata and Error Checks'!$AR$62,'Budget Template'!AD$5='Metadata and Error Checks'!$AY$62),AND('Budget Template'!AD$4='Metadata and Error Checks'!$AR$62,'Budget Template'!AD$5='Metadata and Error Checks'!$AZ$62),AND('Budget Template'!AD$4='Metadata and Error Checks'!$AR$62,'Budget Template'!AD$5='Metadata and Error Checks'!$BA$62),AND('Budget Template'!AD$4='Metadata and Error Checks'!$AR$62,'Budget Template'!AD$5='Metadata and Error Checks'!$BB$62),AND('Budget Template'!AD$4='Metadata and Error Checks'!$AR$62,'Budget Template'!AD$5='Metadata and Error Checks'!$BC$62),AND('Budget Template'!AD$4='Metadata and Error Checks'!$AR$62,'Budget Template'!AD$5='Metadata and Error Checks'!$BD$62),AND('Budget Template'!AD$4='Metadata and Error Checks'!$AR$62,'Budget Template'!AD$5='Metadata and Error Checks'!$BE$62),AND('Budget Template'!AD$4='Metadata and Error Checks'!$AR$62,'Budget Template'!AD$5='Metadata and Error Checks'!$BF$62),AND('Budget Template'!AD$4='Metadata and Error Checks'!$AR$62,'Budget Template'!AD$5='Metadata and Error Checks'!$BG$62),AND('Budget Template'!AD$4='Metadata and Error Checks'!$AR$62,'Budget Template'!AD$5='Metadata and Error Checks'!$BH$62),AND('Budget Template'!AD$4='Metadata and Error Checks'!$AR$62,'Budget Template'!AD$5='Metadata and Error Checks'!$BI$62), AND('Budget Template'!AD$4='Metadata and Error Checks'!$AR$65,'Budget Template'!AD$5&lt;&gt;Lists!$G$72),AND('Budget Template'!AD$4='Metadata and Error Checks'!$AR$66,'Budget Template'!AD$5&lt;&gt;Lists!$G$72),AND('Budget Template'!AD$4='Metadata and Error Checks'!$AR$61,'Budget Template'!AD$5=Lists!$G$75),AND('Budget Template'!AD$4='Metadata and Error Checks'!$AR$62,'Budget Template'!AD$5=Lists!$G$75)),"X","")</f>
        <v/>
      </c>
      <c r="AF46" s="109" t="str">
        <f>IF(OR(AND('Budget Template'!AE$4='Metadata and Error Checks'!$AR$61,'Budget Template'!AE$5='Metadata and Error Checks'!$AS$61),AND('Budget Template'!AE$4='Metadata and Error Checks'!$AR$61,'Budget Template'!AE$5='Metadata and Error Checks'!$AT$61),AND('Budget Template'!AE$4='Metadata and Error Checks'!$AR$61,'Budget Template'!AE$5='Metadata and Error Checks'!$AU$61),AND('Budget Template'!AE$4='Metadata and Error Checks'!$AR$61,'Budget Template'!AE$5='Metadata and Error Checks'!$AV$61),AND('Budget Template'!AE$4='Metadata and Error Checks'!$AR$61,'Budget Template'!AE$5='Metadata and Error Checks'!$AW$61),AND('Budget Template'!AE$4='Metadata and Error Checks'!$AR$61,'Budget Template'!AE$5='Metadata and Error Checks'!$AX$61),AND('Budget Template'!AE$4='Metadata and Error Checks'!$AR$61,'Budget Template'!AE$5='Metadata and Error Checks'!$AY$61),AND('Budget Template'!AE$4='Metadata and Error Checks'!$AR$61,'Budget Template'!AE$5='Metadata and Error Checks'!$AZ$61),AND('Budget Template'!AE$4='Metadata and Error Checks'!$AR$61,'Budget Template'!AE$5='Metadata and Error Checks'!$BA$61),AND('Budget Template'!AE$4='Metadata and Error Checks'!$AR$61,'Budget Template'!AE$5='Metadata and Error Checks'!$BB$61),AND('Budget Template'!AE$4='Metadata and Error Checks'!$AR$61,'Budget Template'!AE$5='Metadata and Error Checks'!$BC$61),AND('Budget Template'!AE$4='Metadata and Error Checks'!$AR$61,'Budget Template'!AE$5='Metadata and Error Checks'!$BD$61),AND('Budget Template'!AE$4='Metadata and Error Checks'!$AR$61,'Budget Template'!AE$5='Metadata and Error Checks'!$BE$61),AND('Budget Template'!AE$4='Metadata and Error Checks'!$AR$61,'Budget Template'!AE$5='Metadata and Error Checks'!$BF$61),AND('Budget Template'!AE$4='Metadata and Error Checks'!$AR$61,'Budget Template'!AE$5='Metadata and Error Checks'!$BG$61),AND('Budget Template'!AE$4='Metadata and Error Checks'!$AR$61,'Budget Template'!AE$5='Metadata and Error Checks'!$BH$61),AND('Budget Template'!AE$4='Metadata and Error Checks'!$AR$61,'Budget Template'!AE$5='Metadata and Error Checks'!$BI$61),AND('Budget Template'!AE$4='Metadata and Error Checks'!$AR$62,'Budget Template'!AE$5='Metadata and Error Checks'!$AS$62),AND('Budget Template'!AE$4='Metadata and Error Checks'!$AR$62,'Budget Template'!AE$5='Metadata and Error Checks'!$AT$62),AND('Budget Template'!AE$4='Metadata and Error Checks'!$AR$62,'Budget Template'!AE$5='Metadata and Error Checks'!$AU$62),AND('Budget Template'!AE$4='Metadata and Error Checks'!$AR$62,'Budget Template'!AE$5='Metadata and Error Checks'!$AV$62),AND('Budget Template'!AE$4='Metadata and Error Checks'!$AR$62,'Budget Template'!AE$5='Metadata and Error Checks'!$AW$62),AND('Budget Template'!AE$4='Metadata and Error Checks'!$AR$62,'Budget Template'!AE$5='Metadata and Error Checks'!$AX$62),AND('Budget Template'!AE$4='Metadata and Error Checks'!$AR$62,'Budget Template'!AE$5='Metadata and Error Checks'!$AY$62),AND('Budget Template'!AE$4='Metadata and Error Checks'!$AR$62,'Budget Template'!AE$5='Metadata and Error Checks'!$AZ$62),AND('Budget Template'!AE$4='Metadata and Error Checks'!$AR$62,'Budget Template'!AE$5='Metadata and Error Checks'!$BA$62),AND('Budget Template'!AE$4='Metadata and Error Checks'!$AR$62,'Budget Template'!AE$5='Metadata and Error Checks'!$BB$62),AND('Budget Template'!AE$4='Metadata and Error Checks'!$AR$62,'Budget Template'!AE$5='Metadata and Error Checks'!$BC$62),AND('Budget Template'!AE$4='Metadata and Error Checks'!$AR$62,'Budget Template'!AE$5='Metadata and Error Checks'!$BD$62),AND('Budget Template'!AE$4='Metadata and Error Checks'!$AR$62,'Budget Template'!AE$5='Metadata and Error Checks'!$BE$62),AND('Budget Template'!AE$4='Metadata and Error Checks'!$AR$62,'Budget Template'!AE$5='Metadata and Error Checks'!$BF$62),AND('Budget Template'!AE$4='Metadata and Error Checks'!$AR$62,'Budget Template'!AE$5='Metadata and Error Checks'!$BG$62),AND('Budget Template'!AE$4='Metadata and Error Checks'!$AR$62,'Budget Template'!AE$5='Metadata and Error Checks'!$BH$62),AND('Budget Template'!AE$4='Metadata and Error Checks'!$AR$62,'Budget Template'!AE$5='Metadata and Error Checks'!$BI$62), AND('Budget Template'!AE$4='Metadata and Error Checks'!$AR$65,'Budget Template'!AE$5&lt;&gt;Lists!$G$72),AND('Budget Template'!AE$4='Metadata and Error Checks'!$AR$66,'Budget Template'!AE$5&lt;&gt;Lists!$G$72),AND('Budget Template'!AE$4='Metadata and Error Checks'!$AR$61,'Budget Template'!AE$5=Lists!$G$75),AND('Budget Template'!AE$4='Metadata and Error Checks'!$AR$62,'Budget Template'!AE$5=Lists!$G$75)),"X","")</f>
        <v/>
      </c>
      <c r="AG46" s="109" t="str">
        <f>IF(OR(AND('Budget Template'!AF$4='Metadata and Error Checks'!$AR$61,'Budget Template'!AF$5='Metadata and Error Checks'!$AS$61),AND('Budget Template'!AF$4='Metadata and Error Checks'!$AR$61,'Budget Template'!AF$5='Metadata and Error Checks'!$AT$61),AND('Budget Template'!AF$4='Metadata and Error Checks'!$AR$61,'Budget Template'!AF$5='Metadata and Error Checks'!$AU$61),AND('Budget Template'!AF$4='Metadata and Error Checks'!$AR$61,'Budget Template'!AF$5='Metadata and Error Checks'!$AV$61),AND('Budget Template'!AF$4='Metadata and Error Checks'!$AR$61,'Budget Template'!AF$5='Metadata and Error Checks'!$AW$61),AND('Budget Template'!AF$4='Metadata and Error Checks'!$AR$61,'Budget Template'!AF$5='Metadata and Error Checks'!$AX$61),AND('Budget Template'!AF$4='Metadata and Error Checks'!$AR$61,'Budget Template'!AF$5='Metadata and Error Checks'!$AY$61),AND('Budget Template'!AF$4='Metadata and Error Checks'!$AR$61,'Budget Template'!AF$5='Metadata and Error Checks'!$AZ$61),AND('Budget Template'!AF$4='Metadata and Error Checks'!$AR$61,'Budget Template'!AF$5='Metadata and Error Checks'!$BA$61),AND('Budget Template'!AF$4='Metadata and Error Checks'!$AR$61,'Budget Template'!AF$5='Metadata and Error Checks'!$BB$61),AND('Budget Template'!AF$4='Metadata and Error Checks'!$AR$61,'Budget Template'!AF$5='Metadata and Error Checks'!$BC$61),AND('Budget Template'!AF$4='Metadata and Error Checks'!$AR$61,'Budget Template'!AF$5='Metadata and Error Checks'!$BD$61),AND('Budget Template'!AF$4='Metadata and Error Checks'!$AR$61,'Budget Template'!AF$5='Metadata and Error Checks'!$BE$61),AND('Budget Template'!AF$4='Metadata and Error Checks'!$AR$61,'Budget Template'!AF$5='Metadata and Error Checks'!$BF$61),AND('Budget Template'!AF$4='Metadata and Error Checks'!$AR$61,'Budget Template'!AF$5='Metadata and Error Checks'!$BG$61),AND('Budget Template'!AF$4='Metadata and Error Checks'!$AR$61,'Budget Template'!AF$5='Metadata and Error Checks'!$BH$61),AND('Budget Template'!AF$4='Metadata and Error Checks'!$AR$61,'Budget Template'!AF$5='Metadata and Error Checks'!$BI$61),AND('Budget Template'!AF$4='Metadata and Error Checks'!$AR$62,'Budget Template'!AF$5='Metadata and Error Checks'!$AS$62),AND('Budget Template'!AF$4='Metadata and Error Checks'!$AR$62,'Budget Template'!AF$5='Metadata and Error Checks'!$AT$62),AND('Budget Template'!AF$4='Metadata and Error Checks'!$AR$62,'Budget Template'!AF$5='Metadata and Error Checks'!$AU$62),AND('Budget Template'!AF$4='Metadata and Error Checks'!$AR$62,'Budget Template'!AF$5='Metadata and Error Checks'!$AV$62),AND('Budget Template'!AF$4='Metadata and Error Checks'!$AR$62,'Budget Template'!AF$5='Metadata and Error Checks'!$AW$62),AND('Budget Template'!AF$4='Metadata and Error Checks'!$AR$62,'Budget Template'!AF$5='Metadata and Error Checks'!$AX$62),AND('Budget Template'!AF$4='Metadata and Error Checks'!$AR$62,'Budget Template'!AF$5='Metadata and Error Checks'!$AY$62),AND('Budget Template'!AF$4='Metadata and Error Checks'!$AR$62,'Budget Template'!AF$5='Metadata and Error Checks'!$AZ$62),AND('Budget Template'!AF$4='Metadata and Error Checks'!$AR$62,'Budget Template'!AF$5='Metadata and Error Checks'!$BA$62),AND('Budget Template'!AF$4='Metadata and Error Checks'!$AR$62,'Budget Template'!AF$5='Metadata and Error Checks'!$BB$62),AND('Budget Template'!AF$4='Metadata and Error Checks'!$AR$62,'Budget Template'!AF$5='Metadata and Error Checks'!$BC$62),AND('Budget Template'!AF$4='Metadata and Error Checks'!$AR$62,'Budget Template'!AF$5='Metadata and Error Checks'!$BD$62),AND('Budget Template'!AF$4='Metadata and Error Checks'!$AR$62,'Budget Template'!AF$5='Metadata and Error Checks'!$BE$62),AND('Budget Template'!AF$4='Metadata and Error Checks'!$AR$62,'Budget Template'!AF$5='Metadata and Error Checks'!$BF$62),AND('Budget Template'!AF$4='Metadata and Error Checks'!$AR$62,'Budget Template'!AF$5='Metadata and Error Checks'!$BG$62),AND('Budget Template'!AF$4='Metadata and Error Checks'!$AR$62,'Budget Template'!AF$5='Metadata and Error Checks'!$BH$62),AND('Budget Template'!AF$4='Metadata and Error Checks'!$AR$62,'Budget Template'!AF$5='Metadata and Error Checks'!$BI$62), AND('Budget Template'!AF$4='Metadata and Error Checks'!$AR$65,'Budget Template'!AF$5&lt;&gt;Lists!$G$72),AND('Budget Template'!AF$4='Metadata and Error Checks'!$AR$66,'Budget Template'!AF$5&lt;&gt;Lists!$G$72),AND('Budget Template'!AF$4='Metadata and Error Checks'!$AR$61,'Budget Template'!AF$5=Lists!$G$75),AND('Budget Template'!AF$4='Metadata and Error Checks'!$AR$62,'Budget Template'!AF$5=Lists!$G$75)),"X","")</f>
        <v/>
      </c>
      <c r="AH46" s="109" t="str">
        <f>IF(OR(AND('Budget Template'!AG$4='Metadata and Error Checks'!$AR$61,'Budget Template'!AG$5='Metadata and Error Checks'!$AS$61),AND('Budget Template'!AG$4='Metadata and Error Checks'!$AR$61,'Budget Template'!AG$5='Metadata and Error Checks'!$AT$61),AND('Budget Template'!AG$4='Metadata and Error Checks'!$AR$61,'Budget Template'!AG$5='Metadata and Error Checks'!$AU$61),AND('Budget Template'!AG$4='Metadata and Error Checks'!$AR$61,'Budget Template'!AG$5='Metadata and Error Checks'!$AV$61),AND('Budget Template'!AG$4='Metadata and Error Checks'!$AR$61,'Budget Template'!AG$5='Metadata and Error Checks'!$AW$61),AND('Budget Template'!AG$4='Metadata and Error Checks'!$AR$61,'Budget Template'!AG$5='Metadata and Error Checks'!$AX$61),AND('Budget Template'!AG$4='Metadata and Error Checks'!$AR$61,'Budget Template'!AG$5='Metadata and Error Checks'!$AY$61),AND('Budget Template'!AG$4='Metadata and Error Checks'!$AR$61,'Budget Template'!AG$5='Metadata and Error Checks'!$AZ$61),AND('Budget Template'!AG$4='Metadata and Error Checks'!$AR$61,'Budget Template'!AG$5='Metadata and Error Checks'!$BA$61),AND('Budget Template'!AG$4='Metadata and Error Checks'!$AR$61,'Budget Template'!AG$5='Metadata and Error Checks'!$BB$61),AND('Budget Template'!AG$4='Metadata and Error Checks'!$AR$61,'Budget Template'!AG$5='Metadata and Error Checks'!$BC$61),AND('Budget Template'!AG$4='Metadata and Error Checks'!$AR$61,'Budget Template'!AG$5='Metadata and Error Checks'!$BD$61),AND('Budget Template'!AG$4='Metadata and Error Checks'!$AR$61,'Budget Template'!AG$5='Metadata and Error Checks'!$BE$61),AND('Budget Template'!AG$4='Metadata and Error Checks'!$AR$61,'Budget Template'!AG$5='Metadata and Error Checks'!$BF$61),AND('Budget Template'!AG$4='Metadata and Error Checks'!$AR$61,'Budget Template'!AG$5='Metadata and Error Checks'!$BG$61),AND('Budget Template'!AG$4='Metadata and Error Checks'!$AR$61,'Budget Template'!AG$5='Metadata and Error Checks'!$BH$61),AND('Budget Template'!AG$4='Metadata and Error Checks'!$AR$61,'Budget Template'!AG$5='Metadata and Error Checks'!$BI$61),AND('Budget Template'!AG$4='Metadata and Error Checks'!$AR$62,'Budget Template'!AG$5='Metadata and Error Checks'!$AS$62),AND('Budget Template'!AG$4='Metadata and Error Checks'!$AR$62,'Budget Template'!AG$5='Metadata and Error Checks'!$AT$62),AND('Budget Template'!AG$4='Metadata and Error Checks'!$AR$62,'Budget Template'!AG$5='Metadata and Error Checks'!$AU$62),AND('Budget Template'!AG$4='Metadata and Error Checks'!$AR$62,'Budget Template'!AG$5='Metadata and Error Checks'!$AV$62),AND('Budget Template'!AG$4='Metadata and Error Checks'!$AR$62,'Budget Template'!AG$5='Metadata and Error Checks'!$AW$62),AND('Budget Template'!AG$4='Metadata and Error Checks'!$AR$62,'Budget Template'!AG$5='Metadata and Error Checks'!$AX$62),AND('Budget Template'!AG$4='Metadata and Error Checks'!$AR$62,'Budget Template'!AG$5='Metadata and Error Checks'!$AY$62),AND('Budget Template'!AG$4='Metadata and Error Checks'!$AR$62,'Budget Template'!AG$5='Metadata and Error Checks'!$AZ$62),AND('Budget Template'!AG$4='Metadata and Error Checks'!$AR$62,'Budget Template'!AG$5='Metadata and Error Checks'!$BA$62),AND('Budget Template'!AG$4='Metadata and Error Checks'!$AR$62,'Budget Template'!AG$5='Metadata and Error Checks'!$BB$62),AND('Budget Template'!AG$4='Metadata and Error Checks'!$AR$62,'Budget Template'!AG$5='Metadata and Error Checks'!$BC$62),AND('Budget Template'!AG$4='Metadata and Error Checks'!$AR$62,'Budget Template'!AG$5='Metadata and Error Checks'!$BD$62),AND('Budget Template'!AG$4='Metadata and Error Checks'!$AR$62,'Budget Template'!AG$5='Metadata and Error Checks'!$BE$62),AND('Budget Template'!AG$4='Metadata and Error Checks'!$AR$62,'Budget Template'!AG$5='Metadata and Error Checks'!$BF$62),AND('Budget Template'!AG$4='Metadata and Error Checks'!$AR$62,'Budget Template'!AG$5='Metadata and Error Checks'!$BG$62),AND('Budget Template'!AG$4='Metadata and Error Checks'!$AR$62,'Budget Template'!AG$5='Metadata and Error Checks'!$BH$62),AND('Budget Template'!AG$4='Metadata and Error Checks'!$AR$62,'Budget Template'!AG$5='Metadata and Error Checks'!$BI$62), AND('Budget Template'!AG$4='Metadata and Error Checks'!$AR$65,'Budget Template'!AG$5&lt;&gt;Lists!$G$72),AND('Budget Template'!AG$4='Metadata and Error Checks'!$AR$66,'Budget Template'!AG$5&lt;&gt;Lists!$G$72),AND('Budget Template'!AG$4='Metadata and Error Checks'!$AR$61,'Budget Template'!AG$5=Lists!$G$75),AND('Budget Template'!AG$4='Metadata and Error Checks'!$AR$62,'Budget Template'!AG$5=Lists!$G$75)),"X","")</f>
        <v/>
      </c>
      <c r="AI46" s="109" t="str">
        <f>IF(OR(AND('Budget Template'!AH$4='Metadata and Error Checks'!$AR$61,'Budget Template'!AH$5='Metadata and Error Checks'!$AS$61),AND('Budget Template'!AH$4='Metadata and Error Checks'!$AR$61,'Budget Template'!AH$5='Metadata and Error Checks'!$AT$61),AND('Budget Template'!AH$4='Metadata and Error Checks'!$AR$61,'Budget Template'!AH$5='Metadata and Error Checks'!$AU$61),AND('Budget Template'!AH$4='Metadata and Error Checks'!$AR$61,'Budget Template'!AH$5='Metadata and Error Checks'!$AV$61),AND('Budget Template'!AH$4='Metadata and Error Checks'!$AR$61,'Budget Template'!AH$5='Metadata and Error Checks'!$AW$61),AND('Budget Template'!AH$4='Metadata and Error Checks'!$AR$61,'Budget Template'!AH$5='Metadata and Error Checks'!$AX$61),AND('Budget Template'!AH$4='Metadata and Error Checks'!$AR$61,'Budget Template'!AH$5='Metadata and Error Checks'!$AY$61),AND('Budget Template'!AH$4='Metadata and Error Checks'!$AR$61,'Budget Template'!AH$5='Metadata and Error Checks'!$AZ$61),AND('Budget Template'!AH$4='Metadata and Error Checks'!$AR$61,'Budget Template'!AH$5='Metadata and Error Checks'!$BA$61),AND('Budget Template'!AH$4='Metadata and Error Checks'!$AR$61,'Budget Template'!AH$5='Metadata and Error Checks'!$BB$61),AND('Budget Template'!AH$4='Metadata and Error Checks'!$AR$61,'Budget Template'!AH$5='Metadata and Error Checks'!$BC$61),AND('Budget Template'!AH$4='Metadata and Error Checks'!$AR$61,'Budget Template'!AH$5='Metadata and Error Checks'!$BD$61),AND('Budget Template'!AH$4='Metadata and Error Checks'!$AR$61,'Budget Template'!AH$5='Metadata and Error Checks'!$BE$61),AND('Budget Template'!AH$4='Metadata and Error Checks'!$AR$61,'Budget Template'!AH$5='Metadata and Error Checks'!$BF$61),AND('Budget Template'!AH$4='Metadata and Error Checks'!$AR$61,'Budget Template'!AH$5='Metadata and Error Checks'!$BG$61),AND('Budget Template'!AH$4='Metadata and Error Checks'!$AR$61,'Budget Template'!AH$5='Metadata and Error Checks'!$BH$61),AND('Budget Template'!AH$4='Metadata and Error Checks'!$AR$61,'Budget Template'!AH$5='Metadata and Error Checks'!$BI$61),AND('Budget Template'!AH$4='Metadata and Error Checks'!$AR$62,'Budget Template'!AH$5='Metadata and Error Checks'!$AS$62),AND('Budget Template'!AH$4='Metadata and Error Checks'!$AR$62,'Budget Template'!AH$5='Metadata and Error Checks'!$AT$62),AND('Budget Template'!AH$4='Metadata and Error Checks'!$AR$62,'Budget Template'!AH$5='Metadata and Error Checks'!$AU$62),AND('Budget Template'!AH$4='Metadata and Error Checks'!$AR$62,'Budget Template'!AH$5='Metadata and Error Checks'!$AV$62),AND('Budget Template'!AH$4='Metadata and Error Checks'!$AR$62,'Budget Template'!AH$5='Metadata and Error Checks'!$AW$62),AND('Budget Template'!AH$4='Metadata and Error Checks'!$AR$62,'Budget Template'!AH$5='Metadata and Error Checks'!$AX$62),AND('Budget Template'!AH$4='Metadata and Error Checks'!$AR$62,'Budget Template'!AH$5='Metadata and Error Checks'!$AY$62),AND('Budget Template'!AH$4='Metadata and Error Checks'!$AR$62,'Budget Template'!AH$5='Metadata and Error Checks'!$AZ$62),AND('Budget Template'!AH$4='Metadata and Error Checks'!$AR$62,'Budget Template'!AH$5='Metadata and Error Checks'!$BA$62),AND('Budget Template'!AH$4='Metadata and Error Checks'!$AR$62,'Budget Template'!AH$5='Metadata and Error Checks'!$BB$62),AND('Budget Template'!AH$4='Metadata and Error Checks'!$AR$62,'Budget Template'!AH$5='Metadata and Error Checks'!$BC$62),AND('Budget Template'!AH$4='Metadata and Error Checks'!$AR$62,'Budget Template'!AH$5='Metadata and Error Checks'!$BD$62),AND('Budget Template'!AH$4='Metadata and Error Checks'!$AR$62,'Budget Template'!AH$5='Metadata and Error Checks'!$BE$62),AND('Budget Template'!AH$4='Metadata and Error Checks'!$AR$62,'Budget Template'!AH$5='Metadata and Error Checks'!$BF$62),AND('Budget Template'!AH$4='Metadata and Error Checks'!$AR$62,'Budget Template'!AH$5='Metadata and Error Checks'!$BG$62),AND('Budget Template'!AH$4='Metadata and Error Checks'!$AR$62,'Budget Template'!AH$5='Metadata and Error Checks'!$BH$62),AND('Budget Template'!AH$4='Metadata and Error Checks'!$AR$62,'Budget Template'!AH$5='Metadata and Error Checks'!$BI$62), AND('Budget Template'!AH$4='Metadata and Error Checks'!$AR$65,'Budget Template'!AH$5&lt;&gt;Lists!$G$72),AND('Budget Template'!AH$4='Metadata and Error Checks'!$AR$66,'Budget Template'!AH$5&lt;&gt;Lists!$G$72),AND('Budget Template'!AH$4='Metadata and Error Checks'!$AR$61,'Budget Template'!AH$5=Lists!$G$75),AND('Budget Template'!AH$4='Metadata and Error Checks'!$AR$62,'Budget Template'!AH$5=Lists!$G$75)),"X","")</f>
        <v/>
      </c>
      <c r="AJ46" s="109" t="str">
        <f>IF(OR(AND('Budget Template'!AI$4='Metadata and Error Checks'!$AR$61,'Budget Template'!AI$5='Metadata and Error Checks'!$AS$61),AND('Budget Template'!AI$4='Metadata and Error Checks'!$AR$61,'Budget Template'!AI$5='Metadata and Error Checks'!$AT$61),AND('Budget Template'!AI$4='Metadata and Error Checks'!$AR$61,'Budget Template'!AI$5='Metadata and Error Checks'!$AU$61),AND('Budget Template'!AI$4='Metadata and Error Checks'!$AR$61,'Budget Template'!AI$5='Metadata and Error Checks'!$AV$61),AND('Budget Template'!AI$4='Metadata and Error Checks'!$AR$61,'Budget Template'!AI$5='Metadata and Error Checks'!$AW$61),AND('Budget Template'!AI$4='Metadata and Error Checks'!$AR$61,'Budget Template'!AI$5='Metadata and Error Checks'!$AX$61),AND('Budget Template'!AI$4='Metadata and Error Checks'!$AR$61,'Budget Template'!AI$5='Metadata and Error Checks'!$AY$61),AND('Budget Template'!AI$4='Metadata and Error Checks'!$AR$61,'Budget Template'!AI$5='Metadata and Error Checks'!$AZ$61),AND('Budget Template'!AI$4='Metadata and Error Checks'!$AR$61,'Budget Template'!AI$5='Metadata and Error Checks'!$BA$61),AND('Budget Template'!AI$4='Metadata and Error Checks'!$AR$61,'Budget Template'!AI$5='Metadata and Error Checks'!$BB$61),AND('Budget Template'!AI$4='Metadata and Error Checks'!$AR$61,'Budget Template'!AI$5='Metadata and Error Checks'!$BC$61),AND('Budget Template'!AI$4='Metadata and Error Checks'!$AR$61,'Budget Template'!AI$5='Metadata and Error Checks'!$BD$61),AND('Budget Template'!AI$4='Metadata and Error Checks'!$AR$61,'Budget Template'!AI$5='Metadata and Error Checks'!$BE$61),AND('Budget Template'!AI$4='Metadata and Error Checks'!$AR$61,'Budget Template'!AI$5='Metadata and Error Checks'!$BF$61),AND('Budget Template'!AI$4='Metadata and Error Checks'!$AR$61,'Budget Template'!AI$5='Metadata and Error Checks'!$BG$61),AND('Budget Template'!AI$4='Metadata and Error Checks'!$AR$61,'Budget Template'!AI$5='Metadata and Error Checks'!$BH$61),AND('Budget Template'!AI$4='Metadata and Error Checks'!$AR$61,'Budget Template'!AI$5='Metadata and Error Checks'!$BI$61),AND('Budget Template'!AI$4='Metadata and Error Checks'!$AR$62,'Budget Template'!AI$5='Metadata and Error Checks'!$AS$62),AND('Budget Template'!AI$4='Metadata and Error Checks'!$AR$62,'Budget Template'!AI$5='Metadata and Error Checks'!$AT$62),AND('Budget Template'!AI$4='Metadata and Error Checks'!$AR$62,'Budget Template'!AI$5='Metadata and Error Checks'!$AU$62),AND('Budget Template'!AI$4='Metadata and Error Checks'!$AR$62,'Budget Template'!AI$5='Metadata and Error Checks'!$AV$62),AND('Budget Template'!AI$4='Metadata and Error Checks'!$AR$62,'Budget Template'!AI$5='Metadata and Error Checks'!$AW$62),AND('Budget Template'!AI$4='Metadata and Error Checks'!$AR$62,'Budget Template'!AI$5='Metadata and Error Checks'!$AX$62),AND('Budget Template'!AI$4='Metadata and Error Checks'!$AR$62,'Budget Template'!AI$5='Metadata and Error Checks'!$AY$62),AND('Budget Template'!AI$4='Metadata and Error Checks'!$AR$62,'Budget Template'!AI$5='Metadata and Error Checks'!$AZ$62),AND('Budget Template'!AI$4='Metadata and Error Checks'!$AR$62,'Budget Template'!AI$5='Metadata and Error Checks'!$BA$62),AND('Budget Template'!AI$4='Metadata and Error Checks'!$AR$62,'Budget Template'!AI$5='Metadata and Error Checks'!$BB$62),AND('Budget Template'!AI$4='Metadata and Error Checks'!$AR$62,'Budget Template'!AI$5='Metadata and Error Checks'!$BC$62),AND('Budget Template'!AI$4='Metadata and Error Checks'!$AR$62,'Budget Template'!AI$5='Metadata and Error Checks'!$BD$62),AND('Budget Template'!AI$4='Metadata and Error Checks'!$AR$62,'Budget Template'!AI$5='Metadata and Error Checks'!$BE$62),AND('Budget Template'!AI$4='Metadata and Error Checks'!$AR$62,'Budget Template'!AI$5='Metadata and Error Checks'!$BF$62),AND('Budget Template'!AI$4='Metadata and Error Checks'!$AR$62,'Budget Template'!AI$5='Metadata and Error Checks'!$BG$62),AND('Budget Template'!AI$4='Metadata and Error Checks'!$AR$62,'Budget Template'!AI$5='Metadata and Error Checks'!$BH$62),AND('Budget Template'!AI$4='Metadata and Error Checks'!$AR$62,'Budget Template'!AI$5='Metadata and Error Checks'!$BI$62), AND('Budget Template'!AI$4='Metadata and Error Checks'!$AR$65,'Budget Template'!AI$5&lt;&gt;Lists!$G$72),AND('Budget Template'!AI$4='Metadata and Error Checks'!$AR$66,'Budget Template'!AI$5&lt;&gt;Lists!$G$72),AND('Budget Template'!AI$4='Metadata and Error Checks'!$AR$61,'Budget Template'!AI$5=Lists!$G$75),AND('Budget Template'!AI$4='Metadata and Error Checks'!$AR$62,'Budget Template'!AI$5=Lists!$G$75)),"X","")</f>
        <v/>
      </c>
      <c r="AK46" s="109" t="str">
        <f>IF(OR(AND('Budget Template'!AJ$4='Metadata and Error Checks'!$AR$61,'Budget Template'!AJ$5='Metadata and Error Checks'!$AS$61),AND('Budget Template'!AJ$4='Metadata and Error Checks'!$AR$61,'Budget Template'!AJ$5='Metadata and Error Checks'!$AT$61),AND('Budget Template'!AJ$4='Metadata and Error Checks'!$AR$61,'Budget Template'!AJ$5='Metadata and Error Checks'!$AU$61),AND('Budget Template'!AJ$4='Metadata and Error Checks'!$AR$61,'Budget Template'!AJ$5='Metadata and Error Checks'!$AV$61),AND('Budget Template'!AJ$4='Metadata and Error Checks'!$AR$61,'Budget Template'!AJ$5='Metadata and Error Checks'!$AW$61),AND('Budget Template'!AJ$4='Metadata and Error Checks'!$AR$61,'Budget Template'!AJ$5='Metadata and Error Checks'!$AX$61),AND('Budget Template'!AJ$4='Metadata and Error Checks'!$AR$61,'Budget Template'!AJ$5='Metadata and Error Checks'!$AY$61),AND('Budget Template'!AJ$4='Metadata and Error Checks'!$AR$61,'Budget Template'!AJ$5='Metadata and Error Checks'!$AZ$61),AND('Budget Template'!AJ$4='Metadata and Error Checks'!$AR$61,'Budget Template'!AJ$5='Metadata and Error Checks'!$BA$61),AND('Budget Template'!AJ$4='Metadata and Error Checks'!$AR$61,'Budget Template'!AJ$5='Metadata and Error Checks'!$BB$61),AND('Budget Template'!AJ$4='Metadata and Error Checks'!$AR$61,'Budget Template'!AJ$5='Metadata and Error Checks'!$BC$61),AND('Budget Template'!AJ$4='Metadata and Error Checks'!$AR$61,'Budget Template'!AJ$5='Metadata and Error Checks'!$BD$61),AND('Budget Template'!AJ$4='Metadata and Error Checks'!$AR$61,'Budget Template'!AJ$5='Metadata and Error Checks'!$BE$61),AND('Budget Template'!AJ$4='Metadata and Error Checks'!$AR$61,'Budget Template'!AJ$5='Metadata and Error Checks'!$BF$61),AND('Budget Template'!AJ$4='Metadata and Error Checks'!$AR$61,'Budget Template'!AJ$5='Metadata and Error Checks'!$BG$61),AND('Budget Template'!AJ$4='Metadata and Error Checks'!$AR$61,'Budget Template'!AJ$5='Metadata and Error Checks'!$BH$61),AND('Budget Template'!AJ$4='Metadata and Error Checks'!$AR$61,'Budget Template'!AJ$5='Metadata and Error Checks'!$BI$61),AND('Budget Template'!AJ$4='Metadata and Error Checks'!$AR$62,'Budget Template'!AJ$5='Metadata and Error Checks'!$AS$62),AND('Budget Template'!AJ$4='Metadata and Error Checks'!$AR$62,'Budget Template'!AJ$5='Metadata and Error Checks'!$AT$62),AND('Budget Template'!AJ$4='Metadata and Error Checks'!$AR$62,'Budget Template'!AJ$5='Metadata and Error Checks'!$AU$62),AND('Budget Template'!AJ$4='Metadata and Error Checks'!$AR$62,'Budget Template'!AJ$5='Metadata and Error Checks'!$AV$62),AND('Budget Template'!AJ$4='Metadata and Error Checks'!$AR$62,'Budget Template'!AJ$5='Metadata and Error Checks'!$AW$62),AND('Budget Template'!AJ$4='Metadata and Error Checks'!$AR$62,'Budget Template'!AJ$5='Metadata and Error Checks'!$AX$62),AND('Budget Template'!AJ$4='Metadata and Error Checks'!$AR$62,'Budget Template'!AJ$5='Metadata and Error Checks'!$AY$62),AND('Budget Template'!AJ$4='Metadata and Error Checks'!$AR$62,'Budget Template'!AJ$5='Metadata and Error Checks'!$AZ$62),AND('Budget Template'!AJ$4='Metadata and Error Checks'!$AR$62,'Budget Template'!AJ$5='Metadata and Error Checks'!$BA$62),AND('Budget Template'!AJ$4='Metadata and Error Checks'!$AR$62,'Budget Template'!AJ$5='Metadata and Error Checks'!$BB$62),AND('Budget Template'!AJ$4='Metadata and Error Checks'!$AR$62,'Budget Template'!AJ$5='Metadata and Error Checks'!$BC$62),AND('Budget Template'!AJ$4='Metadata and Error Checks'!$AR$62,'Budget Template'!AJ$5='Metadata and Error Checks'!$BD$62),AND('Budget Template'!AJ$4='Metadata and Error Checks'!$AR$62,'Budget Template'!AJ$5='Metadata and Error Checks'!$BE$62),AND('Budget Template'!AJ$4='Metadata and Error Checks'!$AR$62,'Budget Template'!AJ$5='Metadata and Error Checks'!$BF$62),AND('Budget Template'!AJ$4='Metadata and Error Checks'!$AR$62,'Budget Template'!AJ$5='Metadata and Error Checks'!$BG$62),AND('Budget Template'!AJ$4='Metadata and Error Checks'!$AR$62,'Budget Template'!AJ$5='Metadata and Error Checks'!$BH$62),AND('Budget Template'!AJ$4='Metadata and Error Checks'!$AR$62,'Budget Template'!AJ$5='Metadata and Error Checks'!$BI$62), AND('Budget Template'!AJ$4='Metadata and Error Checks'!$AR$65,'Budget Template'!AJ$5&lt;&gt;Lists!$G$72),AND('Budget Template'!AJ$4='Metadata and Error Checks'!$AR$66,'Budget Template'!AJ$5&lt;&gt;Lists!$G$72),AND('Budget Template'!AJ$4='Metadata and Error Checks'!$AR$61,'Budget Template'!AJ$5=Lists!$G$75),AND('Budget Template'!AJ$4='Metadata and Error Checks'!$AR$62,'Budget Template'!AJ$5=Lists!$G$75)),"X","")</f>
        <v/>
      </c>
      <c r="AL46" s="109" t="str">
        <f>IF(OR(AND('Budget Template'!AK$4='Metadata and Error Checks'!$AR$61,'Budget Template'!AK$5='Metadata and Error Checks'!$AS$61),AND('Budget Template'!AK$4='Metadata and Error Checks'!$AR$61,'Budget Template'!AK$5='Metadata and Error Checks'!$AT$61),AND('Budget Template'!AK$4='Metadata and Error Checks'!$AR$61,'Budget Template'!AK$5='Metadata and Error Checks'!$AU$61),AND('Budget Template'!AK$4='Metadata and Error Checks'!$AR$61,'Budget Template'!AK$5='Metadata and Error Checks'!$AV$61),AND('Budget Template'!AK$4='Metadata and Error Checks'!$AR$61,'Budget Template'!AK$5='Metadata and Error Checks'!$AW$61),AND('Budget Template'!AK$4='Metadata and Error Checks'!$AR$61,'Budget Template'!AK$5='Metadata and Error Checks'!$AX$61),AND('Budget Template'!AK$4='Metadata and Error Checks'!$AR$61,'Budget Template'!AK$5='Metadata and Error Checks'!$AY$61),AND('Budget Template'!AK$4='Metadata and Error Checks'!$AR$61,'Budget Template'!AK$5='Metadata and Error Checks'!$AZ$61),AND('Budget Template'!AK$4='Metadata and Error Checks'!$AR$61,'Budget Template'!AK$5='Metadata and Error Checks'!$BA$61),AND('Budget Template'!AK$4='Metadata and Error Checks'!$AR$61,'Budget Template'!AK$5='Metadata and Error Checks'!$BB$61),AND('Budget Template'!AK$4='Metadata and Error Checks'!$AR$61,'Budget Template'!AK$5='Metadata and Error Checks'!$BC$61),AND('Budget Template'!AK$4='Metadata and Error Checks'!$AR$61,'Budget Template'!AK$5='Metadata and Error Checks'!$BD$61),AND('Budget Template'!AK$4='Metadata and Error Checks'!$AR$61,'Budget Template'!AK$5='Metadata and Error Checks'!$BE$61),AND('Budget Template'!AK$4='Metadata and Error Checks'!$AR$61,'Budget Template'!AK$5='Metadata and Error Checks'!$BF$61),AND('Budget Template'!AK$4='Metadata and Error Checks'!$AR$61,'Budget Template'!AK$5='Metadata and Error Checks'!$BG$61),AND('Budget Template'!AK$4='Metadata and Error Checks'!$AR$61,'Budget Template'!AK$5='Metadata and Error Checks'!$BH$61),AND('Budget Template'!AK$4='Metadata and Error Checks'!$AR$61,'Budget Template'!AK$5='Metadata and Error Checks'!$BI$61),AND('Budget Template'!AK$4='Metadata and Error Checks'!$AR$62,'Budget Template'!AK$5='Metadata and Error Checks'!$AS$62),AND('Budget Template'!AK$4='Metadata and Error Checks'!$AR$62,'Budget Template'!AK$5='Metadata and Error Checks'!$AT$62),AND('Budget Template'!AK$4='Metadata and Error Checks'!$AR$62,'Budget Template'!AK$5='Metadata and Error Checks'!$AU$62),AND('Budget Template'!AK$4='Metadata and Error Checks'!$AR$62,'Budget Template'!AK$5='Metadata and Error Checks'!$AV$62),AND('Budget Template'!AK$4='Metadata and Error Checks'!$AR$62,'Budget Template'!AK$5='Metadata and Error Checks'!$AW$62),AND('Budget Template'!AK$4='Metadata and Error Checks'!$AR$62,'Budget Template'!AK$5='Metadata and Error Checks'!$AX$62),AND('Budget Template'!AK$4='Metadata and Error Checks'!$AR$62,'Budget Template'!AK$5='Metadata and Error Checks'!$AY$62),AND('Budget Template'!AK$4='Metadata and Error Checks'!$AR$62,'Budget Template'!AK$5='Metadata and Error Checks'!$AZ$62),AND('Budget Template'!AK$4='Metadata and Error Checks'!$AR$62,'Budget Template'!AK$5='Metadata and Error Checks'!$BA$62),AND('Budget Template'!AK$4='Metadata and Error Checks'!$AR$62,'Budget Template'!AK$5='Metadata and Error Checks'!$BB$62),AND('Budget Template'!AK$4='Metadata and Error Checks'!$AR$62,'Budget Template'!AK$5='Metadata and Error Checks'!$BC$62),AND('Budget Template'!AK$4='Metadata and Error Checks'!$AR$62,'Budget Template'!AK$5='Metadata and Error Checks'!$BD$62),AND('Budget Template'!AK$4='Metadata and Error Checks'!$AR$62,'Budget Template'!AK$5='Metadata and Error Checks'!$BE$62),AND('Budget Template'!AK$4='Metadata and Error Checks'!$AR$62,'Budget Template'!AK$5='Metadata and Error Checks'!$BF$62),AND('Budget Template'!AK$4='Metadata and Error Checks'!$AR$62,'Budget Template'!AK$5='Metadata and Error Checks'!$BG$62),AND('Budget Template'!AK$4='Metadata and Error Checks'!$AR$62,'Budget Template'!AK$5='Metadata and Error Checks'!$BH$62),AND('Budget Template'!AK$4='Metadata and Error Checks'!$AR$62,'Budget Template'!AK$5='Metadata and Error Checks'!$BI$62), AND('Budget Template'!AK$4='Metadata and Error Checks'!$AR$65,'Budget Template'!AK$5&lt;&gt;Lists!$G$72),AND('Budget Template'!AK$4='Metadata and Error Checks'!$AR$66,'Budget Template'!AK$5&lt;&gt;Lists!$G$72),AND('Budget Template'!AK$4='Metadata and Error Checks'!$AR$61,'Budget Template'!AK$5=Lists!$G$75),AND('Budget Template'!AK$4='Metadata and Error Checks'!$AR$62,'Budget Template'!AK$5=Lists!$G$75)),"X","")</f>
        <v/>
      </c>
      <c r="AM46" s="109" t="str">
        <f>IF(OR(AND('Budget Template'!AL$4='Metadata and Error Checks'!$AR$61,'Budget Template'!AL$5='Metadata and Error Checks'!$AS$61),AND('Budget Template'!AL$4='Metadata and Error Checks'!$AR$61,'Budget Template'!AL$5='Metadata and Error Checks'!$AT$61),AND('Budget Template'!AL$4='Metadata and Error Checks'!$AR$61,'Budget Template'!AL$5='Metadata and Error Checks'!$AU$61),AND('Budget Template'!AL$4='Metadata and Error Checks'!$AR$61,'Budget Template'!AL$5='Metadata and Error Checks'!$AV$61),AND('Budget Template'!AL$4='Metadata and Error Checks'!$AR$61,'Budget Template'!AL$5='Metadata and Error Checks'!$AW$61),AND('Budget Template'!AL$4='Metadata and Error Checks'!$AR$61,'Budget Template'!AL$5='Metadata and Error Checks'!$AX$61),AND('Budget Template'!AL$4='Metadata and Error Checks'!$AR$61,'Budget Template'!AL$5='Metadata and Error Checks'!$AY$61),AND('Budget Template'!AL$4='Metadata and Error Checks'!$AR$61,'Budget Template'!AL$5='Metadata and Error Checks'!$AZ$61),AND('Budget Template'!AL$4='Metadata and Error Checks'!$AR$61,'Budget Template'!AL$5='Metadata and Error Checks'!$BA$61),AND('Budget Template'!AL$4='Metadata and Error Checks'!$AR$61,'Budget Template'!AL$5='Metadata and Error Checks'!$BB$61),AND('Budget Template'!AL$4='Metadata and Error Checks'!$AR$61,'Budget Template'!AL$5='Metadata and Error Checks'!$BC$61),AND('Budget Template'!AL$4='Metadata and Error Checks'!$AR$61,'Budget Template'!AL$5='Metadata and Error Checks'!$BD$61),AND('Budget Template'!AL$4='Metadata and Error Checks'!$AR$61,'Budget Template'!AL$5='Metadata and Error Checks'!$BE$61),AND('Budget Template'!AL$4='Metadata and Error Checks'!$AR$61,'Budget Template'!AL$5='Metadata and Error Checks'!$BF$61),AND('Budget Template'!AL$4='Metadata and Error Checks'!$AR$61,'Budget Template'!AL$5='Metadata and Error Checks'!$BG$61),AND('Budget Template'!AL$4='Metadata and Error Checks'!$AR$61,'Budget Template'!AL$5='Metadata and Error Checks'!$BH$61),AND('Budget Template'!AL$4='Metadata and Error Checks'!$AR$61,'Budget Template'!AL$5='Metadata and Error Checks'!$BI$61),AND('Budget Template'!AL$4='Metadata and Error Checks'!$AR$62,'Budget Template'!AL$5='Metadata and Error Checks'!$AS$62),AND('Budget Template'!AL$4='Metadata and Error Checks'!$AR$62,'Budget Template'!AL$5='Metadata and Error Checks'!$AT$62),AND('Budget Template'!AL$4='Metadata and Error Checks'!$AR$62,'Budget Template'!AL$5='Metadata and Error Checks'!$AU$62),AND('Budget Template'!AL$4='Metadata and Error Checks'!$AR$62,'Budget Template'!AL$5='Metadata and Error Checks'!$AV$62),AND('Budget Template'!AL$4='Metadata and Error Checks'!$AR$62,'Budget Template'!AL$5='Metadata and Error Checks'!$AW$62),AND('Budget Template'!AL$4='Metadata and Error Checks'!$AR$62,'Budget Template'!AL$5='Metadata and Error Checks'!$AX$62),AND('Budget Template'!AL$4='Metadata and Error Checks'!$AR$62,'Budget Template'!AL$5='Metadata and Error Checks'!$AY$62),AND('Budget Template'!AL$4='Metadata and Error Checks'!$AR$62,'Budget Template'!AL$5='Metadata and Error Checks'!$AZ$62),AND('Budget Template'!AL$4='Metadata and Error Checks'!$AR$62,'Budget Template'!AL$5='Metadata and Error Checks'!$BA$62),AND('Budget Template'!AL$4='Metadata and Error Checks'!$AR$62,'Budget Template'!AL$5='Metadata and Error Checks'!$BB$62),AND('Budget Template'!AL$4='Metadata and Error Checks'!$AR$62,'Budget Template'!AL$5='Metadata and Error Checks'!$BC$62),AND('Budget Template'!AL$4='Metadata and Error Checks'!$AR$62,'Budget Template'!AL$5='Metadata and Error Checks'!$BD$62),AND('Budget Template'!AL$4='Metadata and Error Checks'!$AR$62,'Budget Template'!AL$5='Metadata and Error Checks'!$BE$62),AND('Budget Template'!AL$4='Metadata and Error Checks'!$AR$62,'Budget Template'!AL$5='Metadata and Error Checks'!$BF$62),AND('Budget Template'!AL$4='Metadata and Error Checks'!$AR$62,'Budget Template'!AL$5='Metadata and Error Checks'!$BG$62),AND('Budget Template'!AL$4='Metadata and Error Checks'!$AR$62,'Budget Template'!AL$5='Metadata and Error Checks'!$BH$62),AND('Budget Template'!AL$4='Metadata and Error Checks'!$AR$62,'Budget Template'!AL$5='Metadata and Error Checks'!$BI$62), AND('Budget Template'!AL$4='Metadata and Error Checks'!$AR$65,'Budget Template'!AL$5&lt;&gt;Lists!$G$72),AND('Budget Template'!AL$4='Metadata and Error Checks'!$AR$66,'Budget Template'!AL$5&lt;&gt;Lists!$G$72),AND('Budget Template'!AL$4='Metadata and Error Checks'!$AR$61,'Budget Template'!AL$5=Lists!$G$75),AND('Budget Template'!AL$4='Metadata and Error Checks'!$AR$62,'Budget Template'!AL$5=Lists!$G$75)),"X","")</f>
        <v/>
      </c>
      <c r="AN46" s="109"/>
      <c r="AO46" s="109"/>
      <c r="AR46" s="123" t="str">
        <f>Lists!J3</f>
        <v>C&amp;T: HIV Clinical Services-NSD</v>
      </c>
      <c r="AS46" s="115"/>
      <c r="AT46" s="115"/>
      <c r="AU46" s="115"/>
      <c r="AV46" s="115"/>
      <c r="AW46" s="115"/>
      <c r="AX46" s="115"/>
      <c r="AY46" s="115"/>
      <c r="AZ46" s="115"/>
      <c r="BA46" s="115"/>
      <c r="BB46" s="115"/>
      <c r="BC46" s="115"/>
      <c r="BD46" s="115"/>
      <c r="BE46" s="115"/>
      <c r="BF46" s="115"/>
      <c r="BG46" s="115"/>
      <c r="BH46" s="115"/>
      <c r="BI46" s="115"/>
      <c r="BJ46" s="116"/>
      <c r="BK46" s="113"/>
      <c r="BL46" s="114"/>
    </row>
    <row r="47" spans="2:64" s="110" customFormat="1" ht="15.5" hidden="1">
      <c r="D47" s="110" t="s">
        <v>188</v>
      </c>
      <c r="F47" s="109" t="str">
        <f>IF(OR(AND('Budget Template'!E$4='Metadata and Error Checks'!$AR$71,'Budget Template'!E$5='Metadata and Error Checks'!$AS$71),AND('Budget Template'!E$4='Metadata and Error Checks'!$AR$72,'Budget Template'!E$5='Metadata and Error Checks'!$AS$72),AND('Budget Template'!E$4='Metadata and Error Checks'!$AR$73,'Budget Template'!E$5='Metadata and Error Checks'!$AS$73),AND('Budget Template'!E$4='Metadata and Error Checks'!$AR$74,'Budget Template'!E$5='Metadata and Error Checks'!$AS$74),AND('Budget Template'!E$4='Metadata and Error Checks'!$AR$75,'Budget Template'!E$5='Metadata and Error Checks'!$AS$75),AND('Budget Template'!E$4='Metadata and Error Checks'!$AR$76,'Budget Template'!E$5='Metadata and Error Checks'!$AS$76)),"X","")</f>
        <v/>
      </c>
      <c r="G47" s="109" t="str">
        <f>IF(OR(AND('Budget Template'!F$4='Metadata and Error Checks'!$AR$71,'Budget Template'!F$5='Metadata and Error Checks'!$AS$71),AND('Budget Template'!F$4='Metadata and Error Checks'!$AR$72,'Budget Template'!F$5='Metadata and Error Checks'!$AS$72),AND('Budget Template'!F$4='Metadata and Error Checks'!$AR$73,'Budget Template'!F$5='Metadata and Error Checks'!$AS$73),AND('Budget Template'!F$4='Metadata and Error Checks'!$AR$74,'Budget Template'!F$5='Metadata and Error Checks'!$AS$74),AND('Budget Template'!F$4='Metadata and Error Checks'!$AR$75,'Budget Template'!F$5='Metadata and Error Checks'!$AS$75),AND('Budget Template'!F$4='Metadata and Error Checks'!$AR$76,'Budget Template'!F$5='Metadata and Error Checks'!$AS$76)),"X","")</f>
        <v/>
      </c>
      <c r="H47" s="109" t="str">
        <f>IF(OR(AND('Budget Template'!G$4='Metadata and Error Checks'!$AR$71,'Budget Template'!G$5='Metadata and Error Checks'!$AS$71),AND('Budget Template'!G$4='Metadata and Error Checks'!$AR$72,'Budget Template'!G$5='Metadata and Error Checks'!$AS$72),AND('Budget Template'!G$4='Metadata and Error Checks'!$AR$73,'Budget Template'!G$5='Metadata and Error Checks'!$AS$73),AND('Budget Template'!G$4='Metadata and Error Checks'!$AR$74,'Budget Template'!G$5='Metadata and Error Checks'!$AS$74),AND('Budget Template'!G$4='Metadata and Error Checks'!$AR$75,'Budget Template'!G$5='Metadata and Error Checks'!$AS$75),AND('Budget Template'!G$4='Metadata and Error Checks'!$AR$76,'Budget Template'!G$5='Metadata and Error Checks'!$AS$76)),"X","")</f>
        <v/>
      </c>
      <c r="I47" s="109" t="str">
        <f>IF(OR(AND('Budget Template'!H$4='Metadata and Error Checks'!$AR$71,'Budget Template'!H$5='Metadata and Error Checks'!$AS$71),AND('Budget Template'!H$4='Metadata and Error Checks'!$AR$72,'Budget Template'!H$5='Metadata and Error Checks'!$AS$72),AND('Budget Template'!H$4='Metadata and Error Checks'!$AR$73,'Budget Template'!H$5='Metadata and Error Checks'!$AS$73),AND('Budget Template'!H$4='Metadata and Error Checks'!$AR$74,'Budget Template'!H$5='Metadata and Error Checks'!$AS$74),AND('Budget Template'!H$4='Metadata and Error Checks'!$AR$75,'Budget Template'!H$5='Metadata and Error Checks'!$AS$75),AND('Budget Template'!H$4='Metadata and Error Checks'!$AR$76,'Budget Template'!H$5='Metadata and Error Checks'!$AS$76)),"X","")</f>
        <v/>
      </c>
      <c r="J47" s="109" t="str">
        <f>IF(OR(AND('Budget Template'!I$4='Metadata and Error Checks'!$AR$71,'Budget Template'!I$5='Metadata and Error Checks'!$AS$71),AND('Budget Template'!I$4='Metadata and Error Checks'!$AR$72,'Budget Template'!I$5='Metadata and Error Checks'!$AS$72),AND('Budget Template'!I$4='Metadata and Error Checks'!$AR$73,'Budget Template'!I$5='Metadata and Error Checks'!$AS$73),AND('Budget Template'!I$4='Metadata and Error Checks'!$AR$74,'Budget Template'!I$5='Metadata and Error Checks'!$AS$74),AND('Budget Template'!I$4='Metadata and Error Checks'!$AR$75,'Budget Template'!I$5='Metadata and Error Checks'!$AS$75),AND('Budget Template'!I$4='Metadata and Error Checks'!$AR$76,'Budget Template'!I$5='Metadata and Error Checks'!$AS$76)),"X","")</f>
        <v/>
      </c>
      <c r="K47" s="109" t="str">
        <f>IF(OR(AND('Budget Template'!J$4='Metadata and Error Checks'!$AR$71,'Budget Template'!J$5='Metadata and Error Checks'!$AS$71),AND('Budget Template'!J$4='Metadata and Error Checks'!$AR$72,'Budget Template'!J$5='Metadata and Error Checks'!$AS$72),AND('Budget Template'!J$4='Metadata and Error Checks'!$AR$73,'Budget Template'!J$5='Metadata and Error Checks'!$AS$73),AND('Budget Template'!J$4='Metadata and Error Checks'!$AR$74,'Budget Template'!J$5='Metadata and Error Checks'!$AS$74),AND('Budget Template'!J$4='Metadata and Error Checks'!$AR$75,'Budget Template'!J$5='Metadata and Error Checks'!$AS$75),AND('Budget Template'!J$4='Metadata and Error Checks'!$AR$76,'Budget Template'!J$5='Metadata and Error Checks'!$AS$76)),"X","")</f>
        <v/>
      </c>
      <c r="L47" s="109" t="str">
        <f>IF(OR(AND('Budget Template'!K$4='Metadata and Error Checks'!$AR$71,'Budget Template'!K$5='Metadata and Error Checks'!$AS$71),AND('Budget Template'!K$4='Metadata and Error Checks'!$AR$72,'Budget Template'!K$5='Metadata and Error Checks'!$AS$72),AND('Budget Template'!K$4='Metadata and Error Checks'!$AR$73,'Budget Template'!K$5='Metadata and Error Checks'!$AS$73),AND('Budget Template'!K$4='Metadata and Error Checks'!$AR$74,'Budget Template'!K$5='Metadata and Error Checks'!$AS$74),AND('Budget Template'!K$4='Metadata and Error Checks'!$AR$75,'Budget Template'!K$5='Metadata and Error Checks'!$AS$75),AND('Budget Template'!K$4='Metadata and Error Checks'!$AR$76,'Budget Template'!K$5='Metadata and Error Checks'!$AS$76)),"X","")</f>
        <v/>
      </c>
      <c r="M47" s="109" t="str">
        <f>IF(OR(AND('Budget Template'!L$4='Metadata and Error Checks'!$AR$71,'Budget Template'!L$5='Metadata and Error Checks'!$AS$71),AND('Budget Template'!L$4='Metadata and Error Checks'!$AR$72,'Budget Template'!L$5='Metadata and Error Checks'!$AS$72),AND('Budget Template'!L$4='Metadata and Error Checks'!$AR$73,'Budget Template'!L$5='Metadata and Error Checks'!$AS$73),AND('Budget Template'!L$4='Metadata and Error Checks'!$AR$74,'Budget Template'!L$5='Metadata and Error Checks'!$AS$74),AND('Budget Template'!L$4='Metadata and Error Checks'!$AR$75,'Budget Template'!L$5='Metadata and Error Checks'!$AS$75),AND('Budget Template'!L$4='Metadata and Error Checks'!$AR$76,'Budget Template'!L$5='Metadata and Error Checks'!$AS$76)),"X","")</f>
        <v/>
      </c>
      <c r="N47" s="109" t="str">
        <f>IF(OR(AND('Budget Template'!M$4='Metadata and Error Checks'!$AR$71,'Budget Template'!M$5='Metadata and Error Checks'!$AS$71),AND('Budget Template'!M$4='Metadata and Error Checks'!$AR$72,'Budget Template'!M$5='Metadata and Error Checks'!$AS$72),AND('Budget Template'!M$4='Metadata and Error Checks'!$AR$73,'Budget Template'!M$5='Metadata and Error Checks'!$AS$73),AND('Budget Template'!M$4='Metadata and Error Checks'!$AR$74,'Budget Template'!M$5='Metadata and Error Checks'!$AS$74),AND('Budget Template'!M$4='Metadata and Error Checks'!$AR$75,'Budget Template'!M$5='Metadata and Error Checks'!$AS$75),AND('Budget Template'!M$4='Metadata and Error Checks'!$AR$76,'Budget Template'!M$5='Metadata and Error Checks'!$AS$76)),"X","")</f>
        <v/>
      </c>
      <c r="O47" s="109" t="str">
        <f>IF(OR(AND('Budget Template'!N$4='Metadata and Error Checks'!$AR$71,'Budget Template'!N$5='Metadata and Error Checks'!$AS$71),AND('Budget Template'!N$4='Metadata and Error Checks'!$AR$72,'Budget Template'!N$5='Metadata and Error Checks'!$AS$72),AND('Budget Template'!N$4='Metadata and Error Checks'!$AR$73,'Budget Template'!N$5='Metadata and Error Checks'!$AS$73),AND('Budget Template'!N$4='Metadata and Error Checks'!$AR$74,'Budget Template'!N$5='Metadata and Error Checks'!$AS$74),AND('Budget Template'!N$4='Metadata and Error Checks'!$AR$75,'Budget Template'!N$5='Metadata and Error Checks'!$AS$75),AND('Budget Template'!N$4='Metadata and Error Checks'!$AR$76,'Budget Template'!N$5='Metadata and Error Checks'!$AS$76)),"X","")</f>
        <v/>
      </c>
      <c r="P47" s="109" t="str">
        <f>IF(OR(AND('Budget Template'!O$4='Metadata and Error Checks'!$AR$71,'Budget Template'!O$5='Metadata and Error Checks'!$AS$71),AND('Budget Template'!O$4='Metadata and Error Checks'!$AR$72,'Budget Template'!O$5='Metadata and Error Checks'!$AS$72),AND('Budget Template'!O$4='Metadata and Error Checks'!$AR$73,'Budget Template'!O$5='Metadata and Error Checks'!$AS$73),AND('Budget Template'!O$4='Metadata and Error Checks'!$AR$74,'Budget Template'!O$5='Metadata and Error Checks'!$AS$74),AND('Budget Template'!O$4='Metadata and Error Checks'!$AR$75,'Budget Template'!O$5='Metadata and Error Checks'!$AS$75),AND('Budget Template'!O$4='Metadata and Error Checks'!$AR$76,'Budget Template'!O$5='Metadata and Error Checks'!$AS$76)),"X","")</f>
        <v/>
      </c>
      <c r="Q47" s="109" t="str">
        <f>IF(OR(AND('Budget Template'!P$4='Metadata and Error Checks'!$AR$71,'Budget Template'!P$5='Metadata and Error Checks'!$AS$71),AND('Budget Template'!P$4='Metadata and Error Checks'!$AR$72,'Budget Template'!P$5='Metadata and Error Checks'!$AS$72),AND('Budget Template'!P$4='Metadata and Error Checks'!$AR$73,'Budget Template'!P$5='Metadata and Error Checks'!$AS$73),AND('Budget Template'!P$4='Metadata and Error Checks'!$AR$74,'Budget Template'!P$5='Metadata and Error Checks'!$AS$74),AND('Budget Template'!P$4='Metadata and Error Checks'!$AR$75,'Budget Template'!P$5='Metadata and Error Checks'!$AS$75),AND('Budget Template'!P$4='Metadata and Error Checks'!$AR$76,'Budget Template'!P$5='Metadata and Error Checks'!$AS$76)),"X","")</f>
        <v/>
      </c>
      <c r="R47" s="109" t="str">
        <f>IF(OR(AND('Budget Template'!Q$4='Metadata and Error Checks'!$AR$71,'Budget Template'!Q$5='Metadata and Error Checks'!$AS$71),AND('Budget Template'!Q$4='Metadata and Error Checks'!$AR$72,'Budget Template'!Q$5='Metadata and Error Checks'!$AS$72),AND('Budget Template'!Q$4='Metadata and Error Checks'!$AR$73,'Budget Template'!Q$5='Metadata and Error Checks'!$AS$73),AND('Budget Template'!Q$4='Metadata and Error Checks'!$AR$74,'Budget Template'!Q$5='Metadata and Error Checks'!$AS$74),AND('Budget Template'!Q$4='Metadata and Error Checks'!$AR$75,'Budget Template'!Q$5='Metadata and Error Checks'!$AS$75),AND('Budget Template'!Q$4='Metadata and Error Checks'!$AR$76,'Budget Template'!Q$5='Metadata and Error Checks'!$AS$76)),"X","")</f>
        <v/>
      </c>
      <c r="S47" s="109" t="str">
        <f>IF(OR(AND('Budget Template'!R$4='Metadata and Error Checks'!$AR$71,'Budget Template'!R$5='Metadata and Error Checks'!$AS$71),AND('Budget Template'!R$4='Metadata and Error Checks'!$AR$72,'Budget Template'!R$5='Metadata and Error Checks'!$AS$72),AND('Budget Template'!R$4='Metadata and Error Checks'!$AR$73,'Budget Template'!R$5='Metadata and Error Checks'!$AS$73),AND('Budget Template'!R$4='Metadata and Error Checks'!$AR$74,'Budget Template'!R$5='Metadata and Error Checks'!$AS$74),AND('Budget Template'!R$4='Metadata and Error Checks'!$AR$75,'Budget Template'!R$5='Metadata and Error Checks'!$AS$75),AND('Budget Template'!R$4='Metadata and Error Checks'!$AR$76,'Budget Template'!R$5='Metadata and Error Checks'!$AS$76)),"X","")</f>
        <v/>
      </c>
      <c r="T47" s="109" t="str">
        <f>IF(OR(AND('Budget Template'!S$4='Metadata and Error Checks'!$AR$71,'Budget Template'!S$5='Metadata and Error Checks'!$AS$71),AND('Budget Template'!S$4='Metadata and Error Checks'!$AR$72,'Budget Template'!S$5='Metadata and Error Checks'!$AS$72),AND('Budget Template'!S$4='Metadata and Error Checks'!$AR$73,'Budget Template'!S$5='Metadata and Error Checks'!$AS$73),AND('Budget Template'!S$4='Metadata and Error Checks'!$AR$74,'Budget Template'!S$5='Metadata and Error Checks'!$AS$74),AND('Budget Template'!S$4='Metadata and Error Checks'!$AR$75,'Budget Template'!S$5='Metadata and Error Checks'!$AS$75),AND('Budget Template'!S$4='Metadata and Error Checks'!$AR$76,'Budget Template'!S$5='Metadata and Error Checks'!$AS$76)),"X","")</f>
        <v/>
      </c>
      <c r="U47" s="109" t="str">
        <f>IF(OR(AND('Budget Template'!T$4='Metadata and Error Checks'!$AR$71,'Budget Template'!T$5='Metadata and Error Checks'!$AS$71),AND('Budget Template'!T$4='Metadata and Error Checks'!$AR$72,'Budget Template'!T$5='Metadata and Error Checks'!$AS$72),AND('Budget Template'!T$4='Metadata and Error Checks'!$AR$73,'Budget Template'!T$5='Metadata and Error Checks'!$AS$73),AND('Budget Template'!T$4='Metadata and Error Checks'!$AR$74,'Budget Template'!T$5='Metadata and Error Checks'!$AS$74),AND('Budget Template'!T$4='Metadata and Error Checks'!$AR$75,'Budget Template'!T$5='Metadata and Error Checks'!$AS$75),AND('Budget Template'!T$4='Metadata and Error Checks'!$AR$76,'Budget Template'!T$5='Metadata and Error Checks'!$AS$76)),"X","")</f>
        <v/>
      </c>
      <c r="V47" s="109" t="str">
        <f>IF(OR(AND('Budget Template'!U$4='Metadata and Error Checks'!$AR$71,'Budget Template'!U$5='Metadata and Error Checks'!$AS$71),AND('Budget Template'!U$4='Metadata and Error Checks'!$AR$72,'Budget Template'!U$5='Metadata and Error Checks'!$AS$72),AND('Budget Template'!U$4='Metadata and Error Checks'!$AR$73,'Budget Template'!U$5='Metadata and Error Checks'!$AS$73),AND('Budget Template'!U$4='Metadata and Error Checks'!$AR$74,'Budget Template'!U$5='Metadata and Error Checks'!$AS$74),AND('Budget Template'!U$4='Metadata and Error Checks'!$AR$75,'Budget Template'!U$5='Metadata and Error Checks'!$AS$75),AND('Budget Template'!U$4='Metadata and Error Checks'!$AR$76,'Budget Template'!U$5='Metadata and Error Checks'!$AS$76)),"X","")</f>
        <v/>
      </c>
      <c r="W47" s="109" t="str">
        <f>IF(OR(AND('Budget Template'!V$4='Metadata and Error Checks'!$AR$71,'Budget Template'!V$5='Metadata and Error Checks'!$AS$71),AND('Budget Template'!V$4='Metadata and Error Checks'!$AR$72,'Budget Template'!V$5='Metadata and Error Checks'!$AS$72),AND('Budget Template'!V$4='Metadata and Error Checks'!$AR$73,'Budget Template'!V$5='Metadata and Error Checks'!$AS$73),AND('Budget Template'!V$4='Metadata and Error Checks'!$AR$74,'Budget Template'!V$5='Metadata and Error Checks'!$AS$74),AND('Budget Template'!V$4='Metadata and Error Checks'!$AR$75,'Budget Template'!V$5='Metadata and Error Checks'!$AS$75),AND('Budget Template'!V$4='Metadata and Error Checks'!$AR$76,'Budget Template'!V$5='Metadata and Error Checks'!$AS$76)),"X","")</f>
        <v/>
      </c>
      <c r="X47" s="109" t="str">
        <f>IF(OR(AND('Budget Template'!W$4='Metadata and Error Checks'!$AR$71,'Budget Template'!W$5='Metadata and Error Checks'!$AS$71),AND('Budget Template'!W$4='Metadata and Error Checks'!$AR$72,'Budget Template'!W$5='Metadata and Error Checks'!$AS$72),AND('Budget Template'!W$4='Metadata and Error Checks'!$AR$73,'Budget Template'!W$5='Metadata and Error Checks'!$AS$73),AND('Budget Template'!W$4='Metadata and Error Checks'!$AR$74,'Budget Template'!W$5='Metadata and Error Checks'!$AS$74),AND('Budget Template'!W$4='Metadata and Error Checks'!$AR$75,'Budget Template'!W$5='Metadata and Error Checks'!$AS$75),AND('Budget Template'!W$4='Metadata and Error Checks'!$AR$76,'Budget Template'!W$5='Metadata and Error Checks'!$AS$76)),"X","")</f>
        <v/>
      </c>
      <c r="Y47" s="109" t="str">
        <f>IF(OR(AND('Budget Template'!X$4='Metadata and Error Checks'!$AR$71,'Budget Template'!X$5='Metadata and Error Checks'!$AS$71),AND('Budget Template'!X$4='Metadata and Error Checks'!$AR$72,'Budget Template'!X$5='Metadata and Error Checks'!$AS$72),AND('Budget Template'!X$4='Metadata and Error Checks'!$AR$73,'Budget Template'!X$5='Metadata and Error Checks'!$AS$73),AND('Budget Template'!X$4='Metadata and Error Checks'!$AR$74,'Budget Template'!X$5='Metadata and Error Checks'!$AS$74),AND('Budget Template'!X$4='Metadata and Error Checks'!$AR$75,'Budget Template'!X$5='Metadata and Error Checks'!$AS$75),AND('Budget Template'!X$4='Metadata and Error Checks'!$AR$76,'Budget Template'!X$5='Metadata and Error Checks'!$AS$76)),"X","")</f>
        <v/>
      </c>
      <c r="Z47" s="109" t="str">
        <f>IF(OR(AND('Budget Template'!Y$4='Metadata and Error Checks'!$AR$71,'Budget Template'!Y$5='Metadata and Error Checks'!$AS$71),AND('Budget Template'!Y$4='Metadata and Error Checks'!$AR$72,'Budget Template'!Y$5='Metadata and Error Checks'!$AS$72),AND('Budget Template'!Y$4='Metadata and Error Checks'!$AR$73,'Budget Template'!Y$5='Metadata and Error Checks'!$AS$73),AND('Budget Template'!Y$4='Metadata and Error Checks'!$AR$74,'Budget Template'!Y$5='Metadata and Error Checks'!$AS$74),AND('Budget Template'!Y$4='Metadata and Error Checks'!$AR$75,'Budget Template'!Y$5='Metadata and Error Checks'!$AS$75),AND('Budget Template'!Y$4='Metadata and Error Checks'!$AR$76,'Budget Template'!Y$5='Metadata and Error Checks'!$AS$76)),"X","")</f>
        <v/>
      </c>
      <c r="AA47" s="109" t="str">
        <f>IF(OR(AND('Budget Template'!Z$4='Metadata and Error Checks'!$AR$71,'Budget Template'!Z$5='Metadata and Error Checks'!$AS$71),AND('Budget Template'!Z$4='Metadata and Error Checks'!$AR$72,'Budget Template'!Z$5='Metadata and Error Checks'!$AS$72),AND('Budget Template'!Z$4='Metadata and Error Checks'!$AR$73,'Budget Template'!Z$5='Metadata and Error Checks'!$AS$73),AND('Budget Template'!Z$4='Metadata and Error Checks'!$AR$74,'Budget Template'!Z$5='Metadata and Error Checks'!$AS$74),AND('Budget Template'!Z$4='Metadata and Error Checks'!$AR$75,'Budget Template'!Z$5='Metadata and Error Checks'!$AS$75),AND('Budget Template'!Z$4='Metadata and Error Checks'!$AR$76,'Budget Template'!Z$5='Metadata and Error Checks'!$AS$76)),"X","")</f>
        <v/>
      </c>
      <c r="AB47" s="109" t="str">
        <f>IF(OR(AND('Budget Template'!AA$4='Metadata and Error Checks'!$AR$71,'Budget Template'!AA$5='Metadata and Error Checks'!$AS$71),AND('Budget Template'!AA$4='Metadata and Error Checks'!$AR$72,'Budget Template'!AA$5='Metadata and Error Checks'!$AS$72),AND('Budget Template'!AA$4='Metadata and Error Checks'!$AR$73,'Budget Template'!AA$5='Metadata and Error Checks'!$AS$73),AND('Budget Template'!AA$4='Metadata and Error Checks'!$AR$74,'Budget Template'!AA$5='Metadata and Error Checks'!$AS$74),AND('Budget Template'!AA$4='Metadata and Error Checks'!$AR$75,'Budget Template'!AA$5='Metadata and Error Checks'!$AS$75),AND('Budget Template'!AA$4='Metadata and Error Checks'!$AR$76,'Budget Template'!AA$5='Metadata and Error Checks'!$AS$76)),"X","")</f>
        <v/>
      </c>
      <c r="AC47" s="109" t="str">
        <f>IF(OR(AND('Budget Template'!AB$4='Metadata and Error Checks'!$AR$71,'Budget Template'!AB$5='Metadata and Error Checks'!$AS$71),AND('Budget Template'!AB$4='Metadata and Error Checks'!$AR$72,'Budget Template'!AB$5='Metadata and Error Checks'!$AS$72),AND('Budget Template'!AB$4='Metadata and Error Checks'!$AR$73,'Budget Template'!AB$5='Metadata and Error Checks'!$AS$73),AND('Budget Template'!AB$4='Metadata and Error Checks'!$AR$74,'Budget Template'!AB$5='Metadata and Error Checks'!$AS$74),AND('Budget Template'!AB$4='Metadata and Error Checks'!$AR$75,'Budget Template'!AB$5='Metadata and Error Checks'!$AS$75),AND('Budget Template'!AB$4='Metadata and Error Checks'!$AR$76,'Budget Template'!AB$5='Metadata and Error Checks'!$AS$76)),"X","")</f>
        <v/>
      </c>
      <c r="AD47" s="109" t="str">
        <f>IF(OR(AND('Budget Template'!AC$4='Metadata and Error Checks'!$AR$71,'Budget Template'!AC$5='Metadata and Error Checks'!$AS$71),AND('Budget Template'!AC$4='Metadata and Error Checks'!$AR$72,'Budget Template'!AC$5='Metadata and Error Checks'!$AS$72),AND('Budget Template'!AC$4='Metadata and Error Checks'!$AR$73,'Budget Template'!AC$5='Metadata and Error Checks'!$AS$73),AND('Budget Template'!AC$4='Metadata and Error Checks'!$AR$74,'Budget Template'!AC$5='Metadata and Error Checks'!$AS$74),AND('Budget Template'!AC$4='Metadata and Error Checks'!$AR$75,'Budget Template'!AC$5='Metadata and Error Checks'!$AS$75),AND('Budget Template'!AC$4='Metadata and Error Checks'!$AR$76,'Budget Template'!AC$5='Metadata and Error Checks'!$AS$76)),"X","")</f>
        <v/>
      </c>
      <c r="AE47" s="109" t="str">
        <f>IF(OR(AND('Budget Template'!AD$4='Metadata and Error Checks'!$AR$71,'Budget Template'!AD$5='Metadata and Error Checks'!$AS$71),AND('Budget Template'!AD$4='Metadata and Error Checks'!$AR$72,'Budget Template'!AD$5='Metadata and Error Checks'!$AS$72),AND('Budget Template'!AD$4='Metadata and Error Checks'!$AR$73,'Budget Template'!AD$5='Metadata and Error Checks'!$AS$73),AND('Budget Template'!AD$4='Metadata and Error Checks'!$AR$74,'Budget Template'!AD$5='Metadata and Error Checks'!$AS$74),AND('Budget Template'!AD$4='Metadata and Error Checks'!$AR$75,'Budget Template'!AD$5='Metadata and Error Checks'!$AS$75),AND('Budget Template'!AD$4='Metadata and Error Checks'!$AR$76,'Budget Template'!AD$5='Metadata and Error Checks'!$AS$76)),"X","")</f>
        <v/>
      </c>
      <c r="AF47" s="109" t="str">
        <f>IF(OR(AND('Budget Template'!AE$4='Metadata and Error Checks'!$AR$71,'Budget Template'!AE$5='Metadata and Error Checks'!$AS$71),AND('Budget Template'!AE$4='Metadata and Error Checks'!$AR$72,'Budget Template'!AE$5='Metadata and Error Checks'!$AS$72),AND('Budget Template'!AE$4='Metadata and Error Checks'!$AR$73,'Budget Template'!AE$5='Metadata and Error Checks'!$AS$73),AND('Budget Template'!AE$4='Metadata and Error Checks'!$AR$74,'Budget Template'!AE$5='Metadata and Error Checks'!$AS$74),AND('Budget Template'!AE$4='Metadata and Error Checks'!$AR$75,'Budget Template'!AE$5='Metadata and Error Checks'!$AS$75),AND('Budget Template'!AE$4='Metadata and Error Checks'!$AR$76,'Budget Template'!AE$5='Metadata and Error Checks'!$AS$76)),"X","")</f>
        <v/>
      </c>
      <c r="AG47" s="109" t="str">
        <f>IF(OR(AND('Budget Template'!AF$4='Metadata and Error Checks'!$AR$71,'Budget Template'!AF$5='Metadata and Error Checks'!$AS$71),AND('Budget Template'!AF$4='Metadata and Error Checks'!$AR$72,'Budget Template'!AF$5='Metadata and Error Checks'!$AS$72),AND('Budget Template'!AF$4='Metadata and Error Checks'!$AR$73,'Budget Template'!AF$5='Metadata and Error Checks'!$AS$73),AND('Budget Template'!AF$4='Metadata and Error Checks'!$AR$74,'Budget Template'!AF$5='Metadata and Error Checks'!$AS$74),AND('Budget Template'!AF$4='Metadata and Error Checks'!$AR$75,'Budget Template'!AF$5='Metadata and Error Checks'!$AS$75),AND('Budget Template'!AF$4='Metadata and Error Checks'!$AR$76,'Budget Template'!AF$5='Metadata and Error Checks'!$AS$76)),"X","")</f>
        <v/>
      </c>
      <c r="AH47" s="109" t="str">
        <f>IF(OR(AND('Budget Template'!AG$4='Metadata and Error Checks'!$AR$71,'Budget Template'!AG$5='Metadata and Error Checks'!$AS$71),AND('Budget Template'!AG$4='Metadata and Error Checks'!$AR$72,'Budget Template'!AG$5='Metadata and Error Checks'!$AS$72),AND('Budget Template'!AG$4='Metadata and Error Checks'!$AR$73,'Budget Template'!AG$5='Metadata and Error Checks'!$AS$73),AND('Budget Template'!AG$4='Metadata and Error Checks'!$AR$74,'Budget Template'!AG$5='Metadata and Error Checks'!$AS$74),AND('Budget Template'!AG$4='Metadata and Error Checks'!$AR$75,'Budget Template'!AG$5='Metadata and Error Checks'!$AS$75),AND('Budget Template'!AG$4='Metadata and Error Checks'!$AR$76,'Budget Template'!AG$5='Metadata and Error Checks'!$AS$76)),"X","")</f>
        <v/>
      </c>
      <c r="AI47" s="109" t="str">
        <f>IF(OR(AND('Budget Template'!AH$4='Metadata and Error Checks'!$AR$71,'Budget Template'!AH$5='Metadata and Error Checks'!$AS$71),AND('Budget Template'!AH$4='Metadata and Error Checks'!$AR$72,'Budget Template'!AH$5='Metadata and Error Checks'!$AS$72),AND('Budget Template'!AH$4='Metadata and Error Checks'!$AR$73,'Budget Template'!AH$5='Metadata and Error Checks'!$AS$73),AND('Budget Template'!AH$4='Metadata and Error Checks'!$AR$74,'Budget Template'!AH$5='Metadata and Error Checks'!$AS$74),AND('Budget Template'!AH$4='Metadata and Error Checks'!$AR$75,'Budget Template'!AH$5='Metadata and Error Checks'!$AS$75),AND('Budget Template'!AH$4='Metadata and Error Checks'!$AR$76,'Budget Template'!AH$5='Metadata and Error Checks'!$AS$76)),"X","")</f>
        <v/>
      </c>
      <c r="AJ47" s="109" t="str">
        <f>IF(OR(AND('Budget Template'!AI$4='Metadata and Error Checks'!$AR$71,'Budget Template'!AI$5='Metadata and Error Checks'!$AS$71),AND('Budget Template'!AI$4='Metadata and Error Checks'!$AR$72,'Budget Template'!AI$5='Metadata and Error Checks'!$AS$72),AND('Budget Template'!AI$4='Metadata and Error Checks'!$AR$73,'Budget Template'!AI$5='Metadata and Error Checks'!$AS$73),AND('Budget Template'!AI$4='Metadata and Error Checks'!$AR$74,'Budget Template'!AI$5='Metadata and Error Checks'!$AS$74),AND('Budget Template'!AI$4='Metadata and Error Checks'!$AR$75,'Budget Template'!AI$5='Metadata and Error Checks'!$AS$75),AND('Budget Template'!AI$4='Metadata and Error Checks'!$AR$76,'Budget Template'!AI$5='Metadata and Error Checks'!$AS$76)),"X","")</f>
        <v/>
      </c>
      <c r="AK47" s="109" t="str">
        <f>IF(OR(AND('Budget Template'!AJ$4='Metadata and Error Checks'!$AR$71,'Budget Template'!AJ$5='Metadata and Error Checks'!$AS$71),AND('Budget Template'!AJ$4='Metadata and Error Checks'!$AR$72,'Budget Template'!AJ$5='Metadata and Error Checks'!$AS$72),AND('Budget Template'!AJ$4='Metadata and Error Checks'!$AR$73,'Budget Template'!AJ$5='Metadata and Error Checks'!$AS$73),AND('Budget Template'!AJ$4='Metadata and Error Checks'!$AR$74,'Budget Template'!AJ$5='Metadata and Error Checks'!$AS$74),AND('Budget Template'!AJ$4='Metadata and Error Checks'!$AR$75,'Budget Template'!AJ$5='Metadata and Error Checks'!$AS$75),AND('Budget Template'!AJ$4='Metadata and Error Checks'!$AR$76,'Budget Template'!AJ$5='Metadata and Error Checks'!$AS$76)),"X","")</f>
        <v/>
      </c>
      <c r="AL47" s="109" t="str">
        <f>IF(OR(AND('Budget Template'!AK$4='Metadata and Error Checks'!$AR$71,'Budget Template'!AK$5='Metadata and Error Checks'!$AS$71),AND('Budget Template'!AK$4='Metadata and Error Checks'!$AR$72,'Budget Template'!AK$5='Metadata and Error Checks'!$AS$72),AND('Budget Template'!AK$4='Metadata and Error Checks'!$AR$73,'Budget Template'!AK$5='Metadata and Error Checks'!$AS$73),AND('Budget Template'!AK$4='Metadata and Error Checks'!$AR$74,'Budget Template'!AK$5='Metadata and Error Checks'!$AS$74),AND('Budget Template'!AK$4='Metadata and Error Checks'!$AR$75,'Budget Template'!AK$5='Metadata and Error Checks'!$AS$75),AND('Budget Template'!AK$4='Metadata and Error Checks'!$AR$76,'Budget Template'!AK$5='Metadata and Error Checks'!$AS$76)),"X","")</f>
        <v/>
      </c>
      <c r="AM47" s="109" t="str">
        <f>IF(OR(AND('Budget Template'!AL$4='Metadata and Error Checks'!$AR$71,'Budget Template'!AL$5='Metadata and Error Checks'!$AS$71),AND('Budget Template'!AL$4='Metadata and Error Checks'!$AR$72,'Budget Template'!AL$5='Metadata and Error Checks'!$AS$72),AND('Budget Template'!AL$4='Metadata and Error Checks'!$AR$73,'Budget Template'!AL$5='Metadata and Error Checks'!$AS$73),AND('Budget Template'!AL$4='Metadata and Error Checks'!$AR$74,'Budget Template'!AL$5='Metadata and Error Checks'!$AS$74),AND('Budget Template'!AL$4='Metadata and Error Checks'!$AR$75,'Budget Template'!AL$5='Metadata and Error Checks'!$AS$75),AND('Budget Template'!AL$4='Metadata and Error Checks'!$AR$76,'Budget Template'!AL$5='Metadata and Error Checks'!$AS$76)),"X","")</f>
        <v/>
      </c>
      <c r="AN47" s="109"/>
      <c r="AO47" s="109"/>
      <c r="AR47" s="123" t="str">
        <f>Lists!J4</f>
        <v>C&amp;T: HIV Laboratory Services-SD</v>
      </c>
      <c r="AS47" s="115"/>
      <c r="AT47" s="115"/>
      <c r="AU47" s="115"/>
      <c r="AV47" s="115"/>
      <c r="AW47" s="115"/>
      <c r="AX47" s="115"/>
      <c r="AY47" s="115"/>
      <c r="AZ47" s="115"/>
      <c r="BA47" s="115"/>
      <c r="BB47" s="115"/>
      <c r="BC47" s="115"/>
      <c r="BD47" s="115"/>
      <c r="BE47" s="115"/>
      <c r="BF47" s="115"/>
      <c r="BG47" s="115"/>
      <c r="BH47" s="115"/>
      <c r="BI47" s="115"/>
      <c r="BJ47" s="116"/>
      <c r="BK47" s="113"/>
      <c r="BL47" s="114"/>
    </row>
    <row r="48" spans="2:64" s="110" customFormat="1" ht="15.5" hidden="1">
      <c r="D48" s="110" t="s">
        <v>189</v>
      </c>
      <c r="F48" s="117">
        <f>COUNTIF(F44:F47,"x")</f>
        <v>0</v>
      </c>
      <c r="G48" s="117">
        <f t="shared" ref="G48:U48" si="4">COUNTIF(G44:G47,"x")</f>
        <v>0</v>
      </c>
      <c r="H48" s="117">
        <f t="shared" si="4"/>
        <v>0</v>
      </c>
      <c r="I48" s="117">
        <f t="shared" si="4"/>
        <v>0</v>
      </c>
      <c r="J48" s="117">
        <f t="shared" si="4"/>
        <v>0</v>
      </c>
      <c r="K48" s="117">
        <f t="shared" si="4"/>
        <v>0</v>
      </c>
      <c r="L48" s="117">
        <f t="shared" si="4"/>
        <v>0</v>
      </c>
      <c r="M48" s="117">
        <f t="shared" si="4"/>
        <v>0</v>
      </c>
      <c r="N48" s="117">
        <f t="shared" si="4"/>
        <v>0</v>
      </c>
      <c r="O48" s="117">
        <f t="shared" si="4"/>
        <v>0</v>
      </c>
      <c r="P48" s="117">
        <f t="shared" si="4"/>
        <v>0</v>
      </c>
      <c r="Q48" s="117">
        <f t="shared" si="4"/>
        <v>0</v>
      </c>
      <c r="R48" s="117">
        <f t="shared" si="4"/>
        <v>0</v>
      </c>
      <c r="S48" s="117">
        <f t="shared" si="4"/>
        <v>0</v>
      </c>
      <c r="T48" s="117">
        <f t="shared" si="4"/>
        <v>0</v>
      </c>
      <c r="U48" s="110">
        <f t="shared" si="4"/>
        <v>0</v>
      </c>
      <c r="V48" s="110">
        <f t="shared" ref="V48:X48" si="5">COUNTIF(V44:V47,"x")</f>
        <v>0</v>
      </c>
      <c r="W48" s="110">
        <f t="shared" si="5"/>
        <v>0</v>
      </c>
      <c r="X48" s="110">
        <f t="shared" si="5"/>
        <v>0</v>
      </c>
      <c r="Y48" s="110">
        <f t="shared" ref="Y48:AM48" si="6">COUNTIF(Y44:Y47,"x")</f>
        <v>0</v>
      </c>
      <c r="Z48" s="110">
        <f t="shared" si="6"/>
        <v>0</v>
      </c>
      <c r="AA48" s="110">
        <f t="shared" si="6"/>
        <v>0</v>
      </c>
      <c r="AB48" s="110">
        <f t="shared" si="6"/>
        <v>0</v>
      </c>
      <c r="AC48" s="110">
        <f t="shared" si="6"/>
        <v>0</v>
      </c>
      <c r="AD48" s="110">
        <f t="shared" si="6"/>
        <v>0</v>
      </c>
      <c r="AE48" s="110">
        <f t="shared" si="6"/>
        <v>0</v>
      </c>
      <c r="AF48" s="110">
        <f t="shared" si="6"/>
        <v>0</v>
      </c>
      <c r="AG48" s="110">
        <f t="shared" si="6"/>
        <v>0</v>
      </c>
      <c r="AH48" s="110">
        <f t="shared" si="6"/>
        <v>0</v>
      </c>
      <c r="AI48" s="110">
        <f t="shared" si="6"/>
        <v>0</v>
      </c>
      <c r="AJ48" s="110">
        <f t="shared" si="6"/>
        <v>0</v>
      </c>
      <c r="AK48" s="110">
        <f t="shared" si="6"/>
        <v>0</v>
      </c>
      <c r="AL48" s="110">
        <f t="shared" si="6"/>
        <v>0</v>
      </c>
      <c r="AM48" s="110">
        <f t="shared" si="6"/>
        <v>0</v>
      </c>
      <c r="AR48" s="123" t="str">
        <f>Lists!J5</f>
        <v>C&amp;T: HIV Laboratory Services-NSD</v>
      </c>
      <c r="AS48" s="115"/>
      <c r="AT48" s="115"/>
      <c r="AU48" s="115"/>
      <c r="AV48" s="115"/>
      <c r="AW48" s="115"/>
      <c r="AX48" s="115"/>
      <c r="AY48" s="115"/>
      <c r="AZ48" s="115"/>
      <c r="BA48" s="115"/>
      <c r="BB48" s="115"/>
      <c r="BC48" s="115"/>
      <c r="BD48" s="115"/>
      <c r="BE48" s="115"/>
      <c r="BF48" s="115"/>
      <c r="BG48" s="115"/>
      <c r="BH48" s="115"/>
      <c r="BI48" s="115"/>
      <c r="BJ48" s="116"/>
      <c r="BK48" s="113"/>
      <c r="BL48" s="114"/>
    </row>
    <row r="49" spans="3:64" s="110" customFormat="1" ht="15.5" hidden="1">
      <c r="F49" s="117"/>
      <c r="G49" s="117"/>
      <c r="H49" s="117"/>
      <c r="I49" s="117"/>
      <c r="J49" s="117"/>
      <c r="K49" s="117"/>
      <c r="L49" s="117"/>
      <c r="M49" s="117"/>
      <c r="N49" s="117"/>
      <c r="O49" s="117"/>
      <c r="P49" s="117"/>
      <c r="Q49" s="117"/>
      <c r="R49" s="117"/>
      <c r="S49" s="117"/>
      <c r="T49" s="117"/>
      <c r="AR49" s="123" t="str">
        <f>Lists!J6</f>
        <v>C&amp;T: HIV Drugs-SD</v>
      </c>
      <c r="AS49" s="115"/>
      <c r="AT49" s="115"/>
      <c r="AU49" s="115"/>
      <c r="AV49" s="115"/>
      <c r="AW49" s="115"/>
      <c r="AX49" s="115"/>
      <c r="AY49" s="115"/>
      <c r="AZ49" s="115"/>
      <c r="BA49" s="115"/>
      <c r="BB49" s="115"/>
      <c r="BC49" s="115"/>
      <c r="BD49" s="115"/>
      <c r="BE49" s="115"/>
      <c r="BF49" s="115"/>
      <c r="BG49" s="115"/>
      <c r="BH49" s="115"/>
      <c r="BI49" s="115"/>
      <c r="BJ49" s="116"/>
      <c r="BK49" s="113"/>
      <c r="BL49" s="114"/>
    </row>
    <row r="50" spans="3:64" s="110" customFormat="1" ht="15.5" hidden="1">
      <c r="C50" s="155" t="s">
        <v>541</v>
      </c>
      <c r="D50" s="110" t="s">
        <v>226</v>
      </c>
      <c r="F50" s="154" t="str">
        <f>IF(OR(AND('Budget Template'!E$28&gt;0,'Budget Template'!E4=""),AND('Budget Template'!E5&lt;&gt;"",'Budget Template'!E4="")),"X","")</f>
        <v/>
      </c>
      <c r="G50" s="154" t="str">
        <f>IF(OR(AND('Budget Template'!F$28&gt;0,'Budget Template'!F4=""),AND('Budget Template'!F5&lt;&gt;"",'Budget Template'!F4="")),"X","")</f>
        <v/>
      </c>
      <c r="H50" s="154" t="str">
        <f>IF(OR(AND('Budget Template'!G$28&gt;0,'Budget Template'!G4=""),AND('Budget Template'!G5&lt;&gt;"",'Budget Template'!G4="")),"X","")</f>
        <v/>
      </c>
      <c r="I50" s="154" t="str">
        <f>IF(OR(AND('Budget Template'!H$28&gt;0,'Budget Template'!H4=""),AND('Budget Template'!H5&lt;&gt;"",'Budget Template'!H4="")),"X","")</f>
        <v/>
      </c>
      <c r="J50" s="154" t="str">
        <f>IF(OR(AND('Budget Template'!I$28&gt;0,'Budget Template'!I4=""),AND('Budget Template'!I5&lt;&gt;"",'Budget Template'!I4="")),"X","")</f>
        <v/>
      </c>
      <c r="K50" s="154" t="str">
        <f>IF(OR(AND('Budget Template'!J$28&gt;0,'Budget Template'!J4=""),AND('Budget Template'!J5&lt;&gt;"",'Budget Template'!J4="")),"X","")</f>
        <v/>
      </c>
      <c r="L50" s="154" t="str">
        <f>IF(OR(AND('Budget Template'!K$28&gt;0,'Budget Template'!K4=""),AND('Budget Template'!K5&lt;&gt;"",'Budget Template'!K4="")),"X","")</f>
        <v/>
      </c>
      <c r="M50" s="154" t="str">
        <f>IF(OR(AND('Budget Template'!L$28&gt;0,'Budget Template'!L4=""),AND('Budget Template'!L5&lt;&gt;"",'Budget Template'!L4="")),"X","")</f>
        <v/>
      </c>
      <c r="N50" s="154" t="str">
        <f>IF(OR(AND('Budget Template'!M$28&gt;0,'Budget Template'!M4=""),AND('Budget Template'!M5&lt;&gt;"",'Budget Template'!M4="")),"X","")</f>
        <v/>
      </c>
      <c r="O50" s="154" t="str">
        <f>IF(OR(AND('Budget Template'!N$28&gt;0,'Budget Template'!N4=""),AND('Budget Template'!N5&lt;&gt;"",'Budget Template'!N4="")),"X","")</f>
        <v/>
      </c>
      <c r="P50" s="154" t="str">
        <f>IF(OR(AND('Budget Template'!O$28&gt;0,'Budget Template'!O4=""),AND('Budget Template'!O5&lt;&gt;"",'Budget Template'!O4="")),"X","")</f>
        <v/>
      </c>
      <c r="Q50" s="154" t="str">
        <f>IF(OR(AND('Budget Template'!P$28&gt;0,'Budget Template'!P4=""),AND('Budget Template'!P5&lt;&gt;"",'Budget Template'!P4="")),"X","")</f>
        <v/>
      </c>
      <c r="R50" s="154" t="str">
        <f>IF(OR(AND('Budget Template'!Q$28&gt;0,'Budget Template'!Q4=""),AND('Budget Template'!Q5&lt;&gt;"",'Budget Template'!Q4="")),"X","")</f>
        <v/>
      </c>
      <c r="S50" s="154" t="str">
        <f>IF(OR(AND('Budget Template'!R$28&gt;0,'Budget Template'!R4=""),AND('Budget Template'!R5&lt;&gt;"",'Budget Template'!R4="")),"X","")</f>
        <v/>
      </c>
      <c r="T50" s="154" t="str">
        <f>IF(OR(AND('Budget Template'!S$28&gt;0,'Budget Template'!S4=""),AND('Budget Template'!S5&lt;&gt;"",'Budget Template'!S4="")),"X","")</f>
        <v/>
      </c>
      <c r="U50" s="154" t="str">
        <f>IF(OR(AND('Budget Template'!T$28&gt;0,'Budget Template'!T4=""),AND('Budget Template'!T5&lt;&gt;"",'Budget Template'!T4="")),"X","")</f>
        <v/>
      </c>
      <c r="V50" s="154" t="str">
        <f>IF(OR(AND('Budget Template'!U$28&gt;0,'Budget Template'!U4=""),AND('Budget Template'!U5&lt;&gt;"",'Budget Template'!U4="")),"X","")</f>
        <v/>
      </c>
      <c r="W50" s="154" t="str">
        <f>IF(OR(AND('Budget Template'!V$28&gt;0,'Budget Template'!V4=""),AND('Budget Template'!V5&lt;&gt;"",'Budget Template'!V4="")),"X","")</f>
        <v/>
      </c>
      <c r="X50" s="154" t="str">
        <f>IF(OR(AND('Budget Template'!W$28&gt;0,'Budget Template'!W4=""),AND('Budget Template'!W5&lt;&gt;"",'Budget Template'!W4="")),"X","")</f>
        <v/>
      </c>
      <c r="Y50" s="154" t="str">
        <f>IF(OR(AND('Budget Template'!X$28&gt;0,'Budget Template'!X4=""),AND('Budget Template'!X5&lt;&gt;"",'Budget Template'!X4="")),"X","")</f>
        <v/>
      </c>
      <c r="Z50" s="154" t="str">
        <f>IF(OR(AND('Budget Template'!Y$28&gt;0,'Budget Template'!Y4=""),AND('Budget Template'!Y5&lt;&gt;"",'Budget Template'!Y4="")),"X","")</f>
        <v/>
      </c>
      <c r="AA50" s="154" t="str">
        <f>IF(OR(AND('Budget Template'!Z$28&gt;0,'Budget Template'!Z4=""),AND('Budget Template'!Z5&lt;&gt;"",'Budget Template'!Z4="")),"X","")</f>
        <v/>
      </c>
      <c r="AB50" s="154" t="str">
        <f>IF(OR(AND('Budget Template'!AA$28&gt;0,'Budget Template'!AA4=""),AND('Budget Template'!AA5&lt;&gt;"",'Budget Template'!AA4="")),"X","")</f>
        <v/>
      </c>
      <c r="AC50" s="154" t="str">
        <f>IF(OR(AND('Budget Template'!AB$28&gt;0,'Budget Template'!AB4=""),AND('Budget Template'!AB5&lt;&gt;"",'Budget Template'!AB4="")),"X","")</f>
        <v/>
      </c>
      <c r="AD50" s="154" t="str">
        <f>IF(OR(AND('Budget Template'!AC$28&gt;0,'Budget Template'!AC4=""),AND('Budget Template'!AC5&lt;&gt;"",'Budget Template'!AC4="")),"X","")</f>
        <v/>
      </c>
      <c r="AE50" s="154" t="str">
        <f>IF(OR(AND('Budget Template'!AD$28&gt;0,'Budget Template'!AD4=""),AND('Budget Template'!AD5&lt;&gt;"",'Budget Template'!AD4="")),"X","")</f>
        <v/>
      </c>
      <c r="AF50" s="154" t="str">
        <f>IF(OR(AND('Budget Template'!AE$28&gt;0,'Budget Template'!AE4=""),AND('Budget Template'!AE5&lt;&gt;"",'Budget Template'!AE4="")),"X","")</f>
        <v/>
      </c>
      <c r="AG50" s="154" t="str">
        <f>IF(OR(AND('Budget Template'!AF$28&gt;0,'Budget Template'!AF4=""),AND('Budget Template'!AF5&lt;&gt;"",'Budget Template'!AF4="")),"X","")</f>
        <v/>
      </c>
      <c r="AH50" s="154" t="str">
        <f>IF(OR(AND('Budget Template'!AG$28&gt;0,'Budget Template'!AG4=""),AND('Budget Template'!AG5&lt;&gt;"",'Budget Template'!AG4="")),"X","")</f>
        <v/>
      </c>
      <c r="AI50" s="154" t="str">
        <f>IF(OR(AND('Budget Template'!AH$28&gt;0,'Budget Template'!AH4=""),AND('Budget Template'!AH5&lt;&gt;"",'Budget Template'!AH4="")),"X","")</f>
        <v/>
      </c>
      <c r="AJ50" s="154" t="str">
        <f>IF(OR(AND('Budget Template'!AI$28&gt;0,'Budget Template'!AI4=""),AND('Budget Template'!AI5&lt;&gt;"",'Budget Template'!AI4="")),"X","")</f>
        <v/>
      </c>
      <c r="AK50" s="154" t="str">
        <f>IF(OR(AND('Budget Template'!AJ$28&gt;0,'Budget Template'!AJ4=""),AND('Budget Template'!AJ5&lt;&gt;"",'Budget Template'!AJ4="")),"X","")</f>
        <v/>
      </c>
      <c r="AL50" s="154" t="str">
        <f>IF(OR(AND('Budget Template'!AK$28&gt;0,'Budget Template'!AK4=""),AND('Budget Template'!AK5&lt;&gt;"",'Budget Template'!AK4="")),"X","")</f>
        <v/>
      </c>
      <c r="AM50" s="154" t="str">
        <f>IF(OR(AND('Budget Template'!AL$28&gt;0,'Budget Template'!AL4=""),AND('Budget Template'!AL5&lt;&gt;"",'Budget Template'!AL4="")),"X","")</f>
        <v/>
      </c>
      <c r="AN50" s="117"/>
      <c r="AO50" s="117"/>
      <c r="AR50" s="123" t="str">
        <f>Lists!J7</f>
        <v>C&amp;T: HIV Drugs-NSD</v>
      </c>
      <c r="AS50" s="115"/>
      <c r="AT50" s="115"/>
      <c r="AU50" s="115"/>
      <c r="AV50" s="115"/>
      <c r="AW50" s="115"/>
      <c r="AX50" s="115"/>
      <c r="AY50" s="115"/>
      <c r="AZ50" s="115"/>
      <c r="BA50" s="115"/>
      <c r="BB50" s="115"/>
      <c r="BC50" s="115"/>
      <c r="BD50" s="115"/>
      <c r="BE50" s="115"/>
      <c r="BF50" s="115"/>
      <c r="BG50" s="115"/>
      <c r="BH50" s="115"/>
      <c r="BI50" s="115"/>
      <c r="BJ50" s="116"/>
      <c r="BK50" s="113"/>
      <c r="BL50" s="114"/>
    </row>
    <row r="51" spans="3:64" s="110" customFormat="1" ht="15.5" hidden="1">
      <c r="D51" s="110" t="s">
        <v>227</v>
      </c>
      <c r="F51" s="154" t="str">
        <f>IF(OR(AND('Budget Template'!E$28&gt;0,'Budget Template'!E5=""),AND('Budget Template'!E$4&lt;&gt;0,'Budget Template'!E5="")), "X","")</f>
        <v/>
      </c>
      <c r="G51" s="154" t="str">
        <f>IF(OR(AND('Budget Template'!F$28&gt;0,'Budget Template'!F5=""),AND('Budget Template'!F$4&lt;&gt;0,'Budget Template'!F5="")), "X","")</f>
        <v/>
      </c>
      <c r="H51" s="154" t="str">
        <f>IF(OR(AND('Budget Template'!G$28&gt;0,'Budget Template'!G5=""),AND('Budget Template'!G$4&lt;&gt;0,'Budget Template'!G5="")), "X","")</f>
        <v/>
      </c>
      <c r="I51" s="154" t="str">
        <f>IF(OR(AND('Budget Template'!H$28&gt;0,'Budget Template'!H5=""),AND('Budget Template'!H$4&lt;&gt;0,'Budget Template'!H5="")), "X","")</f>
        <v/>
      </c>
      <c r="J51" s="154" t="str">
        <f>IF(OR(AND('Budget Template'!I$28&gt;0,'Budget Template'!I5=""),AND('Budget Template'!I$4&lt;&gt;0,'Budget Template'!I5="")), "X","")</f>
        <v/>
      </c>
      <c r="K51" s="154" t="str">
        <f>IF(OR(AND('Budget Template'!J$28&gt;0,'Budget Template'!J5=""),AND('Budget Template'!J$4&lt;&gt;0,'Budget Template'!J5="")), "X","")</f>
        <v/>
      </c>
      <c r="L51" s="154" t="str">
        <f>IF(OR(AND('Budget Template'!K$28&gt;0,'Budget Template'!K5=""),AND('Budget Template'!K$4&lt;&gt;0,'Budget Template'!K5="")), "X","")</f>
        <v/>
      </c>
      <c r="M51" s="154" t="str">
        <f>IF(OR(AND('Budget Template'!L$28&gt;0,'Budget Template'!L5=""),AND('Budget Template'!L$4&lt;&gt;0,'Budget Template'!L5="")), "X","")</f>
        <v/>
      </c>
      <c r="N51" s="154" t="str">
        <f>IF(OR(AND('Budget Template'!M$28&gt;0,'Budget Template'!M5=""),AND('Budget Template'!M$4&lt;&gt;0,'Budget Template'!M5="")), "X","")</f>
        <v/>
      </c>
      <c r="O51" s="154" t="str">
        <f>IF(OR(AND('Budget Template'!N$28&gt;0,'Budget Template'!N5=""),AND('Budget Template'!N$4&lt;&gt;0,'Budget Template'!N5="")), "X","")</f>
        <v/>
      </c>
      <c r="P51" s="154" t="str">
        <f>IF(OR(AND('Budget Template'!O$28&gt;0,'Budget Template'!O5=""),AND('Budget Template'!O$4&lt;&gt;0,'Budget Template'!O5="")), "X","")</f>
        <v/>
      </c>
      <c r="Q51" s="154" t="str">
        <f>IF(OR(AND('Budget Template'!P$28&gt;0,'Budget Template'!P5=""),AND('Budget Template'!P$4&lt;&gt;0,'Budget Template'!P5="")), "X","")</f>
        <v/>
      </c>
      <c r="R51" s="154" t="str">
        <f>IF(OR(AND('Budget Template'!Q$28&gt;0,'Budget Template'!Q5=""),AND('Budget Template'!Q$4&lt;&gt;0,'Budget Template'!Q5="")), "X","")</f>
        <v/>
      </c>
      <c r="S51" s="154" t="str">
        <f>IF(OR(AND('Budget Template'!R$28&gt;0,'Budget Template'!R5=""),AND('Budget Template'!R$4&lt;&gt;0,'Budget Template'!R5="")), "X","")</f>
        <v/>
      </c>
      <c r="T51" s="154" t="str">
        <f>IF(OR(AND('Budget Template'!S$28&gt;0,'Budget Template'!S5=""),AND('Budget Template'!S$4&lt;&gt;0,'Budget Template'!S5="")), "X","")</f>
        <v/>
      </c>
      <c r="U51" s="154" t="str">
        <f>IF(OR(AND('Budget Template'!T$28&gt;0,'Budget Template'!T5=""),AND('Budget Template'!T$4&lt;&gt;0,'Budget Template'!T5="")), "X","")</f>
        <v/>
      </c>
      <c r="V51" s="154" t="str">
        <f>IF(OR(AND('Budget Template'!U$28&gt;0,'Budget Template'!U5=""),AND('Budget Template'!U$4&lt;&gt;0,'Budget Template'!U5="")), "X","")</f>
        <v/>
      </c>
      <c r="W51" s="154" t="str">
        <f>IF(OR(AND('Budget Template'!V$28&gt;0,'Budget Template'!V5=""),AND('Budget Template'!V$4&lt;&gt;0,'Budget Template'!V5="")), "X","")</f>
        <v/>
      </c>
      <c r="X51" s="154" t="str">
        <f>IF(OR(AND('Budget Template'!W$28&gt;0,'Budget Template'!W5=""),AND('Budget Template'!W$4&lt;&gt;0,'Budget Template'!W5="")), "X","")</f>
        <v/>
      </c>
      <c r="Y51" s="154" t="str">
        <f>IF(OR(AND('Budget Template'!X$28&gt;0,'Budget Template'!X5=""),AND('Budget Template'!X$4&lt;&gt;0,'Budget Template'!X5="")), "X","")</f>
        <v/>
      </c>
      <c r="Z51" s="154" t="str">
        <f>IF(OR(AND('Budget Template'!Y$28&gt;0,'Budget Template'!Y5=""),AND('Budget Template'!Y$4&lt;&gt;0,'Budget Template'!Y5="")), "X","")</f>
        <v/>
      </c>
      <c r="AA51" s="154" t="str">
        <f>IF(OR(AND('Budget Template'!Z$28&gt;0,'Budget Template'!Z5=""),AND('Budget Template'!Z$4&lt;&gt;0,'Budget Template'!Z5="")), "X","")</f>
        <v/>
      </c>
      <c r="AB51" s="154" t="str">
        <f>IF(OR(AND('Budget Template'!AA$28&gt;0,'Budget Template'!AA5=""),AND('Budget Template'!AA$4&lt;&gt;0,'Budget Template'!AA5="")), "X","")</f>
        <v/>
      </c>
      <c r="AC51" s="154" t="str">
        <f>IF(OR(AND('Budget Template'!AB$28&gt;0,'Budget Template'!AB5=""),AND('Budget Template'!AB$4&lt;&gt;0,'Budget Template'!AB5="")), "X","")</f>
        <v/>
      </c>
      <c r="AD51" s="154" t="str">
        <f>IF(OR(AND('Budget Template'!AC$28&gt;0,'Budget Template'!AC5=""),AND('Budget Template'!AC$4&lt;&gt;0,'Budget Template'!AC5="")), "X","")</f>
        <v/>
      </c>
      <c r="AE51" s="154" t="str">
        <f>IF(OR(AND('Budget Template'!AD$28&gt;0,'Budget Template'!AD5=""),AND('Budget Template'!AD$4&lt;&gt;0,'Budget Template'!AD5="")), "X","")</f>
        <v/>
      </c>
      <c r="AF51" s="154" t="str">
        <f>IF(OR(AND('Budget Template'!AE$28&gt;0,'Budget Template'!AE5=""),AND('Budget Template'!AE$4&lt;&gt;0,'Budget Template'!AE5="")), "X","")</f>
        <v/>
      </c>
      <c r="AG51" s="154" t="str">
        <f>IF(OR(AND('Budget Template'!AF$28&gt;0,'Budget Template'!AF5=""),AND('Budget Template'!AF$4&lt;&gt;0,'Budget Template'!AF5="")), "X","")</f>
        <v/>
      </c>
      <c r="AH51" s="154" t="str">
        <f>IF(OR(AND('Budget Template'!AG$28&gt;0,'Budget Template'!AG5=""),AND('Budget Template'!AG$4&lt;&gt;0,'Budget Template'!AG5="")), "X","")</f>
        <v/>
      </c>
      <c r="AI51" s="154" t="str">
        <f>IF(OR(AND('Budget Template'!AH$28&gt;0,'Budget Template'!AH5=""),AND('Budget Template'!AH$4&lt;&gt;0,'Budget Template'!AH5="")), "X","")</f>
        <v/>
      </c>
      <c r="AJ51" s="154" t="str">
        <f>IF(OR(AND('Budget Template'!AI$28&gt;0,'Budget Template'!AI5=""),AND('Budget Template'!AI$4&lt;&gt;0,'Budget Template'!AI5="")), "X","")</f>
        <v/>
      </c>
      <c r="AK51" s="154" t="str">
        <f>IF(OR(AND('Budget Template'!AJ$28&gt;0,'Budget Template'!AJ5=""),AND('Budget Template'!AJ$4&lt;&gt;0,'Budget Template'!AJ5="")), "X","")</f>
        <v/>
      </c>
      <c r="AL51" s="154" t="str">
        <f>IF(OR(AND('Budget Template'!AK$28&gt;0,'Budget Template'!AK5=""),AND('Budget Template'!AK$4&lt;&gt;0,'Budget Template'!AK5="")), "X","")</f>
        <v/>
      </c>
      <c r="AM51" s="154" t="str">
        <f>IF(OR(AND('Budget Template'!AL$28&gt;0,'Budget Template'!AL5=""),AND('Budget Template'!AL$4&lt;&gt;0,'Budget Template'!AL5="")), "X","")</f>
        <v/>
      </c>
      <c r="AN51" s="117"/>
      <c r="AO51" s="117"/>
      <c r="AR51" s="123" t="str">
        <f>Lists!J8</f>
        <v>C&amp;T: Not Disaggregated-SD</v>
      </c>
      <c r="AS51" s="115"/>
      <c r="AT51" s="115"/>
      <c r="AU51" s="115"/>
      <c r="AV51" s="115"/>
      <c r="AW51" s="115"/>
      <c r="AX51" s="115"/>
      <c r="AY51" s="115"/>
      <c r="AZ51" s="115"/>
      <c r="BA51" s="115"/>
      <c r="BB51" s="115"/>
      <c r="BC51" s="115"/>
      <c r="BD51" s="115"/>
      <c r="BE51" s="115"/>
      <c r="BF51" s="115"/>
      <c r="BG51" s="115"/>
      <c r="BH51" s="115"/>
      <c r="BI51" s="115"/>
      <c r="BJ51" s="116"/>
      <c r="BK51" s="113"/>
      <c r="BL51" s="114"/>
    </row>
    <row r="52" spans="3:64" s="110" customFormat="1" ht="15.5" hidden="1">
      <c r="AR52" s="123" t="str">
        <f>Lists!J9</f>
        <v>C&amp;T: Not Disaggregated-NSD</v>
      </c>
      <c r="AS52" s="115"/>
      <c r="AT52" s="115"/>
      <c r="AU52" s="115"/>
      <c r="AV52" s="115"/>
      <c r="AW52" s="115"/>
      <c r="AX52" s="115"/>
      <c r="AY52" s="115"/>
      <c r="AZ52" s="115"/>
      <c r="BA52" s="115"/>
      <c r="BB52" s="115"/>
      <c r="BC52" s="115"/>
      <c r="BD52" s="115"/>
      <c r="BE52" s="115"/>
      <c r="BF52" s="115"/>
      <c r="BG52" s="115"/>
      <c r="BH52" s="115"/>
      <c r="BI52" s="115"/>
      <c r="BJ52" s="116"/>
      <c r="BK52" s="113"/>
      <c r="BL52" s="114"/>
    </row>
    <row r="53" spans="3:64" s="110" customFormat="1" ht="15.5" hidden="1">
      <c r="AR53" s="123" t="str">
        <f>Lists!J10</f>
        <v>HTS: Facility-based testing-SD</v>
      </c>
      <c r="AS53" s="115"/>
      <c r="AT53" s="115"/>
      <c r="AU53" s="115"/>
      <c r="AV53" s="115"/>
      <c r="AW53" s="115"/>
      <c r="AX53" s="115"/>
      <c r="AY53" s="115"/>
      <c r="AZ53" s="115"/>
      <c r="BA53" s="115"/>
      <c r="BB53" s="115"/>
      <c r="BC53" s="115"/>
      <c r="BD53" s="115"/>
      <c r="BE53" s="115"/>
      <c r="BF53" s="115"/>
      <c r="BG53" s="115"/>
      <c r="BH53" s="115"/>
      <c r="BI53" s="115"/>
      <c r="BJ53" s="116"/>
      <c r="BK53" s="113"/>
      <c r="BL53" s="114"/>
    </row>
    <row r="54" spans="3:64" s="110" customFormat="1" ht="15.5" hidden="1">
      <c r="AR54" s="123" t="str">
        <f>Lists!J11</f>
        <v>HTS: Facility-based testing-NSD</v>
      </c>
      <c r="AS54" s="115"/>
      <c r="AT54" s="115"/>
      <c r="AU54" s="115"/>
      <c r="AV54" s="115"/>
      <c r="AW54" s="115"/>
      <c r="AX54" s="115"/>
      <c r="AY54" s="115"/>
      <c r="AZ54" s="115"/>
      <c r="BA54" s="115"/>
      <c r="BB54" s="115"/>
      <c r="BC54" s="115"/>
      <c r="BD54" s="115"/>
      <c r="BE54" s="115"/>
      <c r="BF54" s="115"/>
      <c r="BG54" s="115"/>
      <c r="BH54" s="115"/>
      <c r="BI54" s="115"/>
      <c r="BJ54" s="116"/>
      <c r="BK54" s="113"/>
      <c r="BL54" s="114"/>
    </row>
    <row r="55" spans="3:64" s="110" customFormat="1" ht="15.5" hidden="1">
      <c r="AR55" s="123" t="str">
        <f>Lists!J12</f>
        <v>HTS: Community-based testing-SD</v>
      </c>
      <c r="AS55" s="115"/>
      <c r="AT55" s="115"/>
      <c r="AU55" s="115"/>
      <c r="AV55" s="115"/>
      <c r="AW55" s="115"/>
      <c r="AX55" s="115"/>
      <c r="AY55" s="115"/>
      <c r="AZ55" s="115"/>
      <c r="BA55" s="115"/>
      <c r="BB55" s="115"/>
      <c r="BC55" s="115"/>
      <c r="BD55" s="115"/>
      <c r="BE55" s="115"/>
      <c r="BF55" s="115"/>
      <c r="BG55" s="115"/>
      <c r="BH55" s="115"/>
      <c r="BI55" s="115"/>
      <c r="BJ55" s="116"/>
      <c r="BK55" s="113"/>
      <c r="BL55" s="114"/>
    </row>
    <row r="56" spans="3:64" s="110" customFormat="1" ht="20.149999999999999" hidden="1" customHeight="1">
      <c r="AR56" s="123" t="str">
        <f>Lists!J13</f>
        <v>HTS: Community-based testing-NSD</v>
      </c>
      <c r="AS56" s="115"/>
      <c r="AT56" s="115"/>
      <c r="AU56" s="115"/>
      <c r="AV56" s="115"/>
      <c r="AW56" s="115"/>
      <c r="AX56" s="115"/>
      <c r="AY56" s="115"/>
      <c r="AZ56" s="115"/>
      <c r="BA56" s="115"/>
      <c r="BB56" s="115"/>
      <c r="BC56" s="115"/>
      <c r="BD56" s="115"/>
      <c r="BE56" s="115"/>
      <c r="BF56" s="115"/>
      <c r="BG56" s="115"/>
      <c r="BH56" s="115"/>
      <c r="BI56" s="115"/>
      <c r="BJ56" s="116"/>
      <c r="BK56" s="113"/>
      <c r="BL56" s="114"/>
    </row>
    <row r="57" spans="3:64" s="110" customFormat="1" ht="20.149999999999999" hidden="1" customHeight="1">
      <c r="AR57" s="123" t="str">
        <f>Lists!J14</f>
        <v>HTS: Not Disaggregated-SD</v>
      </c>
      <c r="AS57" s="115"/>
      <c r="AT57" s="115"/>
      <c r="AU57" s="115"/>
      <c r="AV57" s="115"/>
      <c r="AW57" s="115"/>
      <c r="AX57" s="115"/>
      <c r="AY57" s="115"/>
      <c r="AZ57" s="115"/>
      <c r="BA57" s="115"/>
      <c r="BB57" s="115"/>
      <c r="BC57" s="115"/>
      <c r="BD57" s="115"/>
      <c r="BE57" s="115"/>
      <c r="BF57" s="115"/>
      <c r="BG57" s="115"/>
      <c r="BH57" s="115"/>
      <c r="BI57" s="115"/>
      <c r="BJ57" s="116"/>
      <c r="BK57" s="113"/>
      <c r="BL57" s="114"/>
    </row>
    <row r="58" spans="3:64" s="110" customFormat="1" ht="20.149999999999999" hidden="1" customHeight="1">
      <c r="AR58" s="123" t="str">
        <f>Lists!J15</f>
        <v>HTS: Not Disaggregated-NSD</v>
      </c>
      <c r="AS58" s="115"/>
      <c r="AT58" s="115"/>
      <c r="AU58" s="115"/>
      <c r="AV58" s="115"/>
      <c r="AW58" s="115"/>
      <c r="AX58" s="115"/>
      <c r="AY58" s="115"/>
      <c r="AZ58" s="115"/>
      <c r="BA58" s="115"/>
      <c r="BB58" s="115"/>
      <c r="BC58" s="115"/>
      <c r="BD58" s="115"/>
      <c r="BE58" s="115"/>
      <c r="BF58" s="115"/>
      <c r="BG58" s="115"/>
      <c r="BH58" s="115"/>
      <c r="BI58" s="115"/>
      <c r="BJ58" s="116"/>
      <c r="BK58" s="113"/>
      <c r="BL58" s="114"/>
    </row>
    <row r="59" spans="3:64" s="110" customFormat="1" ht="20.149999999999999" hidden="1" customHeight="1">
      <c r="AR59" s="123" t="str">
        <f>Lists!J16</f>
        <v>PREV: Comm. mobilization, behavior &amp; norms change-SD</v>
      </c>
      <c r="AS59" s="115"/>
      <c r="AT59" s="115"/>
      <c r="AU59" s="115"/>
      <c r="AV59" s="115"/>
      <c r="AW59" s="115"/>
      <c r="AX59" s="115"/>
      <c r="AY59" s="115"/>
      <c r="AZ59" s="115"/>
      <c r="BA59" s="115"/>
      <c r="BB59" s="115"/>
      <c r="BC59" s="115"/>
      <c r="BD59" s="115"/>
      <c r="BE59" s="115"/>
      <c r="BF59" s="115"/>
      <c r="BG59" s="115"/>
      <c r="BH59" s="115"/>
      <c r="BI59" s="115"/>
      <c r="BJ59" s="116"/>
      <c r="BK59" s="113"/>
      <c r="BL59" s="114"/>
    </row>
    <row r="60" spans="3:64" s="110" customFormat="1" ht="20.149999999999999" hidden="1" customHeight="1">
      <c r="AR60" s="123" t="str">
        <f>Lists!J17</f>
        <v>PREV: Comm. mobilization, behavior &amp; norms change-NSD</v>
      </c>
      <c r="AS60" s="115"/>
      <c r="AT60" s="115"/>
      <c r="AU60" s="115"/>
      <c r="AV60" s="115"/>
      <c r="AW60" s="115"/>
      <c r="AX60" s="115"/>
      <c r="AY60" s="115"/>
      <c r="AZ60" s="115"/>
      <c r="BA60" s="115"/>
      <c r="BB60" s="115"/>
      <c r="BC60" s="115"/>
      <c r="BD60" s="115"/>
      <c r="BE60" s="115"/>
      <c r="BF60" s="115"/>
      <c r="BG60" s="115"/>
      <c r="BH60" s="115"/>
      <c r="BI60" s="115"/>
      <c r="BJ60" s="116"/>
      <c r="BK60" s="113"/>
      <c r="BL60" s="114"/>
    </row>
    <row r="61" spans="3:64" s="110" customFormat="1" ht="20.149999999999999" hidden="1" customHeight="1">
      <c r="AR61" s="123" t="str">
        <f>Lists!J18</f>
        <v>PREV: VMMC-SD</v>
      </c>
      <c r="AS61" s="115" t="str">
        <f>Lists!$G$57</f>
        <v>Non-Targeted Pop: Adults</v>
      </c>
      <c r="AT61" s="118" t="str">
        <f>Lists!$G$58</f>
        <v>Non-Targeted Pop: Young people &amp; adolescents</v>
      </c>
      <c r="AU61" s="115" t="str">
        <f>Lists!$G$59</f>
        <v>Non-Targeted Pop: Children</v>
      </c>
      <c r="AV61" s="115" t="str">
        <f>Lists!$G$60</f>
        <v>Non-Targeted Pop: Not disaggregated</v>
      </c>
      <c r="AW61" s="115" t="str">
        <f>Lists!$G$61</f>
        <v>Females: Adult women</v>
      </c>
      <c r="AX61" s="115" t="str">
        <f>Lists!$G$62</f>
        <v>Females: Young women &amp; adolescent females</v>
      </c>
      <c r="AY61" s="115" t="str">
        <f>Lists!$G$63</f>
        <v>Females: Girls</v>
      </c>
      <c r="AZ61" s="115" t="str">
        <f>Lists!$G$64</f>
        <v>Females: Not disaggregated</v>
      </c>
      <c r="BA61" s="115" t="str">
        <f>Lists!$G$70</f>
        <v>Key Pops: Transgender</v>
      </c>
      <c r="BB61" s="115" t="str">
        <f>Lists!$G$71</f>
        <v>Key Pops: Sex workers</v>
      </c>
      <c r="BC61" s="115" t="str">
        <f>Lists!$G$72</f>
        <v>Key Pops: People who inject drugs</v>
      </c>
      <c r="BD61" s="115" t="str">
        <f>Lists!$G$73</f>
        <v>Key Pops: Not disaggregated</v>
      </c>
      <c r="BE61" s="115" t="str">
        <f>Lists!$G$74</f>
        <v>Key Pops: People in prisons</v>
      </c>
      <c r="BF61" s="115" t="str">
        <f>Lists!$G$80</f>
        <v>Priority Pops: Not disaggregated</v>
      </c>
      <c r="BG61" s="115" t="str">
        <f>Lists!$G$81</f>
        <v>OVC: Orphans &amp; vulnerable children</v>
      </c>
      <c r="BH61" s="115" t="str">
        <f>Lists!$G$82</f>
        <v>OVC: Care givers</v>
      </c>
      <c r="BI61" s="115" t="str">
        <f>Lists!$G$83</f>
        <v>OVC: Not disaggregated</v>
      </c>
      <c r="BJ61" s="116" t="str">
        <f>Lists!$G$75</f>
        <v>Pregnant &amp; Breastfeeding Women: Not disaggregated</v>
      </c>
      <c r="BK61" s="113"/>
      <c r="BL61" s="114"/>
    </row>
    <row r="62" spans="3:64" s="110" customFormat="1" ht="20.149999999999999" hidden="1" customHeight="1">
      <c r="AR62" s="123" t="str">
        <f>Lists!J19</f>
        <v>PREV: VMMC-NSD</v>
      </c>
      <c r="AS62" s="115" t="str">
        <f>Lists!$G$57</f>
        <v>Non-Targeted Pop: Adults</v>
      </c>
      <c r="AT62" s="118" t="str">
        <f>Lists!$G$58</f>
        <v>Non-Targeted Pop: Young people &amp; adolescents</v>
      </c>
      <c r="AU62" s="115" t="str">
        <f>Lists!$G$59</f>
        <v>Non-Targeted Pop: Children</v>
      </c>
      <c r="AV62" s="115" t="str">
        <f>Lists!$G$60</f>
        <v>Non-Targeted Pop: Not disaggregated</v>
      </c>
      <c r="AW62" s="115" t="str">
        <f>Lists!$G$61</f>
        <v>Females: Adult women</v>
      </c>
      <c r="AX62" s="115" t="str">
        <f>Lists!$G$62</f>
        <v>Females: Young women &amp; adolescent females</v>
      </c>
      <c r="AY62" s="115" t="str">
        <f>Lists!$G$63</f>
        <v>Females: Girls</v>
      </c>
      <c r="AZ62" s="115" t="str">
        <f>Lists!$G$64</f>
        <v>Females: Not disaggregated</v>
      </c>
      <c r="BA62" s="115" t="str">
        <f>Lists!$G$70</f>
        <v>Key Pops: Transgender</v>
      </c>
      <c r="BB62" s="115" t="str">
        <f>Lists!$G$71</f>
        <v>Key Pops: Sex workers</v>
      </c>
      <c r="BC62" s="115" t="str">
        <f>Lists!$G$72</f>
        <v>Key Pops: People who inject drugs</v>
      </c>
      <c r="BD62" s="115" t="str">
        <f>Lists!$G$73</f>
        <v>Key Pops: Not disaggregated</v>
      </c>
      <c r="BE62" s="115" t="str">
        <f>Lists!$G$74</f>
        <v>Key Pops: People in prisons</v>
      </c>
      <c r="BF62" s="115" t="str">
        <f>Lists!$G$80</f>
        <v>Priority Pops: Not disaggregated</v>
      </c>
      <c r="BG62" s="115" t="str">
        <f>Lists!$G$81</f>
        <v>OVC: Orphans &amp; vulnerable children</v>
      </c>
      <c r="BH62" s="115" t="str">
        <f>Lists!$G$82</f>
        <v>OVC: Care givers</v>
      </c>
      <c r="BI62" s="115" t="str">
        <f>Lists!$G$83</f>
        <v>OVC: Not disaggregated</v>
      </c>
      <c r="BJ62" s="116" t="str">
        <f>Lists!$G$75</f>
        <v>Pregnant &amp; Breastfeeding Women: Not disaggregated</v>
      </c>
      <c r="BK62" s="113"/>
      <c r="BL62" s="114"/>
    </row>
    <row r="63" spans="3:64" s="110" customFormat="1" ht="20.149999999999999" hidden="1" customHeight="1">
      <c r="AR63" s="123" t="str">
        <f>Lists!J20</f>
        <v>PREV: PrEP-SD</v>
      </c>
      <c r="AS63" s="115"/>
      <c r="AT63" s="115"/>
      <c r="AU63" s="115"/>
      <c r="AV63" s="115"/>
      <c r="AW63" s="115"/>
      <c r="AX63" s="115"/>
      <c r="AY63" s="115"/>
      <c r="AZ63" s="115"/>
      <c r="BA63" s="115"/>
      <c r="BB63" s="115"/>
      <c r="BC63" s="115"/>
      <c r="BD63" s="115"/>
      <c r="BE63" s="115"/>
      <c r="BF63" s="115"/>
      <c r="BG63" s="115"/>
      <c r="BH63" s="115"/>
      <c r="BI63" s="115"/>
      <c r="BJ63" s="116"/>
      <c r="BK63" s="113"/>
      <c r="BL63" s="114"/>
    </row>
    <row r="64" spans="3:64" s="110" customFormat="1" ht="20.149999999999999" hidden="1" customHeight="1">
      <c r="AR64" s="123" t="str">
        <f>Lists!J21</f>
        <v>PREV: PrEP-NSD</v>
      </c>
      <c r="AS64" s="115"/>
      <c r="AT64" s="115"/>
      <c r="AU64" s="115"/>
      <c r="AV64" s="115"/>
      <c r="AW64" s="115"/>
      <c r="AX64" s="115"/>
      <c r="AY64" s="115"/>
      <c r="AZ64" s="115"/>
      <c r="BA64" s="115"/>
      <c r="BB64" s="115"/>
      <c r="BC64" s="115"/>
      <c r="BD64" s="115"/>
      <c r="BE64" s="115"/>
      <c r="BF64" s="115"/>
      <c r="BG64" s="115"/>
      <c r="BH64" s="115"/>
      <c r="BI64" s="115"/>
      <c r="BJ64" s="116"/>
      <c r="BK64" s="113"/>
      <c r="BL64" s="114"/>
    </row>
    <row r="65" spans="44:70" s="110" customFormat="1" ht="20.149999999999999" hidden="1" customHeight="1">
      <c r="AR65" s="123" t="str">
        <f>Lists!J22</f>
        <v>PREV: Medication assisted treatment-SD</v>
      </c>
      <c r="AS65" s="115" t="str">
        <f>Lists!$G$60</f>
        <v>Non-Targeted Pop: Not disaggregated</v>
      </c>
      <c r="AT65" s="115" t="str">
        <f>Lists!$G$57</f>
        <v>Non-Targeted Pop: Adults</v>
      </c>
      <c r="AU65" s="118" t="str">
        <f>Lists!$G$58</f>
        <v>Non-Targeted Pop: Young people &amp; adolescents</v>
      </c>
      <c r="AV65" s="115" t="str">
        <f>Lists!$G$59</f>
        <v>Non-Targeted Pop: Children</v>
      </c>
      <c r="AW65" s="115" t="str">
        <f>Lists!$G$61</f>
        <v>Females: Adult women</v>
      </c>
      <c r="AX65" s="115" t="str">
        <f>Lists!$G$62</f>
        <v>Females: Young women &amp; adolescent females</v>
      </c>
      <c r="AY65" s="115" t="str">
        <f>Lists!$G$63</f>
        <v>Females: Girls</v>
      </c>
      <c r="AZ65" s="115" t="str">
        <f>Lists!$G$64</f>
        <v>Females: Not disaggregated</v>
      </c>
      <c r="BA65" s="115" t="str">
        <f>Lists!$G$65</f>
        <v>Males: Adult men</v>
      </c>
      <c r="BB65" s="115" t="str">
        <f>Lists!$G$66</f>
        <v>Males: Young men &amp; adolescent males</v>
      </c>
      <c r="BC65" s="115" t="str">
        <f>Lists!$G$67</f>
        <v>Males: Boys</v>
      </c>
      <c r="BD65" s="115" t="str">
        <f>Lists!$G$68</f>
        <v>Males: Not disaggregated</v>
      </c>
      <c r="BE65" s="115" t="str">
        <f>Lists!$G$69</f>
        <v>Key Pops: Men having sex with men</v>
      </c>
      <c r="BF65" s="115" t="str">
        <f>Lists!$G$70</f>
        <v>Key Pops: Transgender</v>
      </c>
      <c r="BG65" s="115" t="str">
        <f>Lists!$G$71</f>
        <v>Key Pops: Sex workers</v>
      </c>
      <c r="BH65" s="115" t="str">
        <f>Lists!$G$73</f>
        <v>Key Pops: Not disaggregated</v>
      </c>
      <c r="BI65" s="115" t="str">
        <f>Lists!$G$74</f>
        <v>Key Pops: People in prisons</v>
      </c>
      <c r="BJ65" s="115" t="str">
        <f>Lists!$G$75</f>
        <v>Pregnant &amp; Breastfeeding Women: Not disaggregated</v>
      </c>
      <c r="BK65" s="115" t="str">
        <f>Lists!$G$76</f>
        <v>Priority Pops: Military &amp; other uniformed services</v>
      </c>
      <c r="BL65" s="115" t="str">
        <f>Lists!$G$77</f>
        <v>Priority Pops: Mobile Pops</v>
      </c>
      <c r="BM65" s="115" t="str">
        <f>Lists!$G$78</f>
        <v>Priority Pops: Displaced persons</v>
      </c>
      <c r="BN65" s="115" t="str">
        <f>Lists!$G$79</f>
        <v>Priority Pops: Clients of sex workers</v>
      </c>
      <c r="BO65" s="115" t="str">
        <f>Lists!$G$80</f>
        <v>Priority Pops: Not disaggregated</v>
      </c>
      <c r="BP65" s="115" t="str">
        <f>Lists!$G$81</f>
        <v>OVC: Orphans &amp; vulnerable children</v>
      </c>
      <c r="BQ65" s="115" t="str">
        <f>Lists!$G$82</f>
        <v>OVC: Care givers</v>
      </c>
      <c r="BR65" s="115" t="str">
        <f>Lists!$G$83</f>
        <v>OVC: Not disaggregated</v>
      </c>
    </row>
    <row r="66" spans="44:70" s="110" customFormat="1" ht="20.149999999999999" hidden="1" customHeight="1">
      <c r="AR66" s="123" t="str">
        <f>Lists!J23</f>
        <v>PREV: Medication assisted treatment-NSD</v>
      </c>
      <c r="AS66" s="115" t="str">
        <f>Lists!$G$60</f>
        <v>Non-Targeted Pop: Not disaggregated</v>
      </c>
      <c r="AT66" s="115" t="str">
        <f>Lists!$G$57</f>
        <v>Non-Targeted Pop: Adults</v>
      </c>
      <c r="AU66" s="118" t="str">
        <f>Lists!$G$58</f>
        <v>Non-Targeted Pop: Young people &amp; adolescents</v>
      </c>
      <c r="AV66" s="115" t="str">
        <f>Lists!$G$59</f>
        <v>Non-Targeted Pop: Children</v>
      </c>
      <c r="AW66" s="115" t="str">
        <f>Lists!$G$61</f>
        <v>Females: Adult women</v>
      </c>
      <c r="AX66" s="115" t="str">
        <f>Lists!$G$62</f>
        <v>Females: Young women &amp; adolescent females</v>
      </c>
      <c r="AY66" s="115" t="str">
        <f>Lists!$G$63</f>
        <v>Females: Girls</v>
      </c>
      <c r="AZ66" s="115" t="str">
        <f>Lists!$G$64</f>
        <v>Females: Not disaggregated</v>
      </c>
      <c r="BA66" s="115" t="str">
        <f>Lists!$G$65</f>
        <v>Males: Adult men</v>
      </c>
      <c r="BB66" s="115" t="str">
        <f>Lists!$G$66</f>
        <v>Males: Young men &amp; adolescent males</v>
      </c>
      <c r="BC66" s="115" t="str">
        <f>Lists!$G$67</f>
        <v>Males: Boys</v>
      </c>
      <c r="BD66" s="115" t="str">
        <f>Lists!$G$68</f>
        <v>Males: Not disaggregated</v>
      </c>
      <c r="BE66" s="115" t="str">
        <f>Lists!$G$69</f>
        <v>Key Pops: Men having sex with men</v>
      </c>
      <c r="BF66" s="115" t="str">
        <f>Lists!$G$70</f>
        <v>Key Pops: Transgender</v>
      </c>
      <c r="BG66" s="115" t="str">
        <f>Lists!$G$71</f>
        <v>Key Pops: Sex workers</v>
      </c>
      <c r="BH66" s="115" t="str">
        <f>Lists!$G$73</f>
        <v>Key Pops: Not disaggregated</v>
      </c>
      <c r="BI66" s="115" t="str">
        <f>Lists!$G$74</f>
        <v>Key Pops: People in prisons</v>
      </c>
      <c r="BJ66" s="115" t="str">
        <f>Lists!$G$75</f>
        <v>Pregnant &amp; Breastfeeding Women: Not disaggregated</v>
      </c>
      <c r="BK66" s="115" t="str">
        <f>Lists!$G$76</f>
        <v>Priority Pops: Military &amp; other uniformed services</v>
      </c>
      <c r="BL66" s="115" t="str">
        <f>Lists!$G$77</f>
        <v>Priority Pops: Mobile Pops</v>
      </c>
      <c r="BM66" s="115" t="str">
        <f>Lists!$G$78</f>
        <v>Priority Pops: Displaced persons</v>
      </c>
      <c r="BN66" s="115" t="str">
        <f>Lists!$G$79</f>
        <v>Priority Pops: Clients of sex workers</v>
      </c>
      <c r="BO66" s="115" t="str">
        <f>Lists!$G$80</f>
        <v>Priority Pops: Not disaggregated</v>
      </c>
      <c r="BP66" s="115" t="str">
        <f>Lists!$G$81</f>
        <v>OVC: Orphans &amp; vulnerable children</v>
      </c>
      <c r="BQ66" s="115" t="str">
        <f>Lists!$G$82</f>
        <v>OVC: Care givers</v>
      </c>
      <c r="BR66" s="115" t="str">
        <f>Lists!$G$83</f>
        <v>OVC: Not disaggregated</v>
      </c>
    </row>
    <row r="67" spans="44:70" s="110" customFormat="1" ht="20.149999999999999" hidden="1" customHeight="1">
      <c r="AR67" s="123" t="str">
        <f>Lists!J24</f>
        <v>PREV: Condom &amp; Lubricant Programming-SD</v>
      </c>
      <c r="AS67" s="115"/>
      <c r="AT67" s="115"/>
      <c r="AU67" s="115"/>
      <c r="AV67" s="115"/>
      <c r="AW67" s="115"/>
      <c r="AX67" s="115"/>
      <c r="AY67" s="115"/>
      <c r="AZ67" s="115"/>
      <c r="BA67" s="115"/>
      <c r="BB67" s="115"/>
      <c r="BC67" s="115"/>
      <c r="BD67" s="115"/>
      <c r="BE67" s="115"/>
      <c r="BF67" s="115"/>
      <c r="BG67" s="115"/>
      <c r="BH67" s="115"/>
      <c r="BI67" s="115"/>
      <c r="BJ67" s="116"/>
      <c r="BK67" s="113"/>
      <c r="BL67" s="114"/>
    </row>
    <row r="68" spans="44:70" s="110" customFormat="1" ht="20.149999999999999" hidden="1" customHeight="1">
      <c r="AR68" s="123" t="str">
        <f>Lists!J25</f>
        <v>PREV: Condom &amp; Lubricant Programming-NSD</v>
      </c>
      <c r="AS68" s="115"/>
      <c r="AT68" s="115"/>
      <c r="AU68" s="115"/>
      <c r="AV68" s="115"/>
      <c r="AW68" s="115"/>
      <c r="AX68" s="115"/>
      <c r="AY68" s="115"/>
      <c r="AZ68" s="115"/>
      <c r="BA68" s="115"/>
      <c r="BB68" s="115"/>
      <c r="BC68" s="115"/>
      <c r="BD68" s="115"/>
      <c r="BE68" s="115"/>
      <c r="BF68" s="115"/>
      <c r="BG68" s="115"/>
      <c r="BH68" s="115"/>
      <c r="BI68" s="115"/>
      <c r="BJ68" s="116"/>
      <c r="BK68" s="113"/>
      <c r="BL68" s="114"/>
    </row>
    <row r="69" spans="44:70" s="110" customFormat="1" ht="20.149999999999999" hidden="1" customHeight="1">
      <c r="AR69" s="123" t="str">
        <f>Lists!J26</f>
        <v>PREV: Not Disaggregated-SD</v>
      </c>
      <c r="AS69" s="115"/>
      <c r="AT69" s="115"/>
      <c r="AU69" s="115"/>
      <c r="AV69" s="115"/>
      <c r="AW69" s="115"/>
      <c r="AX69" s="115"/>
      <c r="AY69" s="115"/>
      <c r="AZ69" s="115"/>
      <c r="BA69" s="115"/>
      <c r="BB69" s="115"/>
      <c r="BC69" s="115"/>
      <c r="BD69" s="115"/>
      <c r="BE69" s="115"/>
      <c r="BF69" s="115"/>
      <c r="BG69" s="115"/>
      <c r="BH69" s="115"/>
      <c r="BI69" s="115"/>
      <c r="BJ69" s="116"/>
      <c r="BK69" s="113"/>
      <c r="BL69" s="114"/>
    </row>
    <row r="70" spans="44:70" s="110" customFormat="1" ht="20.149999999999999" hidden="1" customHeight="1">
      <c r="AR70" s="123" t="str">
        <f>Lists!J27</f>
        <v>PREV: Not Disaggregated-NSD</v>
      </c>
      <c r="AS70" s="115"/>
      <c r="AT70" s="115"/>
      <c r="AU70" s="115"/>
      <c r="AV70" s="115"/>
      <c r="AW70" s="115"/>
      <c r="AX70" s="115"/>
      <c r="AY70" s="115"/>
      <c r="AZ70" s="115"/>
      <c r="BA70" s="115"/>
      <c r="BB70" s="115"/>
      <c r="BC70" s="115"/>
      <c r="BD70" s="115"/>
      <c r="BE70" s="115"/>
      <c r="BF70" s="115"/>
      <c r="BG70" s="115"/>
      <c r="BH70" s="115"/>
      <c r="BI70" s="115"/>
      <c r="BJ70" s="116"/>
      <c r="BK70" s="113"/>
      <c r="BL70" s="114"/>
    </row>
    <row r="71" spans="44:70" s="110" customFormat="1" ht="20.149999999999999" hidden="1" customHeight="1">
      <c r="AR71" s="123" t="str">
        <f>Lists!J28</f>
        <v>SE: Case Management-SD</v>
      </c>
      <c r="AS71" s="115" t="str">
        <f>Lists!$G$60</f>
        <v>Non-Targeted Pop: Not disaggregated</v>
      </c>
      <c r="AT71" s="115"/>
      <c r="AU71" s="115"/>
      <c r="AV71" s="115"/>
      <c r="AW71" s="115"/>
      <c r="AX71" s="115"/>
      <c r="AY71" s="115"/>
      <c r="AZ71" s="115"/>
      <c r="BA71" s="115"/>
      <c r="BB71" s="115"/>
      <c r="BC71" s="115"/>
      <c r="BD71" s="115"/>
      <c r="BE71" s="115"/>
      <c r="BF71" s="115"/>
      <c r="BG71" s="115"/>
      <c r="BH71" s="115"/>
      <c r="BI71" s="115"/>
      <c r="BJ71" s="116"/>
      <c r="BK71" s="113"/>
      <c r="BL71" s="114"/>
    </row>
    <row r="72" spans="44:70" s="110" customFormat="1" ht="20.149999999999999" hidden="1" customHeight="1">
      <c r="AR72" s="123" t="s">
        <v>196</v>
      </c>
      <c r="AS72" s="115" t="str">
        <f>Lists!$G$60</f>
        <v>Non-Targeted Pop: Not disaggregated</v>
      </c>
      <c r="AT72" s="115"/>
      <c r="AU72" s="115"/>
      <c r="AV72" s="115"/>
      <c r="AW72" s="115"/>
      <c r="AX72" s="115"/>
      <c r="AY72" s="115"/>
      <c r="AZ72" s="115"/>
      <c r="BA72" s="115"/>
      <c r="BB72" s="115"/>
      <c r="BC72" s="115"/>
      <c r="BD72" s="115"/>
      <c r="BE72" s="115"/>
      <c r="BF72" s="115"/>
      <c r="BG72" s="115"/>
      <c r="BH72" s="115"/>
      <c r="BI72" s="115"/>
      <c r="BJ72" s="116"/>
      <c r="BK72" s="113"/>
      <c r="BL72" s="114"/>
    </row>
    <row r="73" spans="44:70" s="110" customFormat="1" ht="20.149999999999999" hidden="1" customHeight="1">
      <c r="AR73" s="123" t="str">
        <f>Lists!J30</f>
        <v>SE: Economic strengthening-SD</v>
      </c>
      <c r="AS73" s="115" t="str">
        <f>Lists!$G$60</f>
        <v>Non-Targeted Pop: Not disaggregated</v>
      </c>
      <c r="AT73" s="115"/>
      <c r="AU73" s="115"/>
      <c r="AV73" s="115"/>
      <c r="AW73" s="115"/>
      <c r="AX73" s="115"/>
      <c r="AY73" s="115"/>
      <c r="AZ73" s="115"/>
      <c r="BA73" s="115"/>
      <c r="BB73" s="115"/>
      <c r="BC73" s="115"/>
      <c r="BD73" s="115"/>
      <c r="BE73" s="115"/>
      <c r="BF73" s="115"/>
      <c r="BG73" s="115"/>
      <c r="BH73" s="115"/>
      <c r="BI73" s="115"/>
      <c r="BJ73" s="116"/>
      <c r="BK73" s="113"/>
      <c r="BL73" s="114"/>
    </row>
    <row r="74" spans="44:70" s="110" customFormat="1" ht="20.149999999999999" hidden="1" customHeight="1">
      <c r="AR74" s="123" t="str">
        <f>Lists!J31</f>
        <v>SE: Economic strengthening-NSD</v>
      </c>
      <c r="AS74" s="115" t="str">
        <f>Lists!$G$60</f>
        <v>Non-Targeted Pop: Not disaggregated</v>
      </c>
      <c r="AT74" s="115"/>
      <c r="AU74" s="115"/>
      <c r="AV74" s="115"/>
      <c r="AW74" s="115"/>
      <c r="AX74" s="115"/>
      <c r="AY74" s="115"/>
      <c r="AZ74" s="115"/>
      <c r="BA74" s="115"/>
      <c r="BB74" s="115"/>
      <c r="BC74" s="115"/>
      <c r="BD74" s="115"/>
      <c r="BE74" s="115"/>
      <c r="BF74" s="115"/>
      <c r="BG74" s="115"/>
      <c r="BH74" s="115"/>
      <c r="BI74" s="115"/>
      <c r="BJ74" s="116"/>
      <c r="BK74" s="113"/>
      <c r="BL74" s="114"/>
    </row>
    <row r="75" spans="44:70" s="110" customFormat="1" ht="20.149999999999999" hidden="1" customHeight="1">
      <c r="AR75" s="123" t="str">
        <f>Lists!J32</f>
        <v>SE: Education assistance-SD</v>
      </c>
      <c r="AS75" s="115" t="str">
        <f>Lists!$G$60</f>
        <v>Non-Targeted Pop: Not disaggregated</v>
      </c>
      <c r="AT75" s="115"/>
      <c r="AU75" s="115"/>
      <c r="AV75" s="115"/>
      <c r="AW75" s="115"/>
      <c r="AX75" s="115"/>
      <c r="AY75" s="115"/>
      <c r="AZ75" s="115"/>
      <c r="BA75" s="115"/>
      <c r="BB75" s="115"/>
      <c r="BC75" s="115"/>
      <c r="BD75" s="118"/>
      <c r="BE75" s="115"/>
      <c r="BF75" s="115"/>
      <c r="BG75" s="115"/>
      <c r="BH75" s="115"/>
      <c r="BI75" s="115"/>
      <c r="BJ75" s="116"/>
      <c r="BK75" s="113"/>
      <c r="BL75" s="114"/>
    </row>
    <row r="76" spans="44:70" s="110" customFormat="1" ht="20.149999999999999" hidden="1" customHeight="1">
      <c r="AR76" s="123" t="str">
        <f>Lists!J33</f>
        <v>SE: Education assistance-NSD</v>
      </c>
      <c r="AS76" s="115" t="str">
        <f>Lists!$G$60</f>
        <v>Non-Targeted Pop: Not disaggregated</v>
      </c>
      <c r="AT76" s="115"/>
      <c r="AU76" s="115"/>
      <c r="AV76" s="115"/>
      <c r="AW76" s="115"/>
      <c r="AX76" s="115"/>
      <c r="AY76" s="115"/>
      <c r="AZ76" s="115"/>
      <c r="BA76" s="115"/>
      <c r="BB76" s="115"/>
      <c r="BC76" s="115"/>
      <c r="BD76" s="118"/>
      <c r="BE76" s="115"/>
      <c r="BF76" s="115"/>
      <c r="BG76" s="115"/>
      <c r="BH76" s="115"/>
      <c r="BI76" s="115"/>
      <c r="BJ76" s="116"/>
      <c r="BK76" s="113"/>
      <c r="BL76" s="114"/>
    </row>
    <row r="77" spans="44:70" s="110" customFormat="1" ht="20.149999999999999" hidden="1" customHeight="1">
      <c r="AR77" s="123" t="str">
        <f>Lists!J34</f>
        <v>SE: Psychosocial support-SD</v>
      </c>
      <c r="AS77" s="115"/>
      <c r="AT77" s="115"/>
      <c r="AU77" s="115"/>
      <c r="AV77" s="115"/>
      <c r="AW77" s="115"/>
      <c r="AX77" s="115"/>
      <c r="AY77" s="115"/>
      <c r="AZ77" s="115"/>
      <c r="BA77" s="115"/>
      <c r="BB77" s="115"/>
      <c r="BC77" s="115"/>
      <c r="BD77" s="115"/>
      <c r="BE77" s="115"/>
      <c r="BF77" s="115"/>
      <c r="BG77" s="115"/>
      <c r="BH77" s="115"/>
      <c r="BI77" s="115"/>
      <c r="BJ77" s="116"/>
      <c r="BK77" s="113"/>
      <c r="BL77" s="114"/>
    </row>
    <row r="78" spans="44:70" s="110" customFormat="1" ht="20.149999999999999" hidden="1" customHeight="1">
      <c r="AR78" s="123" t="str">
        <f>Lists!J35</f>
        <v>SE: Psychosocial support-NSD</v>
      </c>
      <c r="AS78" s="115"/>
      <c r="AT78" s="115"/>
      <c r="AU78" s="115"/>
      <c r="AV78" s="115"/>
      <c r="AW78" s="115"/>
      <c r="AX78" s="115"/>
      <c r="AY78" s="115"/>
      <c r="AZ78" s="115"/>
      <c r="BA78" s="115"/>
      <c r="BB78" s="115"/>
      <c r="BC78" s="115"/>
      <c r="BD78" s="115"/>
      <c r="BE78" s="115"/>
      <c r="BF78" s="115"/>
      <c r="BG78" s="115"/>
      <c r="BH78" s="115"/>
      <c r="BI78" s="115"/>
      <c r="BJ78" s="116"/>
      <c r="BK78" s="113"/>
      <c r="BL78" s="114"/>
    </row>
    <row r="79" spans="44:70" s="110" customFormat="1" ht="20.149999999999999" hidden="1" customHeight="1">
      <c r="AR79" s="123" t="str">
        <f>Lists!J36</f>
        <v>SE: Legal, human rights &amp; protection-SD</v>
      </c>
      <c r="AS79" s="115"/>
      <c r="AT79" s="115"/>
      <c r="AU79" s="115"/>
      <c r="AV79" s="115"/>
      <c r="AW79" s="115"/>
      <c r="AX79" s="115"/>
      <c r="AY79" s="115"/>
      <c r="AZ79" s="115"/>
      <c r="BA79" s="115"/>
      <c r="BB79" s="115"/>
      <c r="BC79" s="115"/>
      <c r="BD79" s="115"/>
      <c r="BE79" s="115"/>
      <c r="BF79" s="115"/>
      <c r="BG79" s="115"/>
      <c r="BH79" s="115"/>
      <c r="BI79" s="115"/>
      <c r="BJ79" s="116"/>
      <c r="BK79" s="113"/>
      <c r="BL79" s="114"/>
    </row>
    <row r="80" spans="44:70" s="110" customFormat="1" ht="20.149999999999999" hidden="1" customHeight="1">
      <c r="AR80" s="123" t="str">
        <f>Lists!J37</f>
        <v>SE: Legal, human rights &amp; protection-NSD</v>
      </c>
      <c r="AS80" s="115"/>
      <c r="AT80" s="115"/>
      <c r="AU80" s="115"/>
      <c r="AV80" s="115"/>
      <c r="AW80" s="115"/>
      <c r="AX80" s="115"/>
      <c r="AY80" s="115"/>
      <c r="AZ80" s="115"/>
      <c r="BA80" s="115"/>
      <c r="BB80" s="115"/>
      <c r="BC80" s="115"/>
      <c r="BD80" s="115"/>
      <c r="BE80" s="115"/>
      <c r="BF80" s="115"/>
      <c r="BG80" s="115"/>
      <c r="BH80" s="115"/>
      <c r="BI80" s="115"/>
      <c r="BJ80" s="116"/>
      <c r="BK80" s="113"/>
      <c r="BL80" s="114"/>
    </row>
    <row r="81" spans="2:64" s="110" customFormat="1" ht="20.149999999999999" hidden="1" customHeight="1">
      <c r="AR81" s="123" t="str">
        <f>Lists!J38</f>
        <v>SE: Not Disaggregated-SD</v>
      </c>
      <c r="AS81" s="115"/>
      <c r="AT81" s="115"/>
      <c r="AU81" s="115"/>
      <c r="AV81" s="115"/>
      <c r="AW81" s="115"/>
      <c r="AX81" s="115"/>
      <c r="AY81" s="115"/>
      <c r="AZ81" s="115"/>
      <c r="BA81" s="115"/>
      <c r="BB81" s="115"/>
      <c r="BC81" s="115"/>
      <c r="BD81" s="115"/>
      <c r="BE81" s="115"/>
      <c r="BF81" s="115"/>
      <c r="BG81" s="115"/>
      <c r="BH81" s="115"/>
      <c r="BI81" s="115"/>
      <c r="BJ81" s="116"/>
      <c r="BK81" s="113"/>
      <c r="BL81" s="114"/>
    </row>
    <row r="82" spans="2:64" s="110" customFormat="1" ht="20.149999999999999" hidden="1" customHeight="1">
      <c r="AR82" s="123" t="str">
        <f>Lists!J39</f>
        <v>SE: Not Disaggregated-NSD</v>
      </c>
      <c r="AS82" s="115"/>
      <c r="AT82" s="115"/>
      <c r="AU82" s="115"/>
      <c r="AV82" s="115"/>
      <c r="AW82" s="115"/>
      <c r="AX82" s="115"/>
      <c r="AY82" s="115"/>
      <c r="AZ82" s="115"/>
      <c r="BA82" s="115"/>
      <c r="BB82" s="115"/>
      <c r="BC82" s="115"/>
      <c r="BD82" s="115"/>
      <c r="BE82" s="115"/>
      <c r="BF82" s="115"/>
      <c r="BG82" s="115"/>
      <c r="BH82" s="115"/>
      <c r="BI82" s="115"/>
      <c r="BJ82" s="116"/>
      <c r="BK82" s="113"/>
      <c r="BL82" s="114"/>
    </row>
    <row r="83" spans="2:64" s="110" customFormat="1" ht="20.149999999999999" hidden="1" customHeight="1">
      <c r="AR83" s="123" t="str">
        <f>Lists!J40</f>
        <v>ASP: Procurement &amp; supply chain management-NSD</v>
      </c>
      <c r="AS83" s="115"/>
      <c r="AT83" s="115"/>
      <c r="AU83" s="115"/>
      <c r="AV83" s="115"/>
      <c r="AW83" s="115"/>
      <c r="AX83" s="115"/>
      <c r="AY83" s="115"/>
      <c r="AZ83" s="115"/>
      <c r="BA83" s="115"/>
      <c r="BB83" s="115"/>
      <c r="BC83" s="115"/>
      <c r="BD83" s="115"/>
      <c r="BE83" s="115"/>
      <c r="BF83" s="115"/>
      <c r="BG83" s="115"/>
      <c r="BH83" s="115"/>
      <c r="BI83" s="115"/>
      <c r="BJ83" s="116"/>
      <c r="BK83" s="113"/>
      <c r="BL83" s="114"/>
    </row>
    <row r="84" spans="2:64" s="110" customFormat="1" ht="20.149999999999999" hidden="1" customHeight="1">
      <c r="AR84" s="123" t="str">
        <f>Lists!J41</f>
        <v>ASP: HMIS, surveillance, &amp; research-NSD</v>
      </c>
      <c r="AS84" s="115"/>
      <c r="AT84" s="115"/>
      <c r="AU84" s="115"/>
      <c r="AV84" s="115"/>
      <c r="AW84" s="115"/>
      <c r="AX84" s="115"/>
      <c r="AY84" s="115"/>
      <c r="AZ84" s="115"/>
      <c r="BA84" s="115"/>
      <c r="BB84" s="115"/>
      <c r="BC84" s="115"/>
      <c r="BD84" s="115"/>
      <c r="BE84" s="115"/>
      <c r="BF84" s="115"/>
      <c r="BG84" s="115"/>
      <c r="BH84" s="115"/>
      <c r="BI84" s="115"/>
      <c r="BJ84" s="116"/>
      <c r="BK84" s="113"/>
      <c r="BL84" s="114"/>
    </row>
    <row r="85" spans="2:64" s="110" customFormat="1" ht="20.149999999999999" hidden="1" customHeight="1">
      <c r="AR85" s="123" t="str">
        <f>Lists!J42</f>
        <v>ASP: Human resources for health-NSD</v>
      </c>
      <c r="AS85" s="115"/>
      <c r="AT85" s="115"/>
      <c r="AU85" s="115"/>
      <c r="AV85" s="115"/>
      <c r="AW85" s="115"/>
      <c r="AX85" s="115"/>
      <c r="AY85" s="115"/>
      <c r="AZ85" s="115"/>
      <c r="BA85" s="115"/>
      <c r="BB85" s="115"/>
      <c r="BC85" s="115"/>
      <c r="BD85" s="115"/>
      <c r="BE85" s="115"/>
      <c r="BF85" s="115"/>
      <c r="BG85" s="115"/>
      <c r="BH85" s="115"/>
      <c r="BI85" s="115"/>
      <c r="BJ85" s="116"/>
      <c r="BK85" s="113"/>
      <c r="BL85" s="114"/>
    </row>
    <row r="86" spans="2:64" s="110" customFormat="1" ht="20.149999999999999" hidden="1" customHeight="1">
      <c r="AR86" s="123" t="str">
        <f>Lists!J43</f>
        <v>ASP: Laboratory systems strengthening-NSD</v>
      </c>
      <c r="AS86" s="115"/>
      <c r="AT86" s="115"/>
      <c r="AU86" s="115"/>
      <c r="AV86" s="115"/>
      <c r="AW86" s="115"/>
      <c r="AX86" s="115"/>
      <c r="AY86" s="115"/>
      <c r="AZ86" s="115"/>
      <c r="BA86" s="115"/>
      <c r="BB86" s="115"/>
      <c r="BC86" s="115"/>
      <c r="BD86" s="115"/>
      <c r="BE86" s="115"/>
      <c r="BF86" s="115"/>
      <c r="BG86" s="115"/>
      <c r="BH86" s="115"/>
      <c r="BI86" s="115"/>
      <c r="BJ86" s="116"/>
      <c r="BK86" s="113"/>
      <c r="BL86" s="114"/>
    </row>
    <row r="87" spans="2:64" s="110" customFormat="1" ht="20.149999999999999" hidden="1" customHeight="1">
      <c r="AR87" s="123" t="str">
        <f>Lists!J44</f>
        <v>ASP: Public financial management strengthening-NSD</v>
      </c>
      <c r="AS87" s="115"/>
      <c r="AT87" s="115"/>
      <c r="AU87" s="115"/>
      <c r="AV87" s="115"/>
      <c r="AW87" s="115"/>
      <c r="AX87" s="115"/>
      <c r="AY87" s="115"/>
      <c r="AZ87" s="115"/>
      <c r="BA87" s="115"/>
      <c r="BB87" s="115"/>
      <c r="BC87" s="115"/>
      <c r="BD87" s="115"/>
      <c r="BE87" s="115"/>
      <c r="BF87" s="115"/>
      <c r="BG87" s="115"/>
      <c r="BH87" s="115"/>
      <c r="BI87" s="115"/>
      <c r="BJ87" s="116"/>
      <c r="BK87" s="113"/>
      <c r="BL87" s="114"/>
    </row>
    <row r="88" spans="2:64" s="110" customFormat="1" ht="20.149999999999999" hidden="1" customHeight="1">
      <c r="AR88" s="123" t="str">
        <f>Lists!J45</f>
        <v>ASP: Policy, planning, coordination &amp; management of disease control programs-NSD</v>
      </c>
      <c r="AS88" s="115"/>
      <c r="AT88" s="115"/>
      <c r="AU88" s="115"/>
      <c r="AV88" s="115"/>
      <c r="AW88" s="115"/>
      <c r="AX88" s="115"/>
      <c r="AY88" s="115"/>
      <c r="AZ88" s="115"/>
      <c r="BA88" s="115"/>
      <c r="BB88" s="115"/>
      <c r="BC88" s="115"/>
      <c r="BD88" s="115"/>
      <c r="BE88" s="115"/>
      <c r="BF88" s="115"/>
      <c r="BG88" s="115"/>
      <c r="BH88" s="115"/>
      <c r="BI88" s="115"/>
      <c r="BJ88" s="116"/>
      <c r="BK88" s="113"/>
      <c r="BL88" s="114"/>
    </row>
    <row r="89" spans="2:64" s="110" customFormat="1" ht="20.149999999999999" hidden="1" customHeight="1">
      <c r="AR89" s="123" t="str">
        <f>Lists!J46</f>
        <v>ASP: Laws, regulations &amp; policy environment-NSD</v>
      </c>
      <c r="AS89" s="115"/>
      <c r="AT89" s="115"/>
      <c r="AU89" s="115"/>
      <c r="AV89" s="115"/>
      <c r="AW89" s="115"/>
      <c r="AX89" s="115"/>
      <c r="AY89" s="115"/>
      <c r="AZ89" s="115"/>
      <c r="BA89" s="115"/>
      <c r="BB89" s="115"/>
      <c r="BC89" s="115"/>
      <c r="BD89" s="115"/>
      <c r="BE89" s="115"/>
      <c r="BF89" s="115"/>
      <c r="BG89" s="115"/>
      <c r="BH89" s="115"/>
      <c r="BI89" s="115"/>
      <c r="BJ89" s="116"/>
      <c r="BK89" s="113"/>
      <c r="BL89" s="114"/>
    </row>
    <row r="90" spans="2:64" s="110" customFormat="1" ht="20.149999999999999" hidden="1" customHeight="1">
      <c r="AR90" s="123" t="str">
        <f>Lists!J47</f>
        <v>ASP: Not Disaggregated-NSD</v>
      </c>
      <c r="AS90" s="115"/>
      <c r="AT90" s="115"/>
      <c r="AU90" s="115"/>
      <c r="AV90" s="115"/>
      <c r="AW90" s="115"/>
      <c r="AX90" s="115"/>
      <c r="AY90" s="115"/>
      <c r="AZ90" s="115"/>
      <c r="BA90" s="115"/>
      <c r="BB90" s="115"/>
      <c r="BC90" s="115"/>
      <c r="BD90" s="115"/>
      <c r="BE90" s="115"/>
      <c r="BF90" s="115"/>
      <c r="BG90" s="115"/>
      <c r="BH90" s="115"/>
      <c r="BI90" s="115"/>
      <c r="BJ90" s="116"/>
      <c r="BK90" s="113"/>
      <c r="BL90" s="114"/>
    </row>
    <row r="91" spans="2:64" s="110" customFormat="1" ht="20.149999999999999" hidden="1" customHeight="1">
      <c r="AR91" s="123"/>
      <c r="AS91" s="115"/>
      <c r="AT91" s="115"/>
      <c r="AU91" s="115"/>
      <c r="AV91" s="115"/>
      <c r="AW91" s="115"/>
      <c r="AX91" s="115"/>
      <c r="AY91" s="115"/>
      <c r="AZ91" s="115"/>
      <c r="BA91" s="115"/>
      <c r="BB91" s="115"/>
      <c r="BC91" s="115"/>
      <c r="BD91" s="115"/>
      <c r="BE91" s="115"/>
      <c r="BF91" s="115"/>
      <c r="BG91" s="115"/>
      <c r="BH91" s="115"/>
      <c r="BI91" s="115"/>
      <c r="BJ91" s="116"/>
      <c r="BK91" s="113"/>
      <c r="BL91" s="114"/>
    </row>
    <row r="92" spans="2:64" s="110" customFormat="1" ht="20.149999999999999" hidden="1" customHeight="1">
      <c r="AR92" s="123"/>
      <c r="AS92" s="115"/>
      <c r="AT92" s="115"/>
      <c r="AU92" s="115"/>
      <c r="AV92" s="115"/>
      <c r="AW92" s="115"/>
      <c r="AX92" s="115"/>
      <c r="AY92" s="115"/>
      <c r="AZ92" s="115"/>
      <c r="BA92" s="115"/>
      <c r="BB92" s="115"/>
      <c r="BC92" s="115"/>
      <c r="BD92" s="115"/>
      <c r="BE92" s="115"/>
      <c r="BF92" s="115"/>
      <c r="BG92" s="115"/>
      <c r="BH92" s="115"/>
      <c r="BI92" s="115"/>
      <c r="BJ92" s="116"/>
      <c r="BK92" s="113"/>
      <c r="BL92" s="114"/>
    </row>
    <row r="93" spans="2:64" ht="20.149999999999999" hidden="1" customHeight="1">
      <c r="B93" s="12"/>
      <c r="T93" s="12"/>
      <c r="AQ93" s="12"/>
      <c r="AR93" s="100"/>
      <c r="BI93" s="101"/>
      <c r="BJ93" s="35"/>
    </row>
    <row r="94" spans="2:64" ht="20.149999999999999" hidden="1" customHeight="1">
      <c r="B94" s="12"/>
      <c r="T94" s="12"/>
      <c r="AQ94" s="12"/>
      <c r="AR94" s="100"/>
      <c r="BI94" s="101"/>
      <c r="BJ94" s="35"/>
    </row>
    <row r="95" spans="2:64" ht="20.149999999999999" hidden="1" customHeight="1">
      <c r="B95" s="12"/>
      <c r="T95" s="12"/>
      <c r="AQ95" s="12"/>
      <c r="AR95" s="100"/>
      <c r="BI95" s="101"/>
      <c r="BJ95" s="35"/>
    </row>
    <row r="96" spans="2:64" ht="20.149999999999999" hidden="1" customHeight="1">
      <c r="B96" s="12"/>
      <c r="T96" s="12"/>
      <c r="AQ96" s="12"/>
      <c r="AR96" s="100"/>
      <c r="BI96" s="101"/>
      <c r="BJ96" s="35"/>
    </row>
    <row r="97" spans="2:62" hidden="1">
      <c r="B97" s="12"/>
      <c r="T97" s="12"/>
      <c r="AQ97" s="12"/>
      <c r="AR97" s="100"/>
      <c r="BI97" s="101"/>
      <c r="BJ97" s="35"/>
    </row>
    <row r="98" spans="2:62" hidden="1">
      <c r="B98" s="12"/>
      <c r="T98" s="12"/>
      <c r="AQ98" s="12"/>
      <c r="AR98" s="100"/>
      <c r="BI98" s="101"/>
      <c r="BJ98" s="35"/>
    </row>
    <row r="99" spans="2:62" hidden="1">
      <c r="B99" s="12"/>
      <c r="T99" s="12"/>
      <c r="AQ99" s="12"/>
      <c r="AR99" s="100"/>
      <c r="BI99" s="101"/>
      <c r="BJ99" s="35"/>
    </row>
    <row r="100" spans="2:62" hidden="1">
      <c r="B100" s="12"/>
      <c r="T100" s="12"/>
      <c r="AQ100" s="12"/>
      <c r="AR100" s="100"/>
      <c r="BI100" s="101"/>
      <c r="BJ100" s="35"/>
    </row>
    <row r="101" spans="2:62" hidden="1">
      <c r="B101" s="12"/>
      <c r="T101" s="12"/>
      <c r="AQ101" s="12"/>
      <c r="AR101" s="100"/>
      <c r="BI101" s="101"/>
      <c r="BJ101" s="35"/>
    </row>
    <row r="102" spans="2:62" hidden="1">
      <c r="B102" s="12"/>
      <c r="T102" s="12"/>
      <c r="AQ102" s="12"/>
      <c r="AR102" s="100"/>
      <c r="BI102" s="101"/>
      <c r="BJ102" s="35"/>
    </row>
    <row r="103" spans="2:62" hidden="1">
      <c r="B103" s="12"/>
      <c r="T103" s="12"/>
      <c r="AQ103" s="12"/>
      <c r="AR103" s="100"/>
      <c r="BI103" s="101"/>
      <c r="BJ103" s="35"/>
    </row>
    <row r="104" spans="2:62" hidden="1">
      <c r="B104" s="12"/>
      <c r="T104" s="12"/>
      <c r="AQ104" s="12"/>
      <c r="AR104" s="100"/>
      <c r="BI104" s="101"/>
      <c r="BJ104" s="35"/>
    </row>
    <row r="105" spans="2:62" hidden="1">
      <c r="B105" s="12"/>
      <c r="T105" s="12"/>
      <c r="AQ105" s="12"/>
      <c r="AR105" s="100"/>
      <c r="BI105" s="101"/>
      <c r="BJ105" s="35"/>
    </row>
    <row r="106" spans="2:62" hidden="1">
      <c r="B106" s="12"/>
      <c r="T106" s="12"/>
      <c r="AQ106" s="12"/>
      <c r="AR106" s="100"/>
      <c r="BI106" s="101"/>
      <c r="BJ106" s="35"/>
    </row>
    <row r="107" spans="2:62" hidden="1">
      <c r="B107" s="12"/>
      <c r="T107" s="12"/>
      <c r="AQ107" s="12"/>
      <c r="AR107" s="100"/>
      <c r="BI107" s="101"/>
      <c r="BJ107" s="35"/>
    </row>
    <row r="108" spans="2:62" hidden="1">
      <c r="B108" s="12"/>
      <c r="T108" s="12"/>
      <c r="AQ108" s="12"/>
      <c r="AR108" s="100"/>
      <c r="BI108" s="101"/>
      <c r="BJ108" s="35"/>
    </row>
    <row r="109" spans="2:62" hidden="1">
      <c r="B109" s="12"/>
      <c r="T109" s="12"/>
      <c r="AQ109" s="12"/>
      <c r="AR109" s="100"/>
      <c r="BI109" s="101"/>
      <c r="BJ109" s="35"/>
    </row>
    <row r="110" spans="2:62" hidden="1">
      <c r="B110" s="12"/>
      <c r="T110" s="12"/>
      <c r="AQ110" s="12"/>
      <c r="AR110" s="100"/>
      <c r="BI110" s="101"/>
      <c r="BJ110" s="35"/>
    </row>
    <row r="111" spans="2:62" hidden="1">
      <c r="B111" s="12"/>
      <c r="T111" s="12"/>
      <c r="AQ111" s="12"/>
      <c r="AR111" s="100"/>
      <c r="BI111" s="101"/>
      <c r="BJ111" s="35"/>
    </row>
    <row r="112" spans="2:62" hidden="1">
      <c r="B112" s="12"/>
      <c r="T112" s="12"/>
      <c r="AQ112" s="12"/>
      <c r="AR112" s="100"/>
      <c r="BI112" s="101"/>
      <c r="BJ112" s="35"/>
    </row>
    <row r="113" spans="2:62" hidden="1">
      <c r="B113" s="12"/>
      <c r="T113" s="12"/>
      <c r="AQ113" s="12"/>
      <c r="AR113" s="100"/>
      <c r="BI113" s="101"/>
      <c r="BJ113" s="35"/>
    </row>
    <row r="114" spans="2:62" hidden="1">
      <c r="B114" s="12"/>
      <c r="T114" s="12"/>
      <c r="AQ114" s="12"/>
      <c r="AR114" s="100"/>
      <c r="BI114" s="101"/>
      <c r="BJ114" s="35"/>
    </row>
    <row r="115" spans="2:62" hidden="1">
      <c r="B115" s="12"/>
      <c r="T115" s="12"/>
      <c r="AQ115" s="12"/>
      <c r="AR115" s="100"/>
      <c r="BI115" s="101"/>
      <c r="BJ115" s="35"/>
    </row>
    <row r="116" spans="2:62" hidden="1">
      <c r="B116" s="12"/>
      <c r="T116" s="12"/>
      <c r="AQ116" s="12"/>
      <c r="AR116" s="100"/>
      <c r="BI116" s="101"/>
      <c r="BJ116" s="35"/>
    </row>
    <row r="117" spans="2:62" hidden="1">
      <c r="B117" s="12"/>
      <c r="T117" s="12"/>
      <c r="AQ117" s="12"/>
      <c r="AR117" s="100"/>
      <c r="BI117" s="101"/>
      <c r="BJ117" s="35"/>
    </row>
    <row r="118" spans="2:62" hidden="1">
      <c r="B118" s="12"/>
      <c r="T118" s="12"/>
      <c r="AQ118" s="12"/>
      <c r="AR118" s="100"/>
      <c r="BI118" s="101"/>
      <c r="BJ118" s="35"/>
    </row>
    <row r="119" spans="2:62" hidden="1">
      <c r="B119" s="12"/>
      <c r="T119" s="12"/>
      <c r="AQ119" s="12"/>
      <c r="AR119" s="100"/>
      <c r="BI119" s="101"/>
      <c r="BJ119" s="35"/>
    </row>
    <row r="120" spans="2:62" hidden="1">
      <c r="B120" s="12"/>
      <c r="T120" s="12"/>
      <c r="AQ120" s="12"/>
      <c r="AR120" s="100"/>
      <c r="BI120" s="101"/>
      <c r="BJ120" s="35"/>
    </row>
    <row r="121" spans="2:62" hidden="1">
      <c r="B121" s="12"/>
      <c r="T121" s="12"/>
      <c r="AQ121" s="12"/>
      <c r="AR121" s="100"/>
      <c r="BI121" s="101"/>
      <c r="BJ121" s="35"/>
    </row>
    <row r="122" spans="2:62" hidden="1">
      <c r="B122" s="12"/>
      <c r="T122" s="12"/>
      <c r="AQ122" s="12"/>
      <c r="AR122" s="100"/>
      <c r="BI122" s="101"/>
      <c r="BJ122" s="35"/>
    </row>
    <row r="123" spans="2:62" hidden="1">
      <c r="B123" s="12"/>
      <c r="T123" s="12"/>
      <c r="AQ123" s="12"/>
      <c r="AR123" s="100"/>
      <c r="BI123" s="101"/>
      <c r="BJ123" s="35"/>
    </row>
    <row r="124" spans="2:62" hidden="1">
      <c r="B124" s="12"/>
      <c r="T124" s="12"/>
      <c r="AQ124" s="12"/>
      <c r="AR124" s="100"/>
      <c r="BI124" s="101"/>
      <c r="BJ124" s="35"/>
    </row>
    <row r="125" spans="2:62" hidden="1">
      <c r="B125" s="12"/>
      <c r="T125" s="12"/>
      <c r="AQ125" s="12"/>
      <c r="AR125" s="100"/>
      <c r="BI125" s="101"/>
      <c r="BJ125" s="35"/>
    </row>
    <row r="126" spans="2:62" hidden="1">
      <c r="B126" s="12"/>
      <c r="T126" s="12"/>
      <c r="AQ126" s="12"/>
      <c r="AR126" s="100"/>
      <c r="BI126" s="101"/>
      <c r="BJ126" s="35"/>
    </row>
    <row r="127" spans="2:62" hidden="1">
      <c r="B127" s="12"/>
      <c r="T127" s="12"/>
      <c r="AQ127" s="12"/>
      <c r="AR127" s="100"/>
      <c r="BI127" s="101"/>
      <c r="BJ127" s="35"/>
    </row>
    <row r="128" spans="2:62" hidden="1">
      <c r="B128" s="12"/>
      <c r="T128" s="12"/>
      <c r="AQ128" s="12"/>
      <c r="AR128" s="100"/>
      <c r="BI128" s="101"/>
      <c r="BJ128" s="35"/>
    </row>
    <row r="129" spans="2:62" hidden="1">
      <c r="B129" s="12"/>
      <c r="T129" s="12"/>
      <c r="AQ129" s="12"/>
      <c r="AR129" s="100"/>
      <c r="BI129" s="101"/>
      <c r="BJ129" s="35"/>
    </row>
    <row r="130" spans="2:62" hidden="1">
      <c r="B130" s="12"/>
      <c r="T130" s="12"/>
      <c r="AQ130" s="12"/>
      <c r="AR130" s="100"/>
      <c r="BI130" s="101"/>
      <c r="BJ130" s="35"/>
    </row>
    <row r="131" spans="2:62" hidden="1">
      <c r="B131" s="12"/>
      <c r="T131" s="12"/>
      <c r="AQ131" s="12"/>
      <c r="AR131" s="100"/>
      <c r="BI131" s="101"/>
      <c r="BJ131" s="35"/>
    </row>
    <row r="132" spans="2:62" hidden="1">
      <c r="B132" s="12"/>
      <c r="T132" s="12"/>
      <c r="AQ132" s="12"/>
      <c r="AR132" s="100"/>
      <c r="BI132" s="101"/>
      <c r="BJ132" s="35"/>
    </row>
    <row r="133" spans="2:62" hidden="1">
      <c r="B133" s="12"/>
      <c r="T133" s="12"/>
      <c r="AQ133" s="12"/>
      <c r="AR133" s="100"/>
      <c r="BI133" s="101"/>
      <c r="BJ133" s="35"/>
    </row>
    <row r="134" spans="2:62" hidden="1">
      <c r="B134" s="12"/>
      <c r="T134" s="12"/>
      <c r="AQ134" s="12"/>
      <c r="AR134" s="100"/>
      <c r="BI134" s="101"/>
      <c r="BJ134" s="35"/>
    </row>
    <row r="135" spans="2:62" hidden="1">
      <c r="B135" s="12"/>
      <c r="T135" s="12"/>
      <c r="AQ135" s="12"/>
      <c r="AR135" s="100"/>
      <c r="BI135" s="101"/>
      <c r="BJ135" s="35"/>
    </row>
    <row r="136" spans="2:62" hidden="1">
      <c r="B136" s="12"/>
      <c r="T136" s="12"/>
    </row>
    <row r="137" spans="2:62" hidden="1">
      <c r="B137" s="12"/>
      <c r="T137" s="12"/>
    </row>
    <row r="138" spans="2:62" hidden="1">
      <c r="B138" s="12"/>
      <c r="T138" s="12"/>
    </row>
    <row r="139" spans="2:62" hidden="1"/>
    <row r="140" spans="2:62" hidden="1"/>
    <row r="141" spans="2:62" hidden="1"/>
    <row r="142" spans="2:62" hidden="1"/>
    <row r="143" spans="2:62" hidden="1"/>
    <row r="144" spans="2:62" hidden="1"/>
    <row r="145" spans="1:21" hidden="1"/>
    <row r="146" spans="1:21" hidden="1">
      <c r="A146" s="102"/>
      <c r="B146" s="102"/>
      <c r="C146" s="102"/>
      <c r="D146" s="102"/>
      <c r="E146" s="102"/>
      <c r="F146" s="102"/>
      <c r="G146" s="102"/>
      <c r="H146" s="102"/>
      <c r="I146" s="102"/>
      <c r="J146" s="102"/>
      <c r="K146" s="102"/>
      <c r="L146" s="102"/>
      <c r="M146" s="102"/>
      <c r="N146" s="102"/>
      <c r="O146" s="102"/>
      <c r="P146" s="102"/>
      <c r="Q146" s="102"/>
      <c r="R146" s="102"/>
      <c r="S146" s="102"/>
      <c r="T146" s="102"/>
      <c r="U146" s="102"/>
    </row>
    <row r="147" spans="1:21" hidden="1">
      <c r="A147" s="102"/>
      <c r="B147" s="102"/>
      <c r="C147" s="102"/>
      <c r="D147" s="102"/>
      <c r="E147" s="102"/>
      <c r="F147" s="102"/>
      <c r="G147" s="102"/>
      <c r="H147" s="102"/>
      <c r="I147" s="102"/>
      <c r="J147" s="102"/>
      <c r="K147" s="102"/>
      <c r="L147" s="102"/>
      <c r="M147" s="102"/>
      <c r="N147" s="102"/>
      <c r="O147" s="102"/>
      <c r="P147" s="102"/>
      <c r="Q147" s="102"/>
      <c r="R147" s="102"/>
      <c r="S147" s="102"/>
      <c r="T147" s="102"/>
      <c r="U147" s="102"/>
    </row>
    <row r="148" spans="1:21" hidden="1">
      <c r="A148" s="102"/>
      <c r="B148" s="102"/>
      <c r="C148" s="102"/>
      <c r="D148" s="102"/>
      <c r="E148" s="102"/>
      <c r="F148" s="102"/>
      <c r="G148" s="102"/>
      <c r="H148" s="102"/>
      <c r="I148" s="102"/>
      <c r="J148" s="102"/>
      <c r="K148" s="102"/>
      <c r="L148" s="102"/>
      <c r="M148" s="102"/>
      <c r="N148" s="102"/>
      <c r="O148" s="102"/>
      <c r="P148" s="102"/>
      <c r="Q148" s="102"/>
      <c r="R148" s="102"/>
      <c r="S148" s="102"/>
      <c r="T148" s="102"/>
      <c r="U148" s="102"/>
    </row>
    <row r="149" spans="1:21" hidden="1">
      <c r="A149" s="102"/>
      <c r="B149" s="102"/>
      <c r="C149" s="102"/>
      <c r="D149" s="102"/>
      <c r="E149" s="102"/>
      <c r="F149" s="102"/>
      <c r="G149" s="102"/>
      <c r="H149" s="102"/>
      <c r="I149" s="102"/>
      <c r="J149" s="102"/>
      <c r="K149" s="102"/>
      <c r="L149" s="102"/>
      <c r="M149" s="102"/>
      <c r="N149" s="102"/>
      <c r="O149" s="102"/>
      <c r="P149" s="102"/>
      <c r="Q149" s="102"/>
      <c r="R149" s="102"/>
      <c r="S149" s="102"/>
      <c r="T149" s="102"/>
      <c r="U149" s="102"/>
    </row>
    <row r="150" spans="1:21" hidden="1">
      <c r="A150" s="102"/>
      <c r="B150" s="102"/>
      <c r="C150" s="102"/>
      <c r="D150" s="102"/>
      <c r="E150" s="102"/>
      <c r="F150" s="102"/>
      <c r="G150" s="102"/>
      <c r="H150" s="102"/>
      <c r="I150" s="102"/>
      <c r="J150" s="102"/>
      <c r="K150" s="102"/>
      <c r="L150" s="102"/>
      <c r="M150" s="102"/>
      <c r="N150" s="102"/>
      <c r="O150" s="102"/>
      <c r="P150" s="102"/>
      <c r="Q150" s="102"/>
      <c r="R150" s="102"/>
      <c r="S150" s="102"/>
      <c r="T150" s="102"/>
      <c r="U150" s="102"/>
    </row>
    <row r="151" spans="1:21" hidden="1">
      <c r="A151" s="102"/>
      <c r="B151" s="102"/>
      <c r="C151" s="102"/>
      <c r="D151" s="102"/>
      <c r="E151" s="102"/>
      <c r="F151" s="102"/>
      <c r="G151" s="102"/>
      <c r="H151" s="102"/>
      <c r="I151" s="102"/>
      <c r="J151" s="102"/>
      <c r="K151" s="102"/>
      <c r="L151" s="102"/>
      <c r="M151" s="102"/>
      <c r="N151" s="102"/>
      <c r="O151" s="102"/>
      <c r="P151" s="102"/>
      <c r="Q151" s="102"/>
      <c r="R151" s="102"/>
      <c r="S151" s="102"/>
      <c r="T151" s="102"/>
      <c r="U151" s="102"/>
    </row>
    <row r="152" spans="1:21" hidden="1">
      <c r="A152" s="102"/>
      <c r="B152" s="102"/>
      <c r="C152" s="102"/>
      <c r="D152" s="102"/>
      <c r="E152" s="102"/>
      <c r="F152" s="102"/>
      <c r="G152" s="102"/>
      <c r="H152" s="102"/>
      <c r="I152" s="102"/>
      <c r="J152" s="102"/>
      <c r="K152" s="102"/>
      <c r="L152" s="102"/>
      <c r="M152" s="102"/>
      <c r="N152" s="102"/>
      <c r="O152" s="102"/>
      <c r="P152" s="102"/>
      <c r="Q152" s="102"/>
      <c r="R152" s="102"/>
      <c r="S152" s="102"/>
      <c r="T152" s="102"/>
      <c r="U152" s="102"/>
    </row>
    <row r="153" spans="1:21" hidden="1">
      <c r="A153" s="102"/>
      <c r="B153" s="102"/>
      <c r="C153" s="102"/>
      <c r="D153" s="102"/>
      <c r="E153" s="102"/>
      <c r="F153" s="102"/>
      <c r="G153" s="102"/>
      <c r="H153" s="102"/>
      <c r="I153" s="102"/>
      <c r="J153" s="102"/>
      <c r="K153" s="102"/>
      <c r="L153" s="102"/>
      <c r="M153" s="102"/>
      <c r="N153" s="102"/>
      <c r="O153" s="102"/>
      <c r="P153" s="102"/>
      <c r="Q153" s="102"/>
      <c r="R153" s="102"/>
      <c r="S153" s="102"/>
      <c r="T153" s="102"/>
      <c r="U153" s="102"/>
    </row>
    <row r="154" spans="1:21" hidden="1">
      <c r="A154" s="102"/>
      <c r="B154" s="102"/>
      <c r="C154" s="102"/>
      <c r="D154" s="102"/>
      <c r="E154" s="102"/>
      <c r="F154" s="102"/>
      <c r="G154" s="102"/>
      <c r="H154" s="102"/>
      <c r="I154" s="102"/>
      <c r="J154" s="102"/>
      <c r="K154" s="102"/>
      <c r="L154" s="102"/>
      <c r="M154" s="102"/>
      <c r="N154" s="102"/>
      <c r="O154" s="102"/>
      <c r="P154" s="102"/>
      <c r="Q154" s="102"/>
      <c r="R154" s="102"/>
      <c r="S154" s="102"/>
      <c r="T154" s="102"/>
      <c r="U154" s="102"/>
    </row>
    <row r="155" spans="1:21" hidden="1">
      <c r="A155" s="102"/>
      <c r="B155" s="102"/>
      <c r="C155" s="102"/>
      <c r="D155" s="102"/>
      <c r="E155" s="102"/>
      <c r="F155" s="102"/>
      <c r="G155" s="102"/>
      <c r="H155" s="102"/>
      <c r="I155" s="102"/>
      <c r="J155" s="102"/>
      <c r="K155" s="102"/>
      <c r="L155" s="102"/>
      <c r="M155" s="102"/>
      <c r="N155" s="102"/>
      <c r="O155" s="102"/>
      <c r="P155" s="102"/>
      <c r="Q155" s="102"/>
      <c r="R155" s="102"/>
      <c r="S155" s="102"/>
      <c r="T155" s="102"/>
      <c r="U155" s="102"/>
    </row>
    <row r="156" spans="1:21" hidden="1">
      <c r="A156" s="102"/>
      <c r="B156" s="102"/>
      <c r="C156" s="102"/>
      <c r="D156" s="102"/>
      <c r="E156" s="102"/>
      <c r="F156" s="102"/>
      <c r="G156" s="102"/>
      <c r="H156" s="102"/>
      <c r="I156" s="102"/>
      <c r="J156" s="102"/>
      <c r="K156" s="102"/>
      <c r="L156" s="102"/>
      <c r="M156" s="102"/>
      <c r="N156" s="102"/>
      <c r="O156" s="102"/>
      <c r="P156" s="102"/>
      <c r="Q156" s="102"/>
      <c r="R156" s="102"/>
      <c r="S156" s="102"/>
      <c r="T156" s="102"/>
      <c r="U156" s="102"/>
    </row>
    <row r="157" spans="1:21" hidden="1">
      <c r="A157" s="102"/>
      <c r="B157" s="102"/>
      <c r="C157" s="102"/>
      <c r="D157" s="102"/>
      <c r="E157" s="102"/>
      <c r="F157" s="102"/>
      <c r="G157" s="102"/>
      <c r="H157" s="102"/>
      <c r="I157" s="102"/>
      <c r="J157" s="102"/>
      <c r="K157" s="102"/>
      <c r="L157" s="102"/>
      <c r="M157" s="102"/>
      <c r="N157" s="102"/>
      <c r="O157" s="102"/>
      <c r="P157" s="102"/>
      <c r="Q157" s="102"/>
      <c r="R157" s="102"/>
      <c r="S157" s="102"/>
      <c r="T157" s="102"/>
      <c r="U157" s="102"/>
    </row>
    <row r="158" spans="1:21" hidden="1">
      <c r="A158" s="102"/>
      <c r="B158" s="102"/>
      <c r="C158" s="102"/>
      <c r="D158" s="102"/>
      <c r="E158" s="102"/>
      <c r="F158" s="102"/>
      <c r="G158" s="102"/>
      <c r="H158" s="102"/>
      <c r="I158" s="102"/>
      <c r="J158" s="102"/>
      <c r="K158" s="102"/>
      <c r="L158" s="102"/>
      <c r="M158" s="102"/>
      <c r="N158" s="102"/>
      <c r="O158" s="102"/>
      <c r="P158" s="102"/>
      <c r="Q158" s="102"/>
      <c r="R158" s="102"/>
      <c r="S158" s="102"/>
      <c r="T158" s="102"/>
      <c r="U158" s="102"/>
    </row>
    <row r="159" spans="1:21" hidden="1">
      <c r="A159" s="102"/>
      <c r="B159" s="102"/>
      <c r="C159" s="102"/>
      <c r="D159" s="102"/>
      <c r="E159" s="102"/>
      <c r="F159" s="102"/>
      <c r="G159" s="102"/>
      <c r="H159" s="102"/>
      <c r="I159" s="102"/>
      <c r="J159" s="102"/>
      <c r="K159" s="102"/>
      <c r="L159" s="102"/>
      <c r="M159" s="102"/>
      <c r="N159" s="102"/>
      <c r="O159" s="102"/>
      <c r="P159" s="102"/>
      <c r="Q159" s="102"/>
      <c r="R159" s="102"/>
      <c r="S159" s="102"/>
      <c r="T159" s="102"/>
      <c r="U159" s="102"/>
    </row>
    <row r="160" spans="1:21" hidden="1">
      <c r="A160" s="102"/>
      <c r="B160" s="102"/>
      <c r="C160" s="102"/>
      <c r="D160" s="102"/>
      <c r="E160" s="102"/>
      <c r="F160" s="102"/>
      <c r="G160" s="102"/>
      <c r="H160" s="102"/>
      <c r="I160" s="102"/>
      <c r="J160" s="102"/>
      <c r="K160" s="102"/>
      <c r="L160" s="102"/>
      <c r="M160" s="102"/>
      <c r="N160" s="102"/>
      <c r="O160" s="102"/>
      <c r="P160" s="102"/>
      <c r="Q160" s="102"/>
      <c r="R160" s="102"/>
      <c r="S160" s="102"/>
      <c r="T160" s="102"/>
      <c r="U160" s="102"/>
    </row>
    <row r="161" spans="1:21" hidden="1">
      <c r="A161" s="102"/>
      <c r="B161" s="102"/>
      <c r="C161" s="102"/>
      <c r="D161" s="102"/>
      <c r="E161" s="102"/>
      <c r="F161" s="102"/>
      <c r="G161" s="102"/>
      <c r="H161" s="102"/>
      <c r="I161" s="102"/>
      <c r="J161" s="102"/>
      <c r="K161" s="102"/>
      <c r="L161" s="102"/>
      <c r="M161" s="102"/>
      <c r="N161" s="102"/>
      <c r="O161" s="102"/>
      <c r="P161" s="102"/>
      <c r="Q161" s="102"/>
      <c r="R161" s="102"/>
      <c r="S161" s="102"/>
      <c r="T161" s="102"/>
      <c r="U161" s="102"/>
    </row>
    <row r="162" spans="1:21" hidden="1">
      <c r="A162" s="102"/>
      <c r="B162" s="102"/>
      <c r="C162" s="102"/>
      <c r="D162" s="102"/>
      <c r="E162" s="102"/>
      <c r="F162" s="102"/>
      <c r="G162" s="102"/>
      <c r="H162" s="102"/>
      <c r="I162" s="102"/>
      <c r="J162" s="102"/>
      <c r="K162" s="102"/>
      <c r="L162" s="102"/>
      <c r="M162" s="102"/>
      <c r="N162" s="102"/>
      <c r="O162" s="102"/>
      <c r="P162" s="102"/>
      <c r="Q162" s="102"/>
      <c r="R162" s="102"/>
      <c r="S162" s="102"/>
      <c r="T162" s="102"/>
      <c r="U162" s="102"/>
    </row>
    <row r="163" spans="1:21" hidden="1">
      <c r="A163" s="102"/>
      <c r="B163" s="102"/>
      <c r="C163" s="102"/>
      <c r="D163" s="102"/>
      <c r="E163" s="102"/>
      <c r="F163" s="102"/>
      <c r="G163" s="102"/>
      <c r="H163" s="102"/>
      <c r="I163" s="102"/>
      <c r="J163" s="102"/>
      <c r="K163" s="102"/>
      <c r="L163" s="102"/>
      <c r="M163" s="102"/>
      <c r="N163" s="102"/>
      <c r="O163" s="102"/>
      <c r="P163" s="102"/>
      <c r="Q163" s="102"/>
      <c r="R163" s="102"/>
      <c r="S163" s="102"/>
      <c r="T163" s="102"/>
      <c r="U163" s="102"/>
    </row>
    <row r="164" spans="1:21" hidden="1">
      <c r="A164" s="102"/>
      <c r="B164" s="102"/>
      <c r="C164" s="102"/>
      <c r="D164" s="102"/>
      <c r="E164" s="102"/>
      <c r="F164" s="102"/>
      <c r="G164" s="102"/>
      <c r="H164" s="102"/>
      <c r="I164" s="102"/>
      <c r="J164" s="102"/>
      <c r="K164" s="102"/>
      <c r="L164" s="102"/>
      <c r="M164" s="102"/>
      <c r="N164" s="102"/>
      <c r="O164" s="102"/>
      <c r="P164" s="102"/>
      <c r="Q164" s="102"/>
      <c r="R164" s="102"/>
      <c r="S164" s="102"/>
      <c r="T164" s="102"/>
      <c r="U164" s="102"/>
    </row>
    <row r="165" spans="1:21" hidden="1">
      <c r="A165" s="102"/>
      <c r="B165" s="102"/>
      <c r="C165" s="102"/>
      <c r="D165" s="102"/>
      <c r="E165" s="102"/>
      <c r="F165" s="102"/>
      <c r="G165" s="102"/>
      <c r="H165" s="102"/>
      <c r="I165" s="102"/>
      <c r="J165" s="102"/>
      <c r="K165" s="102"/>
      <c r="L165" s="102"/>
      <c r="M165" s="102"/>
      <c r="N165" s="102"/>
      <c r="O165" s="102"/>
      <c r="P165" s="102"/>
      <c r="Q165" s="102"/>
      <c r="R165" s="102"/>
      <c r="S165" s="102"/>
      <c r="T165" s="102"/>
      <c r="U165" s="102"/>
    </row>
    <row r="166" spans="1:21" hidden="1">
      <c r="A166" s="102"/>
      <c r="B166" s="102"/>
      <c r="C166" s="102"/>
      <c r="D166" s="102"/>
      <c r="E166" s="102"/>
      <c r="F166" s="102"/>
      <c r="G166" s="102"/>
      <c r="H166" s="102"/>
      <c r="I166" s="102"/>
      <c r="J166" s="102"/>
      <c r="K166" s="102"/>
      <c r="L166" s="102"/>
      <c r="M166" s="102"/>
      <c r="N166" s="102"/>
      <c r="O166" s="102"/>
      <c r="P166" s="102"/>
      <c r="Q166" s="102"/>
      <c r="R166" s="102"/>
      <c r="S166" s="102"/>
      <c r="T166" s="102"/>
      <c r="U166" s="102"/>
    </row>
    <row r="167" spans="1:21">
      <c r="A167" s="102"/>
      <c r="B167" s="102"/>
      <c r="C167" s="102"/>
      <c r="D167" s="102"/>
      <c r="E167" s="102"/>
      <c r="F167" s="102"/>
      <c r="G167" s="102"/>
      <c r="H167" s="102"/>
      <c r="I167" s="102"/>
      <c r="J167" s="102"/>
      <c r="K167" s="102"/>
      <c r="L167" s="102"/>
      <c r="M167" s="102"/>
      <c r="N167" s="102"/>
      <c r="O167" s="102"/>
      <c r="P167" s="102"/>
      <c r="Q167" s="102"/>
      <c r="R167" s="102"/>
      <c r="S167" s="102"/>
      <c r="T167" s="102"/>
      <c r="U167" s="102"/>
    </row>
  </sheetData>
  <sheetProtection algorithmName="SHA-512" hashValue="HAtEh7B+c/sNUIu7MYLAyEixzy0ftrdDWUCOryEj6nJe4u3FqDbgaufiQ1Cccwnml9S1KPCc+BZW6cNIaMWH4w==" saltValue="nubzgSmFrO8poFI4boSFnA==" spinCount="100000" sheet="1" objects="1" scenarios="1"/>
  <mergeCells count="26">
    <mergeCell ref="B16:D17"/>
    <mergeCell ref="B14:J14"/>
    <mergeCell ref="D7:L7"/>
    <mergeCell ref="B21:D22"/>
    <mergeCell ref="B7:C7"/>
    <mergeCell ref="D5:L5"/>
    <mergeCell ref="D6:L6"/>
    <mergeCell ref="M6:O6"/>
    <mergeCell ref="B4:C4"/>
    <mergeCell ref="B12:G12"/>
    <mergeCell ref="B2:X2"/>
    <mergeCell ref="B9:X9"/>
    <mergeCell ref="P3:X3"/>
    <mergeCell ref="P4:X4"/>
    <mergeCell ref="M4:O4"/>
    <mergeCell ref="M7:O7"/>
    <mergeCell ref="P7:X7"/>
    <mergeCell ref="P5:X5"/>
    <mergeCell ref="M5:O5"/>
    <mergeCell ref="P6:X6"/>
    <mergeCell ref="B3:C3"/>
    <mergeCell ref="B6:C6"/>
    <mergeCell ref="B5:C5"/>
    <mergeCell ref="M3:O3"/>
    <mergeCell ref="D3:L3"/>
    <mergeCell ref="D4:L4"/>
  </mergeCells>
  <conditionalFormatting sqref="E17:AM17 E22:AO22">
    <cfRule type="containsText" dxfId="96" priority="13" operator="containsText" text="X">
      <formula>NOT(ISERROR(SEARCH("X",E17)))</formula>
    </cfRule>
  </conditionalFormatting>
  <conditionalFormatting sqref="E17:AM17">
    <cfRule type="containsErrors" dxfId="95" priority="15">
      <formula>ISERROR(E17)</formula>
    </cfRule>
  </conditionalFormatting>
  <conditionalFormatting sqref="K33 K30 L31:L32 K14:K28 K10:K12">
    <cfRule type="containsText" dxfId="94" priority="3" operator="containsText" text="Yes">
      <formula>NOT(ISERROR(SEARCH("Yes",K10)))</formula>
    </cfRule>
  </conditionalFormatting>
  <conditionalFormatting sqref="K29">
    <cfRule type="containsText" dxfId="93" priority="2" operator="containsText" text="Yes">
      <formula>NOT(ISERROR(SEARCH("Yes",K29)))</formula>
    </cfRule>
  </conditionalFormatting>
  <conditionalFormatting sqref="E38">
    <cfRule type="cellIs" dxfId="92" priority="1" operator="greaterThan">
      <formula>0</formula>
    </cfRule>
  </conditionalFormatting>
  <dataValidations count="6">
    <dataValidation type="whole" allowBlank="1" showInputMessage="1" showErrorMessage="1" errorTitle="DUNS Number" error="Please enter a 9 digit numeric DUNS number." sqref="AQ9:AS9" xr:uid="{00000000-0002-0000-0100-000000000000}">
      <formula1>10000000</formula1>
      <formula2>9999999999</formula2>
    </dataValidation>
    <dataValidation type="whole" allowBlank="1" showInputMessage="1" showErrorMessage="1" errorTitle="Mech ID" error="Please enter a 4-6 digit mechanism ID." sqref="D4:L4" xr:uid="{00000000-0002-0000-0100-000001000000}">
      <formula1>1000</formula1>
      <formula2>999999</formula2>
    </dataValidation>
    <dataValidation type="custom" allowBlank="1" showInputMessage="1" showErrorMessage="1" sqref="P4:AO4" xr:uid="{00000000-0002-0000-0100-000002000000}">
      <formula1>IF(P4="",TRUE,IF(ISERROR(SUMPRODUCT(SEARCH(MID(P4,ROW(INDIRECT("1:"&amp;LEN(P4))),1),"0123456789abcdefghijklmnopqrstuvwxyz"))),FALSE,TRUE))</formula1>
    </dataValidation>
    <dataValidation type="list" allowBlank="1" showInputMessage="1" showErrorMessage="1" sqref="P5:AO5" xr:uid="{00000000-0002-0000-0100-000003000000}">
      <formula1>COP20_OU_list</formula1>
    </dataValidation>
    <dataValidation type="textLength" operator="equal" allowBlank="1" showInputMessage="1" showErrorMessage="1" sqref="D6:L6" xr:uid="{00000000-0002-0000-0100-000004000000}">
      <formula1>9</formula1>
    </dataValidation>
    <dataValidation type="list" allowBlank="1" showInputMessage="1" showErrorMessage="1" sqref="D3:L3" xr:uid="{43068C1D-C50E-9E4E-A02F-9FE010EB4CC8}">
      <formula1>COP20_funding_agencies</formula1>
    </dataValidation>
  </dataValidations>
  <pageMargins left="0.7" right="0.7" top="0.75" bottom="0.75" header="0.3" footer="0.3"/>
  <pageSetup scale="64"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sheetPr>
  <dimension ref="A1:AP1048576"/>
  <sheetViews>
    <sheetView showGridLines="0" tabSelected="1" zoomScaleNormal="100" workbookViewId="0">
      <selection activeCell="E3" sqref="E3"/>
    </sheetView>
  </sheetViews>
  <sheetFormatPr defaultColWidth="0" defaultRowHeight="0" customHeight="1" zeroHeight="1"/>
  <cols>
    <col min="1" max="1" width="5.453125" style="83" customWidth="1"/>
    <col min="2" max="2" width="26.81640625" style="83" customWidth="1"/>
    <col min="3" max="3" width="16.81640625" style="83" customWidth="1"/>
    <col min="4" max="38" width="17.453125" style="12" customWidth="1"/>
    <col min="39" max="39" width="15.453125" style="99" customWidth="1"/>
    <col min="40" max="40" width="12.453125" style="99" customWidth="1"/>
    <col min="41" max="41" width="9.1796875" style="13" customWidth="1"/>
    <col min="42" max="42" width="9.1796875" style="12" customWidth="1"/>
    <col min="43" max="16384" width="9.1796875" style="12" hidden="1"/>
  </cols>
  <sheetData>
    <row r="1" spans="1:41" ht="15.75" customHeight="1">
      <c r="A1" s="12"/>
      <c r="B1" s="12"/>
      <c r="C1" s="12"/>
      <c r="AM1" s="12"/>
      <c r="AN1" s="12"/>
    </row>
    <row r="2" spans="1:41" s="22" customFormat="1" ht="29.15" customHeight="1">
      <c r="A2" s="14"/>
      <c r="B2" s="15"/>
      <c r="C2" s="16"/>
      <c r="D2" s="17" t="s">
        <v>393</v>
      </c>
      <c r="E2" s="18" t="s">
        <v>359</v>
      </c>
      <c r="F2" s="18" t="s">
        <v>360</v>
      </c>
      <c r="G2" s="19" t="s">
        <v>361</v>
      </c>
      <c r="H2" s="18" t="s">
        <v>362</v>
      </c>
      <c r="I2" s="19" t="s">
        <v>363</v>
      </c>
      <c r="J2" s="18" t="s">
        <v>364</v>
      </c>
      <c r="K2" s="19" t="s">
        <v>375</v>
      </c>
      <c r="L2" s="18" t="s">
        <v>376</v>
      </c>
      <c r="M2" s="19" t="s">
        <v>377</v>
      </c>
      <c r="N2" s="18" t="s">
        <v>374</v>
      </c>
      <c r="O2" s="19" t="s">
        <v>373</v>
      </c>
      <c r="P2" s="18" t="s">
        <v>372</v>
      </c>
      <c r="Q2" s="19" t="s">
        <v>371</v>
      </c>
      <c r="R2" s="18" t="s">
        <v>370</v>
      </c>
      <c r="S2" s="18" t="s">
        <v>369</v>
      </c>
      <c r="T2" s="18" t="s">
        <v>368</v>
      </c>
      <c r="U2" s="18" t="s">
        <v>367</v>
      </c>
      <c r="V2" s="18" t="s">
        <v>366</v>
      </c>
      <c r="W2" s="18" t="s">
        <v>365</v>
      </c>
      <c r="X2" s="18" t="s">
        <v>511</v>
      </c>
      <c r="Y2" s="18" t="s">
        <v>513</v>
      </c>
      <c r="Z2" s="18" t="s">
        <v>514</v>
      </c>
      <c r="AA2" s="18" t="s">
        <v>515</v>
      </c>
      <c r="AB2" s="18" t="s">
        <v>516</v>
      </c>
      <c r="AC2" s="18" t="s">
        <v>517</v>
      </c>
      <c r="AD2" s="18" t="s">
        <v>518</v>
      </c>
      <c r="AE2" s="18" t="s">
        <v>519</v>
      </c>
      <c r="AF2" s="18" t="s">
        <v>520</v>
      </c>
      <c r="AG2" s="18" t="s">
        <v>521</v>
      </c>
      <c r="AH2" s="18" t="s">
        <v>522</v>
      </c>
      <c r="AI2" s="18" t="s">
        <v>523</v>
      </c>
      <c r="AJ2" s="18" t="s">
        <v>524</v>
      </c>
      <c r="AK2" s="18" t="s">
        <v>525</v>
      </c>
      <c r="AL2" s="18" t="s">
        <v>526</v>
      </c>
      <c r="AM2" s="20"/>
      <c r="AN2" s="20"/>
      <c r="AO2" s="21"/>
    </row>
    <row r="3" spans="1:41" s="30" customFormat="1" ht="28" customHeight="1">
      <c r="A3" s="31" t="s">
        <v>546</v>
      </c>
      <c r="B3" s="15"/>
      <c r="C3" s="23"/>
      <c r="D3" s="24" t="s">
        <v>128</v>
      </c>
      <c r="E3" s="25"/>
      <c r="F3" s="25"/>
      <c r="G3" s="26"/>
      <c r="H3" s="25"/>
      <c r="I3" s="26"/>
      <c r="J3" s="25"/>
      <c r="K3" s="26"/>
      <c r="L3" s="25"/>
      <c r="M3" s="26"/>
      <c r="N3" s="25"/>
      <c r="O3" s="26"/>
      <c r="P3" s="25"/>
      <c r="Q3" s="26"/>
      <c r="R3" s="25"/>
      <c r="S3" s="25"/>
      <c r="T3" s="27"/>
      <c r="U3" s="27"/>
      <c r="V3" s="27"/>
      <c r="W3" s="27"/>
      <c r="X3" s="27"/>
      <c r="Y3" s="27"/>
      <c r="Z3" s="27"/>
      <c r="AA3" s="27"/>
      <c r="AB3" s="27"/>
      <c r="AC3" s="27"/>
      <c r="AD3" s="27"/>
      <c r="AE3" s="27"/>
      <c r="AF3" s="27"/>
      <c r="AG3" s="27"/>
      <c r="AH3" s="27"/>
      <c r="AI3" s="27"/>
      <c r="AJ3" s="27"/>
      <c r="AK3" s="27"/>
      <c r="AL3" s="27"/>
      <c r="AM3" s="28"/>
      <c r="AN3" s="28"/>
      <c r="AO3" s="29"/>
    </row>
    <row r="4" spans="1:41" s="37" customFormat="1" ht="45" customHeight="1">
      <c r="A4" s="31" t="s">
        <v>94</v>
      </c>
      <c r="B4" s="32"/>
      <c r="C4" s="23"/>
      <c r="D4" s="33" t="s">
        <v>475</v>
      </c>
      <c r="E4" s="34"/>
      <c r="F4" s="34"/>
      <c r="G4" s="34"/>
      <c r="H4" s="34"/>
      <c r="I4" s="34"/>
      <c r="J4" s="34"/>
      <c r="K4" s="34"/>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5"/>
      <c r="AN4" s="35"/>
      <c r="AO4" s="36"/>
    </row>
    <row r="5" spans="1:41" s="37" customFormat="1" ht="45" customHeight="1">
      <c r="A5" s="38" t="s">
        <v>47</v>
      </c>
      <c r="B5" s="39"/>
      <c r="C5" s="40"/>
      <c r="D5" s="124" t="s">
        <v>351</v>
      </c>
      <c r="E5" s="34"/>
      <c r="F5" s="34"/>
      <c r="G5" s="41"/>
      <c r="H5" s="34"/>
      <c r="I5" s="41"/>
      <c r="J5" s="34"/>
      <c r="K5" s="41"/>
      <c r="L5" s="34"/>
      <c r="M5" s="41"/>
      <c r="N5" s="34"/>
      <c r="O5" s="41"/>
      <c r="P5" s="34"/>
      <c r="Q5" s="41"/>
      <c r="R5" s="34"/>
      <c r="S5" s="34"/>
      <c r="T5" s="34"/>
      <c r="U5" s="42"/>
      <c r="V5" s="42"/>
      <c r="W5" s="42"/>
      <c r="X5" s="150"/>
      <c r="Y5" s="150"/>
      <c r="Z5" s="150"/>
      <c r="AA5" s="150"/>
      <c r="AB5" s="150"/>
      <c r="AC5" s="150"/>
      <c r="AD5" s="150"/>
      <c r="AE5" s="150"/>
      <c r="AF5" s="150"/>
      <c r="AG5" s="150"/>
      <c r="AH5" s="150"/>
      <c r="AI5" s="150"/>
      <c r="AJ5" s="150"/>
      <c r="AK5" s="150"/>
      <c r="AL5" s="150"/>
      <c r="AM5" s="35"/>
      <c r="AN5" s="35"/>
      <c r="AO5" s="36"/>
    </row>
    <row r="6" spans="1:41" s="52" customFormat="1" ht="34" customHeight="1">
      <c r="A6" s="43" t="s">
        <v>426</v>
      </c>
      <c r="B6" s="44"/>
      <c r="C6" s="45"/>
      <c r="D6" s="46" t="s">
        <v>427</v>
      </c>
      <c r="E6" s="47" t="s">
        <v>428</v>
      </c>
      <c r="F6" s="47" t="s">
        <v>429</v>
      </c>
      <c r="G6" s="47" t="s">
        <v>430</v>
      </c>
      <c r="H6" s="47" t="s">
        <v>431</v>
      </c>
      <c r="I6" s="47" t="s">
        <v>432</v>
      </c>
      <c r="J6" s="47" t="s">
        <v>433</v>
      </c>
      <c r="K6" s="47" t="s">
        <v>434</v>
      </c>
      <c r="L6" s="47" t="s">
        <v>435</v>
      </c>
      <c r="M6" s="47" t="s">
        <v>436</v>
      </c>
      <c r="N6" s="47" t="s">
        <v>437</v>
      </c>
      <c r="O6" s="47" t="s">
        <v>438</v>
      </c>
      <c r="P6" s="47" t="s">
        <v>439</v>
      </c>
      <c r="Q6" s="47" t="s">
        <v>440</v>
      </c>
      <c r="R6" s="47" t="s">
        <v>441</v>
      </c>
      <c r="S6" s="47" t="s">
        <v>442</v>
      </c>
      <c r="T6" s="47" t="s">
        <v>443</v>
      </c>
      <c r="U6" s="47" t="s">
        <v>444</v>
      </c>
      <c r="V6" s="47" t="s">
        <v>445</v>
      </c>
      <c r="W6" s="48" t="s">
        <v>446</v>
      </c>
      <c r="X6" s="48" t="s">
        <v>512</v>
      </c>
      <c r="Y6" s="48" t="s">
        <v>527</v>
      </c>
      <c r="Z6" s="48" t="s">
        <v>528</v>
      </c>
      <c r="AA6" s="48" t="s">
        <v>529</v>
      </c>
      <c r="AB6" s="48" t="s">
        <v>530</v>
      </c>
      <c r="AC6" s="48" t="s">
        <v>531</v>
      </c>
      <c r="AD6" s="48" t="s">
        <v>532</v>
      </c>
      <c r="AE6" s="48" t="s">
        <v>533</v>
      </c>
      <c r="AF6" s="48" t="s">
        <v>534</v>
      </c>
      <c r="AG6" s="48" t="s">
        <v>535</v>
      </c>
      <c r="AH6" s="48" t="s">
        <v>536</v>
      </c>
      <c r="AI6" s="48" t="s">
        <v>537</v>
      </c>
      <c r="AJ6" s="48" t="s">
        <v>538</v>
      </c>
      <c r="AK6" s="48" t="s">
        <v>539</v>
      </c>
      <c r="AL6" s="48" t="s">
        <v>540</v>
      </c>
      <c r="AM6" s="49" t="s">
        <v>99</v>
      </c>
      <c r="AN6" s="50" t="s">
        <v>100</v>
      </c>
      <c r="AO6" s="51"/>
    </row>
    <row r="7" spans="1:41" ht="13" customHeight="1">
      <c r="A7" s="53" t="s">
        <v>542</v>
      </c>
      <c r="B7" s="54"/>
      <c r="C7" s="55"/>
      <c r="D7" s="56" t="s">
        <v>321</v>
      </c>
      <c r="E7" s="57"/>
      <c r="F7" s="57"/>
      <c r="G7" s="57"/>
      <c r="H7" s="57"/>
      <c r="I7" s="57"/>
      <c r="J7" s="57"/>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8">
        <f>SUM(ROUND(E7,0),ROUND(F7,0),ROUND(G7,0), ROUND(H7,0), ROUND(I7,0), ROUND(J7,0), ROUND(K7,0), ROUND(L7,0), ROUND(M7,0), ROUND(N7,0), ROUND(O7,0),ROUND(P7,0), ROUND(Q7,0), ROUND(R7,0), ROUND(S7,0), ROUND(T7,0), ROUND(U7,0), ROUND(V7,0), ROUND(W7,0), ROUND(X7,0), ROUND(Y7,0), ROUND(Z7,0), ROUND(AA7,0), ROUND(AB7,0), ROUND(AC7,0), ROUND(AD7,0), ROUND(AE7,0), ROUND(AF7,0), ROUND(AG7,0), ROUND(AH7,0), ROUND(AI7,0), ROUND(AJ7,0), ROUND(AK7,0), ROUND(AL7,0))</f>
        <v>0</v>
      </c>
      <c r="AN7" s="59">
        <f t="shared" ref="AN7:AN28" si="0">IFERROR(AM7/$AM$28,0)</f>
        <v>0</v>
      </c>
    </row>
    <row r="8" spans="1:41" ht="13" customHeight="1">
      <c r="A8" s="53" t="s">
        <v>543</v>
      </c>
      <c r="B8" s="54"/>
      <c r="C8" s="55"/>
      <c r="D8" s="56" t="s">
        <v>321</v>
      </c>
      <c r="E8" s="57"/>
      <c r="F8" s="57"/>
      <c r="G8" s="57"/>
      <c r="H8" s="57"/>
      <c r="I8" s="57"/>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c r="AK8" s="57"/>
      <c r="AL8" s="57"/>
      <c r="AM8" s="58">
        <f>SUM(ROUND(E8,0),ROUND(F8,0),ROUND(G8,0), ROUND(H8,0), ROUND(I8,0), ROUND(J8,0), ROUND(K8,0), ROUND(L8,0), ROUND(M8,0), ROUND(N8,0), ROUND(O8,0),ROUND(P8,0), ROUND(Q8,0), ROUND(R8,0), ROUND(S8,0), ROUND(T8,0), ROUND(U8,0), ROUND(V8,0), ROUND(W8,0), ROUND(X8,0), ROUND(Y8,0), ROUND(Z8,0), ROUND(AA8,0), ROUND(AB8,0), ROUND(AC8,0), ROUND(AD8,0), ROUND(AE8,0), ROUND(AF8,0), ROUND(AG8,0), ROUND(AH8,0), ROUND(AI8,0), ROUND(AJ8,0), ROUND(AK8,0), ROUND(AL8,0))</f>
        <v>0</v>
      </c>
      <c r="AN8" s="59">
        <f t="shared" si="0"/>
        <v>0</v>
      </c>
    </row>
    <row r="9" spans="1:41" ht="13" customHeight="1">
      <c r="A9" s="53" t="s">
        <v>378</v>
      </c>
      <c r="B9" s="54"/>
      <c r="C9" s="55"/>
      <c r="D9" s="60"/>
      <c r="E9" s="57"/>
      <c r="F9" s="57"/>
      <c r="G9" s="57"/>
      <c r="H9" s="57"/>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58">
        <f>SUM(ROUND(D9,0), ROUND(E9,0),ROUND(F9,0),ROUND(G9,0), ROUND(H9,0), ROUND(I9,0), ROUND(J9,0), ROUND(K9,0), ROUND(L9,0), ROUND(M9,0), ROUND(N9,0), ROUND(O9,0),ROUND(P9,0), ROUND(Q9,0), ROUND(R9,0), ROUND(S9,0), ROUND(T9,0), ROUND(U9,0), ROUND(V9,0), ROUND(W9,0), ROUND(X9,0), ROUND(Y9,0), ROUND(Z9,0), ROUND(AA9,0), ROUND(AB9,0), ROUND(AC9,0), ROUND(AD9,0), ROUND(AE9,0), ROUND(AF9,0), ROUND(AG9,0), ROUND(AH9,0), ROUND(AI9,0), ROUND(AJ9,0), ROUND(AK9,0), ROUND(AL9,0))</f>
        <v>0</v>
      </c>
      <c r="AN9" s="59">
        <f t="shared" si="0"/>
        <v>0</v>
      </c>
    </row>
    <row r="10" spans="1:41" ht="13" customHeight="1">
      <c r="A10" s="53" t="s">
        <v>2</v>
      </c>
      <c r="B10" s="54"/>
      <c r="C10" s="55"/>
      <c r="D10" s="60"/>
      <c r="E10" s="57"/>
      <c r="F10" s="57"/>
      <c r="G10" s="57"/>
      <c r="H10" s="57"/>
      <c r="I10" s="57"/>
      <c r="J10" s="57"/>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8">
        <f t="shared" ref="AM10:AM14" si="1">SUM(ROUND(D10,0), ROUND(E10,0),ROUND(F10,0),ROUND(G10,0), ROUND(H10,0), ROUND(I10,0), ROUND(J10,0), ROUND(K10,0), ROUND(L10,0), ROUND(M10,0), ROUND(N10,0), ROUND(O10,0),ROUND(P10,0), ROUND(Q10,0), ROUND(R10,0), ROUND(S10,0), ROUND(T10,0), ROUND(U10,0), ROUND(V10,0), ROUND(W10,0), ROUND(X10,0), ROUND(Y10,0), ROUND(Z10,0), ROUND(AA10,0), ROUND(AB10,0), ROUND(AC10,0), ROUND(AD10,0), ROUND(AE10,0), ROUND(AF10,0), ROUND(AG10,0), ROUND(AH10,0), ROUND(AI10,0), ROUND(AJ10,0), ROUND(AK10,0), ROUND(AL10,0))</f>
        <v>0</v>
      </c>
      <c r="AN10" s="59">
        <f t="shared" si="0"/>
        <v>0</v>
      </c>
    </row>
    <row r="11" spans="1:41" ht="13" customHeight="1">
      <c r="A11" s="53" t="s">
        <v>379</v>
      </c>
      <c r="B11" s="61"/>
      <c r="C11" s="62"/>
      <c r="D11" s="60"/>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8">
        <f t="shared" si="1"/>
        <v>0</v>
      </c>
      <c r="AN11" s="59">
        <f t="shared" si="0"/>
        <v>0</v>
      </c>
    </row>
    <row r="12" spans="1:41" ht="13" customHeight="1">
      <c r="A12" s="53" t="s">
        <v>380</v>
      </c>
      <c r="B12" s="54"/>
      <c r="C12" s="55"/>
      <c r="D12" s="60"/>
      <c r="E12" s="57"/>
      <c r="F12" s="57"/>
      <c r="G12" s="57"/>
      <c r="H12" s="57"/>
      <c r="I12" s="57"/>
      <c r="J12" s="57"/>
      <c r="K12" s="57"/>
      <c r="L12" s="57"/>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c r="AM12" s="58">
        <f t="shared" si="1"/>
        <v>0</v>
      </c>
      <c r="AN12" s="59">
        <f t="shared" si="0"/>
        <v>0</v>
      </c>
    </row>
    <row r="13" spans="1:41" ht="13" customHeight="1">
      <c r="A13" s="53" t="s">
        <v>381</v>
      </c>
      <c r="B13" s="54"/>
      <c r="C13" s="55"/>
      <c r="D13" s="60"/>
      <c r="E13" s="57"/>
      <c r="F13" s="57"/>
      <c r="G13" s="57"/>
      <c r="H13" s="57"/>
      <c r="I13" s="57"/>
      <c r="J13" s="57"/>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c r="AM13" s="58">
        <f t="shared" si="1"/>
        <v>0</v>
      </c>
      <c r="AN13" s="59">
        <f t="shared" si="0"/>
        <v>0</v>
      </c>
    </row>
    <row r="14" spans="1:41" ht="13" customHeight="1">
      <c r="A14" s="53" t="s">
        <v>388</v>
      </c>
      <c r="B14" s="54"/>
      <c r="C14" s="55"/>
      <c r="D14" s="60"/>
      <c r="E14" s="57"/>
      <c r="F14" s="57"/>
      <c r="G14" s="57"/>
      <c r="H14" s="57"/>
      <c r="I14" s="5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8">
        <f t="shared" si="1"/>
        <v>0</v>
      </c>
      <c r="AN14" s="59">
        <f t="shared" si="0"/>
        <v>0</v>
      </c>
    </row>
    <row r="15" spans="1:41" ht="13" customHeight="1">
      <c r="A15" s="53" t="s">
        <v>382</v>
      </c>
      <c r="B15" s="54"/>
      <c r="C15" s="55"/>
      <c r="D15" s="56" t="s">
        <v>321</v>
      </c>
      <c r="E15" s="57"/>
      <c r="F15" s="57"/>
      <c r="G15" s="57"/>
      <c r="H15" s="57"/>
      <c r="I15" s="57"/>
      <c r="J15" s="57"/>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8">
        <f>SUM(ROUND(E15,0),ROUND(F15,0),ROUND(G15,0), ROUND(H15,0), ROUND(I15,0), ROUND(J15,0), ROUND(K15,0), ROUND(L15,0), ROUND(M15,0), ROUND(N15,0), ROUND(O15,0),ROUND(P15,0), ROUND(Q15,0), ROUND(R15,0), ROUND(S15,0), ROUND(T15,0), ROUND(U15,0), ROUND(V15,0), ROUND(W15,0), ROUND(X15,0), ROUND(Y15,0), ROUND(Z15,0), ROUND(AA15,0), ROUND(AB15,0), ROUND(AC15,0), ROUND(AD15,0), ROUND(AE15,0), ROUND(AF15,0), ROUND(AG15,0), ROUND(AH15,0), ROUND(AI15,0), ROUND(AJ15,0), ROUND(AK15,0), ROUND(AL15,0))</f>
        <v>0</v>
      </c>
      <c r="AN15" s="59">
        <f t="shared" si="0"/>
        <v>0</v>
      </c>
    </row>
    <row r="16" spans="1:41" ht="13" customHeight="1">
      <c r="A16" s="53" t="s">
        <v>383</v>
      </c>
      <c r="B16" s="54"/>
      <c r="C16" s="55"/>
      <c r="D16" s="56" t="s">
        <v>321</v>
      </c>
      <c r="E16" s="57"/>
      <c r="F16" s="57"/>
      <c r="G16" s="57"/>
      <c r="H16" s="57"/>
      <c r="I16" s="57"/>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8">
        <f>SUM(ROUND(E16,0),ROUND(F16,0),ROUND(G16,0), ROUND(H16,0), ROUND(I16,0), ROUND(J16,0), ROUND(K16,0), ROUND(L16,0), ROUND(M16,0), ROUND(N16,0), ROUND(O16,0),ROUND(P16,0), ROUND(Q16,0), ROUND(R16,0), ROUND(S16,0), ROUND(T16,0), ROUND(U16,0), ROUND(V16,0), ROUND(W16,0), ROUND(X16,0), ROUND(Y16,0), ROUND(Z16,0), ROUND(AA16,0), ROUND(AB16,0), ROUND(AC16,0), ROUND(AD16,0), ROUND(AE16,0), ROUND(AF16,0), ROUND(AG16,0), ROUND(AH16,0), ROUND(AI16,0), ROUND(AJ16,0), ROUND(AK16,0), ROUND(AL16,0))</f>
        <v>0</v>
      </c>
      <c r="AN16" s="59">
        <f t="shared" si="0"/>
        <v>0</v>
      </c>
    </row>
    <row r="17" spans="1:40" ht="13" customHeight="1">
      <c r="A17" s="53" t="s">
        <v>384</v>
      </c>
      <c r="B17" s="54"/>
      <c r="C17" s="55"/>
      <c r="D17" s="60"/>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8">
        <f t="shared" ref="AM17" si="2">SUM(ROUND(D17,0), ROUND(E17,0),ROUND(F17,0),ROUND(G17,0), ROUND(H17,0), ROUND(I17,0), ROUND(J17,0), ROUND(K17,0), ROUND(L17,0), ROUND(M17,0), ROUND(N17,0), ROUND(O17,0),ROUND(P17,0), ROUND(Q17,0), ROUND(R17,0), ROUND(S17,0), ROUND(T17,0), ROUND(U17,0), ROUND(V17,0), ROUND(W17,0), ROUND(X17,0), ROUND(Y17,0), ROUND(Z17,0), ROUND(AA17,0), ROUND(AB17,0), ROUND(AC17,0), ROUND(AD17,0), ROUND(AE17,0), ROUND(AF17,0), ROUND(AG17,0), ROUND(AH17,0), ROUND(AI17,0), ROUND(AJ17,0), ROUND(AK17,0), ROUND(AL17,0))</f>
        <v>0</v>
      </c>
      <c r="AN17" s="59">
        <f t="shared" si="0"/>
        <v>0</v>
      </c>
    </row>
    <row r="18" spans="1:40" ht="13" customHeight="1">
      <c r="A18" s="53" t="s">
        <v>544</v>
      </c>
      <c r="B18" s="54"/>
      <c r="C18" s="55"/>
      <c r="D18" s="56" t="s">
        <v>321</v>
      </c>
      <c r="E18" s="57"/>
      <c r="F18" s="57"/>
      <c r="G18" s="57"/>
      <c r="H18" s="57"/>
      <c r="I18" s="57"/>
      <c r="J18" s="57"/>
      <c r="K18" s="57"/>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8">
        <f>SUM(ROUND(E18,0),ROUND(F18,0),ROUND(G18,0), ROUND(H18,0), ROUND(I18,0), ROUND(J18,0), ROUND(K18,0), ROUND(L18,0), ROUND(M18,0), ROUND(N18,0), ROUND(O18,0),ROUND(P18,0), ROUND(Q18,0), ROUND(R18,0), ROUND(S18,0), ROUND(T18,0), ROUND(U18,0), ROUND(V18,0), ROUND(W18,0), ROUND(X18,0), ROUND(Y18,0), ROUND(Z18,0), ROUND(AA18,0), ROUND(AB18,0), ROUND(AC18,0), ROUND(AD18,0), ROUND(AE18,0), ROUND(AF18,0), ROUND(AG18,0), ROUND(AH18,0), ROUND(AI18,0), ROUND(AJ18,0), ROUND(AK18,0), ROUND(AL18,0))</f>
        <v>0</v>
      </c>
      <c r="AN18" s="59">
        <f t="shared" si="0"/>
        <v>0</v>
      </c>
    </row>
    <row r="19" spans="1:40" ht="13" customHeight="1">
      <c r="A19" s="53" t="s">
        <v>545</v>
      </c>
      <c r="B19" s="54"/>
      <c r="C19" s="55"/>
      <c r="D19" s="56" t="s">
        <v>321</v>
      </c>
      <c r="E19" s="57"/>
      <c r="F19" s="57"/>
      <c r="G19" s="57"/>
      <c r="H19" s="57"/>
      <c r="I19" s="57"/>
      <c r="J19" s="57"/>
      <c r="K19" s="57"/>
      <c r="L19" s="57"/>
      <c r="M19" s="57"/>
      <c r="N19" s="57"/>
      <c r="O19" s="57"/>
      <c r="P19" s="57"/>
      <c r="Q19" s="57"/>
      <c r="R19" s="57"/>
      <c r="S19" s="57"/>
      <c r="T19" s="57"/>
      <c r="U19" s="57"/>
      <c r="V19" s="57"/>
      <c r="W19" s="57"/>
      <c r="X19" s="57"/>
      <c r="Y19" s="57"/>
      <c r="Z19" s="57"/>
      <c r="AA19" s="57"/>
      <c r="AB19" s="57"/>
      <c r="AC19" s="57"/>
      <c r="AD19" s="57"/>
      <c r="AE19" s="57"/>
      <c r="AF19" s="57"/>
      <c r="AG19" s="57"/>
      <c r="AH19" s="57"/>
      <c r="AI19" s="57"/>
      <c r="AJ19" s="57"/>
      <c r="AK19" s="57"/>
      <c r="AL19" s="57"/>
      <c r="AM19" s="58">
        <f>SUM(ROUND(E19,0),ROUND(F19,0),ROUND(G19,0), ROUND(H19,0), ROUND(I19,0), ROUND(J19,0), ROUND(K19,0), ROUND(L19,0), ROUND(M19,0), ROUND(N19,0), ROUND(O19,0),ROUND(P19,0), ROUND(Q19,0), ROUND(R19,0), ROUND(S19,0), ROUND(T19,0), ROUND(U19,0), ROUND(V19,0), ROUND(W19,0), ROUND(X19,0), ROUND(Y19,0), ROUND(Z19,0), ROUND(AA19,0), ROUND(AB19,0), ROUND(AC19,0), ROUND(AD19,0), ROUND(AE19,0), ROUND(AF19,0), ROUND(AG19,0), ROUND(AH19,0), ROUND(AI19,0), ROUND(AJ19,0), ROUND(AK19,0), ROUND(AL19,0))</f>
        <v>0</v>
      </c>
      <c r="AN19" s="59">
        <f t="shared" si="0"/>
        <v>0</v>
      </c>
    </row>
    <row r="20" spans="1:40" ht="13" customHeight="1">
      <c r="A20" s="53" t="s">
        <v>385</v>
      </c>
      <c r="B20" s="54"/>
      <c r="C20" s="55"/>
      <c r="D20" s="56" t="s">
        <v>321</v>
      </c>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8">
        <f>SUM(ROUND(E20,0),ROUND(F20,0),ROUND(G20,0), ROUND(H20,0), ROUND(I20,0), ROUND(J20,0), ROUND(K20,0), ROUND(L20,0), ROUND(M20,0), ROUND(N20,0), ROUND(O20,0),ROUND(P20,0), ROUND(Q20,0), ROUND(R20,0), ROUND(S20,0), ROUND(T20,0), ROUND(U20,0), ROUND(V20,0), ROUND(W20,0), ROUND(X20,0), ROUND(Y20,0), ROUND(Z20,0), ROUND(AA20,0), ROUND(AB20,0), ROUND(AC20,0), ROUND(AD20,0), ROUND(AE20,0), ROUND(AF20,0), ROUND(AG20,0), ROUND(AH20,0), ROUND(AI20,0), ROUND(AJ20,0), ROUND(AK20,0), ROUND(AL20,0))</f>
        <v>0</v>
      </c>
      <c r="AN20" s="59">
        <f t="shared" si="0"/>
        <v>0</v>
      </c>
    </row>
    <row r="21" spans="1:40" ht="13" customHeight="1">
      <c r="A21" s="53" t="s">
        <v>389</v>
      </c>
      <c r="B21" s="54"/>
      <c r="C21" s="55"/>
      <c r="D21" s="60"/>
      <c r="E21" s="57"/>
      <c r="F21" s="57"/>
      <c r="G21" s="57"/>
      <c r="H21" s="57"/>
      <c r="I21" s="57"/>
      <c r="J21" s="57"/>
      <c r="K21" s="57"/>
      <c r="L21" s="57"/>
      <c r="M21" s="57"/>
      <c r="N21" s="57"/>
      <c r="O21" s="57"/>
      <c r="P21" s="57"/>
      <c r="Q21" s="57"/>
      <c r="R21" s="57"/>
      <c r="S21" s="57"/>
      <c r="T21" s="57"/>
      <c r="U21" s="57"/>
      <c r="V21" s="57"/>
      <c r="W21" s="57"/>
      <c r="X21" s="57"/>
      <c r="Y21" s="57"/>
      <c r="Z21" s="57"/>
      <c r="AA21" s="57"/>
      <c r="AB21" s="57"/>
      <c r="AC21" s="57"/>
      <c r="AD21" s="57"/>
      <c r="AE21" s="57"/>
      <c r="AF21" s="57"/>
      <c r="AG21" s="57"/>
      <c r="AH21" s="57"/>
      <c r="AI21" s="57"/>
      <c r="AJ21" s="57"/>
      <c r="AK21" s="57"/>
      <c r="AL21" s="57"/>
      <c r="AM21" s="58">
        <f t="shared" ref="AM21:AM23" si="3">SUM(ROUND(D21,0), ROUND(E21,0),ROUND(F21,0),ROUND(G21,0), ROUND(H21,0), ROUND(I21,0), ROUND(J21,0), ROUND(K21,0), ROUND(L21,0), ROUND(M21,0), ROUND(N21,0), ROUND(O21,0),ROUND(P21,0), ROUND(Q21,0), ROUND(R21,0), ROUND(S21,0), ROUND(T21,0), ROUND(U21,0), ROUND(V21,0), ROUND(W21,0), ROUND(X21,0), ROUND(Y21,0), ROUND(Z21,0), ROUND(AA21,0), ROUND(AB21,0), ROUND(AC21,0), ROUND(AD21,0), ROUND(AE21,0), ROUND(AF21,0), ROUND(AG21,0), ROUND(AH21,0), ROUND(AI21,0), ROUND(AJ21,0), ROUND(AK21,0), ROUND(AL21,0))</f>
        <v>0</v>
      </c>
      <c r="AN21" s="59">
        <f t="shared" si="0"/>
        <v>0</v>
      </c>
    </row>
    <row r="22" spans="1:40" ht="13" customHeight="1">
      <c r="A22" s="63" t="s">
        <v>11</v>
      </c>
      <c r="B22" s="61"/>
      <c r="C22" s="55"/>
      <c r="D22" s="60"/>
      <c r="E22" s="57"/>
      <c r="F22" s="57"/>
      <c r="G22" s="57"/>
      <c r="H22" s="57"/>
      <c r="I22" s="57"/>
      <c r="J22" s="57"/>
      <c r="K22" s="57"/>
      <c r="L22" s="57"/>
      <c r="M22" s="57"/>
      <c r="N22" s="57"/>
      <c r="O22" s="57"/>
      <c r="P22" s="57"/>
      <c r="Q22" s="57"/>
      <c r="R22" s="57"/>
      <c r="S22" s="57"/>
      <c r="T22" s="57"/>
      <c r="U22" s="57"/>
      <c r="V22" s="57"/>
      <c r="W22" s="57"/>
      <c r="X22" s="57"/>
      <c r="Y22" s="57"/>
      <c r="Z22" s="57"/>
      <c r="AA22" s="57"/>
      <c r="AB22" s="57"/>
      <c r="AC22" s="57"/>
      <c r="AD22" s="57"/>
      <c r="AE22" s="57"/>
      <c r="AF22" s="57"/>
      <c r="AG22" s="57"/>
      <c r="AH22" s="57"/>
      <c r="AI22" s="57"/>
      <c r="AJ22" s="57"/>
      <c r="AK22" s="57"/>
      <c r="AL22" s="57"/>
      <c r="AM22" s="58">
        <f t="shared" si="3"/>
        <v>0</v>
      </c>
      <c r="AN22" s="59">
        <f t="shared" si="0"/>
        <v>0</v>
      </c>
    </row>
    <row r="23" spans="1:40" ht="13" customHeight="1">
      <c r="A23" s="53" t="s">
        <v>164</v>
      </c>
      <c r="B23" s="61"/>
      <c r="C23" s="55"/>
      <c r="D23" s="60"/>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57"/>
      <c r="AI23" s="57"/>
      <c r="AJ23" s="57"/>
      <c r="AK23" s="57"/>
      <c r="AL23" s="57"/>
      <c r="AM23" s="58">
        <f t="shared" si="3"/>
        <v>0</v>
      </c>
      <c r="AN23" s="59">
        <f t="shared" si="0"/>
        <v>0</v>
      </c>
    </row>
    <row r="24" spans="1:40" ht="13" customHeight="1">
      <c r="A24" s="61" t="s">
        <v>409</v>
      </c>
      <c r="B24" s="61"/>
      <c r="C24" s="62"/>
      <c r="D24" s="64" t="s">
        <v>321</v>
      </c>
      <c r="E24" s="57"/>
      <c r="F24" s="57"/>
      <c r="G24" s="57"/>
      <c r="H24" s="57"/>
      <c r="I24" s="57"/>
      <c r="J24" s="57"/>
      <c r="K24" s="57"/>
      <c r="L24" s="57"/>
      <c r="M24" s="57"/>
      <c r="N24" s="57"/>
      <c r="O24" s="57"/>
      <c r="P24" s="57"/>
      <c r="Q24" s="57"/>
      <c r="R24" s="57"/>
      <c r="S24" s="57"/>
      <c r="T24" s="57"/>
      <c r="U24" s="57"/>
      <c r="V24" s="57"/>
      <c r="W24" s="57"/>
      <c r="X24" s="57"/>
      <c r="Y24" s="57"/>
      <c r="Z24" s="57"/>
      <c r="AA24" s="57"/>
      <c r="AB24" s="57"/>
      <c r="AC24" s="57"/>
      <c r="AD24" s="57"/>
      <c r="AE24" s="57"/>
      <c r="AF24" s="57"/>
      <c r="AG24" s="57"/>
      <c r="AH24" s="57"/>
      <c r="AI24" s="57"/>
      <c r="AJ24" s="57"/>
      <c r="AK24" s="57"/>
      <c r="AL24" s="57"/>
      <c r="AM24" s="58">
        <f>SUM(ROUND(E24,0),ROUND(F24,0),ROUND(G24,0), ROUND(H24,0), ROUND(I24,0), ROUND(J24,0), ROUND(K24,0), ROUND(L24,0), ROUND(M24,0), ROUND(N24,0), ROUND(O24,0),ROUND(P24,0), ROUND(Q24,0), ROUND(R24,0), ROUND(S24,0), ROUND(T24,0), ROUND(U24,0), ROUND(V24,0), ROUND(W24,0), ROUND(X24,0), ROUND(Y24,0), ROUND(Z24,0), ROUND(AA24,0), ROUND(AB24,0), ROUND(AC24,0), ROUND(AD24,0), ROUND(AE24,0), ROUND(AF24,0), ROUND(AG24,0), ROUND(AH24,0), ROUND(AI24,0), ROUND(AJ24,0), ROUND(AK24,0), ROUND(AL24,0))</f>
        <v>0</v>
      </c>
      <c r="AN24" s="59">
        <f t="shared" si="0"/>
        <v>0</v>
      </c>
    </row>
    <row r="25" spans="1:40" ht="13" customHeight="1">
      <c r="A25" s="63" t="s">
        <v>386</v>
      </c>
      <c r="B25" s="61"/>
      <c r="C25" s="62"/>
      <c r="D25" s="60"/>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8">
        <f t="shared" ref="AM25:AM26" si="4">SUM(ROUND(D25,0), ROUND(E25,0),ROUND(F25,0),ROUND(G25,0), ROUND(H25,0), ROUND(I25,0), ROUND(J25,0), ROUND(K25,0), ROUND(L25,0), ROUND(M25,0), ROUND(N25,0), ROUND(O25,0),ROUND(P25,0), ROUND(Q25,0), ROUND(R25,0), ROUND(S25,0), ROUND(T25,0), ROUND(U25,0), ROUND(V25,0), ROUND(W25,0), ROUND(X25,0), ROUND(Y25,0), ROUND(Z25,0), ROUND(AA25,0), ROUND(AB25,0), ROUND(AC25,0), ROUND(AD25,0), ROUND(AE25,0), ROUND(AF25,0), ROUND(AG25,0), ROUND(AH25,0), ROUND(AI25,0), ROUND(AJ25,0), ROUND(AK25,0), ROUND(AL25,0))</f>
        <v>0</v>
      </c>
      <c r="AN25" s="59">
        <f t="shared" si="0"/>
        <v>0</v>
      </c>
    </row>
    <row r="26" spans="1:40" ht="13" customHeight="1">
      <c r="A26" s="53" t="s">
        <v>28</v>
      </c>
      <c r="B26" s="61"/>
      <c r="C26" s="62"/>
      <c r="D26" s="60"/>
      <c r="E26" s="57"/>
      <c r="F26" s="57"/>
      <c r="G26" s="57"/>
      <c r="H26" s="57"/>
      <c r="I26" s="57"/>
      <c r="J26" s="57"/>
      <c r="K26" s="57"/>
      <c r="L26" s="57"/>
      <c r="M26" s="57"/>
      <c r="N26" s="57"/>
      <c r="O26" s="57"/>
      <c r="P26" s="57"/>
      <c r="Q26" s="57"/>
      <c r="R26" s="57"/>
      <c r="S26" s="57"/>
      <c r="T26" s="57"/>
      <c r="U26" s="57"/>
      <c r="V26" s="57"/>
      <c r="W26" s="57"/>
      <c r="X26" s="57"/>
      <c r="Y26" s="57"/>
      <c r="Z26" s="57"/>
      <c r="AA26" s="57"/>
      <c r="AB26" s="57"/>
      <c r="AC26" s="57"/>
      <c r="AD26" s="57"/>
      <c r="AE26" s="57"/>
      <c r="AF26" s="57"/>
      <c r="AG26" s="57"/>
      <c r="AH26" s="57"/>
      <c r="AI26" s="57"/>
      <c r="AJ26" s="57"/>
      <c r="AK26" s="57"/>
      <c r="AL26" s="57"/>
      <c r="AM26" s="58">
        <f t="shared" si="4"/>
        <v>0</v>
      </c>
      <c r="AN26" s="65">
        <f t="shared" si="0"/>
        <v>0</v>
      </c>
    </row>
    <row r="27" spans="1:40" ht="13" customHeight="1">
      <c r="A27" s="66" t="s">
        <v>387</v>
      </c>
      <c r="B27" s="67"/>
      <c r="C27" s="68"/>
      <c r="D27" s="69"/>
      <c r="E27" s="70" t="s">
        <v>321</v>
      </c>
      <c r="F27" s="71" t="s">
        <v>321</v>
      </c>
      <c r="G27" s="70" t="s">
        <v>321</v>
      </c>
      <c r="H27" s="70" t="s">
        <v>321</v>
      </c>
      <c r="I27" s="70" t="s">
        <v>321</v>
      </c>
      <c r="J27" s="70" t="s">
        <v>321</v>
      </c>
      <c r="K27" s="70" t="s">
        <v>321</v>
      </c>
      <c r="L27" s="70" t="s">
        <v>321</v>
      </c>
      <c r="M27" s="70" t="s">
        <v>321</v>
      </c>
      <c r="N27" s="70" t="s">
        <v>321</v>
      </c>
      <c r="O27" s="70" t="s">
        <v>321</v>
      </c>
      <c r="P27" s="70" t="s">
        <v>321</v>
      </c>
      <c r="Q27" s="70" t="s">
        <v>321</v>
      </c>
      <c r="R27" s="70" t="s">
        <v>321</v>
      </c>
      <c r="S27" s="70" t="s">
        <v>321</v>
      </c>
      <c r="T27" s="70" t="s">
        <v>321</v>
      </c>
      <c r="U27" s="70" t="s">
        <v>321</v>
      </c>
      <c r="V27" s="72" t="s">
        <v>321</v>
      </c>
      <c r="W27" s="73" t="s">
        <v>321</v>
      </c>
      <c r="X27" s="73" t="s">
        <v>321</v>
      </c>
      <c r="Y27" s="73" t="s">
        <v>321</v>
      </c>
      <c r="Z27" s="73" t="s">
        <v>321</v>
      </c>
      <c r="AA27" s="73" t="s">
        <v>321</v>
      </c>
      <c r="AB27" s="73" t="s">
        <v>321</v>
      </c>
      <c r="AC27" s="73" t="s">
        <v>321</v>
      </c>
      <c r="AD27" s="73" t="s">
        <v>321</v>
      </c>
      <c r="AE27" s="73" t="s">
        <v>321</v>
      </c>
      <c r="AF27" s="73" t="s">
        <v>321</v>
      </c>
      <c r="AG27" s="73" t="s">
        <v>321</v>
      </c>
      <c r="AH27" s="73" t="s">
        <v>321</v>
      </c>
      <c r="AI27" s="73" t="s">
        <v>321</v>
      </c>
      <c r="AJ27" s="73" t="s">
        <v>321</v>
      </c>
      <c r="AK27" s="73" t="s">
        <v>321</v>
      </c>
      <c r="AL27" s="73" t="s">
        <v>321</v>
      </c>
      <c r="AM27" s="74">
        <f>ROUND(D27,0)</f>
        <v>0</v>
      </c>
      <c r="AN27" s="75">
        <f t="shared" si="0"/>
        <v>0</v>
      </c>
    </row>
    <row r="28" spans="1:40" ht="15" customHeight="1">
      <c r="A28" s="76" t="s">
        <v>447</v>
      </c>
      <c r="B28" s="77"/>
      <c r="C28" s="78"/>
      <c r="D28" s="79">
        <f>ROUND(D9,0)+ROUND(D10,0)+ROUND(D11,0)+ROUND(D12,0)+ROUND(D13,0)+ROUND(D14,0)+ROUND(D17,0)+ROUND(D21,0)+ROUND(D22,0)+ROUND(D23,0)+ROUND(D25,0)+ROUND(D26,0)+ROUND(D27,0)</f>
        <v>0</v>
      </c>
      <c r="E28" s="80">
        <f t="shared" ref="E28:L28" si="5">ROUND(E7,0)+ROUND(E8,0)+ROUND(E9,0)+ROUND(E10,0)+ROUND(E11,0) + ROUND(E12,0) + ROUND(E13,0) + ROUND(E14,0)+ ROUND(E15,0)+ROUND(E16,0)+ROUND(E17,0)+ROUND(E18,0)+ROUND(E19,0)+ROUND(E20,0)+ROUND(E21,0)+ROUND(E22,0)+ROUND(E23,0)+ROUND(E24,0)+ROUND(E25,0)+ROUND(E26,0)</f>
        <v>0</v>
      </c>
      <c r="F28" s="80">
        <f t="shared" si="5"/>
        <v>0</v>
      </c>
      <c r="G28" s="80">
        <f t="shared" si="5"/>
        <v>0</v>
      </c>
      <c r="H28" s="80">
        <f t="shared" si="5"/>
        <v>0</v>
      </c>
      <c r="I28" s="80">
        <f t="shared" si="5"/>
        <v>0</v>
      </c>
      <c r="J28" s="80">
        <f t="shared" si="5"/>
        <v>0</v>
      </c>
      <c r="K28" s="80">
        <f t="shared" si="5"/>
        <v>0</v>
      </c>
      <c r="L28" s="80">
        <f t="shared" si="5"/>
        <v>0</v>
      </c>
      <c r="M28" s="80">
        <f t="shared" ref="M28:AL28" si="6">ROUND(M7,0)+ROUND(M8,0)+ROUND(M9,0)+ROUND(M10,0)+ROUND(M11,0) + ROUND(M12,0) + ROUND(M13,0) + ROUND(M14,0)+ ROUND(M15,0)+ROUND(M16,0)+ROUND(M17,0)+ROUND(M18,0)+ROUND(M19,0)+ROUND(M20,0)+ROUND(M21,0)+ROUND(M22,0)+ROUND(M23,0)+ROUND(M24,0)+ROUND(M25,0)+ROUND(M26,0)</f>
        <v>0</v>
      </c>
      <c r="N28" s="80">
        <f t="shared" si="6"/>
        <v>0</v>
      </c>
      <c r="O28" s="80">
        <f t="shared" si="6"/>
        <v>0</v>
      </c>
      <c r="P28" s="80">
        <f t="shared" si="6"/>
        <v>0</v>
      </c>
      <c r="Q28" s="80">
        <f t="shared" si="6"/>
        <v>0</v>
      </c>
      <c r="R28" s="80">
        <f t="shared" si="6"/>
        <v>0</v>
      </c>
      <c r="S28" s="80">
        <f t="shared" si="6"/>
        <v>0</v>
      </c>
      <c r="T28" s="80">
        <f t="shared" si="6"/>
        <v>0</v>
      </c>
      <c r="U28" s="80">
        <f t="shared" si="6"/>
        <v>0</v>
      </c>
      <c r="V28" s="80">
        <f t="shared" si="6"/>
        <v>0</v>
      </c>
      <c r="W28" s="80">
        <f t="shared" si="6"/>
        <v>0</v>
      </c>
      <c r="X28" s="80">
        <f t="shared" si="6"/>
        <v>0</v>
      </c>
      <c r="Y28" s="80">
        <f t="shared" si="6"/>
        <v>0</v>
      </c>
      <c r="Z28" s="80">
        <f t="shared" si="6"/>
        <v>0</v>
      </c>
      <c r="AA28" s="80">
        <f t="shared" si="6"/>
        <v>0</v>
      </c>
      <c r="AB28" s="80">
        <f t="shared" si="6"/>
        <v>0</v>
      </c>
      <c r="AC28" s="80">
        <f t="shared" si="6"/>
        <v>0</v>
      </c>
      <c r="AD28" s="80">
        <f>ROUND(AD7,0)+ROUND(AD8,0)+ROUND(AD9,0)+ROUND(AD10,0)+ROUND(AD11,0) + ROUND(AD12,0) + ROUND(AD13,0) + ROUND(AD14,0)+ ROUND(AD15,0)+ROUND(AD16,0)+ROUND(AD17,0)+ROUND(AD18,0)+ROUND(AD19,0)+ROUND(AD20,0)+ROUND(AD21,0)+ROUND(AD22,0)+ROUND(AD23,0)+ROUND(AD24,0)+ROUND(AD25,0)+ROUND(AD26,0)</f>
        <v>0</v>
      </c>
      <c r="AE28" s="80">
        <f t="shared" si="6"/>
        <v>0</v>
      </c>
      <c r="AF28" s="80">
        <f t="shared" si="6"/>
        <v>0</v>
      </c>
      <c r="AG28" s="80">
        <f t="shared" si="6"/>
        <v>0</v>
      </c>
      <c r="AH28" s="80">
        <f t="shared" si="6"/>
        <v>0</v>
      </c>
      <c r="AI28" s="80">
        <f t="shared" si="6"/>
        <v>0</v>
      </c>
      <c r="AJ28" s="80">
        <f t="shared" si="6"/>
        <v>0</v>
      </c>
      <c r="AK28" s="80">
        <f t="shared" si="6"/>
        <v>0</v>
      </c>
      <c r="AL28" s="80">
        <f t="shared" si="6"/>
        <v>0</v>
      </c>
      <c r="AM28" s="81">
        <f>SUM(AM7:AM27)</f>
        <v>0</v>
      </c>
      <c r="AN28" s="82">
        <f t="shared" si="0"/>
        <v>0</v>
      </c>
    </row>
    <row r="29" spans="1:40" ht="14.5" hidden="1">
      <c r="AM29" s="12"/>
      <c r="AN29" s="12"/>
    </row>
    <row r="30" spans="1:40" ht="14.5" hidden="1">
      <c r="A30" s="84" t="s">
        <v>425</v>
      </c>
      <c r="B30" s="85"/>
      <c r="C30" s="86"/>
      <c r="D30" s="87"/>
      <c r="AM30" s="12"/>
      <c r="AN30" s="12"/>
    </row>
    <row r="31" spans="1:40" ht="14.5" hidden="1">
      <c r="AM31" s="12"/>
      <c r="AN31" s="12"/>
    </row>
    <row r="32" spans="1:40" ht="14.5" hidden="1">
      <c r="AM32" s="12"/>
      <c r="AN32" s="12"/>
    </row>
    <row r="33" spans="1:41" s="91" customFormat="1" ht="28" hidden="1" customHeight="1">
      <c r="A33" s="88"/>
      <c r="B33" s="88" t="str">
        <f>IF($D$30&gt;0,"Subrecipient name","")</f>
        <v/>
      </c>
      <c r="C33" s="88" t="str">
        <f>IF($D$30&gt;0,"Subrecipient DUNS","")</f>
        <v/>
      </c>
      <c r="D33" s="88"/>
      <c r="E33" s="88" t="str">
        <f t="shared" ref="E33:AM33" si="7">IF($D$30&gt;0,E6,"")</f>
        <v/>
      </c>
      <c r="F33" s="88" t="str">
        <f t="shared" si="7"/>
        <v/>
      </c>
      <c r="G33" s="88" t="str">
        <f t="shared" si="7"/>
        <v/>
      </c>
      <c r="H33" s="88" t="str">
        <f t="shared" si="7"/>
        <v/>
      </c>
      <c r="I33" s="88" t="str">
        <f t="shared" si="7"/>
        <v/>
      </c>
      <c r="J33" s="88" t="str">
        <f t="shared" si="7"/>
        <v/>
      </c>
      <c r="K33" s="88" t="str">
        <f t="shared" si="7"/>
        <v/>
      </c>
      <c r="L33" s="88" t="str">
        <f t="shared" si="7"/>
        <v/>
      </c>
      <c r="M33" s="88" t="str">
        <f t="shared" si="7"/>
        <v/>
      </c>
      <c r="N33" s="88" t="str">
        <f t="shared" si="7"/>
        <v/>
      </c>
      <c r="O33" s="88" t="str">
        <f t="shared" si="7"/>
        <v/>
      </c>
      <c r="P33" s="88" t="str">
        <f t="shared" si="7"/>
        <v/>
      </c>
      <c r="Q33" s="88" t="str">
        <f t="shared" si="7"/>
        <v/>
      </c>
      <c r="R33" s="88" t="str">
        <f t="shared" si="7"/>
        <v/>
      </c>
      <c r="S33" s="88" t="str">
        <f t="shared" si="7"/>
        <v/>
      </c>
      <c r="T33" s="88" t="str">
        <f t="shared" si="7"/>
        <v/>
      </c>
      <c r="U33" s="88" t="str">
        <f t="shared" si="7"/>
        <v/>
      </c>
      <c r="V33" s="88" t="str">
        <f t="shared" si="7"/>
        <v/>
      </c>
      <c r="W33" s="88" t="str">
        <f t="shared" si="7"/>
        <v/>
      </c>
      <c r="X33" s="88" t="str">
        <f t="shared" si="7"/>
        <v/>
      </c>
      <c r="Y33" s="88" t="str">
        <f t="shared" si="7"/>
        <v/>
      </c>
      <c r="Z33" s="88" t="str">
        <f t="shared" si="7"/>
        <v/>
      </c>
      <c r="AA33" s="88" t="str">
        <f t="shared" si="7"/>
        <v/>
      </c>
      <c r="AB33" s="88" t="str">
        <f t="shared" si="7"/>
        <v/>
      </c>
      <c r="AC33" s="88" t="str">
        <f t="shared" si="7"/>
        <v/>
      </c>
      <c r="AD33" s="88" t="str">
        <f t="shared" si="7"/>
        <v/>
      </c>
      <c r="AE33" s="88" t="str">
        <f t="shared" si="7"/>
        <v/>
      </c>
      <c r="AF33" s="88" t="str">
        <f t="shared" si="7"/>
        <v/>
      </c>
      <c r="AG33" s="88" t="str">
        <f t="shared" si="7"/>
        <v/>
      </c>
      <c r="AH33" s="88" t="str">
        <f t="shared" si="7"/>
        <v/>
      </c>
      <c r="AI33" s="88" t="str">
        <f t="shared" si="7"/>
        <v/>
      </c>
      <c r="AJ33" s="88" t="str">
        <f t="shared" si="7"/>
        <v/>
      </c>
      <c r="AK33" s="88" t="str">
        <f t="shared" si="7"/>
        <v/>
      </c>
      <c r="AL33" s="88" t="str">
        <f t="shared" si="7"/>
        <v/>
      </c>
      <c r="AM33" s="89" t="str">
        <f t="shared" si="7"/>
        <v/>
      </c>
      <c r="AN33" s="88"/>
      <c r="AO33" s="90"/>
    </row>
    <row r="34" spans="1:41" ht="14.5" hidden="1">
      <c r="A34" s="92" t="str">
        <f>IF($D$30&gt;=AO34,CONCATENATE("Sub ",AO34),"")</f>
        <v/>
      </c>
      <c r="B34" s="93"/>
      <c r="C34" s="94"/>
      <c r="D34" s="95" t="str">
        <f>IF($D$30&gt;=$AO34,"NA","")</f>
        <v/>
      </c>
      <c r="E34" s="96"/>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8" t="str">
        <f>IF($D$30&gt;=AO34,SUM(ROUND(E34,0),ROUND(F34,0),ROUND(G34,0),ROUND(H34,0),ROUND(I34,0),ROUND(J34,0),ROUND(K34,0),ROUND(L34,0),ROUND(M34,0),ROUND(N34,0), ROUND(O34,0),ROUND(P34,0),ROUND(Q34,0),ROUND(R34,0),ROUND(S34,0),ROUND(T34,0),ROUND(U34,0), ROUND(V34,0), ROUND(W34,0),ROUND(X34,0),ROUND(Y34,0),ROUND(Z34,0),ROUND(AA34,0),ROUND(AB34,0),ROUND(AC34,0),ROUND(AD34,0),ROUND(AE34,0),ROUND(AF34,0),ROUND(AG34,0),ROUND(AH34,0),ROUND(AI34,0),ROUND(AK34,0),ROUND(AL34,0)),"")</f>
        <v/>
      </c>
      <c r="AN34" s="12"/>
      <c r="AO34" s="13">
        <v>1</v>
      </c>
    </row>
    <row r="35" spans="1:41" ht="14.5" hidden="1">
      <c r="A35" s="92" t="str">
        <f t="shared" ref="A35:A98" si="8">IF($D$30&gt;=AO35,CONCATENATE("Sub ",AO35),"")</f>
        <v/>
      </c>
      <c r="B35" s="93"/>
      <c r="C35" s="94"/>
      <c r="D35" s="95" t="str">
        <f t="shared" ref="D35:D98" si="9">IF($D$30&gt;=$AO35,"NA","")</f>
        <v/>
      </c>
      <c r="E35" s="97"/>
      <c r="F35" s="97"/>
      <c r="G35" s="97"/>
      <c r="H35" s="97"/>
      <c r="I35" s="97"/>
      <c r="J35" s="97"/>
      <c r="K35" s="97"/>
      <c r="L35" s="97"/>
      <c r="M35" s="97"/>
      <c r="N35" s="97"/>
      <c r="O35" s="97"/>
      <c r="P35" s="97"/>
      <c r="Q35" s="97"/>
      <c r="R35" s="97"/>
      <c r="S35" s="97"/>
      <c r="T35" s="97"/>
      <c r="U35" s="97"/>
      <c r="V35" s="97"/>
      <c r="W35" s="97"/>
      <c r="X35" s="97"/>
      <c r="Y35" s="97"/>
      <c r="Z35" s="97"/>
      <c r="AA35" s="97"/>
      <c r="AB35" s="97"/>
      <c r="AC35" s="97"/>
      <c r="AD35" s="97"/>
      <c r="AE35" s="97"/>
      <c r="AF35" s="97"/>
      <c r="AG35" s="97"/>
      <c r="AH35" s="97"/>
      <c r="AI35" s="97"/>
      <c r="AJ35" s="97"/>
      <c r="AK35" s="97"/>
      <c r="AL35" s="97"/>
      <c r="AM35" s="98" t="str">
        <f t="shared" ref="AM35:AM98" si="10">IF($D$30&gt;=AO35,SUM(ROUND(E35,0),ROUND(F35,0),ROUND(G35,0),ROUND(H35,0),ROUND(I35,0),ROUND(J35,0),ROUND(K35,0),ROUND(L35,0),ROUND(M35,0),ROUND(N35,0), ROUND(O35,0),ROUND(P35,0),ROUND(Q35,0),ROUND(R35,0),ROUND(S35,0),ROUND(T35,0),ROUND(U35,0), ROUND(V35,0), ROUND(W35,0),ROUND(X35,0),ROUND(Y35,0),ROUND(Z35,0),ROUND(AA35,0),ROUND(AB35,0),ROUND(AC35,0),ROUND(AD35,0),ROUND(AE35,0),ROUND(AF35,0),ROUND(AG35,0),ROUND(AH35,0),ROUND(AI35,0),ROUND(AK35,0),ROUND(AL35,0)),"")</f>
        <v/>
      </c>
      <c r="AN35" s="12"/>
      <c r="AO35" s="13">
        <v>2</v>
      </c>
    </row>
    <row r="36" spans="1:41" ht="14.5" hidden="1">
      <c r="A36" s="92" t="str">
        <f t="shared" si="8"/>
        <v/>
      </c>
      <c r="B36" s="93"/>
      <c r="C36" s="94"/>
      <c r="D36" s="95" t="str">
        <f t="shared" si="9"/>
        <v/>
      </c>
      <c r="E36" s="97"/>
      <c r="F36" s="97"/>
      <c r="G36" s="97"/>
      <c r="H36" s="97"/>
      <c r="I36" s="97"/>
      <c r="J36" s="97"/>
      <c r="K36" s="97"/>
      <c r="L36" s="97"/>
      <c r="M36" s="97"/>
      <c r="N36" s="97"/>
      <c r="O36" s="97"/>
      <c r="P36" s="97"/>
      <c r="Q36" s="97"/>
      <c r="R36" s="97"/>
      <c r="S36" s="97"/>
      <c r="T36" s="97"/>
      <c r="U36" s="97"/>
      <c r="V36" s="97"/>
      <c r="W36" s="97"/>
      <c r="X36" s="97"/>
      <c r="Y36" s="97"/>
      <c r="Z36" s="97"/>
      <c r="AA36" s="97"/>
      <c r="AB36" s="97"/>
      <c r="AC36" s="97"/>
      <c r="AD36" s="97"/>
      <c r="AE36" s="97"/>
      <c r="AF36" s="97"/>
      <c r="AG36" s="97"/>
      <c r="AH36" s="97"/>
      <c r="AI36" s="97"/>
      <c r="AJ36" s="97"/>
      <c r="AK36" s="97"/>
      <c r="AL36" s="97"/>
      <c r="AM36" s="98" t="str">
        <f t="shared" si="10"/>
        <v/>
      </c>
      <c r="AN36" s="12"/>
      <c r="AO36" s="13">
        <v>3</v>
      </c>
    </row>
    <row r="37" spans="1:41" ht="14.5" hidden="1">
      <c r="A37" s="92" t="str">
        <f t="shared" si="8"/>
        <v/>
      </c>
      <c r="B37" s="93"/>
      <c r="C37" s="94"/>
      <c r="D37" s="95" t="str">
        <f t="shared" si="9"/>
        <v/>
      </c>
      <c r="E37" s="97"/>
      <c r="F37" s="97"/>
      <c r="G37" s="97"/>
      <c r="H37" s="97"/>
      <c r="I37" s="97"/>
      <c r="J37" s="97"/>
      <c r="K37" s="97"/>
      <c r="L37" s="97"/>
      <c r="M37" s="97"/>
      <c r="N37" s="97"/>
      <c r="O37" s="97"/>
      <c r="P37" s="97"/>
      <c r="Q37" s="97"/>
      <c r="R37" s="97"/>
      <c r="S37" s="97"/>
      <c r="T37" s="97"/>
      <c r="U37" s="97"/>
      <c r="V37" s="97"/>
      <c r="W37" s="97"/>
      <c r="X37" s="97"/>
      <c r="Y37" s="97"/>
      <c r="Z37" s="97"/>
      <c r="AA37" s="97"/>
      <c r="AB37" s="97"/>
      <c r="AC37" s="97"/>
      <c r="AD37" s="97"/>
      <c r="AE37" s="97"/>
      <c r="AF37" s="97"/>
      <c r="AG37" s="97"/>
      <c r="AH37" s="97"/>
      <c r="AI37" s="97"/>
      <c r="AJ37" s="97"/>
      <c r="AK37" s="97"/>
      <c r="AL37" s="97"/>
      <c r="AM37" s="98" t="str">
        <f t="shared" si="10"/>
        <v/>
      </c>
      <c r="AN37" s="12"/>
      <c r="AO37" s="13">
        <v>4</v>
      </c>
    </row>
    <row r="38" spans="1:41" ht="14.5" hidden="1">
      <c r="A38" s="92" t="str">
        <f t="shared" si="8"/>
        <v/>
      </c>
      <c r="B38" s="93"/>
      <c r="C38" s="94"/>
      <c r="D38" s="95" t="str">
        <f t="shared" si="9"/>
        <v/>
      </c>
      <c r="E38" s="97"/>
      <c r="F38" s="97"/>
      <c r="G38" s="97"/>
      <c r="H38" s="97"/>
      <c r="I38" s="97"/>
      <c r="J38" s="97"/>
      <c r="K38" s="97"/>
      <c r="L38" s="97"/>
      <c r="M38" s="97"/>
      <c r="N38" s="97"/>
      <c r="O38" s="97"/>
      <c r="P38" s="97"/>
      <c r="Q38" s="97"/>
      <c r="R38" s="97"/>
      <c r="S38" s="97"/>
      <c r="T38" s="97"/>
      <c r="U38" s="97"/>
      <c r="V38" s="97"/>
      <c r="W38" s="97"/>
      <c r="X38" s="97"/>
      <c r="Y38" s="97"/>
      <c r="Z38" s="97"/>
      <c r="AA38" s="97"/>
      <c r="AB38" s="97"/>
      <c r="AC38" s="97"/>
      <c r="AD38" s="97"/>
      <c r="AE38" s="97"/>
      <c r="AF38" s="97"/>
      <c r="AG38" s="97"/>
      <c r="AH38" s="97"/>
      <c r="AI38" s="97"/>
      <c r="AJ38" s="97"/>
      <c r="AK38" s="97"/>
      <c r="AL38" s="97"/>
      <c r="AM38" s="98" t="str">
        <f t="shared" si="10"/>
        <v/>
      </c>
      <c r="AN38" s="12"/>
      <c r="AO38" s="13">
        <v>5</v>
      </c>
    </row>
    <row r="39" spans="1:41" ht="14.5" hidden="1">
      <c r="A39" s="92" t="str">
        <f t="shared" si="8"/>
        <v/>
      </c>
      <c r="B39" s="93"/>
      <c r="C39" s="94"/>
      <c r="D39" s="95" t="str">
        <f t="shared" si="9"/>
        <v/>
      </c>
      <c r="E39" s="97"/>
      <c r="F39" s="97"/>
      <c r="G39" s="97"/>
      <c r="H39" s="97"/>
      <c r="I39" s="97"/>
      <c r="J39" s="97"/>
      <c r="K39" s="97"/>
      <c r="L39" s="97"/>
      <c r="M39" s="97"/>
      <c r="N39" s="97"/>
      <c r="O39" s="97"/>
      <c r="P39" s="97"/>
      <c r="Q39" s="97"/>
      <c r="R39" s="97"/>
      <c r="S39" s="97"/>
      <c r="T39" s="97"/>
      <c r="U39" s="97"/>
      <c r="V39" s="97"/>
      <c r="W39" s="97"/>
      <c r="X39" s="97"/>
      <c r="Y39" s="97"/>
      <c r="Z39" s="97"/>
      <c r="AA39" s="97"/>
      <c r="AB39" s="97"/>
      <c r="AC39" s="97"/>
      <c r="AD39" s="97"/>
      <c r="AE39" s="97"/>
      <c r="AF39" s="97"/>
      <c r="AG39" s="97"/>
      <c r="AH39" s="97"/>
      <c r="AI39" s="97"/>
      <c r="AJ39" s="97"/>
      <c r="AK39" s="97"/>
      <c r="AL39" s="97"/>
      <c r="AM39" s="98" t="str">
        <f t="shared" si="10"/>
        <v/>
      </c>
      <c r="AN39" s="12"/>
      <c r="AO39" s="13">
        <v>6</v>
      </c>
    </row>
    <row r="40" spans="1:41" ht="14.5" hidden="1">
      <c r="A40" s="92" t="str">
        <f t="shared" si="8"/>
        <v/>
      </c>
      <c r="B40" s="93"/>
      <c r="C40" s="94"/>
      <c r="D40" s="95" t="str">
        <f t="shared" si="9"/>
        <v/>
      </c>
      <c r="E40" s="97"/>
      <c r="F40" s="97"/>
      <c r="G40" s="97"/>
      <c r="H40" s="97"/>
      <c r="I40" s="97"/>
      <c r="J40" s="97"/>
      <c r="K40" s="97"/>
      <c r="L40" s="97"/>
      <c r="M40" s="97"/>
      <c r="N40" s="97"/>
      <c r="O40" s="97"/>
      <c r="P40" s="97"/>
      <c r="Q40" s="97"/>
      <c r="R40" s="97"/>
      <c r="S40" s="97"/>
      <c r="T40" s="97"/>
      <c r="U40" s="97"/>
      <c r="V40" s="97"/>
      <c r="W40" s="97"/>
      <c r="X40" s="97"/>
      <c r="Y40" s="97"/>
      <c r="Z40" s="97"/>
      <c r="AA40" s="97"/>
      <c r="AB40" s="97"/>
      <c r="AC40" s="97"/>
      <c r="AD40" s="97"/>
      <c r="AE40" s="97"/>
      <c r="AF40" s="97"/>
      <c r="AG40" s="97"/>
      <c r="AH40" s="97"/>
      <c r="AI40" s="97"/>
      <c r="AJ40" s="97"/>
      <c r="AK40" s="97"/>
      <c r="AL40" s="97"/>
      <c r="AM40" s="98" t="str">
        <f t="shared" si="10"/>
        <v/>
      </c>
      <c r="AN40" s="12"/>
      <c r="AO40" s="13">
        <v>7</v>
      </c>
    </row>
    <row r="41" spans="1:41" ht="14.5" hidden="1">
      <c r="A41" s="92" t="str">
        <f t="shared" si="8"/>
        <v/>
      </c>
      <c r="B41" s="93"/>
      <c r="C41" s="94"/>
      <c r="D41" s="95" t="str">
        <f t="shared" si="9"/>
        <v/>
      </c>
      <c r="E41" s="97"/>
      <c r="F41" s="97"/>
      <c r="G41" s="97"/>
      <c r="H41" s="97"/>
      <c r="I41" s="97"/>
      <c r="J41" s="97"/>
      <c r="K41" s="97"/>
      <c r="L41" s="97"/>
      <c r="M41" s="97"/>
      <c r="N41" s="97"/>
      <c r="O41" s="97"/>
      <c r="P41" s="97"/>
      <c r="Q41" s="97"/>
      <c r="R41" s="97"/>
      <c r="S41" s="97"/>
      <c r="T41" s="97"/>
      <c r="U41" s="97"/>
      <c r="V41" s="97"/>
      <c r="W41" s="97"/>
      <c r="X41" s="97"/>
      <c r="Y41" s="97"/>
      <c r="Z41" s="97"/>
      <c r="AA41" s="97"/>
      <c r="AB41" s="97"/>
      <c r="AC41" s="97"/>
      <c r="AD41" s="97"/>
      <c r="AE41" s="97"/>
      <c r="AF41" s="97"/>
      <c r="AG41" s="97"/>
      <c r="AH41" s="97"/>
      <c r="AI41" s="97"/>
      <c r="AJ41" s="97"/>
      <c r="AK41" s="97"/>
      <c r="AL41" s="97"/>
      <c r="AM41" s="98" t="str">
        <f t="shared" si="10"/>
        <v/>
      </c>
      <c r="AN41" s="12"/>
      <c r="AO41" s="13">
        <v>8</v>
      </c>
    </row>
    <row r="42" spans="1:41" ht="14.5" hidden="1">
      <c r="A42" s="92" t="str">
        <f t="shared" si="8"/>
        <v/>
      </c>
      <c r="B42" s="93"/>
      <c r="C42" s="94"/>
      <c r="D42" s="95" t="str">
        <f t="shared" si="9"/>
        <v/>
      </c>
      <c r="E42" s="97"/>
      <c r="F42" s="97"/>
      <c r="G42" s="97"/>
      <c r="H42" s="97"/>
      <c r="I42" s="97"/>
      <c r="J42" s="97"/>
      <c r="K42" s="97"/>
      <c r="L42" s="97"/>
      <c r="M42" s="97"/>
      <c r="N42" s="97"/>
      <c r="O42" s="97"/>
      <c r="P42" s="97"/>
      <c r="Q42" s="97"/>
      <c r="R42" s="97"/>
      <c r="S42" s="97"/>
      <c r="T42" s="97"/>
      <c r="U42" s="97"/>
      <c r="V42" s="97"/>
      <c r="W42" s="97"/>
      <c r="X42" s="97"/>
      <c r="Y42" s="97"/>
      <c r="Z42" s="97"/>
      <c r="AA42" s="97"/>
      <c r="AB42" s="97"/>
      <c r="AC42" s="97"/>
      <c r="AD42" s="97"/>
      <c r="AE42" s="97"/>
      <c r="AF42" s="97"/>
      <c r="AG42" s="97"/>
      <c r="AH42" s="97"/>
      <c r="AI42" s="97"/>
      <c r="AJ42" s="97"/>
      <c r="AK42" s="97"/>
      <c r="AL42" s="97"/>
      <c r="AM42" s="98" t="str">
        <f t="shared" si="10"/>
        <v/>
      </c>
      <c r="AN42" s="12"/>
      <c r="AO42" s="13">
        <v>9</v>
      </c>
    </row>
    <row r="43" spans="1:41" ht="14.5" hidden="1">
      <c r="A43" s="92" t="str">
        <f t="shared" si="8"/>
        <v/>
      </c>
      <c r="B43" s="93"/>
      <c r="C43" s="94"/>
      <c r="D43" s="95" t="str">
        <f t="shared" si="9"/>
        <v/>
      </c>
      <c r="E43" s="97"/>
      <c r="F43" s="97"/>
      <c r="G43" s="97"/>
      <c r="H43" s="97"/>
      <c r="I43" s="97"/>
      <c r="J43" s="97"/>
      <c r="K43" s="97"/>
      <c r="L43" s="97"/>
      <c r="M43" s="97"/>
      <c r="N43" s="97"/>
      <c r="O43" s="97"/>
      <c r="P43" s="97"/>
      <c r="Q43" s="97"/>
      <c r="R43" s="97"/>
      <c r="S43" s="97"/>
      <c r="T43" s="97"/>
      <c r="U43" s="97"/>
      <c r="V43" s="97"/>
      <c r="W43" s="97"/>
      <c r="X43" s="97"/>
      <c r="Y43" s="97"/>
      <c r="Z43" s="97"/>
      <c r="AA43" s="97"/>
      <c r="AB43" s="97"/>
      <c r="AC43" s="97"/>
      <c r="AD43" s="97"/>
      <c r="AE43" s="97"/>
      <c r="AF43" s="97"/>
      <c r="AG43" s="97"/>
      <c r="AH43" s="97"/>
      <c r="AI43" s="97"/>
      <c r="AJ43" s="97"/>
      <c r="AK43" s="97"/>
      <c r="AL43" s="97"/>
      <c r="AM43" s="98" t="str">
        <f t="shared" si="10"/>
        <v/>
      </c>
      <c r="AN43" s="12"/>
      <c r="AO43" s="13">
        <v>10</v>
      </c>
    </row>
    <row r="44" spans="1:41" ht="14.5" hidden="1">
      <c r="A44" s="92" t="str">
        <f t="shared" si="8"/>
        <v/>
      </c>
      <c r="B44" s="93"/>
      <c r="C44" s="94"/>
      <c r="D44" s="95" t="str">
        <f t="shared" si="9"/>
        <v/>
      </c>
      <c r="E44" s="97"/>
      <c r="F44" s="97"/>
      <c r="G44" s="97"/>
      <c r="H44" s="97"/>
      <c r="I44" s="97"/>
      <c r="J44" s="97"/>
      <c r="K44" s="97"/>
      <c r="L44" s="97"/>
      <c r="M44" s="97"/>
      <c r="N44" s="97"/>
      <c r="O44" s="97"/>
      <c r="P44" s="97"/>
      <c r="Q44" s="97"/>
      <c r="R44" s="97"/>
      <c r="S44" s="97"/>
      <c r="T44" s="97"/>
      <c r="U44" s="97"/>
      <c r="V44" s="97"/>
      <c r="W44" s="97"/>
      <c r="X44" s="97"/>
      <c r="Y44" s="97"/>
      <c r="Z44" s="97"/>
      <c r="AA44" s="97"/>
      <c r="AB44" s="97"/>
      <c r="AC44" s="97"/>
      <c r="AD44" s="97"/>
      <c r="AE44" s="97"/>
      <c r="AF44" s="97"/>
      <c r="AG44" s="97"/>
      <c r="AH44" s="97"/>
      <c r="AI44" s="97"/>
      <c r="AJ44" s="97"/>
      <c r="AK44" s="97"/>
      <c r="AL44" s="97"/>
      <c r="AM44" s="98" t="str">
        <f t="shared" si="10"/>
        <v/>
      </c>
      <c r="AN44" s="12"/>
      <c r="AO44" s="13">
        <v>11</v>
      </c>
    </row>
    <row r="45" spans="1:41" ht="14.5" hidden="1">
      <c r="A45" s="92" t="str">
        <f t="shared" si="8"/>
        <v/>
      </c>
      <c r="B45" s="93"/>
      <c r="C45" s="94"/>
      <c r="D45" s="95" t="str">
        <f t="shared" si="9"/>
        <v/>
      </c>
      <c r="E45" s="97"/>
      <c r="F45" s="97"/>
      <c r="G45" s="97"/>
      <c r="H45" s="97"/>
      <c r="I45" s="97"/>
      <c r="J45" s="97"/>
      <c r="K45" s="97"/>
      <c r="L45" s="97"/>
      <c r="M45" s="97"/>
      <c r="N45" s="97"/>
      <c r="O45" s="97"/>
      <c r="P45" s="97"/>
      <c r="Q45" s="97"/>
      <c r="R45" s="97"/>
      <c r="S45" s="97"/>
      <c r="T45" s="97"/>
      <c r="U45" s="97"/>
      <c r="V45" s="97"/>
      <c r="W45" s="97"/>
      <c r="X45" s="97"/>
      <c r="Y45" s="97"/>
      <c r="Z45" s="97"/>
      <c r="AA45" s="97"/>
      <c r="AB45" s="97"/>
      <c r="AC45" s="97"/>
      <c r="AD45" s="97"/>
      <c r="AE45" s="97"/>
      <c r="AF45" s="97"/>
      <c r="AG45" s="97"/>
      <c r="AH45" s="97"/>
      <c r="AI45" s="97"/>
      <c r="AJ45" s="97"/>
      <c r="AK45" s="97"/>
      <c r="AL45" s="97"/>
      <c r="AM45" s="98" t="str">
        <f t="shared" si="10"/>
        <v/>
      </c>
      <c r="AN45" s="12"/>
      <c r="AO45" s="13">
        <v>12</v>
      </c>
    </row>
    <row r="46" spans="1:41" ht="14.5" hidden="1">
      <c r="A46" s="92" t="str">
        <f t="shared" si="8"/>
        <v/>
      </c>
      <c r="B46" s="93"/>
      <c r="C46" s="94"/>
      <c r="D46" s="95" t="str">
        <f t="shared" si="9"/>
        <v/>
      </c>
      <c r="E46" s="97"/>
      <c r="F46" s="97"/>
      <c r="G46" s="97"/>
      <c r="H46" s="97"/>
      <c r="I46" s="97"/>
      <c r="J46" s="97"/>
      <c r="K46" s="97"/>
      <c r="L46" s="97"/>
      <c r="M46" s="97"/>
      <c r="N46" s="97"/>
      <c r="O46" s="97"/>
      <c r="P46" s="97"/>
      <c r="Q46" s="97"/>
      <c r="R46" s="97"/>
      <c r="S46" s="97"/>
      <c r="T46" s="97"/>
      <c r="U46" s="97"/>
      <c r="V46" s="97"/>
      <c r="W46" s="97"/>
      <c r="X46" s="97"/>
      <c r="Y46" s="97"/>
      <c r="Z46" s="97"/>
      <c r="AA46" s="97"/>
      <c r="AB46" s="97"/>
      <c r="AC46" s="97"/>
      <c r="AD46" s="97"/>
      <c r="AE46" s="97"/>
      <c r="AF46" s="97"/>
      <c r="AG46" s="97"/>
      <c r="AH46" s="97"/>
      <c r="AI46" s="97"/>
      <c r="AJ46" s="97"/>
      <c r="AK46" s="97"/>
      <c r="AL46" s="97"/>
      <c r="AM46" s="98" t="str">
        <f t="shared" si="10"/>
        <v/>
      </c>
      <c r="AN46" s="12"/>
      <c r="AO46" s="13">
        <v>13</v>
      </c>
    </row>
    <row r="47" spans="1:41" ht="14.5" hidden="1">
      <c r="A47" s="92" t="str">
        <f t="shared" si="8"/>
        <v/>
      </c>
      <c r="B47" s="93"/>
      <c r="C47" s="94"/>
      <c r="D47" s="95" t="str">
        <f t="shared" si="9"/>
        <v/>
      </c>
      <c r="E47" s="97"/>
      <c r="F47" s="97"/>
      <c r="G47" s="97"/>
      <c r="H47" s="97"/>
      <c r="I47" s="97"/>
      <c r="J47" s="97"/>
      <c r="K47" s="97"/>
      <c r="L47" s="97"/>
      <c r="M47" s="97"/>
      <c r="N47" s="97"/>
      <c r="O47" s="97"/>
      <c r="P47" s="97"/>
      <c r="Q47" s="97"/>
      <c r="R47" s="97"/>
      <c r="S47" s="97"/>
      <c r="T47" s="97"/>
      <c r="U47" s="97"/>
      <c r="V47" s="97"/>
      <c r="W47" s="97"/>
      <c r="X47" s="97"/>
      <c r="Y47" s="97"/>
      <c r="Z47" s="97"/>
      <c r="AA47" s="97"/>
      <c r="AB47" s="97"/>
      <c r="AC47" s="97"/>
      <c r="AD47" s="97"/>
      <c r="AE47" s="97"/>
      <c r="AF47" s="97"/>
      <c r="AG47" s="97"/>
      <c r="AH47" s="97"/>
      <c r="AI47" s="97"/>
      <c r="AJ47" s="97"/>
      <c r="AK47" s="97"/>
      <c r="AL47" s="97"/>
      <c r="AM47" s="98" t="str">
        <f t="shared" si="10"/>
        <v/>
      </c>
      <c r="AN47" s="12"/>
      <c r="AO47" s="13">
        <v>14</v>
      </c>
    </row>
    <row r="48" spans="1:41" ht="14.5" hidden="1">
      <c r="A48" s="92" t="str">
        <f t="shared" si="8"/>
        <v/>
      </c>
      <c r="B48" s="93"/>
      <c r="C48" s="94"/>
      <c r="D48" s="95" t="str">
        <f t="shared" si="9"/>
        <v/>
      </c>
      <c r="E48" s="97"/>
      <c r="F48" s="97"/>
      <c r="G48" s="97"/>
      <c r="H48" s="97"/>
      <c r="I48" s="97"/>
      <c r="J48" s="97"/>
      <c r="K48" s="97"/>
      <c r="L48" s="97"/>
      <c r="M48" s="97"/>
      <c r="N48" s="97"/>
      <c r="O48" s="97"/>
      <c r="P48" s="97"/>
      <c r="Q48" s="97"/>
      <c r="R48" s="97"/>
      <c r="S48" s="97"/>
      <c r="T48" s="97"/>
      <c r="U48" s="97"/>
      <c r="V48" s="97"/>
      <c r="W48" s="97"/>
      <c r="X48" s="97"/>
      <c r="Y48" s="97"/>
      <c r="Z48" s="97"/>
      <c r="AA48" s="97"/>
      <c r="AB48" s="97"/>
      <c r="AC48" s="97"/>
      <c r="AD48" s="97"/>
      <c r="AE48" s="97"/>
      <c r="AF48" s="97"/>
      <c r="AG48" s="97"/>
      <c r="AH48" s="97"/>
      <c r="AI48" s="97"/>
      <c r="AJ48" s="97"/>
      <c r="AK48" s="97"/>
      <c r="AL48" s="97"/>
      <c r="AM48" s="98" t="str">
        <f t="shared" si="10"/>
        <v/>
      </c>
      <c r="AN48" s="12"/>
      <c r="AO48" s="13">
        <v>15</v>
      </c>
    </row>
    <row r="49" spans="1:41" ht="14.5" hidden="1">
      <c r="A49" s="92" t="str">
        <f t="shared" si="8"/>
        <v/>
      </c>
      <c r="B49" s="93"/>
      <c r="C49" s="94"/>
      <c r="D49" s="95" t="str">
        <f t="shared" si="9"/>
        <v/>
      </c>
      <c r="E49" s="97"/>
      <c r="F49" s="97"/>
      <c r="G49" s="97"/>
      <c r="H49" s="97"/>
      <c r="I49" s="97"/>
      <c r="J49" s="97"/>
      <c r="K49" s="97"/>
      <c r="L49" s="97"/>
      <c r="M49" s="97"/>
      <c r="N49" s="97"/>
      <c r="O49" s="97"/>
      <c r="P49" s="97"/>
      <c r="Q49" s="97"/>
      <c r="R49" s="97"/>
      <c r="S49" s="97"/>
      <c r="T49" s="97"/>
      <c r="U49" s="97"/>
      <c r="V49" s="97"/>
      <c r="W49" s="97"/>
      <c r="X49" s="97"/>
      <c r="Y49" s="97"/>
      <c r="Z49" s="97"/>
      <c r="AA49" s="97"/>
      <c r="AB49" s="97"/>
      <c r="AC49" s="97"/>
      <c r="AD49" s="97"/>
      <c r="AE49" s="97"/>
      <c r="AF49" s="97"/>
      <c r="AG49" s="97"/>
      <c r="AH49" s="97"/>
      <c r="AI49" s="97"/>
      <c r="AJ49" s="97"/>
      <c r="AK49" s="97"/>
      <c r="AL49" s="97"/>
      <c r="AM49" s="98" t="str">
        <f t="shared" si="10"/>
        <v/>
      </c>
      <c r="AN49" s="12"/>
      <c r="AO49" s="13">
        <v>16</v>
      </c>
    </row>
    <row r="50" spans="1:41" ht="14.5" hidden="1">
      <c r="A50" s="92" t="str">
        <f t="shared" si="8"/>
        <v/>
      </c>
      <c r="B50" s="93"/>
      <c r="C50" s="94"/>
      <c r="D50" s="95" t="str">
        <f t="shared" si="9"/>
        <v/>
      </c>
      <c r="E50" s="97"/>
      <c r="F50" s="97"/>
      <c r="G50" s="97"/>
      <c r="H50" s="97"/>
      <c r="I50" s="97"/>
      <c r="J50" s="97"/>
      <c r="K50" s="97"/>
      <c r="L50" s="97"/>
      <c r="M50" s="97"/>
      <c r="N50" s="97"/>
      <c r="O50" s="97"/>
      <c r="P50" s="97"/>
      <c r="Q50" s="97"/>
      <c r="R50" s="97"/>
      <c r="S50" s="97"/>
      <c r="T50" s="97"/>
      <c r="U50" s="97"/>
      <c r="V50" s="97"/>
      <c r="W50" s="97"/>
      <c r="X50" s="97"/>
      <c r="Y50" s="97"/>
      <c r="Z50" s="97"/>
      <c r="AA50" s="97"/>
      <c r="AB50" s="97"/>
      <c r="AC50" s="97"/>
      <c r="AD50" s="97"/>
      <c r="AE50" s="97"/>
      <c r="AF50" s="97"/>
      <c r="AG50" s="97"/>
      <c r="AH50" s="97"/>
      <c r="AI50" s="97"/>
      <c r="AJ50" s="97"/>
      <c r="AK50" s="97"/>
      <c r="AL50" s="97"/>
      <c r="AM50" s="98" t="str">
        <f t="shared" si="10"/>
        <v/>
      </c>
      <c r="AN50" s="12"/>
      <c r="AO50" s="13">
        <v>17</v>
      </c>
    </row>
    <row r="51" spans="1:41" ht="14.5" hidden="1">
      <c r="A51" s="92" t="str">
        <f t="shared" si="8"/>
        <v/>
      </c>
      <c r="B51" s="93"/>
      <c r="C51" s="94"/>
      <c r="D51" s="95" t="str">
        <f t="shared" si="9"/>
        <v/>
      </c>
      <c r="E51" s="97"/>
      <c r="F51" s="97"/>
      <c r="G51" s="97"/>
      <c r="H51" s="97"/>
      <c r="I51" s="97"/>
      <c r="J51" s="97"/>
      <c r="K51" s="97"/>
      <c r="L51" s="97"/>
      <c r="M51" s="97"/>
      <c r="N51" s="97"/>
      <c r="O51" s="97"/>
      <c r="P51" s="97"/>
      <c r="Q51" s="97"/>
      <c r="R51" s="97"/>
      <c r="S51" s="97"/>
      <c r="T51" s="97"/>
      <c r="U51" s="97"/>
      <c r="V51" s="97"/>
      <c r="W51" s="97"/>
      <c r="X51" s="97"/>
      <c r="Y51" s="97"/>
      <c r="Z51" s="97"/>
      <c r="AA51" s="97"/>
      <c r="AB51" s="97"/>
      <c r="AC51" s="97"/>
      <c r="AD51" s="97"/>
      <c r="AE51" s="97"/>
      <c r="AF51" s="97"/>
      <c r="AG51" s="97"/>
      <c r="AH51" s="97"/>
      <c r="AI51" s="97"/>
      <c r="AJ51" s="97"/>
      <c r="AK51" s="97"/>
      <c r="AL51" s="97"/>
      <c r="AM51" s="98" t="str">
        <f t="shared" si="10"/>
        <v/>
      </c>
      <c r="AN51" s="12"/>
      <c r="AO51" s="13">
        <v>18</v>
      </c>
    </row>
    <row r="52" spans="1:41" ht="14.5" hidden="1">
      <c r="A52" s="92" t="str">
        <f t="shared" si="8"/>
        <v/>
      </c>
      <c r="B52" s="93"/>
      <c r="C52" s="94"/>
      <c r="D52" s="95" t="str">
        <f t="shared" si="9"/>
        <v/>
      </c>
      <c r="E52" s="97"/>
      <c r="F52" s="97"/>
      <c r="G52" s="97"/>
      <c r="H52" s="97"/>
      <c r="I52" s="97"/>
      <c r="J52" s="97"/>
      <c r="K52" s="97"/>
      <c r="L52" s="97"/>
      <c r="M52" s="97"/>
      <c r="N52" s="97"/>
      <c r="O52" s="97"/>
      <c r="P52" s="97"/>
      <c r="Q52" s="97"/>
      <c r="R52" s="97"/>
      <c r="S52" s="97"/>
      <c r="T52" s="97"/>
      <c r="U52" s="97"/>
      <c r="V52" s="97"/>
      <c r="W52" s="97"/>
      <c r="X52" s="97"/>
      <c r="Y52" s="97"/>
      <c r="Z52" s="97"/>
      <c r="AA52" s="97"/>
      <c r="AB52" s="97"/>
      <c r="AC52" s="97"/>
      <c r="AD52" s="97"/>
      <c r="AE52" s="97"/>
      <c r="AF52" s="97"/>
      <c r="AG52" s="97"/>
      <c r="AH52" s="97"/>
      <c r="AI52" s="97"/>
      <c r="AJ52" s="97"/>
      <c r="AK52" s="97"/>
      <c r="AL52" s="97"/>
      <c r="AM52" s="98" t="str">
        <f t="shared" si="10"/>
        <v/>
      </c>
      <c r="AN52" s="12"/>
      <c r="AO52" s="13">
        <v>19</v>
      </c>
    </row>
    <row r="53" spans="1:41" ht="14.5" hidden="1">
      <c r="A53" s="92" t="str">
        <f t="shared" si="8"/>
        <v/>
      </c>
      <c r="B53" s="93"/>
      <c r="C53" s="94"/>
      <c r="D53" s="95" t="str">
        <f t="shared" si="9"/>
        <v/>
      </c>
      <c r="E53" s="97"/>
      <c r="F53" s="97"/>
      <c r="G53" s="97"/>
      <c r="H53" s="97"/>
      <c r="I53" s="97"/>
      <c r="J53" s="97"/>
      <c r="K53" s="97"/>
      <c r="L53" s="97"/>
      <c r="M53" s="97"/>
      <c r="N53" s="97"/>
      <c r="O53" s="97"/>
      <c r="P53" s="97"/>
      <c r="Q53" s="97"/>
      <c r="R53" s="97"/>
      <c r="S53" s="97"/>
      <c r="T53" s="97"/>
      <c r="U53" s="97"/>
      <c r="V53" s="97"/>
      <c r="W53" s="97"/>
      <c r="X53" s="97"/>
      <c r="Y53" s="97"/>
      <c r="Z53" s="97"/>
      <c r="AA53" s="97"/>
      <c r="AB53" s="97"/>
      <c r="AC53" s="97"/>
      <c r="AD53" s="97"/>
      <c r="AE53" s="97"/>
      <c r="AF53" s="97"/>
      <c r="AG53" s="97"/>
      <c r="AH53" s="97"/>
      <c r="AI53" s="97"/>
      <c r="AJ53" s="97"/>
      <c r="AK53" s="97"/>
      <c r="AL53" s="97"/>
      <c r="AM53" s="98" t="str">
        <f t="shared" si="10"/>
        <v/>
      </c>
      <c r="AN53" s="12"/>
      <c r="AO53" s="13">
        <v>20</v>
      </c>
    </row>
    <row r="54" spans="1:41" ht="14.5" hidden="1">
      <c r="A54" s="92" t="str">
        <f t="shared" si="8"/>
        <v/>
      </c>
      <c r="B54" s="93"/>
      <c r="C54" s="94"/>
      <c r="D54" s="95" t="str">
        <f t="shared" si="9"/>
        <v/>
      </c>
      <c r="E54" s="97"/>
      <c r="F54" s="97"/>
      <c r="G54" s="97"/>
      <c r="H54" s="97"/>
      <c r="I54" s="97"/>
      <c r="J54" s="97"/>
      <c r="K54" s="97"/>
      <c r="L54" s="97"/>
      <c r="M54" s="97"/>
      <c r="N54" s="97"/>
      <c r="O54" s="97"/>
      <c r="P54" s="97"/>
      <c r="Q54" s="97"/>
      <c r="R54" s="97"/>
      <c r="S54" s="97"/>
      <c r="T54" s="97"/>
      <c r="U54" s="97"/>
      <c r="V54" s="97"/>
      <c r="W54" s="97"/>
      <c r="X54" s="97"/>
      <c r="Y54" s="97"/>
      <c r="Z54" s="97"/>
      <c r="AA54" s="97"/>
      <c r="AB54" s="97"/>
      <c r="AC54" s="97"/>
      <c r="AD54" s="97"/>
      <c r="AE54" s="97"/>
      <c r="AF54" s="97"/>
      <c r="AG54" s="97"/>
      <c r="AH54" s="97"/>
      <c r="AI54" s="97"/>
      <c r="AJ54" s="97"/>
      <c r="AK54" s="97"/>
      <c r="AL54" s="97"/>
      <c r="AM54" s="98" t="str">
        <f t="shared" si="10"/>
        <v/>
      </c>
      <c r="AN54" s="12"/>
      <c r="AO54" s="13">
        <v>21</v>
      </c>
    </row>
    <row r="55" spans="1:41" ht="14.5" hidden="1">
      <c r="A55" s="92" t="str">
        <f t="shared" si="8"/>
        <v/>
      </c>
      <c r="B55" s="93"/>
      <c r="C55" s="94"/>
      <c r="D55" s="95" t="str">
        <f t="shared" si="9"/>
        <v/>
      </c>
      <c r="E55" s="97"/>
      <c r="F55" s="97"/>
      <c r="G55" s="97"/>
      <c r="H55" s="97"/>
      <c r="I55" s="97"/>
      <c r="J55" s="97"/>
      <c r="K55" s="97"/>
      <c r="L55" s="97"/>
      <c r="M55" s="97"/>
      <c r="N55" s="97"/>
      <c r="O55" s="97"/>
      <c r="P55" s="97"/>
      <c r="Q55" s="97"/>
      <c r="R55" s="97"/>
      <c r="S55" s="97"/>
      <c r="T55" s="97"/>
      <c r="U55" s="97"/>
      <c r="V55" s="97"/>
      <c r="W55" s="97"/>
      <c r="X55" s="97"/>
      <c r="Y55" s="97"/>
      <c r="Z55" s="97"/>
      <c r="AA55" s="97"/>
      <c r="AB55" s="97"/>
      <c r="AC55" s="97"/>
      <c r="AD55" s="97"/>
      <c r="AE55" s="97"/>
      <c r="AF55" s="97"/>
      <c r="AG55" s="97"/>
      <c r="AH55" s="97"/>
      <c r="AI55" s="97"/>
      <c r="AJ55" s="97"/>
      <c r="AK55" s="97"/>
      <c r="AL55" s="97"/>
      <c r="AM55" s="98" t="str">
        <f t="shared" si="10"/>
        <v/>
      </c>
      <c r="AN55" s="12"/>
      <c r="AO55" s="13">
        <v>22</v>
      </c>
    </row>
    <row r="56" spans="1:41" ht="14.5" hidden="1">
      <c r="A56" s="92" t="str">
        <f t="shared" si="8"/>
        <v/>
      </c>
      <c r="B56" s="93"/>
      <c r="C56" s="94"/>
      <c r="D56" s="95" t="str">
        <f t="shared" si="9"/>
        <v/>
      </c>
      <c r="E56" s="97"/>
      <c r="F56" s="97"/>
      <c r="G56" s="97"/>
      <c r="H56" s="97"/>
      <c r="I56" s="97"/>
      <c r="J56" s="97"/>
      <c r="K56" s="97"/>
      <c r="L56" s="97"/>
      <c r="M56" s="97"/>
      <c r="N56" s="97"/>
      <c r="O56" s="97"/>
      <c r="P56" s="97"/>
      <c r="Q56" s="97"/>
      <c r="R56" s="97"/>
      <c r="S56" s="97"/>
      <c r="T56" s="97"/>
      <c r="U56" s="97"/>
      <c r="V56" s="97"/>
      <c r="W56" s="97"/>
      <c r="X56" s="97"/>
      <c r="Y56" s="97"/>
      <c r="Z56" s="97"/>
      <c r="AA56" s="97"/>
      <c r="AB56" s="97"/>
      <c r="AC56" s="97"/>
      <c r="AD56" s="97"/>
      <c r="AE56" s="97"/>
      <c r="AF56" s="97"/>
      <c r="AG56" s="97"/>
      <c r="AH56" s="97"/>
      <c r="AI56" s="97"/>
      <c r="AJ56" s="97"/>
      <c r="AK56" s="97"/>
      <c r="AL56" s="97"/>
      <c r="AM56" s="98" t="str">
        <f t="shared" si="10"/>
        <v/>
      </c>
      <c r="AN56" s="12"/>
      <c r="AO56" s="13">
        <v>23</v>
      </c>
    </row>
    <row r="57" spans="1:41" ht="14.5" hidden="1">
      <c r="A57" s="92" t="str">
        <f t="shared" si="8"/>
        <v/>
      </c>
      <c r="B57" s="93"/>
      <c r="C57" s="94"/>
      <c r="D57" s="95" t="str">
        <f t="shared" si="9"/>
        <v/>
      </c>
      <c r="E57" s="97"/>
      <c r="F57" s="97"/>
      <c r="G57" s="97"/>
      <c r="H57" s="97"/>
      <c r="I57" s="97"/>
      <c r="J57" s="97"/>
      <c r="K57" s="97"/>
      <c r="L57" s="97"/>
      <c r="M57" s="97"/>
      <c r="N57" s="97"/>
      <c r="O57" s="97"/>
      <c r="P57" s="97"/>
      <c r="Q57" s="97"/>
      <c r="R57" s="97"/>
      <c r="S57" s="97"/>
      <c r="T57" s="97"/>
      <c r="U57" s="97"/>
      <c r="V57" s="97"/>
      <c r="W57" s="97"/>
      <c r="X57" s="97"/>
      <c r="Y57" s="97"/>
      <c r="Z57" s="97"/>
      <c r="AA57" s="97"/>
      <c r="AB57" s="97"/>
      <c r="AC57" s="97"/>
      <c r="AD57" s="97"/>
      <c r="AE57" s="97"/>
      <c r="AF57" s="97"/>
      <c r="AG57" s="97"/>
      <c r="AH57" s="97"/>
      <c r="AI57" s="97"/>
      <c r="AJ57" s="97"/>
      <c r="AK57" s="97"/>
      <c r="AL57" s="97"/>
      <c r="AM57" s="98" t="str">
        <f t="shared" si="10"/>
        <v/>
      </c>
      <c r="AN57" s="12"/>
      <c r="AO57" s="13">
        <v>24</v>
      </c>
    </row>
    <row r="58" spans="1:41" ht="14.5" hidden="1">
      <c r="A58" s="92" t="str">
        <f t="shared" si="8"/>
        <v/>
      </c>
      <c r="B58" s="93"/>
      <c r="C58" s="94"/>
      <c r="D58" s="95" t="str">
        <f t="shared" si="9"/>
        <v/>
      </c>
      <c r="E58" s="97"/>
      <c r="F58" s="97"/>
      <c r="G58" s="97"/>
      <c r="H58" s="97"/>
      <c r="I58" s="97"/>
      <c r="J58" s="97"/>
      <c r="K58" s="97"/>
      <c r="L58" s="97"/>
      <c r="M58" s="97"/>
      <c r="N58" s="97"/>
      <c r="O58" s="97"/>
      <c r="P58" s="97"/>
      <c r="Q58" s="97"/>
      <c r="R58" s="97"/>
      <c r="S58" s="97"/>
      <c r="T58" s="97"/>
      <c r="U58" s="97"/>
      <c r="V58" s="97"/>
      <c r="W58" s="97"/>
      <c r="X58" s="97"/>
      <c r="Y58" s="97"/>
      <c r="Z58" s="97"/>
      <c r="AA58" s="97"/>
      <c r="AB58" s="97"/>
      <c r="AC58" s="97"/>
      <c r="AD58" s="97"/>
      <c r="AE58" s="97"/>
      <c r="AF58" s="97"/>
      <c r="AG58" s="97"/>
      <c r="AH58" s="97"/>
      <c r="AI58" s="97"/>
      <c r="AJ58" s="97"/>
      <c r="AK58" s="97"/>
      <c r="AL58" s="97"/>
      <c r="AM58" s="98" t="str">
        <f t="shared" si="10"/>
        <v/>
      </c>
      <c r="AN58" s="12"/>
      <c r="AO58" s="13">
        <v>25</v>
      </c>
    </row>
    <row r="59" spans="1:41" ht="14.5" hidden="1">
      <c r="A59" s="92" t="str">
        <f t="shared" si="8"/>
        <v/>
      </c>
      <c r="B59" s="93"/>
      <c r="C59" s="94"/>
      <c r="D59" s="95" t="str">
        <f t="shared" si="9"/>
        <v/>
      </c>
      <c r="E59" s="97"/>
      <c r="F59" s="97"/>
      <c r="G59" s="97"/>
      <c r="H59" s="97"/>
      <c r="I59" s="97"/>
      <c r="J59" s="97"/>
      <c r="K59" s="97"/>
      <c r="L59" s="97"/>
      <c r="M59" s="97"/>
      <c r="N59" s="97"/>
      <c r="O59" s="97"/>
      <c r="P59" s="97"/>
      <c r="Q59" s="97"/>
      <c r="R59" s="97"/>
      <c r="S59" s="97"/>
      <c r="T59" s="97"/>
      <c r="U59" s="97"/>
      <c r="V59" s="97"/>
      <c r="W59" s="97"/>
      <c r="X59" s="97"/>
      <c r="Y59" s="97"/>
      <c r="Z59" s="97"/>
      <c r="AA59" s="97"/>
      <c r="AB59" s="97"/>
      <c r="AC59" s="97"/>
      <c r="AD59" s="97"/>
      <c r="AE59" s="97"/>
      <c r="AF59" s="97"/>
      <c r="AG59" s="97"/>
      <c r="AH59" s="97"/>
      <c r="AI59" s="97"/>
      <c r="AJ59" s="97"/>
      <c r="AK59" s="97"/>
      <c r="AL59" s="97"/>
      <c r="AM59" s="98" t="str">
        <f t="shared" si="10"/>
        <v/>
      </c>
      <c r="AN59" s="12"/>
      <c r="AO59" s="13">
        <v>26</v>
      </c>
    </row>
    <row r="60" spans="1:41" ht="14.5" hidden="1">
      <c r="A60" s="92" t="str">
        <f t="shared" si="8"/>
        <v/>
      </c>
      <c r="B60" s="93"/>
      <c r="C60" s="94"/>
      <c r="D60" s="95" t="str">
        <f t="shared" si="9"/>
        <v/>
      </c>
      <c r="E60" s="97"/>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c r="AE60" s="97"/>
      <c r="AF60" s="97"/>
      <c r="AG60" s="97"/>
      <c r="AH60" s="97"/>
      <c r="AI60" s="97"/>
      <c r="AJ60" s="97"/>
      <c r="AK60" s="97"/>
      <c r="AL60" s="97"/>
      <c r="AM60" s="98" t="str">
        <f t="shared" si="10"/>
        <v/>
      </c>
      <c r="AN60" s="12"/>
      <c r="AO60" s="13">
        <v>27</v>
      </c>
    </row>
    <row r="61" spans="1:41" ht="14.5" hidden="1">
      <c r="A61" s="92" t="str">
        <f t="shared" si="8"/>
        <v/>
      </c>
      <c r="B61" s="93"/>
      <c r="C61" s="94"/>
      <c r="D61" s="95" t="str">
        <f t="shared" si="9"/>
        <v/>
      </c>
      <c r="E61" s="97"/>
      <c r="F61" s="97"/>
      <c r="G61" s="97"/>
      <c r="H61" s="97"/>
      <c r="I61" s="97"/>
      <c r="J61" s="97"/>
      <c r="K61" s="97"/>
      <c r="L61" s="97"/>
      <c r="M61" s="97"/>
      <c r="N61" s="97"/>
      <c r="O61" s="97"/>
      <c r="P61" s="97"/>
      <c r="Q61" s="97"/>
      <c r="R61" s="97"/>
      <c r="S61" s="97"/>
      <c r="T61" s="97"/>
      <c r="U61" s="97"/>
      <c r="V61" s="97"/>
      <c r="W61" s="97"/>
      <c r="X61" s="97"/>
      <c r="Y61" s="97"/>
      <c r="Z61" s="97"/>
      <c r="AA61" s="97"/>
      <c r="AB61" s="97"/>
      <c r="AC61" s="97"/>
      <c r="AD61" s="97"/>
      <c r="AE61" s="97"/>
      <c r="AF61" s="97"/>
      <c r="AG61" s="97"/>
      <c r="AH61" s="97"/>
      <c r="AI61" s="97"/>
      <c r="AJ61" s="97"/>
      <c r="AK61" s="97"/>
      <c r="AL61" s="97"/>
      <c r="AM61" s="98" t="str">
        <f t="shared" si="10"/>
        <v/>
      </c>
      <c r="AN61" s="12"/>
      <c r="AO61" s="13">
        <v>28</v>
      </c>
    </row>
    <row r="62" spans="1:41" ht="14.5" hidden="1">
      <c r="A62" s="92" t="str">
        <f t="shared" si="8"/>
        <v/>
      </c>
      <c r="B62" s="93"/>
      <c r="C62" s="94"/>
      <c r="D62" s="95" t="str">
        <f t="shared" si="9"/>
        <v/>
      </c>
      <c r="E62" s="97"/>
      <c r="F62" s="97"/>
      <c r="G62" s="97"/>
      <c r="H62" s="97"/>
      <c r="I62" s="97"/>
      <c r="J62" s="97"/>
      <c r="K62" s="97"/>
      <c r="L62" s="97"/>
      <c r="M62" s="97"/>
      <c r="N62" s="97"/>
      <c r="O62" s="97"/>
      <c r="P62" s="97"/>
      <c r="Q62" s="97"/>
      <c r="R62" s="97"/>
      <c r="S62" s="97"/>
      <c r="T62" s="97"/>
      <c r="U62" s="97"/>
      <c r="V62" s="97"/>
      <c r="W62" s="97"/>
      <c r="X62" s="97"/>
      <c r="Y62" s="97"/>
      <c r="Z62" s="97"/>
      <c r="AA62" s="97"/>
      <c r="AB62" s="97"/>
      <c r="AC62" s="97"/>
      <c r="AD62" s="97"/>
      <c r="AE62" s="97"/>
      <c r="AF62" s="97"/>
      <c r="AG62" s="97"/>
      <c r="AH62" s="97"/>
      <c r="AI62" s="97"/>
      <c r="AJ62" s="97"/>
      <c r="AK62" s="97"/>
      <c r="AL62" s="97"/>
      <c r="AM62" s="98" t="str">
        <f t="shared" si="10"/>
        <v/>
      </c>
      <c r="AN62" s="12"/>
      <c r="AO62" s="13">
        <v>29</v>
      </c>
    </row>
    <row r="63" spans="1:41" ht="14.5" hidden="1">
      <c r="A63" s="92" t="str">
        <f t="shared" si="8"/>
        <v/>
      </c>
      <c r="B63" s="93"/>
      <c r="C63" s="94"/>
      <c r="D63" s="95" t="str">
        <f t="shared" si="9"/>
        <v/>
      </c>
      <c r="E63" s="97"/>
      <c r="F63" s="97"/>
      <c r="G63" s="97"/>
      <c r="H63" s="97"/>
      <c r="I63" s="97"/>
      <c r="J63" s="97"/>
      <c r="K63" s="97"/>
      <c r="L63" s="97"/>
      <c r="M63" s="97"/>
      <c r="N63" s="97"/>
      <c r="O63" s="97"/>
      <c r="P63" s="97"/>
      <c r="Q63" s="97"/>
      <c r="R63" s="97"/>
      <c r="S63" s="97"/>
      <c r="T63" s="97"/>
      <c r="U63" s="97"/>
      <c r="V63" s="97"/>
      <c r="W63" s="97"/>
      <c r="X63" s="97"/>
      <c r="Y63" s="97"/>
      <c r="Z63" s="97"/>
      <c r="AA63" s="97"/>
      <c r="AB63" s="97"/>
      <c r="AC63" s="97"/>
      <c r="AD63" s="97"/>
      <c r="AE63" s="97"/>
      <c r="AF63" s="97"/>
      <c r="AG63" s="97"/>
      <c r="AH63" s="97"/>
      <c r="AI63" s="97"/>
      <c r="AJ63" s="97"/>
      <c r="AK63" s="97"/>
      <c r="AL63" s="97"/>
      <c r="AM63" s="98" t="str">
        <f t="shared" si="10"/>
        <v/>
      </c>
      <c r="AN63" s="12"/>
      <c r="AO63" s="13">
        <v>30</v>
      </c>
    </row>
    <row r="64" spans="1:41" ht="14.5" hidden="1">
      <c r="A64" s="92" t="str">
        <f t="shared" si="8"/>
        <v/>
      </c>
      <c r="B64" s="93"/>
      <c r="C64" s="94"/>
      <c r="D64" s="95" t="str">
        <f t="shared" si="9"/>
        <v/>
      </c>
      <c r="E64" s="97"/>
      <c r="F64" s="97"/>
      <c r="G64" s="97"/>
      <c r="H64" s="97"/>
      <c r="I64" s="97"/>
      <c r="J64" s="97"/>
      <c r="K64" s="97"/>
      <c r="L64" s="97"/>
      <c r="M64" s="97"/>
      <c r="N64" s="97"/>
      <c r="O64" s="97"/>
      <c r="P64" s="97"/>
      <c r="Q64" s="97"/>
      <c r="R64" s="97"/>
      <c r="S64" s="97"/>
      <c r="T64" s="97"/>
      <c r="U64" s="97"/>
      <c r="V64" s="97"/>
      <c r="W64" s="97"/>
      <c r="X64" s="97"/>
      <c r="Y64" s="97"/>
      <c r="Z64" s="97"/>
      <c r="AA64" s="97"/>
      <c r="AB64" s="97"/>
      <c r="AC64" s="97"/>
      <c r="AD64" s="97"/>
      <c r="AE64" s="97"/>
      <c r="AF64" s="97"/>
      <c r="AG64" s="97"/>
      <c r="AH64" s="97"/>
      <c r="AI64" s="97"/>
      <c r="AJ64" s="97"/>
      <c r="AK64" s="97"/>
      <c r="AL64" s="97"/>
      <c r="AM64" s="98" t="str">
        <f t="shared" si="10"/>
        <v/>
      </c>
      <c r="AN64" s="12"/>
      <c r="AO64" s="13">
        <v>31</v>
      </c>
    </row>
    <row r="65" spans="1:41" ht="14.5" hidden="1">
      <c r="A65" s="92" t="str">
        <f t="shared" si="8"/>
        <v/>
      </c>
      <c r="B65" s="93"/>
      <c r="C65" s="94"/>
      <c r="D65" s="95" t="str">
        <f t="shared" si="9"/>
        <v/>
      </c>
      <c r="E65" s="97"/>
      <c r="F65" s="97"/>
      <c r="G65" s="97"/>
      <c r="H65" s="97"/>
      <c r="I65" s="97"/>
      <c r="J65" s="97"/>
      <c r="K65" s="97"/>
      <c r="L65" s="97"/>
      <c r="M65" s="97"/>
      <c r="N65" s="97"/>
      <c r="O65" s="97"/>
      <c r="P65" s="97"/>
      <c r="Q65" s="97"/>
      <c r="R65" s="97"/>
      <c r="S65" s="97"/>
      <c r="T65" s="97"/>
      <c r="U65" s="97"/>
      <c r="V65" s="97"/>
      <c r="W65" s="97"/>
      <c r="X65" s="97"/>
      <c r="Y65" s="97"/>
      <c r="Z65" s="97"/>
      <c r="AA65" s="97"/>
      <c r="AB65" s="97"/>
      <c r="AC65" s="97"/>
      <c r="AD65" s="97"/>
      <c r="AE65" s="97"/>
      <c r="AF65" s="97"/>
      <c r="AG65" s="97"/>
      <c r="AH65" s="97"/>
      <c r="AI65" s="97"/>
      <c r="AJ65" s="97"/>
      <c r="AK65" s="97"/>
      <c r="AL65" s="97"/>
      <c r="AM65" s="98" t="str">
        <f t="shared" si="10"/>
        <v/>
      </c>
      <c r="AN65" s="12"/>
      <c r="AO65" s="13">
        <v>32</v>
      </c>
    </row>
    <row r="66" spans="1:41" ht="14.5" hidden="1">
      <c r="A66" s="92" t="str">
        <f t="shared" si="8"/>
        <v/>
      </c>
      <c r="B66" s="93"/>
      <c r="C66" s="94"/>
      <c r="D66" s="95" t="str">
        <f t="shared" si="9"/>
        <v/>
      </c>
      <c r="E66" s="97"/>
      <c r="F66" s="97"/>
      <c r="G66" s="97"/>
      <c r="H66" s="97"/>
      <c r="I66" s="97"/>
      <c r="J66" s="97"/>
      <c r="K66" s="97"/>
      <c r="L66" s="97"/>
      <c r="M66" s="97"/>
      <c r="N66" s="97"/>
      <c r="O66" s="97"/>
      <c r="P66" s="97"/>
      <c r="Q66" s="97"/>
      <c r="R66" s="97"/>
      <c r="S66" s="97"/>
      <c r="T66" s="97"/>
      <c r="U66" s="97"/>
      <c r="V66" s="97"/>
      <c r="W66" s="97"/>
      <c r="X66" s="97"/>
      <c r="Y66" s="97"/>
      <c r="Z66" s="97"/>
      <c r="AA66" s="97"/>
      <c r="AB66" s="97"/>
      <c r="AC66" s="97"/>
      <c r="AD66" s="97"/>
      <c r="AE66" s="97"/>
      <c r="AF66" s="97"/>
      <c r="AG66" s="97"/>
      <c r="AH66" s="97"/>
      <c r="AI66" s="97"/>
      <c r="AJ66" s="97"/>
      <c r="AK66" s="97"/>
      <c r="AL66" s="97"/>
      <c r="AM66" s="98" t="str">
        <f t="shared" si="10"/>
        <v/>
      </c>
      <c r="AN66" s="12"/>
      <c r="AO66" s="13">
        <v>33</v>
      </c>
    </row>
    <row r="67" spans="1:41" ht="14.5" hidden="1">
      <c r="A67" s="92" t="str">
        <f t="shared" si="8"/>
        <v/>
      </c>
      <c r="B67" s="93"/>
      <c r="C67" s="94"/>
      <c r="D67" s="95" t="str">
        <f t="shared" si="9"/>
        <v/>
      </c>
      <c r="E67" s="97"/>
      <c r="F67" s="97"/>
      <c r="G67" s="97"/>
      <c r="H67" s="97"/>
      <c r="I67" s="97"/>
      <c r="J67" s="97"/>
      <c r="K67" s="97"/>
      <c r="L67" s="97"/>
      <c r="M67" s="97"/>
      <c r="N67" s="97"/>
      <c r="O67" s="97"/>
      <c r="P67" s="97"/>
      <c r="Q67" s="97"/>
      <c r="R67" s="97"/>
      <c r="S67" s="97"/>
      <c r="T67" s="97"/>
      <c r="U67" s="97"/>
      <c r="V67" s="97"/>
      <c r="W67" s="97"/>
      <c r="X67" s="97"/>
      <c r="Y67" s="97"/>
      <c r="Z67" s="97"/>
      <c r="AA67" s="97"/>
      <c r="AB67" s="97"/>
      <c r="AC67" s="97"/>
      <c r="AD67" s="97"/>
      <c r="AE67" s="97"/>
      <c r="AF67" s="97"/>
      <c r="AG67" s="97"/>
      <c r="AH67" s="97"/>
      <c r="AI67" s="97"/>
      <c r="AJ67" s="97"/>
      <c r="AK67" s="97"/>
      <c r="AL67" s="97"/>
      <c r="AM67" s="98" t="str">
        <f t="shared" si="10"/>
        <v/>
      </c>
      <c r="AN67" s="12"/>
      <c r="AO67" s="13">
        <v>34</v>
      </c>
    </row>
    <row r="68" spans="1:41" ht="14.5" hidden="1">
      <c r="A68" s="92" t="str">
        <f t="shared" si="8"/>
        <v/>
      </c>
      <c r="B68" s="93"/>
      <c r="C68" s="94"/>
      <c r="D68" s="95" t="str">
        <f t="shared" si="9"/>
        <v/>
      </c>
      <c r="E68" s="97"/>
      <c r="F68" s="97"/>
      <c r="G68" s="97"/>
      <c r="H68" s="97"/>
      <c r="I68" s="97"/>
      <c r="J68" s="97"/>
      <c r="K68" s="97"/>
      <c r="L68" s="97"/>
      <c r="M68" s="97"/>
      <c r="N68" s="97"/>
      <c r="O68" s="97"/>
      <c r="P68" s="97"/>
      <c r="Q68" s="97"/>
      <c r="R68" s="97"/>
      <c r="S68" s="97"/>
      <c r="T68" s="97"/>
      <c r="U68" s="97"/>
      <c r="V68" s="97"/>
      <c r="W68" s="97"/>
      <c r="X68" s="97"/>
      <c r="Y68" s="97"/>
      <c r="Z68" s="97"/>
      <c r="AA68" s="97"/>
      <c r="AB68" s="97"/>
      <c r="AC68" s="97"/>
      <c r="AD68" s="97"/>
      <c r="AE68" s="97"/>
      <c r="AF68" s="97"/>
      <c r="AG68" s="97"/>
      <c r="AH68" s="97"/>
      <c r="AI68" s="97"/>
      <c r="AJ68" s="97"/>
      <c r="AK68" s="97"/>
      <c r="AL68" s="97"/>
      <c r="AM68" s="98" t="str">
        <f t="shared" si="10"/>
        <v/>
      </c>
      <c r="AN68" s="12"/>
      <c r="AO68" s="13">
        <v>35</v>
      </c>
    </row>
    <row r="69" spans="1:41" ht="14.5" hidden="1">
      <c r="A69" s="92" t="str">
        <f t="shared" si="8"/>
        <v/>
      </c>
      <c r="B69" s="93"/>
      <c r="C69" s="94"/>
      <c r="D69" s="95" t="str">
        <f t="shared" si="9"/>
        <v/>
      </c>
      <c r="E69" s="97"/>
      <c r="F69" s="97"/>
      <c r="G69" s="97"/>
      <c r="H69" s="97"/>
      <c r="I69" s="97"/>
      <c r="J69" s="97"/>
      <c r="K69" s="97"/>
      <c r="L69" s="97"/>
      <c r="M69" s="97"/>
      <c r="N69" s="97"/>
      <c r="O69" s="97"/>
      <c r="P69" s="97"/>
      <c r="Q69" s="97"/>
      <c r="R69" s="97"/>
      <c r="S69" s="97"/>
      <c r="T69" s="97"/>
      <c r="U69" s="97"/>
      <c r="V69" s="97"/>
      <c r="W69" s="97"/>
      <c r="X69" s="97"/>
      <c r="Y69" s="97"/>
      <c r="Z69" s="97"/>
      <c r="AA69" s="97"/>
      <c r="AB69" s="97"/>
      <c r="AC69" s="97"/>
      <c r="AD69" s="97"/>
      <c r="AE69" s="97"/>
      <c r="AF69" s="97"/>
      <c r="AG69" s="97"/>
      <c r="AH69" s="97"/>
      <c r="AI69" s="97"/>
      <c r="AJ69" s="97"/>
      <c r="AK69" s="97"/>
      <c r="AL69" s="97"/>
      <c r="AM69" s="98" t="str">
        <f t="shared" si="10"/>
        <v/>
      </c>
      <c r="AN69" s="12"/>
      <c r="AO69" s="13">
        <v>36</v>
      </c>
    </row>
    <row r="70" spans="1:41" ht="14.5" hidden="1">
      <c r="A70" s="92" t="str">
        <f t="shared" si="8"/>
        <v/>
      </c>
      <c r="B70" s="93"/>
      <c r="C70" s="94"/>
      <c r="D70" s="95" t="str">
        <f t="shared" si="9"/>
        <v/>
      </c>
      <c r="E70" s="97"/>
      <c r="F70" s="97"/>
      <c r="G70" s="97"/>
      <c r="H70" s="97"/>
      <c r="I70" s="97"/>
      <c r="J70" s="97"/>
      <c r="K70" s="97"/>
      <c r="L70" s="97"/>
      <c r="M70" s="97"/>
      <c r="N70" s="97"/>
      <c r="O70" s="97"/>
      <c r="P70" s="97"/>
      <c r="Q70" s="97"/>
      <c r="R70" s="97"/>
      <c r="S70" s="97"/>
      <c r="T70" s="97"/>
      <c r="U70" s="97"/>
      <c r="V70" s="97"/>
      <c r="W70" s="97"/>
      <c r="X70" s="97"/>
      <c r="Y70" s="97"/>
      <c r="Z70" s="97"/>
      <c r="AA70" s="97"/>
      <c r="AB70" s="97"/>
      <c r="AC70" s="97"/>
      <c r="AD70" s="97"/>
      <c r="AE70" s="97"/>
      <c r="AF70" s="97"/>
      <c r="AG70" s="97"/>
      <c r="AH70" s="97"/>
      <c r="AI70" s="97"/>
      <c r="AJ70" s="97"/>
      <c r="AK70" s="97"/>
      <c r="AL70" s="97"/>
      <c r="AM70" s="98" t="str">
        <f t="shared" si="10"/>
        <v/>
      </c>
      <c r="AN70" s="12"/>
      <c r="AO70" s="13">
        <v>37</v>
      </c>
    </row>
    <row r="71" spans="1:41" ht="14.5" hidden="1">
      <c r="A71" s="92" t="str">
        <f t="shared" si="8"/>
        <v/>
      </c>
      <c r="B71" s="93"/>
      <c r="C71" s="94"/>
      <c r="D71" s="95" t="str">
        <f t="shared" si="9"/>
        <v/>
      </c>
      <c r="E71" s="97"/>
      <c r="F71" s="97"/>
      <c r="G71" s="97"/>
      <c r="H71" s="97"/>
      <c r="I71" s="97"/>
      <c r="J71" s="97"/>
      <c r="K71" s="97"/>
      <c r="L71" s="97"/>
      <c r="M71" s="97"/>
      <c r="N71" s="97"/>
      <c r="O71" s="97"/>
      <c r="P71" s="97"/>
      <c r="Q71" s="97"/>
      <c r="R71" s="97"/>
      <c r="S71" s="97"/>
      <c r="T71" s="97"/>
      <c r="U71" s="97"/>
      <c r="V71" s="97"/>
      <c r="W71" s="97"/>
      <c r="X71" s="97"/>
      <c r="Y71" s="97"/>
      <c r="Z71" s="97"/>
      <c r="AA71" s="97"/>
      <c r="AB71" s="97"/>
      <c r="AC71" s="97"/>
      <c r="AD71" s="97"/>
      <c r="AE71" s="97"/>
      <c r="AF71" s="97"/>
      <c r="AG71" s="97"/>
      <c r="AH71" s="97"/>
      <c r="AI71" s="97"/>
      <c r="AJ71" s="97"/>
      <c r="AK71" s="97"/>
      <c r="AL71" s="97"/>
      <c r="AM71" s="98" t="str">
        <f t="shared" si="10"/>
        <v/>
      </c>
      <c r="AN71" s="12"/>
      <c r="AO71" s="13">
        <v>38</v>
      </c>
    </row>
    <row r="72" spans="1:41" ht="14.5" hidden="1">
      <c r="A72" s="92" t="str">
        <f t="shared" si="8"/>
        <v/>
      </c>
      <c r="B72" s="93"/>
      <c r="C72" s="94"/>
      <c r="D72" s="95" t="str">
        <f t="shared" si="9"/>
        <v/>
      </c>
      <c r="E72" s="97"/>
      <c r="F72" s="97"/>
      <c r="G72" s="97"/>
      <c r="H72" s="97"/>
      <c r="I72" s="97"/>
      <c r="J72" s="97"/>
      <c r="K72" s="97"/>
      <c r="L72" s="97"/>
      <c r="M72" s="97"/>
      <c r="N72" s="97"/>
      <c r="O72" s="97"/>
      <c r="P72" s="97"/>
      <c r="Q72" s="97"/>
      <c r="R72" s="97"/>
      <c r="S72" s="97"/>
      <c r="T72" s="97"/>
      <c r="U72" s="97"/>
      <c r="V72" s="97"/>
      <c r="W72" s="97"/>
      <c r="X72" s="97"/>
      <c r="Y72" s="97"/>
      <c r="Z72" s="97"/>
      <c r="AA72" s="97"/>
      <c r="AB72" s="97"/>
      <c r="AC72" s="97"/>
      <c r="AD72" s="97"/>
      <c r="AE72" s="97"/>
      <c r="AF72" s="97"/>
      <c r="AG72" s="97"/>
      <c r="AH72" s="97"/>
      <c r="AI72" s="97"/>
      <c r="AJ72" s="97"/>
      <c r="AK72" s="97"/>
      <c r="AL72" s="97"/>
      <c r="AM72" s="98" t="str">
        <f t="shared" si="10"/>
        <v/>
      </c>
      <c r="AN72" s="12"/>
      <c r="AO72" s="13">
        <v>39</v>
      </c>
    </row>
    <row r="73" spans="1:41" ht="14.5" hidden="1">
      <c r="A73" s="92" t="str">
        <f t="shared" si="8"/>
        <v/>
      </c>
      <c r="B73" s="93"/>
      <c r="C73" s="94"/>
      <c r="D73" s="95" t="str">
        <f t="shared" si="9"/>
        <v/>
      </c>
      <c r="E73" s="97"/>
      <c r="F73" s="97"/>
      <c r="G73" s="97"/>
      <c r="H73" s="97"/>
      <c r="I73" s="97"/>
      <c r="J73" s="97"/>
      <c r="K73" s="97"/>
      <c r="L73" s="97"/>
      <c r="M73" s="97"/>
      <c r="N73" s="97"/>
      <c r="O73" s="97"/>
      <c r="P73" s="97"/>
      <c r="Q73" s="97"/>
      <c r="R73" s="97"/>
      <c r="S73" s="97"/>
      <c r="T73" s="97"/>
      <c r="U73" s="97"/>
      <c r="V73" s="97"/>
      <c r="W73" s="97"/>
      <c r="X73" s="97"/>
      <c r="Y73" s="97"/>
      <c r="Z73" s="97"/>
      <c r="AA73" s="97"/>
      <c r="AB73" s="97"/>
      <c r="AC73" s="97"/>
      <c r="AD73" s="97"/>
      <c r="AE73" s="97"/>
      <c r="AF73" s="97"/>
      <c r="AG73" s="97"/>
      <c r="AH73" s="97"/>
      <c r="AI73" s="97"/>
      <c r="AJ73" s="97"/>
      <c r="AK73" s="97"/>
      <c r="AL73" s="97"/>
      <c r="AM73" s="98" t="str">
        <f t="shared" si="10"/>
        <v/>
      </c>
      <c r="AN73" s="12"/>
      <c r="AO73" s="13">
        <v>40</v>
      </c>
    </row>
    <row r="74" spans="1:41" ht="14.5" hidden="1">
      <c r="A74" s="92" t="str">
        <f t="shared" si="8"/>
        <v/>
      </c>
      <c r="B74" s="93"/>
      <c r="C74" s="94"/>
      <c r="D74" s="95" t="str">
        <f t="shared" si="9"/>
        <v/>
      </c>
      <c r="E74" s="97"/>
      <c r="F74" s="97"/>
      <c r="G74" s="97"/>
      <c r="H74" s="97"/>
      <c r="I74" s="97"/>
      <c r="J74" s="97"/>
      <c r="K74" s="97"/>
      <c r="L74" s="97"/>
      <c r="M74" s="97"/>
      <c r="N74" s="97"/>
      <c r="O74" s="97"/>
      <c r="P74" s="97"/>
      <c r="Q74" s="97"/>
      <c r="R74" s="97"/>
      <c r="S74" s="97"/>
      <c r="T74" s="97"/>
      <c r="U74" s="97"/>
      <c r="V74" s="97"/>
      <c r="W74" s="97"/>
      <c r="X74" s="97"/>
      <c r="Y74" s="97"/>
      <c r="Z74" s="97"/>
      <c r="AA74" s="97"/>
      <c r="AB74" s="97"/>
      <c r="AC74" s="97"/>
      <c r="AD74" s="97"/>
      <c r="AE74" s="97"/>
      <c r="AF74" s="97"/>
      <c r="AG74" s="97"/>
      <c r="AH74" s="97"/>
      <c r="AI74" s="97"/>
      <c r="AJ74" s="97"/>
      <c r="AK74" s="97"/>
      <c r="AL74" s="97"/>
      <c r="AM74" s="98" t="str">
        <f t="shared" si="10"/>
        <v/>
      </c>
      <c r="AN74" s="12"/>
      <c r="AO74" s="13">
        <v>41</v>
      </c>
    </row>
    <row r="75" spans="1:41" ht="14.5" hidden="1">
      <c r="A75" s="92" t="str">
        <f t="shared" si="8"/>
        <v/>
      </c>
      <c r="B75" s="93"/>
      <c r="C75" s="94"/>
      <c r="D75" s="95" t="str">
        <f t="shared" si="9"/>
        <v/>
      </c>
      <c r="E75" s="97"/>
      <c r="F75" s="97"/>
      <c r="G75" s="97"/>
      <c r="H75" s="97"/>
      <c r="I75" s="97"/>
      <c r="J75" s="97"/>
      <c r="K75" s="97"/>
      <c r="L75" s="97"/>
      <c r="M75" s="97"/>
      <c r="N75" s="97"/>
      <c r="O75" s="97"/>
      <c r="P75" s="97"/>
      <c r="Q75" s="97"/>
      <c r="R75" s="97"/>
      <c r="S75" s="97"/>
      <c r="T75" s="97"/>
      <c r="U75" s="97"/>
      <c r="V75" s="97"/>
      <c r="W75" s="97"/>
      <c r="X75" s="97"/>
      <c r="Y75" s="97"/>
      <c r="Z75" s="97"/>
      <c r="AA75" s="97"/>
      <c r="AB75" s="97"/>
      <c r="AC75" s="97"/>
      <c r="AD75" s="97"/>
      <c r="AE75" s="97"/>
      <c r="AF75" s="97"/>
      <c r="AG75" s="97"/>
      <c r="AH75" s="97"/>
      <c r="AI75" s="97"/>
      <c r="AJ75" s="97"/>
      <c r="AK75" s="97"/>
      <c r="AL75" s="97"/>
      <c r="AM75" s="98" t="str">
        <f t="shared" si="10"/>
        <v/>
      </c>
      <c r="AN75" s="12"/>
      <c r="AO75" s="13">
        <v>42</v>
      </c>
    </row>
    <row r="76" spans="1:41" ht="14.5" hidden="1">
      <c r="A76" s="92" t="str">
        <f t="shared" si="8"/>
        <v/>
      </c>
      <c r="B76" s="93"/>
      <c r="C76" s="94"/>
      <c r="D76" s="95" t="str">
        <f t="shared" si="9"/>
        <v/>
      </c>
      <c r="E76" s="97"/>
      <c r="F76" s="97"/>
      <c r="G76" s="97"/>
      <c r="H76" s="97"/>
      <c r="I76" s="97"/>
      <c r="J76" s="97"/>
      <c r="K76" s="97"/>
      <c r="L76" s="97"/>
      <c r="M76" s="97"/>
      <c r="N76" s="97"/>
      <c r="O76" s="97"/>
      <c r="P76" s="97"/>
      <c r="Q76" s="97"/>
      <c r="R76" s="97"/>
      <c r="S76" s="97"/>
      <c r="T76" s="97"/>
      <c r="U76" s="97"/>
      <c r="V76" s="97"/>
      <c r="W76" s="97"/>
      <c r="X76" s="97"/>
      <c r="Y76" s="97"/>
      <c r="Z76" s="97"/>
      <c r="AA76" s="97"/>
      <c r="AB76" s="97"/>
      <c r="AC76" s="97"/>
      <c r="AD76" s="97"/>
      <c r="AE76" s="97"/>
      <c r="AF76" s="97"/>
      <c r="AG76" s="97"/>
      <c r="AH76" s="97"/>
      <c r="AI76" s="97"/>
      <c r="AJ76" s="97"/>
      <c r="AK76" s="97"/>
      <c r="AL76" s="97"/>
      <c r="AM76" s="98" t="str">
        <f t="shared" si="10"/>
        <v/>
      </c>
      <c r="AN76" s="12"/>
      <c r="AO76" s="13">
        <v>43</v>
      </c>
    </row>
    <row r="77" spans="1:41" ht="14.5" hidden="1">
      <c r="A77" s="92" t="str">
        <f t="shared" si="8"/>
        <v/>
      </c>
      <c r="B77" s="93"/>
      <c r="C77" s="94"/>
      <c r="D77" s="95" t="str">
        <f t="shared" si="9"/>
        <v/>
      </c>
      <c r="E77" s="97"/>
      <c r="F77" s="97"/>
      <c r="G77" s="97"/>
      <c r="H77" s="97"/>
      <c r="I77" s="97"/>
      <c r="J77" s="97"/>
      <c r="K77" s="97"/>
      <c r="L77" s="97"/>
      <c r="M77" s="97"/>
      <c r="N77" s="97"/>
      <c r="O77" s="97"/>
      <c r="P77" s="97"/>
      <c r="Q77" s="97"/>
      <c r="R77" s="97"/>
      <c r="S77" s="97"/>
      <c r="T77" s="97"/>
      <c r="U77" s="97"/>
      <c r="V77" s="97"/>
      <c r="W77" s="97"/>
      <c r="X77" s="97"/>
      <c r="Y77" s="97"/>
      <c r="Z77" s="97"/>
      <c r="AA77" s="97"/>
      <c r="AB77" s="97"/>
      <c r="AC77" s="97"/>
      <c r="AD77" s="97"/>
      <c r="AE77" s="97"/>
      <c r="AF77" s="97"/>
      <c r="AG77" s="97"/>
      <c r="AH77" s="97"/>
      <c r="AI77" s="97"/>
      <c r="AJ77" s="97"/>
      <c r="AK77" s="97"/>
      <c r="AL77" s="97"/>
      <c r="AM77" s="98" t="str">
        <f t="shared" si="10"/>
        <v/>
      </c>
      <c r="AN77" s="12"/>
      <c r="AO77" s="13">
        <v>44</v>
      </c>
    </row>
    <row r="78" spans="1:41" ht="14.5" hidden="1">
      <c r="A78" s="92" t="str">
        <f t="shared" si="8"/>
        <v/>
      </c>
      <c r="B78" s="93"/>
      <c r="C78" s="94"/>
      <c r="D78" s="95" t="str">
        <f t="shared" si="9"/>
        <v/>
      </c>
      <c r="E78" s="97"/>
      <c r="F78" s="97"/>
      <c r="G78" s="97"/>
      <c r="H78" s="97"/>
      <c r="I78" s="97"/>
      <c r="J78" s="97"/>
      <c r="K78" s="97"/>
      <c r="L78" s="97"/>
      <c r="M78" s="97"/>
      <c r="N78" s="97"/>
      <c r="O78" s="97"/>
      <c r="P78" s="97"/>
      <c r="Q78" s="97"/>
      <c r="R78" s="97"/>
      <c r="S78" s="97"/>
      <c r="T78" s="97"/>
      <c r="U78" s="97"/>
      <c r="V78" s="97"/>
      <c r="W78" s="97"/>
      <c r="X78" s="97"/>
      <c r="Y78" s="97"/>
      <c r="Z78" s="97"/>
      <c r="AA78" s="97"/>
      <c r="AB78" s="97"/>
      <c r="AC78" s="97"/>
      <c r="AD78" s="97"/>
      <c r="AE78" s="97"/>
      <c r="AF78" s="97"/>
      <c r="AG78" s="97"/>
      <c r="AH78" s="97"/>
      <c r="AI78" s="97"/>
      <c r="AJ78" s="97"/>
      <c r="AK78" s="97"/>
      <c r="AL78" s="97"/>
      <c r="AM78" s="98" t="str">
        <f t="shared" si="10"/>
        <v/>
      </c>
      <c r="AN78" s="12"/>
      <c r="AO78" s="13">
        <v>45</v>
      </c>
    </row>
    <row r="79" spans="1:41" ht="14.5" hidden="1">
      <c r="A79" s="92" t="str">
        <f t="shared" si="8"/>
        <v/>
      </c>
      <c r="B79" s="93"/>
      <c r="C79" s="94"/>
      <c r="D79" s="95" t="str">
        <f t="shared" si="9"/>
        <v/>
      </c>
      <c r="E79" s="97"/>
      <c r="F79" s="97"/>
      <c r="G79" s="97"/>
      <c r="H79" s="97"/>
      <c r="I79" s="97"/>
      <c r="J79" s="97"/>
      <c r="K79" s="97"/>
      <c r="L79" s="97"/>
      <c r="M79" s="97"/>
      <c r="N79" s="97"/>
      <c r="O79" s="97"/>
      <c r="P79" s="97"/>
      <c r="Q79" s="97"/>
      <c r="R79" s="97"/>
      <c r="S79" s="97"/>
      <c r="T79" s="97"/>
      <c r="U79" s="97"/>
      <c r="V79" s="97"/>
      <c r="W79" s="97"/>
      <c r="X79" s="97"/>
      <c r="Y79" s="97"/>
      <c r="Z79" s="97"/>
      <c r="AA79" s="97"/>
      <c r="AB79" s="97"/>
      <c r="AC79" s="97"/>
      <c r="AD79" s="97"/>
      <c r="AE79" s="97"/>
      <c r="AF79" s="97"/>
      <c r="AG79" s="97"/>
      <c r="AH79" s="97"/>
      <c r="AI79" s="97"/>
      <c r="AJ79" s="97"/>
      <c r="AK79" s="97"/>
      <c r="AL79" s="97"/>
      <c r="AM79" s="98" t="str">
        <f t="shared" si="10"/>
        <v/>
      </c>
      <c r="AN79" s="12"/>
      <c r="AO79" s="13">
        <v>46</v>
      </c>
    </row>
    <row r="80" spans="1:41" ht="14.5" hidden="1">
      <c r="A80" s="92" t="str">
        <f t="shared" si="8"/>
        <v/>
      </c>
      <c r="B80" s="93"/>
      <c r="C80" s="94"/>
      <c r="D80" s="95" t="str">
        <f t="shared" si="9"/>
        <v/>
      </c>
      <c r="E80" s="97"/>
      <c r="F80" s="97"/>
      <c r="G80" s="97"/>
      <c r="H80" s="97"/>
      <c r="I80" s="97"/>
      <c r="J80" s="97"/>
      <c r="K80" s="97"/>
      <c r="L80" s="97"/>
      <c r="M80" s="97"/>
      <c r="N80" s="97"/>
      <c r="O80" s="97"/>
      <c r="P80" s="97"/>
      <c r="Q80" s="97"/>
      <c r="R80" s="97"/>
      <c r="S80" s="97"/>
      <c r="T80" s="97"/>
      <c r="U80" s="97"/>
      <c r="V80" s="97"/>
      <c r="W80" s="97"/>
      <c r="X80" s="97"/>
      <c r="Y80" s="97"/>
      <c r="Z80" s="97"/>
      <c r="AA80" s="97"/>
      <c r="AB80" s="97"/>
      <c r="AC80" s="97"/>
      <c r="AD80" s="97"/>
      <c r="AE80" s="97"/>
      <c r="AF80" s="97"/>
      <c r="AG80" s="97"/>
      <c r="AH80" s="97"/>
      <c r="AI80" s="97"/>
      <c r="AJ80" s="97"/>
      <c r="AK80" s="97"/>
      <c r="AL80" s="97"/>
      <c r="AM80" s="98" t="str">
        <f t="shared" si="10"/>
        <v/>
      </c>
      <c r="AN80" s="12"/>
      <c r="AO80" s="13">
        <v>47</v>
      </c>
    </row>
    <row r="81" spans="1:41" ht="14.5" hidden="1">
      <c r="A81" s="92" t="str">
        <f t="shared" si="8"/>
        <v/>
      </c>
      <c r="B81" s="93"/>
      <c r="C81" s="94"/>
      <c r="D81" s="95" t="str">
        <f t="shared" si="9"/>
        <v/>
      </c>
      <c r="E81" s="97"/>
      <c r="F81" s="97"/>
      <c r="G81" s="97"/>
      <c r="H81" s="97"/>
      <c r="I81" s="97"/>
      <c r="J81" s="97"/>
      <c r="K81" s="97"/>
      <c r="L81" s="97"/>
      <c r="M81" s="97"/>
      <c r="N81" s="97"/>
      <c r="O81" s="97"/>
      <c r="P81" s="97"/>
      <c r="Q81" s="97"/>
      <c r="R81" s="97"/>
      <c r="S81" s="97"/>
      <c r="T81" s="97"/>
      <c r="U81" s="97"/>
      <c r="V81" s="97"/>
      <c r="W81" s="97"/>
      <c r="X81" s="97"/>
      <c r="Y81" s="97"/>
      <c r="Z81" s="97"/>
      <c r="AA81" s="97"/>
      <c r="AB81" s="97"/>
      <c r="AC81" s="97"/>
      <c r="AD81" s="97"/>
      <c r="AE81" s="97"/>
      <c r="AF81" s="97"/>
      <c r="AG81" s="97"/>
      <c r="AH81" s="97"/>
      <c r="AI81" s="97"/>
      <c r="AJ81" s="97"/>
      <c r="AK81" s="97"/>
      <c r="AL81" s="97"/>
      <c r="AM81" s="98" t="str">
        <f t="shared" si="10"/>
        <v/>
      </c>
      <c r="AN81" s="12"/>
      <c r="AO81" s="13">
        <v>48</v>
      </c>
    </row>
    <row r="82" spans="1:41" ht="14.5" hidden="1">
      <c r="A82" s="92" t="str">
        <f t="shared" si="8"/>
        <v/>
      </c>
      <c r="B82" s="93"/>
      <c r="C82" s="94"/>
      <c r="D82" s="95" t="str">
        <f t="shared" si="9"/>
        <v/>
      </c>
      <c r="E82" s="97"/>
      <c r="F82" s="97"/>
      <c r="G82" s="97"/>
      <c r="H82" s="97"/>
      <c r="I82" s="97"/>
      <c r="J82" s="97"/>
      <c r="K82" s="97"/>
      <c r="L82" s="97"/>
      <c r="M82" s="97"/>
      <c r="N82" s="97"/>
      <c r="O82" s="97"/>
      <c r="P82" s="97"/>
      <c r="Q82" s="97"/>
      <c r="R82" s="97"/>
      <c r="S82" s="97"/>
      <c r="T82" s="97"/>
      <c r="U82" s="97"/>
      <c r="V82" s="97"/>
      <c r="W82" s="97"/>
      <c r="X82" s="97"/>
      <c r="Y82" s="97"/>
      <c r="Z82" s="97"/>
      <c r="AA82" s="97"/>
      <c r="AB82" s="97"/>
      <c r="AC82" s="97"/>
      <c r="AD82" s="97"/>
      <c r="AE82" s="97"/>
      <c r="AF82" s="97"/>
      <c r="AG82" s="97"/>
      <c r="AH82" s="97"/>
      <c r="AI82" s="97"/>
      <c r="AJ82" s="97"/>
      <c r="AK82" s="97"/>
      <c r="AL82" s="97"/>
      <c r="AM82" s="98" t="str">
        <f t="shared" si="10"/>
        <v/>
      </c>
      <c r="AN82" s="12"/>
      <c r="AO82" s="13">
        <v>49</v>
      </c>
    </row>
    <row r="83" spans="1:41" ht="14.5" hidden="1">
      <c r="A83" s="92" t="str">
        <f t="shared" si="8"/>
        <v/>
      </c>
      <c r="B83" s="93"/>
      <c r="C83" s="94"/>
      <c r="D83" s="95" t="str">
        <f t="shared" si="9"/>
        <v/>
      </c>
      <c r="E83" s="97"/>
      <c r="F83" s="97"/>
      <c r="G83" s="97"/>
      <c r="H83" s="97"/>
      <c r="I83" s="97"/>
      <c r="J83" s="97"/>
      <c r="K83" s="97"/>
      <c r="L83" s="97"/>
      <c r="M83" s="97"/>
      <c r="N83" s="97"/>
      <c r="O83" s="97"/>
      <c r="P83" s="97"/>
      <c r="Q83" s="97"/>
      <c r="R83" s="97"/>
      <c r="S83" s="97"/>
      <c r="T83" s="97"/>
      <c r="U83" s="97"/>
      <c r="V83" s="97"/>
      <c r="W83" s="97"/>
      <c r="X83" s="97"/>
      <c r="Y83" s="97"/>
      <c r="Z83" s="97"/>
      <c r="AA83" s="97"/>
      <c r="AB83" s="97"/>
      <c r="AC83" s="97"/>
      <c r="AD83" s="97"/>
      <c r="AE83" s="97"/>
      <c r="AF83" s="97"/>
      <c r="AG83" s="97"/>
      <c r="AH83" s="97"/>
      <c r="AI83" s="97"/>
      <c r="AJ83" s="97"/>
      <c r="AK83" s="97"/>
      <c r="AL83" s="97"/>
      <c r="AM83" s="98" t="str">
        <f t="shared" si="10"/>
        <v/>
      </c>
      <c r="AN83" s="12"/>
      <c r="AO83" s="13">
        <v>50</v>
      </c>
    </row>
    <row r="84" spans="1:41" ht="14.5" hidden="1">
      <c r="A84" s="92" t="str">
        <f t="shared" si="8"/>
        <v/>
      </c>
      <c r="B84" s="93"/>
      <c r="C84" s="94"/>
      <c r="D84" s="95" t="str">
        <f t="shared" si="9"/>
        <v/>
      </c>
      <c r="E84" s="97"/>
      <c r="F84" s="97"/>
      <c r="G84" s="97"/>
      <c r="H84" s="97"/>
      <c r="I84" s="97"/>
      <c r="J84" s="97"/>
      <c r="K84" s="97"/>
      <c r="L84" s="97"/>
      <c r="M84" s="97"/>
      <c r="N84" s="97"/>
      <c r="O84" s="97"/>
      <c r="P84" s="97"/>
      <c r="Q84" s="97"/>
      <c r="R84" s="97"/>
      <c r="S84" s="97"/>
      <c r="T84" s="97"/>
      <c r="U84" s="97"/>
      <c r="V84" s="97"/>
      <c r="W84" s="97"/>
      <c r="X84" s="97"/>
      <c r="Y84" s="97"/>
      <c r="Z84" s="97"/>
      <c r="AA84" s="97"/>
      <c r="AB84" s="97"/>
      <c r="AC84" s="97"/>
      <c r="AD84" s="97"/>
      <c r="AE84" s="97"/>
      <c r="AF84" s="97"/>
      <c r="AG84" s="97"/>
      <c r="AH84" s="97"/>
      <c r="AI84" s="97"/>
      <c r="AJ84" s="97"/>
      <c r="AK84" s="97"/>
      <c r="AL84" s="97"/>
      <c r="AM84" s="98" t="str">
        <f t="shared" si="10"/>
        <v/>
      </c>
      <c r="AN84" s="12"/>
      <c r="AO84" s="13">
        <v>51</v>
      </c>
    </row>
    <row r="85" spans="1:41" ht="14.5" hidden="1">
      <c r="A85" s="92" t="str">
        <f t="shared" si="8"/>
        <v/>
      </c>
      <c r="B85" s="93"/>
      <c r="C85" s="94"/>
      <c r="D85" s="95" t="str">
        <f t="shared" si="9"/>
        <v/>
      </c>
      <c r="E85" s="97"/>
      <c r="F85" s="97"/>
      <c r="G85" s="97"/>
      <c r="H85" s="97"/>
      <c r="I85" s="97"/>
      <c r="J85" s="97"/>
      <c r="K85" s="97"/>
      <c r="L85" s="97"/>
      <c r="M85" s="97"/>
      <c r="N85" s="97"/>
      <c r="O85" s="97"/>
      <c r="P85" s="97"/>
      <c r="Q85" s="97"/>
      <c r="R85" s="97"/>
      <c r="S85" s="97"/>
      <c r="T85" s="97"/>
      <c r="U85" s="97"/>
      <c r="V85" s="97"/>
      <c r="W85" s="97"/>
      <c r="X85" s="97"/>
      <c r="Y85" s="97"/>
      <c r="Z85" s="97"/>
      <c r="AA85" s="97"/>
      <c r="AB85" s="97"/>
      <c r="AC85" s="97"/>
      <c r="AD85" s="97"/>
      <c r="AE85" s="97"/>
      <c r="AF85" s="97"/>
      <c r="AG85" s="97"/>
      <c r="AH85" s="97"/>
      <c r="AI85" s="97"/>
      <c r="AJ85" s="97"/>
      <c r="AK85" s="97"/>
      <c r="AL85" s="97"/>
      <c r="AM85" s="98" t="str">
        <f t="shared" si="10"/>
        <v/>
      </c>
      <c r="AN85" s="12"/>
      <c r="AO85" s="13">
        <v>52</v>
      </c>
    </row>
    <row r="86" spans="1:41" ht="14.5" hidden="1">
      <c r="A86" s="92" t="str">
        <f t="shared" si="8"/>
        <v/>
      </c>
      <c r="B86" s="93"/>
      <c r="C86" s="94"/>
      <c r="D86" s="95" t="str">
        <f t="shared" si="9"/>
        <v/>
      </c>
      <c r="E86" s="97"/>
      <c r="F86" s="97"/>
      <c r="G86" s="97"/>
      <c r="H86" s="97"/>
      <c r="I86" s="97"/>
      <c r="J86" s="97"/>
      <c r="K86" s="97"/>
      <c r="L86" s="97"/>
      <c r="M86" s="97"/>
      <c r="N86" s="97"/>
      <c r="O86" s="97"/>
      <c r="P86" s="97"/>
      <c r="Q86" s="97"/>
      <c r="R86" s="97"/>
      <c r="S86" s="97"/>
      <c r="T86" s="97"/>
      <c r="U86" s="97"/>
      <c r="V86" s="97"/>
      <c r="W86" s="97"/>
      <c r="X86" s="97"/>
      <c r="Y86" s="97"/>
      <c r="Z86" s="97"/>
      <c r="AA86" s="97"/>
      <c r="AB86" s="97"/>
      <c r="AC86" s="97"/>
      <c r="AD86" s="97"/>
      <c r="AE86" s="97"/>
      <c r="AF86" s="97"/>
      <c r="AG86" s="97"/>
      <c r="AH86" s="97"/>
      <c r="AI86" s="97"/>
      <c r="AJ86" s="97"/>
      <c r="AK86" s="97"/>
      <c r="AL86" s="97"/>
      <c r="AM86" s="98" t="str">
        <f t="shared" si="10"/>
        <v/>
      </c>
      <c r="AN86" s="12"/>
      <c r="AO86" s="13">
        <v>53</v>
      </c>
    </row>
    <row r="87" spans="1:41" ht="14.5" hidden="1">
      <c r="A87" s="92" t="str">
        <f t="shared" si="8"/>
        <v/>
      </c>
      <c r="B87" s="93"/>
      <c r="C87" s="94"/>
      <c r="D87" s="95" t="str">
        <f t="shared" si="9"/>
        <v/>
      </c>
      <c r="E87" s="97"/>
      <c r="F87" s="97"/>
      <c r="G87" s="97"/>
      <c r="H87" s="97"/>
      <c r="I87" s="97"/>
      <c r="J87" s="97"/>
      <c r="K87" s="97"/>
      <c r="L87" s="97"/>
      <c r="M87" s="97"/>
      <c r="N87" s="97"/>
      <c r="O87" s="97"/>
      <c r="P87" s="97"/>
      <c r="Q87" s="97"/>
      <c r="R87" s="97"/>
      <c r="S87" s="97"/>
      <c r="T87" s="97"/>
      <c r="U87" s="97"/>
      <c r="V87" s="97"/>
      <c r="W87" s="97"/>
      <c r="X87" s="97"/>
      <c r="Y87" s="97"/>
      <c r="Z87" s="97"/>
      <c r="AA87" s="97"/>
      <c r="AB87" s="97"/>
      <c r="AC87" s="97"/>
      <c r="AD87" s="97"/>
      <c r="AE87" s="97"/>
      <c r="AF87" s="97"/>
      <c r="AG87" s="97"/>
      <c r="AH87" s="97"/>
      <c r="AI87" s="97"/>
      <c r="AJ87" s="97"/>
      <c r="AK87" s="97"/>
      <c r="AL87" s="97"/>
      <c r="AM87" s="98" t="str">
        <f t="shared" si="10"/>
        <v/>
      </c>
      <c r="AN87" s="12"/>
      <c r="AO87" s="13">
        <v>54</v>
      </c>
    </row>
    <row r="88" spans="1:41" ht="14.5" hidden="1">
      <c r="A88" s="92" t="str">
        <f t="shared" si="8"/>
        <v/>
      </c>
      <c r="B88" s="93"/>
      <c r="C88" s="94"/>
      <c r="D88" s="95" t="str">
        <f t="shared" si="9"/>
        <v/>
      </c>
      <c r="E88" s="97"/>
      <c r="F88" s="97"/>
      <c r="G88" s="97"/>
      <c r="H88" s="97"/>
      <c r="I88" s="97"/>
      <c r="J88" s="97"/>
      <c r="K88" s="97"/>
      <c r="L88" s="97"/>
      <c r="M88" s="97"/>
      <c r="N88" s="97"/>
      <c r="O88" s="97"/>
      <c r="P88" s="97"/>
      <c r="Q88" s="97"/>
      <c r="R88" s="97"/>
      <c r="S88" s="97"/>
      <c r="T88" s="97"/>
      <c r="U88" s="97"/>
      <c r="V88" s="97"/>
      <c r="W88" s="97"/>
      <c r="X88" s="97"/>
      <c r="Y88" s="97"/>
      <c r="Z88" s="97"/>
      <c r="AA88" s="97"/>
      <c r="AB88" s="97"/>
      <c r="AC88" s="97"/>
      <c r="AD88" s="97"/>
      <c r="AE88" s="97"/>
      <c r="AF88" s="97"/>
      <c r="AG88" s="97"/>
      <c r="AH88" s="97"/>
      <c r="AI88" s="97"/>
      <c r="AJ88" s="97"/>
      <c r="AK88" s="97"/>
      <c r="AL88" s="97"/>
      <c r="AM88" s="98" t="str">
        <f t="shared" si="10"/>
        <v/>
      </c>
      <c r="AN88" s="12"/>
      <c r="AO88" s="13">
        <v>55</v>
      </c>
    </row>
    <row r="89" spans="1:41" ht="14.5" hidden="1">
      <c r="A89" s="92" t="str">
        <f t="shared" si="8"/>
        <v/>
      </c>
      <c r="B89" s="93"/>
      <c r="C89" s="94"/>
      <c r="D89" s="95" t="str">
        <f t="shared" si="9"/>
        <v/>
      </c>
      <c r="E89" s="97"/>
      <c r="F89" s="97"/>
      <c r="G89" s="97"/>
      <c r="H89" s="97"/>
      <c r="I89" s="97"/>
      <c r="J89" s="97"/>
      <c r="K89" s="97"/>
      <c r="L89" s="97"/>
      <c r="M89" s="97"/>
      <c r="N89" s="97"/>
      <c r="O89" s="97"/>
      <c r="P89" s="97"/>
      <c r="Q89" s="97"/>
      <c r="R89" s="97"/>
      <c r="S89" s="97"/>
      <c r="T89" s="97"/>
      <c r="U89" s="97"/>
      <c r="V89" s="97"/>
      <c r="W89" s="97"/>
      <c r="X89" s="97"/>
      <c r="Y89" s="97"/>
      <c r="Z89" s="97"/>
      <c r="AA89" s="97"/>
      <c r="AB89" s="97"/>
      <c r="AC89" s="97"/>
      <c r="AD89" s="97"/>
      <c r="AE89" s="97"/>
      <c r="AF89" s="97"/>
      <c r="AG89" s="97"/>
      <c r="AH89" s="97"/>
      <c r="AI89" s="97"/>
      <c r="AJ89" s="97"/>
      <c r="AK89" s="97"/>
      <c r="AL89" s="97"/>
      <c r="AM89" s="98" t="str">
        <f t="shared" si="10"/>
        <v/>
      </c>
      <c r="AN89" s="12"/>
      <c r="AO89" s="13">
        <v>56</v>
      </c>
    </row>
    <row r="90" spans="1:41" ht="14.5" hidden="1">
      <c r="A90" s="92" t="str">
        <f t="shared" si="8"/>
        <v/>
      </c>
      <c r="B90" s="93"/>
      <c r="C90" s="94"/>
      <c r="D90" s="95" t="str">
        <f t="shared" si="9"/>
        <v/>
      </c>
      <c r="E90" s="97"/>
      <c r="F90" s="97"/>
      <c r="G90" s="97"/>
      <c r="H90" s="97"/>
      <c r="I90" s="97"/>
      <c r="J90" s="97"/>
      <c r="K90" s="97"/>
      <c r="L90" s="97"/>
      <c r="M90" s="97"/>
      <c r="N90" s="97"/>
      <c r="O90" s="97"/>
      <c r="P90" s="97"/>
      <c r="Q90" s="97"/>
      <c r="R90" s="97"/>
      <c r="S90" s="97"/>
      <c r="T90" s="97"/>
      <c r="U90" s="97"/>
      <c r="V90" s="97"/>
      <c r="W90" s="97"/>
      <c r="X90" s="97"/>
      <c r="Y90" s="97"/>
      <c r="Z90" s="97"/>
      <c r="AA90" s="97"/>
      <c r="AB90" s="97"/>
      <c r="AC90" s="97"/>
      <c r="AD90" s="97"/>
      <c r="AE90" s="97"/>
      <c r="AF90" s="97"/>
      <c r="AG90" s="97"/>
      <c r="AH90" s="97"/>
      <c r="AI90" s="97"/>
      <c r="AJ90" s="97"/>
      <c r="AK90" s="97"/>
      <c r="AL90" s="97"/>
      <c r="AM90" s="98" t="str">
        <f t="shared" si="10"/>
        <v/>
      </c>
      <c r="AN90" s="12"/>
      <c r="AO90" s="13">
        <v>57</v>
      </c>
    </row>
    <row r="91" spans="1:41" ht="14.5" hidden="1">
      <c r="A91" s="92" t="str">
        <f t="shared" si="8"/>
        <v/>
      </c>
      <c r="B91" s="93"/>
      <c r="C91" s="94"/>
      <c r="D91" s="95" t="str">
        <f t="shared" si="9"/>
        <v/>
      </c>
      <c r="E91" s="97"/>
      <c r="F91" s="97"/>
      <c r="G91" s="97"/>
      <c r="H91" s="97"/>
      <c r="I91" s="97"/>
      <c r="J91" s="97"/>
      <c r="K91" s="97"/>
      <c r="L91" s="97"/>
      <c r="M91" s="97"/>
      <c r="N91" s="97"/>
      <c r="O91" s="97"/>
      <c r="P91" s="97"/>
      <c r="Q91" s="97"/>
      <c r="R91" s="97"/>
      <c r="S91" s="97"/>
      <c r="T91" s="97"/>
      <c r="U91" s="97"/>
      <c r="V91" s="97"/>
      <c r="W91" s="97"/>
      <c r="X91" s="97"/>
      <c r="Y91" s="97"/>
      <c r="Z91" s="97"/>
      <c r="AA91" s="97"/>
      <c r="AB91" s="97"/>
      <c r="AC91" s="97"/>
      <c r="AD91" s="97"/>
      <c r="AE91" s="97"/>
      <c r="AF91" s="97"/>
      <c r="AG91" s="97"/>
      <c r="AH91" s="97"/>
      <c r="AI91" s="97"/>
      <c r="AJ91" s="97"/>
      <c r="AK91" s="97"/>
      <c r="AL91" s="97"/>
      <c r="AM91" s="98" t="str">
        <f t="shared" si="10"/>
        <v/>
      </c>
      <c r="AN91" s="12"/>
      <c r="AO91" s="13">
        <v>58</v>
      </c>
    </row>
    <row r="92" spans="1:41" ht="14.5" hidden="1">
      <c r="A92" s="92" t="str">
        <f t="shared" si="8"/>
        <v/>
      </c>
      <c r="B92" s="93"/>
      <c r="C92" s="94"/>
      <c r="D92" s="95" t="str">
        <f t="shared" si="9"/>
        <v/>
      </c>
      <c r="E92" s="97"/>
      <c r="F92" s="97"/>
      <c r="G92" s="97"/>
      <c r="H92" s="97"/>
      <c r="I92" s="97"/>
      <c r="J92" s="97"/>
      <c r="K92" s="97"/>
      <c r="L92" s="97"/>
      <c r="M92" s="97"/>
      <c r="N92" s="97"/>
      <c r="O92" s="97"/>
      <c r="P92" s="97"/>
      <c r="Q92" s="97"/>
      <c r="R92" s="97"/>
      <c r="S92" s="97"/>
      <c r="T92" s="97"/>
      <c r="U92" s="97"/>
      <c r="V92" s="97"/>
      <c r="W92" s="97"/>
      <c r="X92" s="97"/>
      <c r="Y92" s="97"/>
      <c r="Z92" s="97"/>
      <c r="AA92" s="97"/>
      <c r="AB92" s="97"/>
      <c r="AC92" s="97"/>
      <c r="AD92" s="97"/>
      <c r="AE92" s="97"/>
      <c r="AF92" s="97"/>
      <c r="AG92" s="97"/>
      <c r="AH92" s="97"/>
      <c r="AI92" s="97"/>
      <c r="AJ92" s="97"/>
      <c r="AK92" s="97"/>
      <c r="AL92" s="97"/>
      <c r="AM92" s="98" t="str">
        <f t="shared" si="10"/>
        <v/>
      </c>
      <c r="AN92" s="12"/>
      <c r="AO92" s="13">
        <v>59</v>
      </c>
    </row>
    <row r="93" spans="1:41" ht="14.5" hidden="1">
      <c r="A93" s="92" t="str">
        <f t="shared" si="8"/>
        <v/>
      </c>
      <c r="B93" s="93"/>
      <c r="C93" s="94"/>
      <c r="D93" s="95" t="str">
        <f t="shared" si="9"/>
        <v/>
      </c>
      <c r="E93" s="97"/>
      <c r="F93" s="97"/>
      <c r="G93" s="97"/>
      <c r="H93" s="97"/>
      <c r="I93" s="97"/>
      <c r="J93" s="97"/>
      <c r="K93" s="97"/>
      <c r="L93" s="97"/>
      <c r="M93" s="97"/>
      <c r="N93" s="97"/>
      <c r="O93" s="97"/>
      <c r="P93" s="97"/>
      <c r="Q93" s="97"/>
      <c r="R93" s="97"/>
      <c r="S93" s="97"/>
      <c r="T93" s="97"/>
      <c r="U93" s="97"/>
      <c r="V93" s="97"/>
      <c r="W93" s="97"/>
      <c r="X93" s="97"/>
      <c r="Y93" s="97"/>
      <c r="Z93" s="97"/>
      <c r="AA93" s="97"/>
      <c r="AB93" s="97"/>
      <c r="AC93" s="97"/>
      <c r="AD93" s="97"/>
      <c r="AE93" s="97"/>
      <c r="AF93" s="97"/>
      <c r="AG93" s="97"/>
      <c r="AH93" s="97"/>
      <c r="AI93" s="97"/>
      <c r="AJ93" s="97"/>
      <c r="AK93" s="97"/>
      <c r="AL93" s="97"/>
      <c r="AM93" s="98" t="str">
        <f t="shared" si="10"/>
        <v/>
      </c>
      <c r="AN93" s="12"/>
      <c r="AO93" s="13">
        <v>60</v>
      </c>
    </row>
    <row r="94" spans="1:41" ht="14.5" hidden="1">
      <c r="A94" s="92" t="str">
        <f t="shared" si="8"/>
        <v/>
      </c>
      <c r="B94" s="93"/>
      <c r="C94" s="94"/>
      <c r="D94" s="95" t="str">
        <f t="shared" si="9"/>
        <v/>
      </c>
      <c r="E94" s="97"/>
      <c r="F94" s="97"/>
      <c r="G94" s="97"/>
      <c r="H94" s="97"/>
      <c r="I94" s="97"/>
      <c r="J94" s="97"/>
      <c r="K94" s="97"/>
      <c r="L94" s="97"/>
      <c r="M94" s="97"/>
      <c r="N94" s="97"/>
      <c r="O94" s="97"/>
      <c r="P94" s="97"/>
      <c r="Q94" s="97"/>
      <c r="R94" s="97"/>
      <c r="S94" s="97"/>
      <c r="T94" s="97"/>
      <c r="U94" s="97"/>
      <c r="V94" s="97"/>
      <c r="W94" s="97"/>
      <c r="X94" s="97"/>
      <c r="Y94" s="97"/>
      <c r="Z94" s="97"/>
      <c r="AA94" s="97"/>
      <c r="AB94" s="97"/>
      <c r="AC94" s="97"/>
      <c r="AD94" s="97"/>
      <c r="AE94" s="97"/>
      <c r="AF94" s="97"/>
      <c r="AG94" s="97"/>
      <c r="AH94" s="97"/>
      <c r="AI94" s="97"/>
      <c r="AJ94" s="97"/>
      <c r="AK94" s="97"/>
      <c r="AL94" s="97"/>
      <c r="AM94" s="98" t="str">
        <f t="shared" si="10"/>
        <v/>
      </c>
      <c r="AN94" s="12"/>
      <c r="AO94" s="13">
        <v>61</v>
      </c>
    </row>
    <row r="95" spans="1:41" ht="14.5" hidden="1">
      <c r="A95" s="92" t="str">
        <f t="shared" si="8"/>
        <v/>
      </c>
      <c r="B95" s="93"/>
      <c r="C95" s="94"/>
      <c r="D95" s="95" t="str">
        <f t="shared" si="9"/>
        <v/>
      </c>
      <c r="E95" s="97"/>
      <c r="F95" s="97"/>
      <c r="G95" s="97"/>
      <c r="H95" s="97"/>
      <c r="I95" s="97"/>
      <c r="J95" s="97"/>
      <c r="K95" s="97"/>
      <c r="L95" s="97"/>
      <c r="M95" s="97"/>
      <c r="N95" s="97"/>
      <c r="O95" s="97"/>
      <c r="P95" s="97"/>
      <c r="Q95" s="97"/>
      <c r="R95" s="97"/>
      <c r="S95" s="97"/>
      <c r="T95" s="97"/>
      <c r="U95" s="97"/>
      <c r="V95" s="97"/>
      <c r="W95" s="97"/>
      <c r="X95" s="97"/>
      <c r="Y95" s="97"/>
      <c r="Z95" s="97"/>
      <c r="AA95" s="97"/>
      <c r="AB95" s="97"/>
      <c r="AC95" s="97"/>
      <c r="AD95" s="97"/>
      <c r="AE95" s="97"/>
      <c r="AF95" s="97"/>
      <c r="AG95" s="97"/>
      <c r="AH95" s="97"/>
      <c r="AI95" s="97"/>
      <c r="AJ95" s="97"/>
      <c r="AK95" s="97"/>
      <c r="AL95" s="97"/>
      <c r="AM95" s="98" t="str">
        <f t="shared" si="10"/>
        <v/>
      </c>
      <c r="AN95" s="12"/>
      <c r="AO95" s="13">
        <v>62</v>
      </c>
    </row>
    <row r="96" spans="1:41" ht="14.5" hidden="1">
      <c r="A96" s="92" t="str">
        <f t="shared" si="8"/>
        <v/>
      </c>
      <c r="B96" s="93"/>
      <c r="C96" s="94"/>
      <c r="D96" s="95" t="str">
        <f t="shared" si="9"/>
        <v/>
      </c>
      <c r="E96" s="97"/>
      <c r="F96" s="97"/>
      <c r="G96" s="97"/>
      <c r="H96" s="97"/>
      <c r="I96" s="97"/>
      <c r="J96" s="97"/>
      <c r="K96" s="97"/>
      <c r="L96" s="97"/>
      <c r="M96" s="97"/>
      <c r="N96" s="97"/>
      <c r="O96" s="97"/>
      <c r="P96" s="97"/>
      <c r="Q96" s="97"/>
      <c r="R96" s="97"/>
      <c r="S96" s="97"/>
      <c r="T96" s="97"/>
      <c r="U96" s="97"/>
      <c r="V96" s="97"/>
      <c r="W96" s="97"/>
      <c r="X96" s="97"/>
      <c r="Y96" s="97"/>
      <c r="Z96" s="97"/>
      <c r="AA96" s="97"/>
      <c r="AB96" s="97"/>
      <c r="AC96" s="97"/>
      <c r="AD96" s="97"/>
      <c r="AE96" s="97"/>
      <c r="AF96" s="97"/>
      <c r="AG96" s="97"/>
      <c r="AH96" s="97"/>
      <c r="AI96" s="97"/>
      <c r="AJ96" s="97"/>
      <c r="AK96" s="97"/>
      <c r="AL96" s="97"/>
      <c r="AM96" s="98" t="str">
        <f t="shared" si="10"/>
        <v/>
      </c>
      <c r="AN96" s="12"/>
      <c r="AO96" s="13">
        <v>63</v>
      </c>
    </row>
    <row r="97" spans="1:41" ht="14.5" hidden="1">
      <c r="A97" s="92" t="str">
        <f t="shared" si="8"/>
        <v/>
      </c>
      <c r="B97" s="93"/>
      <c r="C97" s="94"/>
      <c r="D97" s="95" t="str">
        <f t="shared" si="9"/>
        <v/>
      </c>
      <c r="E97" s="97"/>
      <c r="F97" s="97"/>
      <c r="G97" s="97"/>
      <c r="H97" s="97"/>
      <c r="I97" s="97"/>
      <c r="J97" s="97"/>
      <c r="K97" s="97"/>
      <c r="L97" s="97"/>
      <c r="M97" s="97"/>
      <c r="N97" s="97"/>
      <c r="O97" s="97"/>
      <c r="P97" s="97"/>
      <c r="Q97" s="97"/>
      <c r="R97" s="97"/>
      <c r="S97" s="97"/>
      <c r="T97" s="97"/>
      <c r="U97" s="97"/>
      <c r="V97" s="97"/>
      <c r="W97" s="97"/>
      <c r="X97" s="97"/>
      <c r="Y97" s="97"/>
      <c r="Z97" s="97"/>
      <c r="AA97" s="97"/>
      <c r="AB97" s="97"/>
      <c r="AC97" s="97"/>
      <c r="AD97" s="97"/>
      <c r="AE97" s="97"/>
      <c r="AF97" s="97"/>
      <c r="AG97" s="97"/>
      <c r="AH97" s="97"/>
      <c r="AI97" s="97"/>
      <c r="AJ97" s="97"/>
      <c r="AK97" s="97"/>
      <c r="AL97" s="97"/>
      <c r="AM97" s="98" t="str">
        <f t="shared" si="10"/>
        <v/>
      </c>
      <c r="AN97" s="12"/>
      <c r="AO97" s="13">
        <v>64</v>
      </c>
    </row>
    <row r="98" spans="1:41" ht="14.5" hidden="1">
      <c r="A98" s="92" t="str">
        <f t="shared" si="8"/>
        <v/>
      </c>
      <c r="B98" s="93"/>
      <c r="C98" s="94"/>
      <c r="D98" s="95" t="str">
        <f t="shared" si="9"/>
        <v/>
      </c>
      <c r="E98" s="97"/>
      <c r="F98" s="97"/>
      <c r="G98" s="97"/>
      <c r="H98" s="97"/>
      <c r="I98" s="97"/>
      <c r="J98" s="97"/>
      <c r="K98" s="97"/>
      <c r="L98" s="97"/>
      <c r="M98" s="97"/>
      <c r="N98" s="97"/>
      <c r="O98" s="97"/>
      <c r="P98" s="97"/>
      <c r="Q98" s="97"/>
      <c r="R98" s="97"/>
      <c r="S98" s="97"/>
      <c r="T98" s="97"/>
      <c r="U98" s="97"/>
      <c r="V98" s="97"/>
      <c r="W98" s="97"/>
      <c r="X98" s="97"/>
      <c r="Y98" s="97"/>
      <c r="Z98" s="97"/>
      <c r="AA98" s="97"/>
      <c r="AB98" s="97"/>
      <c r="AC98" s="97"/>
      <c r="AD98" s="97"/>
      <c r="AE98" s="97"/>
      <c r="AF98" s="97"/>
      <c r="AG98" s="97"/>
      <c r="AH98" s="97"/>
      <c r="AI98" s="97"/>
      <c r="AJ98" s="97"/>
      <c r="AK98" s="97"/>
      <c r="AL98" s="97"/>
      <c r="AM98" s="98" t="str">
        <f t="shared" si="10"/>
        <v/>
      </c>
      <c r="AN98" s="12"/>
      <c r="AO98" s="13">
        <v>65</v>
      </c>
    </row>
    <row r="99" spans="1:41" ht="14.5" hidden="1">
      <c r="A99" s="92" t="str">
        <f t="shared" ref="A99:A133" si="11">IF($D$30&gt;=AO99,CONCATENATE("Sub ",AO99),"")</f>
        <v/>
      </c>
      <c r="B99" s="93"/>
      <c r="C99" s="94"/>
      <c r="D99" s="95" t="str">
        <f t="shared" ref="D99:D133" si="12">IF($D$30&gt;=$AO99,"NA","")</f>
        <v/>
      </c>
      <c r="E99" s="97"/>
      <c r="F99" s="97"/>
      <c r="G99" s="97"/>
      <c r="H99" s="97"/>
      <c r="I99" s="97"/>
      <c r="J99" s="97"/>
      <c r="K99" s="97"/>
      <c r="L99" s="97"/>
      <c r="M99" s="97"/>
      <c r="N99" s="97"/>
      <c r="O99" s="97"/>
      <c r="P99" s="97"/>
      <c r="Q99" s="97"/>
      <c r="R99" s="97"/>
      <c r="S99" s="97"/>
      <c r="T99" s="97"/>
      <c r="U99" s="97"/>
      <c r="V99" s="97"/>
      <c r="W99" s="97"/>
      <c r="X99" s="97"/>
      <c r="Y99" s="97"/>
      <c r="Z99" s="97"/>
      <c r="AA99" s="97"/>
      <c r="AB99" s="97"/>
      <c r="AC99" s="97"/>
      <c r="AD99" s="97"/>
      <c r="AE99" s="97"/>
      <c r="AF99" s="97"/>
      <c r="AG99" s="97"/>
      <c r="AH99" s="97"/>
      <c r="AI99" s="97"/>
      <c r="AJ99" s="97"/>
      <c r="AK99" s="97"/>
      <c r="AL99" s="97"/>
      <c r="AM99" s="98" t="str">
        <f t="shared" ref="AM99:AM133" si="13">IF($D$30&gt;=AO99,SUM(ROUND(E99,0),ROUND(F99,0),ROUND(G99,0),ROUND(H99,0),ROUND(I99,0),ROUND(J99,0),ROUND(K99,0),ROUND(L99,0),ROUND(M99,0),ROUND(N99,0), ROUND(O99,0),ROUND(P99,0),ROUND(Q99,0),ROUND(R99,0),ROUND(S99,0),ROUND(T99,0),ROUND(U99,0), ROUND(V99,0), ROUND(W99,0),ROUND(X99,0),ROUND(Y99,0),ROUND(Z99,0),ROUND(AA99,0),ROUND(AB99,0),ROUND(AC99,0),ROUND(AD99,0),ROUND(AE99,0),ROUND(AF99,0),ROUND(AG99,0),ROUND(AH99,0),ROUND(AI99,0),ROUND(AK99,0),ROUND(AL99,0)),"")</f>
        <v/>
      </c>
      <c r="AN99" s="12"/>
      <c r="AO99" s="13">
        <v>66</v>
      </c>
    </row>
    <row r="100" spans="1:41" ht="14.5" hidden="1">
      <c r="A100" s="92" t="str">
        <f t="shared" si="11"/>
        <v/>
      </c>
      <c r="B100" s="93"/>
      <c r="C100" s="94"/>
      <c r="D100" s="95" t="str">
        <f t="shared" si="12"/>
        <v/>
      </c>
      <c r="E100" s="97"/>
      <c r="F100" s="97"/>
      <c r="G100" s="97"/>
      <c r="H100" s="97"/>
      <c r="I100" s="97"/>
      <c r="J100" s="97"/>
      <c r="K100" s="97"/>
      <c r="L100" s="97"/>
      <c r="M100" s="97"/>
      <c r="N100" s="97"/>
      <c r="O100" s="97"/>
      <c r="P100" s="97"/>
      <c r="Q100" s="97"/>
      <c r="R100" s="97"/>
      <c r="S100" s="97"/>
      <c r="T100" s="97"/>
      <c r="U100" s="97"/>
      <c r="V100" s="97"/>
      <c r="W100" s="97"/>
      <c r="X100" s="97"/>
      <c r="Y100" s="97"/>
      <c r="Z100" s="97"/>
      <c r="AA100" s="97"/>
      <c r="AB100" s="97"/>
      <c r="AC100" s="97"/>
      <c r="AD100" s="97"/>
      <c r="AE100" s="97"/>
      <c r="AF100" s="97"/>
      <c r="AG100" s="97"/>
      <c r="AH100" s="97"/>
      <c r="AI100" s="97"/>
      <c r="AJ100" s="97"/>
      <c r="AK100" s="97"/>
      <c r="AL100" s="97"/>
      <c r="AM100" s="98" t="str">
        <f t="shared" si="13"/>
        <v/>
      </c>
      <c r="AN100" s="12"/>
      <c r="AO100" s="13">
        <v>67</v>
      </c>
    </row>
    <row r="101" spans="1:41" ht="14.5" hidden="1">
      <c r="A101" s="92" t="str">
        <f t="shared" si="11"/>
        <v/>
      </c>
      <c r="B101" s="93"/>
      <c r="C101" s="94"/>
      <c r="D101" s="95" t="str">
        <f t="shared" si="12"/>
        <v/>
      </c>
      <c r="E101" s="97"/>
      <c r="F101" s="97"/>
      <c r="G101" s="97"/>
      <c r="H101" s="97"/>
      <c r="I101" s="97"/>
      <c r="J101" s="97"/>
      <c r="K101" s="97"/>
      <c r="L101" s="97"/>
      <c r="M101" s="97"/>
      <c r="N101" s="97"/>
      <c r="O101" s="97"/>
      <c r="P101" s="97"/>
      <c r="Q101" s="97"/>
      <c r="R101" s="97"/>
      <c r="S101" s="97"/>
      <c r="T101" s="97"/>
      <c r="U101" s="97"/>
      <c r="V101" s="97"/>
      <c r="W101" s="97"/>
      <c r="X101" s="97"/>
      <c r="Y101" s="97"/>
      <c r="Z101" s="97"/>
      <c r="AA101" s="97"/>
      <c r="AB101" s="97"/>
      <c r="AC101" s="97"/>
      <c r="AD101" s="97"/>
      <c r="AE101" s="97"/>
      <c r="AF101" s="97"/>
      <c r="AG101" s="97"/>
      <c r="AH101" s="97"/>
      <c r="AI101" s="97"/>
      <c r="AJ101" s="97"/>
      <c r="AK101" s="97"/>
      <c r="AL101" s="97"/>
      <c r="AM101" s="98" t="str">
        <f t="shared" si="13"/>
        <v/>
      </c>
      <c r="AN101" s="12"/>
      <c r="AO101" s="13">
        <v>68</v>
      </c>
    </row>
    <row r="102" spans="1:41" ht="14.5" hidden="1">
      <c r="A102" s="92" t="str">
        <f t="shared" si="11"/>
        <v/>
      </c>
      <c r="B102" s="93"/>
      <c r="C102" s="94"/>
      <c r="D102" s="95" t="str">
        <f t="shared" si="12"/>
        <v/>
      </c>
      <c r="E102" s="97"/>
      <c r="F102" s="97"/>
      <c r="G102" s="97"/>
      <c r="H102" s="97"/>
      <c r="I102" s="97"/>
      <c r="J102" s="97"/>
      <c r="K102" s="97"/>
      <c r="L102" s="97"/>
      <c r="M102" s="97"/>
      <c r="N102" s="97"/>
      <c r="O102" s="97"/>
      <c r="P102" s="97"/>
      <c r="Q102" s="97"/>
      <c r="R102" s="97"/>
      <c r="S102" s="97"/>
      <c r="T102" s="97"/>
      <c r="U102" s="97"/>
      <c r="V102" s="97"/>
      <c r="W102" s="97"/>
      <c r="X102" s="97"/>
      <c r="Y102" s="97"/>
      <c r="Z102" s="97"/>
      <c r="AA102" s="97"/>
      <c r="AB102" s="97"/>
      <c r="AC102" s="97"/>
      <c r="AD102" s="97"/>
      <c r="AE102" s="97"/>
      <c r="AF102" s="97"/>
      <c r="AG102" s="97"/>
      <c r="AH102" s="97"/>
      <c r="AI102" s="97"/>
      <c r="AJ102" s="97"/>
      <c r="AK102" s="97"/>
      <c r="AL102" s="97"/>
      <c r="AM102" s="98" t="str">
        <f t="shared" si="13"/>
        <v/>
      </c>
      <c r="AN102" s="12"/>
      <c r="AO102" s="13">
        <v>69</v>
      </c>
    </row>
    <row r="103" spans="1:41" ht="14.5" hidden="1">
      <c r="A103" s="92" t="str">
        <f t="shared" si="11"/>
        <v/>
      </c>
      <c r="B103" s="93"/>
      <c r="C103" s="94"/>
      <c r="D103" s="95" t="str">
        <f t="shared" si="12"/>
        <v/>
      </c>
      <c r="E103" s="97"/>
      <c r="F103" s="97"/>
      <c r="G103" s="97"/>
      <c r="H103" s="97"/>
      <c r="I103" s="97"/>
      <c r="J103" s="97"/>
      <c r="K103" s="97"/>
      <c r="L103" s="97"/>
      <c r="M103" s="97"/>
      <c r="N103" s="97"/>
      <c r="O103" s="97"/>
      <c r="P103" s="97"/>
      <c r="Q103" s="97"/>
      <c r="R103" s="97"/>
      <c r="S103" s="97"/>
      <c r="T103" s="97"/>
      <c r="U103" s="97"/>
      <c r="V103" s="97"/>
      <c r="W103" s="97"/>
      <c r="X103" s="97"/>
      <c r="Y103" s="97"/>
      <c r="Z103" s="97"/>
      <c r="AA103" s="97"/>
      <c r="AB103" s="97"/>
      <c r="AC103" s="97"/>
      <c r="AD103" s="97"/>
      <c r="AE103" s="97"/>
      <c r="AF103" s="97"/>
      <c r="AG103" s="97"/>
      <c r="AH103" s="97"/>
      <c r="AI103" s="97"/>
      <c r="AJ103" s="97"/>
      <c r="AK103" s="97"/>
      <c r="AL103" s="97"/>
      <c r="AM103" s="98" t="str">
        <f t="shared" si="13"/>
        <v/>
      </c>
      <c r="AN103" s="12"/>
      <c r="AO103" s="13">
        <v>70</v>
      </c>
    </row>
    <row r="104" spans="1:41" ht="14.5" hidden="1">
      <c r="A104" s="92" t="str">
        <f t="shared" si="11"/>
        <v/>
      </c>
      <c r="B104" s="93"/>
      <c r="C104" s="94"/>
      <c r="D104" s="95" t="str">
        <f t="shared" si="12"/>
        <v/>
      </c>
      <c r="E104" s="97"/>
      <c r="F104" s="97"/>
      <c r="G104" s="97"/>
      <c r="H104" s="97"/>
      <c r="I104" s="97"/>
      <c r="J104" s="97"/>
      <c r="K104" s="97"/>
      <c r="L104" s="97"/>
      <c r="M104" s="97"/>
      <c r="N104" s="97"/>
      <c r="O104" s="97"/>
      <c r="P104" s="97"/>
      <c r="Q104" s="97"/>
      <c r="R104" s="97"/>
      <c r="S104" s="97"/>
      <c r="T104" s="97"/>
      <c r="U104" s="97"/>
      <c r="V104" s="97"/>
      <c r="W104" s="97"/>
      <c r="X104" s="97"/>
      <c r="Y104" s="97"/>
      <c r="Z104" s="97"/>
      <c r="AA104" s="97"/>
      <c r="AB104" s="97"/>
      <c r="AC104" s="97"/>
      <c r="AD104" s="97"/>
      <c r="AE104" s="97"/>
      <c r="AF104" s="97"/>
      <c r="AG104" s="97"/>
      <c r="AH104" s="97"/>
      <c r="AI104" s="97"/>
      <c r="AJ104" s="97"/>
      <c r="AK104" s="97"/>
      <c r="AL104" s="97"/>
      <c r="AM104" s="98" t="str">
        <f t="shared" si="13"/>
        <v/>
      </c>
      <c r="AN104" s="12"/>
      <c r="AO104" s="13">
        <v>71</v>
      </c>
    </row>
    <row r="105" spans="1:41" ht="14.5" hidden="1">
      <c r="A105" s="92" t="str">
        <f t="shared" si="11"/>
        <v/>
      </c>
      <c r="B105" s="93"/>
      <c r="C105" s="94"/>
      <c r="D105" s="95" t="str">
        <f t="shared" si="12"/>
        <v/>
      </c>
      <c r="E105" s="97"/>
      <c r="F105" s="97"/>
      <c r="G105" s="97"/>
      <c r="H105" s="97"/>
      <c r="I105" s="97"/>
      <c r="J105" s="97"/>
      <c r="K105" s="97"/>
      <c r="L105" s="97"/>
      <c r="M105" s="97"/>
      <c r="N105" s="97"/>
      <c r="O105" s="97"/>
      <c r="P105" s="97"/>
      <c r="Q105" s="97"/>
      <c r="R105" s="97"/>
      <c r="S105" s="97"/>
      <c r="T105" s="97"/>
      <c r="U105" s="97"/>
      <c r="V105" s="97"/>
      <c r="W105" s="97"/>
      <c r="X105" s="97"/>
      <c r="Y105" s="97"/>
      <c r="Z105" s="97"/>
      <c r="AA105" s="97"/>
      <c r="AB105" s="97"/>
      <c r="AC105" s="97"/>
      <c r="AD105" s="97"/>
      <c r="AE105" s="97"/>
      <c r="AF105" s="97"/>
      <c r="AG105" s="97"/>
      <c r="AH105" s="97"/>
      <c r="AI105" s="97"/>
      <c r="AJ105" s="97"/>
      <c r="AK105" s="97"/>
      <c r="AL105" s="97"/>
      <c r="AM105" s="98" t="str">
        <f t="shared" si="13"/>
        <v/>
      </c>
      <c r="AN105" s="12"/>
      <c r="AO105" s="13">
        <v>72</v>
      </c>
    </row>
    <row r="106" spans="1:41" ht="14.5" hidden="1">
      <c r="A106" s="92" t="str">
        <f t="shared" si="11"/>
        <v/>
      </c>
      <c r="B106" s="93"/>
      <c r="C106" s="94"/>
      <c r="D106" s="95" t="str">
        <f t="shared" si="12"/>
        <v/>
      </c>
      <c r="E106" s="97"/>
      <c r="F106" s="97"/>
      <c r="G106" s="97"/>
      <c r="H106" s="97"/>
      <c r="I106" s="97"/>
      <c r="J106" s="97"/>
      <c r="K106" s="97"/>
      <c r="L106" s="97"/>
      <c r="M106" s="97"/>
      <c r="N106" s="97"/>
      <c r="O106" s="97"/>
      <c r="P106" s="97"/>
      <c r="Q106" s="97"/>
      <c r="R106" s="97"/>
      <c r="S106" s="97"/>
      <c r="T106" s="97"/>
      <c r="U106" s="97"/>
      <c r="V106" s="97"/>
      <c r="W106" s="97"/>
      <c r="X106" s="97"/>
      <c r="Y106" s="97"/>
      <c r="Z106" s="97"/>
      <c r="AA106" s="97"/>
      <c r="AB106" s="97"/>
      <c r="AC106" s="97"/>
      <c r="AD106" s="97"/>
      <c r="AE106" s="97"/>
      <c r="AF106" s="97"/>
      <c r="AG106" s="97"/>
      <c r="AH106" s="97"/>
      <c r="AI106" s="97"/>
      <c r="AJ106" s="97"/>
      <c r="AK106" s="97"/>
      <c r="AL106" s="97"/>
      <c r="AM106" s="98" t="str">
        <f t="shared" si="13"/>
        <v/>
      </c>
      <c r="AN106" s="12"/>
      <c r="AO106" s="13">
        <v>73</v>
      </c>
    </row>
    <row r="107" spans="1:41" ht="14.5" hidden="1">
      <c r="A107" s="92" t="str">
        <f t="shared" si="11"/>
        <v/>
      </c>
      <c r="B107" s="93"/>
      <c r="C107" s="94"/>
      <c r="D107" s="95" t="str">
        <f t="shared" si="12"/>
        <v/>
      </c>
      <c r="E107" s="97"/>
      <c r="F107" s="97"/>
      <c r="G107" s="97"/>
      <c r="H107" s="97"/>
      <c r="I107" s="97"/>
      <c r="J107" s="97"/>
      <c r="K107" s="97"/>
      <c r="L107" s="97"/>
      <c r="M107" s="97"/>
      <c r="N107" s="97"/>
      <c r="O107" s="97"/>
      <c r="P107" s="97"/>
      <c r="Q107" s="97"/>
      <c r="R107" s="97"/>
      <c r="S107" s="97"/>
      <c r="T107" s="97"/>
      <c r="U107" s="97"/>
      <c r="V107" s="97"/>
      <c r="W107" s="97"/>
      <c r="X107" s="97"/>
      <c r="Y107" s="97"/>
      <c r="Z107" s="97"/>
      <c r="AA107" s="97"/>
      <c r="AB107" s="97"/>
      <c r="AC107" s="97"/>
      <c r="AD107" s="97"/>
      <c r="AE107" s="97"/>
      <c r="AF107" s="97"/>
      <c r="AG107" s="97"/>
      <c r="AH107" s="97"/>
      <c r="AI107" s="97"/>
      <c r="AJ107" s="97"/>
      <c r="AK107" s="97"/>
      <c r="AL107" s="97"/>
      <c r="AM107" s="98" t="str">
        <f t="shared" si="13"/>
        <v/>
      </c>
      <c r="AN107" s="12"/>
      <c r="AO107" s="13">
        <v>74</v>
      </c>
    </row>
    <row r="108" spans="1:41" ht="14.5" hidden="1">
      <c r="A108" s="92" t="str">
        <f t="shared" si="11"/>
        <v/>
      </c>
      <c r="B108" s="93"/>
      <c r="C108" s="94"/>
      <c r="D108" s="95" t="str">
        <f t="shared" si="12"/>
        <v/>
      </c>
      <c r="E108" s="97"/>
      <c r="F108" s="97"/>
      <c r="G108" s="97"/>
      <c r="H108" s="97"/>
      <c r="I108" s="97"/>
      <c r="J108" s="97"/>
      <c r="K108" s="97"/>
      <c r="L108" s="97"/>
      <c r="M108" s="97"/>
      <c r="N108" s="97"/>
      <c r="O108" s="97"/>
      <c r="P108" s="97"/>
      <c r="Q108" s="97"/>
      <c r="R108" s="97"/>
      <c r="S108" s="97"/>
      <c r="T108" s="97"/>
      <c r="U108" s="97"/>
      <c r="V108" s="97"/>
      <c r="W108" s="97"/>
      <c r="X108" s="97"/>
      <c r="Y108" s="97"/>
      <c r="Z108" s="97"/>
      <c r="AA108" s="97"/>
      <c r="AB108" s="97"/>
      <c r="AC108" s="97"/>
      <c r="AD108" s="97"/>
      <c r="AE108" s="97"/>
      <c r="AF108" s="97"/>
      <c r="AG108" s="97"/>
      <c r="AH108" s="97"/>
      <c r="AI108" s="97"/>
      <c r="AJ108" s="97"/>
      <c r="AK108" s="97"/>
      <c r="AL108" s="97"/>
      <c r="AM108" s="98" t="str">
        <f t="shared" si="13"/>
        <v/>
      </c>
      <c r="AN108" s="12"/>
      <c r="AO108" s="13">
        <v>75</v>
      </c>
    </row>
    <row r="109" spans="1:41" ht="14.5" hidden="1">
      <c r="A109" s="92" t="str">
        <f t="shared" si="11"/>
        <v/>
      </c>
      <c r="B109" s="93"/>
      <c r="C109" s="94"/>
      <c r="D109" s="95" t="str">
        <f t="shared" si="12"/>
        <v/>
      </c>
      <c r="E109" s="97"/>
      <c r="F109" s="97"/>
      <c r="G109" s="97"/>
      <c r="H109" s="97"/>
      <c r="I109" s="97"/>
      <c r="J109" s="97"/>
      <c r="K109" s="97"/>
      <c r="L109" s="97"/>
      <c r="M109" s="97"/>
      <c r="N109" s="97"/>
      <c r="O109" s="97"/>
      <c r="P109" s="97"/>
      <c r="Q109" s="97"/>
      <c r="R109" s="97"/>
      <c r="S109" s="97"/>
      <c r="T109" s="97"/>
      <c r="U109" s="97"/>
      <c r="V109" s="97"/>
      <c r="W109" s="97"/>
      <c r="X109" s="97"/>
      <c r="Y109" s="97"/>
      <c r="Z109" s="97"/>
      <c r="AA109" s="97"/>
      <c r="AB109" s="97"/>
      <c r="AC109" s="97"/>
      <c r="AD109" s="97"/>
      <c r="AE109" s="97"/>
      <c r="AF109" s="97"/>
      <c r="AG109" s="97"/>
      <c r="AH109" s="97"/>
      <c r="AI109" s="97"/>
      <c r="AJ109" s="97"/>
      <c r="AK109" s="97"/>
      <c r="AL109" s="97"/>
      <c r="AM109" s="98" t="str">
        <f t="shared" si="13"/>
        <v/>
      </c>
      <c r="AN109" s="12"/>
      <c r="AO109" s="13">
        <v>76</v>
      </c>
    </row>
    <row r="110" spans="1:41" ht="14.5" hidden="1">
      <c r="A110" s="92" t="str">
        <f t="shared" si="11"/>
        <v/>
      </c>
      <c r="B110" s="93"/>
      <c r="C110" s="94"/>
      <c r="D110" s="95" t="str">
        <f t="shared" si="12"/>
        <v/>
      </c>
      <c r="E110" s="97"/>
      <c r="F110" s="97"/>
      <c r="G110" s="97"/>
      <c r="H110" s="97"/>
      <c r="I110" s="97"/>
      <c r="J110" s="97"/>
      <c r="K110" s="97"/>
      <c r="L110" s="97"/>
      <c r="M110" s="97"/>
      <c r="N110" s="97"/>
      <c r="O110" s="97"/>
      <c r="P110" s="97"/>
      <c r="Q110" s="97"/>
      <c r="R110" s="97"/>
      <c r="S110" s="97"/>
      <c r="T110" s="97"/>
      <c r="U110" s="97"/>
      <c r="V110" s="97"/>
      <c r="W110" s="97"/>
      <c r="X110" s="97"/>
      <c r="Y110" s="97"/>
      <c r="Z110" s="97"/>
      <c r="AA110" s="97"/>
      <c r="AB110" s="97"/>
      <c r="AC110" s="97"/>
      <c r="AD110" s="97"/>
      <c r="AE110" s="97"/>
      <c r="AF110" s="97"/>
      <c r="AG110" s="97"/>
      <c r="AH110" s="97"/>
      <c r="AI110" s="97"/>
      <c r="AJ110" s="97"/>
      <c r="AK110" s="97"/>
      <c r="AL110" s="97"/>
      <c r="AM110" s="98" t="str">
        <f t="shared" si="13"/>
        <v/>
      </c>
      <c r="AN110" s="12"/>
      <c r="AO110" s="13">
        <v>77</v>
      </c>
    </row>
    <row r="111" spans="1:41" ht="14.5" hidden="1">
      <c r="A111" s="92" t="str">
        <f t="shared" si="11"/>
        <v/>
      </c>
      <c r="B111" s="93"/>
      <c r="C111" s="94"/>
      <c r="D111" s="95" t="str">
        <f t="shared" si="12"/>
        <v/>
      </c>
      <c r="E111" s="97"/>
      <c r="F111" s="97"/>
      <c r="G111" s="97"/>
      <c r="H111" s="97"/>
      <c r="I111" s="97"/>
      <c r="J111" s="97"/>
      <c r="K111" s="97"/>
      <c r="L111" s="97"/>
      <c r="M111" s="97"/>
      <c r="N111" s="97"/>
      <c r="O111" s="97"/>
      <c r="P111" s="97"/>
      <c r="Q111" s="97"/>
      <c r="R111" s="97"/>
      <c r="S111" s="97"/>
      <c r="T111" s="97"/>
      <c r="U111" s="97"/>
      <c r="V111" s="97"/>
      <c r="W111" s="97"/>
      <c r="X111" s="97"/>
      <c r="Y111" s="97"/>
      <c r="Z111" s="97"/>
      <c r="AA111" s="97"/>
      <c r="AB111" s="97"/>
      <c r="AC111" s="97"/>
      <c r="AD111" s="97"/>
      <c r="AE111" s="97"/>
      <c r="AF111" s="97"/>
      <c r="AG111" s="97"/>
      <c r="AH111" s="97"/>
      <c r="AI111" s="97"/>
      <c r="AJ111" s="97"/>
      <c r="AK111" s="97"/>
      <c r="AL111" s="97"/>
      <c r="AM111" s="98" t="str">
        <f t="shared" si="13"/>
        <v/>
      </c>
      <c r="AN111" s="12"/>
      <c r="AO111" s="13">
        <v>78</v>
      </c>
    </row>
    <row r="112" spans="1:41" ht="14.5" hidden="1">
      <c r="A112" s="92" t="str">
        <f t="shared" si="11"/>
        <v/>
      </c>
      <c r="B112" s="93"/>
      <c r="C112" s="94"/>
      <c r="D112" s="95" t="str">
        <f t="shared" si="12"/>
        <v/>
      </c>
      <c r="E112" s="97"/>
      <c r="F112" s="97"/>
      <c r="G112" s="97"/>
      <c r="H112" s="97"/>
      <c r="I112" s="97"/>
      <c r="J112" s="97"/>
      <c r="K112" s="97"/>
      <c r="L112" s="97"/>
      <c r="M112" s="97"/>
      <c r="N112" s="97"/>
      <c r="O112" s="97"/>
      <c r="P112" s="97"/>
      <c r="Q112" s="97"/>
      <c r="R112" s="97"/>
      <c r="S112" s="97"/>
      <c r="T112" s="97"/>
      <c r="U112" s="97"/>
      <c r="V112" s="97"/>
      <c r="W112" s="97"/>
      <c r="X112" s="97"/>
      <c r="Y112" s="97"/>
      <c r="Z112" s="97"/>
      <c r="AA112" s="97"/>
      <c r="AB112" s="97"/>
      <c r="AC112" s="97"/>
      <c r="AD112" s="97"/>
      <c r="AE112" s="97"/>
      <c r="AF112" s="97"/>
      <c r="AG112" s="97"/>
      <c r="AH112" s="97"/>
      <c r="AI112" s="97"/>
      <c r="AJ112" s="97"/>
      <c r="AK112" s="97"/>
      <c r="AL112" s="97"/>
      <c r="AM112" s="98" t="str">
        <f t="shared" si="13"/>
        <v/>
      </c>
      <c r="AN112" s="12"/>
      <c r="AO112" s="13">
        <v>79</v>
      </c>
    </row>
    <row r="113" spans="1:41" ht="14.5" hidden="1">
      <c r="A113" s="92" t="str">
        <f t="shared" si="11"/>
        <v/>
      </c>
      <c r="B113" s="93"/>
      <c r="C113" s="94"/>
      <c r="D113" s="95" t="str">
        <f t="shared" si="12"/>
        <v/>
      </c>
      <c r="E113" s="97"/>
      <c r="F113" s="97"/>
      <c r="G113" s="97"/>
      <c r="H113" s="97"/>
      <c r="I113" s="97"/>
      <c r="J113" s="97"/>
      <c r="K113" s="97"/>
      <c r="L113" s="97"/>
      <c r="M113" s="97"/>
      <c r="N113" s="97"/>
      <c r="O113" s="97"/>
      <c r="P113" s="97"/>
      <c r="Q113" s="97"/>
      <c r="R113" s="97"/>
      <c r="S113" s="97"/>
      <c r="T113" s="97"/>
      <c r="U113" s="97"/>
      <c r="V113" s="97"/>
      <c r="W113" s="97"/>
      <c r="X113" s="97"/>
      <c r="Y113" s="97"/>
      <c r="Z113" s="97"/>
      <c r="AA113" s="97"/>
      <c r="AB113" s="97"/>
      <c r="AC113" s="97"/>
      <c r="AD113" s="97"/>
      <c r="AE113" s="97"/>
      <c r="AF113" s="97"/>
      <c r="AG113" s="97"/>
      <c r="AH113" s="97"/>
      <c r="AI113" s="97"/>
      <c r="AJ113" s="97"/>
      <c r="AK113" s="97"/>
      <c r="AL113" s="97"/>
      <c r="AM113" s="98" t="str">
        <f t="shared" si="13"/>
        <v/>
      </c>
      <c r="AN113" s="12"/>
      <c r="AO113" s="13">
        <v>80</v>
      </c>
    </row>
    <row r="114" spans="1:41" ht="14.5" hidden="1">
      <c r="A114" s="92" t="str">
        <f t="shared" si="11"/>
        <v/>
      </c>
      <c r="B114" s="93"/>
      <c r="C114" s="94"/>
      <c r="D114" s="95" t="str">
        <f t="shared" si="12"/>
        <v/>
      </c>
      <c r="E114" s="97"/>
      <c r="F114" s="97"/>
      <c r="G114" s="97"/>
      <c r="H114" s="97"/>
      <c r="I114" s="97"/>
      <c r="J114" s="97"/>
      <c r="K114" s="97"/>
      <c r="L114" s="97"/>
      <c r="M114" s="97"/>
      <c r="N114" s="97"/>
      <c r="O114" s="97"/>
      <c r="P114" s="97"/>
      <c r="Q114" s="97"/>
      <c r="R114" s="97"/>
      <c r="S114" s="97"/>
      <c r="T114" s="97"/>
      <c r="U114" s="97"/>
      <c r="V114" s="97"/>
      <c r="W114" s="97"/>
      <c r="X114" s="97"/>
      <c r="Y114" s="97"/>
      <c r="Z114" s="97"/>
      <c r="AA114" s="97"/>
      <c r="AB114" s="97"/>
      <c r="AC114" s="97"/>
      <c r="AD114" s="97"/>
      <c r="AE114" s="97"/>
      <c r="AF114" s="97"/>
      <c r="AG114" s="97"/>
      <c r="AH114" s="97"/>
      <c r="AI114" s="97"/>
      <c r="AJ114" s="97"/>
      <c r="AK114" s="97"/>
      <c r="AL114" s="97"/>
      <c r="AM114" s="98" t="str">
        <f t="shared" si="13"/>
        <v/>
      </c>
      <c r="AN114" s="12"/>
      <c r="AO114" s="13">
        <v>81</v>
      </c>
    </row>
    <row r="115" spans="1:41" ht="14.5" hidden="1">
      <c r="A115" s="92" t="str">
        <f t="shared" si="11"/>
        <v/>
      </c>
      <c r="B115" s="93"/>
      <c r="C115" s="94"/>
      <c r="D115" s="95" t="str">
        <f t="shared" si="12"/>
        <v/>
      </c>
      <c r="E115" s="97"/>
      <c r="F115" s="97"/>
      <c r="G115" s="97"/>
      <c r="H115" s="97"/>
      <c r="I115" s="97"/>
      <c r="J115" s="97"/>
      <c r="K115" s="97"/>
      <c r="L115" s="97"/>
      <c r="M115" s="97"/>
      <c r="N115" s="97"/>
      <c r="O115" s="97"/>
      <c r="P115" s="97"/>
      <c r="Q115" s="97"/>
      <c r="R115" s="97"/>
      <c r="S115" s="97"/>
      <c r="T115" s="97"/>
      <c r="U115" s="97"/>
      <c r="V115" s="97"/>
      <c r="W115" s="97"/>
      <c r="X115" s="97"/>
      <c r="Y115" s="97"/>
      <c r="Z115" s="97"/>
      <c r="AA115" s="97"/>
      <c r="AB115" s="97"/>
      <c r="AC115" s="97"/>
      <c r="AD115" s="97"/>
      <c r="AE115" s="97"/>
      <c r="AF115" s="97"/>
      <c r="AG115" s="97"/>
      <c r="AH115" s="97"/>
      <c r="AI115" s="97"/>
      <c r="AJ115" s="97"/>
      <c r="AK115" s="97"/>
      <c r="AL115" s="97"/>
      <c r="AM115" s="98" t="str">
        <f t="shared" si="13"/>
        <v/>
      </c>
      <c r="AN115" s="12"/>
      <c r="AO115" s="13">
        <v>82</v>
      </c>
    </row>
    <row r="116" spans="1:41" ht="14.5" hidden="1">
      <c r="A116" s="92" t="str">
        <f t="shared" si="11"/>
        <v/>
      </c>
      <c r="B116" s="93"/>
      <c r="C116" s="94"/>
      <c r="D116" s="95" t="str">
        <f t="shared" si="12"/>
        <v/>
      </c>
      <c r="E116" s="97"/>
      <c r="F116" s="97"/>
      <c r="G116" s="97"/>
      <c r="H116" s="97"/>
      <c r="I116" s="97"/>
      <c r="J116" s="97"/>
      <c r="K116" s="97"/>
      <c r="L116" s="97"/>
      <c r="M116" s="97"/>
      <c r="N116" s="97"/>
      <c r="O116" s="97"/>
      <c r="P116" s="97"/>
      <c r="Q116" s="97"/>
      <c r="R116" s="97"/>
      <c r="S116" s="97"/>
      <c r="T116" s="97"/>
      <c r="U116" s="97"/>
      <c r="V116" s="97"/>
      <c r="W116" s="97"/>
      <c r="X116" s="97"/>
      <c r="Y116" s="97"/>
      <c r="Z116" s="97"/>
      <c r="AA116" s="97"/>
      <c r="AB116" s="97"/>
      <c r="AC116" s="97"/>
      <c r="AD116" s="97"/>
      <c r="AE116" s="97"/>
      <c r="AF116" s="97"/>
      <c r="AG116" s="97"/>
      <c r="AH116" s="97"/>
      <c r="AI116" s="97"/>
      <c r="AJ116" s="97"/>
      <c r="AK116" s="97"/>
      <c r="AL116" s="97"/>
      <c r="AM116" s="98" t="str">
        <f t="shared" si="13"/>
        <v/>
      </c>
      <c r="AN116" s="12"/>
      <c r="AO116" s="13">
        <v>83</v>
      </c>
    </row>
    <row r="117" spans="1:41" ht="14.5" hidden="1">
      <c r="A117" s="92" t="str">
        <f t="shared" si="11"/>
        <v/>
      </c>
      <c r="B117" s="93"/>
      <c r="C117" s="94"/>
      <c r="D117" s="95" t="str">
        <f t="shared" si="12"/>
        <v/>
      </c>
      <c r="E117" s="97"/>
      <c r="F117" s="97"/>
      <c r="G117" s="97"/>
      <c r="H117" s="97"/>
      <c r="I117" s="97"/>
      <c r="J117" s="97"/>
      <c r="K117" s="97"/>
      <c r="L117" s="97"/>
      <c r="M117" s="97"/>
      <c r="N117" s="97"/>
      <c r="O117" s="97"/>
      <c r="P117" s="97"/>
      <c r="Q117" s="97"/>
      <c r="R117" s="97"/>
      <c r="S117" s="97"/>
      <c r="T117" s="97"/>
      <c r="U117" s="97"/>
      <c r="V117" s="97"/>
      <c r="W117" s="97"/>
      <c r="X117" s="97"/>
      <c r="Y117" s="97"/>
      <c r="Z117" s="97"/>
      <c r="AA117" s="97"/>
      <c r="AB117" s="97"/>
      <c r="AC117" s="97"/>
      <c r="AD117" s="97"/>
      <c r="AE117" s="97"/>
      <c r="AF117" s="97"/>
      <c r="AG117" s="97"/>
      <c r="AH117" s="97"/>
      <c r="AI117" s="97"/>
      <c r="AJ117" s="97"/>
      <c r="AK117" s="97"/>
      <c r="AL117" s="97"/>
      <c r="AM117" s="98" t="str">
        <f t="shared" si="13"/>
        <v/>
      </c>
      <c r="AN117" s="12"/>
      <c r="AO117" s="13">
        <v>84</v>
      </c>
    </row>
    <row r="118" spans="1:41" ht="14.5" hidden="1">
      <c r="A118" s="92" t="str">
        <f t="shared" si="11"/>
        <v/>
      </c>
      <c r="B118" s="93"/>
      <c r="C118" s="94"/>
      <c r="D118" s="95" t="str">
        <f t="shared" si="12"/>
        <v/>
      </c>
      <c r="E118" s="97"/>
      <c r="F118" s="97"/>
      <c r="G118" s="97"/>
      <c r="H118" s="97"/>
      <c r="I118" s="97"/>
      <c r="J118" s="97"/>
      <c r="K118" s="97"/>
      <c r="L118" s="97"/>
      <c r="M118" s="97"/>
      <c r="N118" s="97"/>
      <c r="O118" s="97"/>
      <c r="P118" s="97"/>
      <c r="Q118" s="97"/>
      <c r="R118" s="97"/>
      <c r="S118" s="97"/>
      <c r="T118" s="97"/>
      <c r="U118" s="97"/>
      <c r="V118" s="97"/>
      <c r="W118" s="97"/>
      <c r="X118" s="97"/>
      <c r="Y118" s="97"/>
      <c r="Z118" s="97"/>
      <c r="AA118" s="97"/>
      <c r="AB118" s="97"/>
      <c r="AC118" s="97"/>
      <c r="AD118" s="97"/>
      <c r="AE118" s="97"/>
      <c r="AF118" s="97"/>
      <c r="AG118" s="97"/>
      <c r="AH118" s="97"/>
      <c r="AI118" s="97"/>
      <c r="AJ118" s="97"/>
      <c r="AK118" s="97"/>
      <c r="AL118" s="97"/>
      <c r="AM118" s="98" t="str">
        <f t="shared" si="13"/>
        <v/>
      </c>
      <c r="AN118" s="12"/>
      <c r="AO118" s="13">
        <v>85</v>
      </c>
    </row>
    <row r="119" spans="1:41" ht="14.5" hidden="1">
      <c r="A119" s="92" t="str">
        <f t="shared" si="11"/>
        <v/>
      </c>
      <c r="B119" s="93"/>
      <c r="C119" s="94"/>
      <c r="D119" s="95" t="str">
        <f t="shared" si="12"/>
        <v/>
      </c>
      <c r="E119" s="97"/>
      <c r="F119" s="97"/>
      <c r="G119" s="97"/>
      <c r="H119" s="97"/>
      <c r="I119" s="97"/>
      <c r="J119" s="97"/>
      <c r="K119" s="97"/>
      <c r="L119" s="97"/>
      <c r="M119" s="97"/>
      <c r="N119" s="97"/>
      <c r="O119" s="97"/>
      <c r="P119" s="97"/>
      <c r="Q119" s="97"/>
      <c r="R119" s="97"/>
      <c r="S119" s="97"/>
      <c r="T119" s="97"/>
      <c r="U119" s="97"/>
      <c r="V119" s="97"/>
      <c r="W119" s="97"/>
      <c r="X119" s="97"/>
      <c r="Y119" s="97"/>
      <c r="Z119" s="97"/>
      <c r="AA119" s="97"/>
      <c r="AB119" s="97"/>
      <c r="AC119" s="97"/>
      <c r="AD119" s="97"/>
      <c r="AE119" s="97"/>
      <c r="AF119" s="97"/>
      <c r="AG119" s="97"/>
      <c r="AH119" s="97"/>
      <c r="AI119" s="97"/>
      <c r="AJ119" s="97"/>
      <c r="AK119" s="97"/>
      <c r="AL119" s="97"/>
      <c r="AM119" s="98" t="str">
        <f t="shared" si="13"/>
        <v/>
      </c>
      <c r="AN119" s="12"/>
      <c r="AO119" s="13">
        <v>86</v>
      </c>
    </row>
    <row r="120" spans="1:41" ht="14.5" hidden="1">
      <c r="A120" s="92" t="str">
        <f t="shared" si="11"/>
        <v/>
      </c>
      <c r="B120" s="93"/>
      <c r="C120" s="94"/>
      <c r="D120" s="95" t="str">
        <f t="shared" si="12"/>
        <v/>
      </c>
      <c r="E120" s="97"/>
      <c r="F120" s="97"/>
      <c r="G120" s="97"/>
      <c r="H120" s="97"/>
      <c r="I120" s="97"/>
      <c r="J120" s="97"/>
      <c r="K120" s="97"/>
      <c r="L120" s="97"/>
      <c r="M120" s="97"/>
      <c r="N120" s="97"/>
      <c r="O120" s="97"/>
      <c r="P120" s="97"/>
      <c r="Q120" s="97"/>
      <c r="R120" s="97"/>
      <c r="S120" s="97"/>
      <c r="T120" s="97"/>
      <c r="U120" s="97"/>
      <c r="V120" s="97"/>
      <c r="W120" s="97"/>
      <c r="X120" s="97"/>
      <c r="Y120" s="97"/>
      <c r="Z120" s="97"/>
      <c r="AA120" s="97"/>
      <c r="AB120" s="97"/>
      <c r="AC120" s="97"/>
      <c r="AD120" s="97"/>
      <c r="AE120" s="97"/>
      <c r="AF120" s="97"/>
      <c r="AG120" s="97"/>
      <c r="AH120" s="97"/>
      <c r="AI120" s="97"/>
      <c r="AJ120" s="97"/>
      <c r="AK120" s="97"/>
      <c r="AL120" s="97"/>
      <c r="AM120" s="98" t="str">
        <f t="shared" si="13"/>
        <v/>
      </c>
      <c r="AN120" s="12"/>
      <c r="AO120" s="13">
        <v>87</v>
      </c>
    </row>
    <row r="121" spans="1:41" ht="14.5" hidden="1">
      <c r="A121" s="92" t="str">
        <f t="shared" si="11"/>
        <v/>
      </c>
      <c r="B121" s="93"/>
      <c r="C121" s="94"/>
      <c r="D121" s="95" t="str">
        <f t="shared" si="12"/>
        <v/>
      </c>
      <c r="E121" s="97"/>
      <c r="F121" s="97"/>
      <c r="G121" s="97"/>
      <c r="H121" s="97"/>
      <c r="I121" s="97"/>
      <c r="J121" s="97"/>
      <c r="K121" s="97"/>
      <c r="L121" s="97"/>
      <c r="M121" s="97"/>
      <c r="N121" s="97"/>
      <c r="O121" s="97"/>
      <c r="P121" s="97"/>
      <c r="Q121" s="97"/>
      <c r="R121" s="97"/>
      <c r="S121" s="97"/>
      <c r="T121" s="97"/>
      <c r="U121" s="97"/>
      <c r="V121" s="97"/>
      <c r="W121" s="97"/>
      <c r="X121" s="97"/>
      <c r="Y121" s="97"/>
      <c r="Z121" s="97"/>
      <c r="AA121" s="97"/>
      <c r="AB121" s="97"/>
      <c r="AC121" s="97"/>
      <c r="AD121" s="97"/>
      <c r="AE121" s="97"/>
      <c r="AF121" s="97"/>
      <c r="AG121" s="97"/>
      <c r="AH121" s="97"/>
      <c r="AI121" s="97"/>
      <c r="AJ121" s="97"/>
      <c r="AK121" s="97"/>
      <c r="AL121" s="97"/>
      <c r="AM121" s="98" t="str">
        <f t="shared" si="13"/>
        <v/>
      </c>
      <c r="AN121" s="12"/>
      <c r="AO121" s="13">
        <v>88</v>
      </c>
    </row>
    <row r="122" spans="1:41" ht="14.5" hidden="1">
      <c r="A122" s="92" t="str">
        <f t="shared" si="11"/>
        <v/>
      </c>
      <c r="B122" s="93"/>
      <c r="C122" s="94"/>
      <c r="D122" s="95" t="str">
        <f t="shared" si="12"/>
        <v/>
      </c>
      <c r="E122" s="97"/>
      <c r="F122" s="97"/>
      <c r="G122" s="97"/>
      <c r="H122" s="97"/>
      <c r="I122" s="97"/>
      <c r="J122" s="97"/>
      <c r="K122" s="97"/>
      <c r="L122" s="97"/>
      <c r="M122" s="97"/>
      <c r="N122" s="97"/>
      <c r="O122" s="97"/>
      <c r="P122" s="97"/>
      <c r="Q122" s="97"/>
      <c r="R122" s="97"/>
      <c r="S122" s="97"/>
      <c r="T122" s="97"/>
      <c r="U122" s="97"/>
      <c r="V122" s="97"/>
      <c r="W122" s="97"/>
      <c r="X122" s="97"/>
      <c r="Y122" s="97"/>
      <c r="Z122" s="97"/>
      <c r="AA122" s="97"/>
      <c r="AB122" s="97"/>
      <c r="AC122" s="97"/>
      <c r="AD122" s="97"/>
      <c r="AE122" s="97"/>
      <c r="AF122" s="97"/>
      <c r="AG122" s="97"/>
      <c r="AH122" s="97"/>
      <c r="AI122" s="97"/>
      <c r="AJ122" s="97"/>
      <c r="AK122" s="97"/>
      <c r="AL122" s="97"/>
      <c r="AM122" s="98" t="str">
        <f t="shared" si="13"/>
        <v/>
      </c>
      <c r="AN122" s="12"/>
      <c r="AO122" s="13">
        <v>89</v>
      </c>
    </row>
    <row r="123" spans="1:41" ht="14.5" hidden="1">
      <c r="A123" s="92" t="str">
        <f t="shared" si="11"/>
        <v/>
      </c>
      <c r="B123" s="93"/>
      <c r="C123" s="94"/>
      <c r="D123" s="95" t="str">
        <f t="shared" si="12"/>
        <v/>
      </c>
      <c r="E123" s="97"/>
      <c r="F123" s="97"/>
      <c r="G123" s="97"/>
      <c r="H123" s="97"/>
      <c r="I123" s="97"/>
      <c r="J123" s="97"/>
      <c r="K123" s="97"/>
      <c r="L123" s="97"/>
      <c r="M123" s="97"/>
      <c r="N123" s="97"/>
      <c r="O123" s="97"/>
      <c r="P123" s="97"/>
      <c r="Q123" s="97"/>
      <c r="R123" s="97"/>
      <c r="S123" s="97"/>
      <c r="T123" s="97"/>
      <c r="U123" s="97"/>
      <c r="V123" s="97"/>
      <c r="W123" s="97"/>
      <c r="X123" s="97"/>
      <c r="Y123" s="97"/>
      <c r="Z123" s="97"/>
      <c r="AA123" s="97"/>
      <c r="AB123" s="97"/>
      <c r="AC123" s="97"/>
      <c r="AD123" s="97"/>
      <c r="AE123" s="97"/>
      <c r="AF123" s="97"/>
      <c r="AG123" s="97"/>
      <c r="AH123" s="97"/>
      <c r="AI123" s="97"/>
      <c r="AJ123" s="97"/>
      <c r="AK123" s="97"/>
      <c r="AL123" s="97"/>
      <c r="AM123" s="98" t="str">
        <f t="shared" si="13"/>
        <v/>
      </c>
      <c r="AN123" s="12"/>
      <c r="AO123" s="13">
        <v>90</v>
      </c>
    </row>
    <row r="124" spans="1:41" ht="14.5" hidden="1">
      <c r="A124" s="92" t="str">
        <f t="shared" si="11"/>
        <v/>
      </c>
      <c r="B124" s="93"/>
      <c r="C124" s="94"/>
      <c r="D124" s="95" t="str">
        <f t="shared" si="12"/>
        <v/>
      </c>
      <c r="E124" s="97"/>
      <c r="F124" s="97"/>
      <c r="G124" s="97"/>
      <c r="H124" s="97"/>
      <c r="I124" s="97"/>
      <c r="J124" s="97"/>
      <c r="K124" s="97"/>
      <c r="L124" s="97"/>
      <c r="M124" s="97"/>
      <c r="N124" s="97"/>
      <c r="O124" s="97"/>
      <c r="P124" s="97"/>
      <c r="Q124" s="97"/>
      <c r="R124" s="97"/>
      <c r="S124" s="97"/>
      <c r="T124" s="97"/>
      <c r="U124" s="97"/>
      <c r="V124" s="97"/>
      <c r="W124" s="97"/>
      <c r="X124" s="97"/>
      <c r="Y124" s="97"/>
      <c r="Z124" s="97"/>
      <c r="AA124" s="97"/>
      <c r="AB124" s="97"/>
      <c r="AC124" s="97"/>
      <c r="AD124" s="97"/>
      <c r="AE124" s="97"/>
      <c r="AF124" s="97"/>
      <c r="AG124" s="97"/>
      <c r="AH124" s="97"/>
      <c r="AI124" s="97"/>
      <c r="AJ124" s="97"/>
      <c r="AK124" s="97"/>
      <c r="AL124" s="97"/>
      <c r="AM124" s="98" t="str">
        <f t="shared" si="13"/>
        <v/>
      </c>
      <c r="AN124" s="12"/>
      <c r="AO124" s="13">
        <v>91</v>
      </c>
    </row>
    <row r="125" spans="1:41" ht="14.5" hidden="1">
      <c r="A125" s="92" t="str">
        <f t="shared" si="11"/>
        <v/>
      </c>
      <c r="B125" s="93"/>
      <c r="C125" s="94"/>
      <c r="D125" s="95" t="str">
        <f t="shared" si="12"/>
        <v/>
      </c>
      <c r="E125" s="97"/>
      <c r="F125" s="97"/>
      <c r="G125" s="97"/>
      <c r="H125" s="97"/>
      <c r="I125" s="97"/>
      <c r="J125" s="97"/>
      <c r="K125" s="97"/>
      <c r="L125" s="97"/>
      <c r="M125" s="97"/>
      <c r="N125" s="97"/>
      <c r="O125" s="97"/>
      <c r="P125" s="97"/>
      <c r="Q125" s="97"/>
      <c r="R125" s="97"/>
      <c r="S125" s="97"/>
      <c r="T125" s="97"/>
      <c r="U125" s="97"/>
      <c r="V125" s="97"/>
      <c r="W125" s="97"/>
      <c r="X125" s="97"/>
      <c r="Y125" s="97"/>
      <c r="Z125" s="97"/>
      <c r="AA125" s="97"/>
      <c r="AB125" s="97"/>
      <c r="AC125" s="97"/>
      <c r="AD125" s="97"/>
      <c r="AE125" s="97"/>
      <c r="AF125" s="97"/>
      <c r="AG125" s="97"/>
      <c r="AH125" s="97"/>
      <c r="AI125" s="97"/>
      <c r="AJ125" s="97"/>
      <c r="AK125" s="97"/>
      <c r="AL125" s="97"/>
      <c r="AM125" s="98" t="str">
        <f t="shared" si="13"/>
        <v/>
      </c>
      <c r="AN125" s="12"/>
      <c r="AO125" s="13">
        <v>92</v>
      </c>
    </row>
    <row r="126" spans="1:41" ht="14.5" hidden="1">
      <c r="A126" s="92" t="str">
        <f t="shared" si="11"/>
        <v/>
      </c>
      <c r="B126" s="93"/>
      <c r="C126" s="94"/>
      <c r="D126" s="95" t="str">
        <f t="shared" si="12"/>
        <v/>
      </c>
      <c r="E126" s="97"/>
      <c r="F126" s="97"/>
      <c r="G126" s="97"/>
      <c r="H126" s="97"/>
      <c r="I126" s="97"/>
      <c r="J126" s="97"/>
      <c r="K126" s="97"/>
      <c r="L126" s="97"/>
      <c r="M126" s="97"/>
      <c r="N126" s="97"/>
      <c r="O126" s="97"/>
      <c r="P126" s="97"/>
      <c r="Q126" s="97"/>
      <c r="R126" s="97"/>
      <c r="S126" s="97"/>
      <c r="T126" s="97"/>
      <c r="U126" s="97"/>
      <c r="V126" s="97"/>
      <c r="W126" s="97"/>
      <c r="X126" s="97"/>
      <c r="Y126" s="97"/>
      <c r="Z126" s="97"/>
      <c r="AA126" s="97"/>
      <c r="AB126" s="97"/>
      <c r="AC126" s="97"/>
      <c r="AD126" s="97"/>
      <c r="AE126" s="97"/>
      <c r="AF126" s="97"/>
      <c r="AG126" s="97"/>
      <c r="AH126" s="97"/>
      <c r="AI126" s="97"/>
      <c r="AJ126" s="97"/>
      <c r="AK126" s="97"/>
      <c r="AL126" s="97"/>
      <c r="AM126" s="98" t="str">
        <f t="shared" si="13"/>
        <v/>
      </c>
      <c r="AN126" s="12"/>
      <c r="AO126" s="13">
        <v>93</v>
      </c>
    </row>
    <row r="127" spans="1:41" ht="14.5" hidden="1">
      <c r="A127" s="92" t="str">
        <f t="shared" si="11"/>
        <v/>
      </c>
      <c r="B127" s="93"/>
      <c r="C127" s="94"/>
      <c r="D127" s="95" t="str">
        <f t="shared" si="12"/>
        <v/>
      </c>
      <c r="E127" s="97"/>
      <c r="F127" s="97"/>
      <c r="G127" s="97"/>
      <c r="H127" s="97"/>
      <c r="I127" s="97"/>
      <c r="J127" s="97"/>
      <c r="K127" s="97"/>
      <c r="L127" s="97"/>
      <c r="M127" s="97"/>
      <c r="N127" s="97"/>
      <c r="O127" s="97"/>
      <c r="P127" s="97"/>
      <c r="Q127" s="97"/>
      <c r="R127" s="97"/>
      <c r="S127" s="97"/>
      <c r="T127" s="97"/>
      <c r="U127" s="97"/>
      <c r="V127" s="97"/>
      <c r="W127" s="97"/>
      <c r="X127" s="97"/>
      <c r="Y127" s="97"/>
      <c r="Z127" s="97"/>
      <c r="AA127" s="97"/>
      <c r="AB127" s="97"/>
      <c r="AC127" s="97"/>
      <c r="AD127" s="97"/>
      <c r="AE127" s="97"/>
      <c r="AF127" s="97"/>
      <c r="AG127" s="97"/>
      <c r="AH127" s="97"/>
      <c r="AI127" s="97"/>
      <c r="AJ127" s="97"/>
      <c r="AK127" s="97"/>
      <c r="AL127" s="97"/>
      <c r="AM127" s="98" t="str">
        <f t="shared" si="13"/>
        <v/>
      </c>
      <c r="AN127" s="12"/>
      <c r="AO127" s="13">
        <v>94</v>
      </c>
    </row>
    <row r="128" spans="1:41" ht="14.5" hidden="1">
      <c r="A128" s="92" t="str">
        <f t="shared" si="11"/>
        <v/>
      </c>
      <c r="B128" s="93"/>
      <c r="C128" s="94"/>
      <c r="D128" s="95" t="str">
        <f t="shared" si="12"/>
        <v/>
      </c>
      <c r="E128" s="97"/>
      <c r="F128" s="97"/>
      <c r="G128" s="97"/>
      <c r="H128" s="97"/>
      <c r="I128" s="97"/>
      <c r="J128" s="97"/>
      <c r="K128" s="97"/>
      <c r="L128" s="97"/>
      <c r="M128" s="97"/>
      <c r="N128" s="97"/>
      <c r="O128" s="97"/>
      <c r="P128" s="97"/>
      <c r="Q128" s="97"/>
      <c r="R128" s="97"/>
      <c r="S128" s="97"/>
      <c r="T128" s="97"/>
      <c r="U128" s="97"/>
      <c r="V128" s="97"/>
      <c r="W128" s="97"/>
      <c r="X128" s="97"/>
      <c r="Y128" s="97"/>
      <c r="Z128" s="97"/>
      <c r="AA128" s="97"/>
      <c r="AB128" s="97"/>
      <c r="AC128" s="97"/>
      <c r="AD128" s="97"/>
      <c r="AE128" s="97"/>
      <c r="AF128" s="97"/>
      <c r="AG128" s="97"/>
      <c r="AH128" s="97"/>
      <c r="AI128" s="97"/>
      <c r="AJ128" s="97"/>
      <c r="AK128" s="97"/>
      <c r="AL128" s="97"/>
      <c r="AM128" s="98" t="str">
        <f t="shared" si="13"/>
        <v/>
      </c>
      <c r="AN128" s="12"/>
      <c r="AO128" s="13">
        <v>95</v>
      </c>
    </row>
    <row r="129" spans="1:41" ht="14.5" hidden="1">
      <c r="A129" s="92" t="str">
        <f t="shared" si="11"/>
        <v/>
      </c>
      <c r="B129" s="93"/>
      <c r="C129" s="94"/>
      <c r="D129" s="95" t="str">
        <f t="shared" si="12"/>
        <v/>
      </c>
      <c r="E129" s="97"/>
      <c r="F129" s="97"/>
      <c r="G129" s="97"/>
      <c r="H129" s="97"/>
      <c r="I129" s="97"/>
      <c r="J129" s="97"/>
      <c r="K129" s="97"/>
      <c r="L129" s="97"/>
      <c r="M129" s="97"/>
      <c r="N129" s="97"/>
      <c r="O129" s="97"/>
      <c r="P129" s="97"/>
      <c r="Q129" s="97"/>
      <c r="R129" s="97"/>
      <c r="S129" s="97"/>
      <c r="T129" s="97"/>
      <c r="U129" s="97"/>
      <c r="V129" s="97"/>
      <c r="W129" s="97"/>
      <c r="X129" s="97"/>
      <c r="Y129" s="97"/>
      <c r="Z129" s="97"/>
      <c r="AA129" s="97"/>
      <c r="AB129" s="97"/>
      <c r="AC129" s="97"/>
      <c r="AD129" s="97"/>
      <c r="AE129" s="97"/>
      <c r="AF129" s="97"/>
      <c r="AG129" s="97"/>
      <c r="AH129" s="97"/>
      <c r="AI129" s="97"/>
      <c r="AJ129" s="97"/>
      <c r="AK129" s="97"/>
      <c r="AL129" s="97"/>
      <c r="AM129" s="98" t="str">
        <f t="shared" si="13"/>
        <v/>
      </c>
      <c r="AN129" s="12"/>
      <c r="AO129" s="13">
        <v>96</v>
      </c>
    </row>
    <row r="130" spans="1:41" ht="14.5" hidden="1">
      <c r="A130" s="92" t="str">
        <f t="shared" si="11"/>
        <v/>
      </c>
      <c r="B130" s="93"/>
      <c r="C130" s="94"/>
      <c r="D130" s="95" t="str">
        <f t="shared" si="12"/>
        <v/>
      </c>
      <c r="E130" s="97"/>
      <c r="F130" s="97"/>
      <c r="G130" s="97"/>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8" t="str">
        <f t="shared" si="13"/>
        <v/>
      </c>
      <c r="AN130" s="12"/>
      <c r="AO130" s="13">
        <v>97</v>
      </c>
    </row>
    <row r="131" spans="1:41" ht="14.5" hidden="1">
      <c r="A131" s="92" t="str">
        <f t="shared" si="11"/>
        <v/>
      </c>
      <c r="B131" s="93"/>
      <c r="C131" s="94"/>
      <c r="D131" s="95" t="str">
        <f t="shared" si="12"/>
        <v/>
      </c>
      <c r="E131" s="97"/>
      <c r="F131" s="97"/>
      <c r="G131" s="97"/>
      <c r="H131" s="97"/>
      <c r="I131" s="97"/>
      <c r="J131" s="97"/>
      <c r="K131" s="97"/>
      <c r="L131" s="97"/>
      <c r="M131" s="97"/>
      <c r="N131" s="97"/>
      <c r="O131" s="97"/>
      <c r="P131" s="97"/>
      <c r="Q131" s="97"/>
      <c r="R131" s="97"/>
      <c r="S131" s="97"/>
      <c r="T131" s="97"/>
      <c r="U131" s="97"/>
      <c r="V131" s="97"/>
      <c r="W131" s="97"/>
      <c r="X131" s="97"/>
      <c r="Y131" s="97"/>
      <c r="Z131" s="97"/>
      <c r="AA131" s="97"/>
      <c r="AB131" s="97"/>
      <c r="AC131" s="97"/>
      <c r="AD131" s="97"/>
      <c r="AE131" s="97"/>
      <c r="AF131" s="97"/>
      <c r="AG131" s="97"/>
      <c r="AH131" s="97"/>
      <c r="AI131" s="97"/>
      <c r="AJ131" s="97"/>
      <c r="AK131" s="97"/>
      <c r="AL131" s="97"/>
      <c r="AM131" s="98" t="str">
        <f t="shared" si="13"/>
        <v/>
      </c>
      <c r="AN131" s="12"/>
      <c r="AO131" s="13">
        <v>98</v>
      </c>
    </row>
    <row r="132" spans="1:41" ht="14.5" hidden="1">
      <c r="A132" s="92" t="str">
        <f t="shared" si="11"/>
        <v/>
      </c>
      <c r="B132" s="93"/>
      <c r="C132" s="94"/>
      <c r="D132" s="95" t="str">
        <f t="shared" si="12"/>
        <v/>
      </c>
      <c r="E132" s="97"/>
      <c r="F132" s="97"/>
      <c r="G132" s="97"/>
      <c r="H132" s="97"/>
      <c r="I132" s="97"/>
      <c r="J132" s="97"/>
      <c r="K132" s="97"/>
      <c r="L132" s="97"/>
      <c r="M132" s="97"/>
      <c r="N132" s="97"/>
      <c r="O132" s="97"/>
      <c r="P132" s="97"/>
      <c r="Q132" s="97"/>
      <c r="R132" s="97"/>
      <c r="S132" s="97"/>
      <c r="T132" s="97"/>
      <c r="U132" s="97"/>
      <c r="V132" s="97"/>
      <c r="W132" s="97"/>
      <c r="X132" s="97"/>
      <c r="Y132" s="97"/>
      <c r="Z132" s="97"/>
      <c r="AA132" s="97"/>
      <c r="AB132" s="97"/>
      <c r="AC132" s="97"/>
      <c r="AD132" s="97"/>
      <c r="AE132" s="97"/>
      <c r="AF132" s="97"/>
      <c r="AG132" s="97"/>
      <c r="AH132" s="97"/>
      <c r="AI132" s="97"/>
      <c r="AJ132" s="97"/>
      <c r="AK132" s="97"/>
      <c r="AL132" s="97"/>
      <c r="AM132" s="98" t="str">
        <f t="shared" si="13"/>
        <v/>
      </c>
      <c r="AN132" s="12"/>
      <c r="AO132" s="13">
        <v>99</v>
      </c>
    </row>
    <row r="133" spans="1:41" ht="14.5" hidden="1">
      <c r="A133" s="92" t="str">
        <f t="shared" si="11"/>
        <v/>
      </c>
      <c r="B133" s="93"/>
      <c r="C133" s="94"/>
      <c r="D133" s="95" t="str">
        <f t="shared" si="12"/>
        <v/>
      </c>
      <c r="E133" s="97"/>
      <c r="F133" s="97"/>
      <c r="G133" s="97"/>
      <c r="H133" s="97"/>
      <c r="I133" s="97"/>
      <c r="J133" s="97"/>
      <c r="K133" s="97"/>
      <c r="L133" s="97"/>
      <c r="M133" s="97"/>
      <c r="N133" s="97"/>
      <c r="O133" s="97"/>
      <c r="P133" s="97"/>
      <c r="Q133" s="97"/>
      <c r="R133" s="97"/>
      <c r="S133" s="97"/>
      <c r="T133" s="97"/>
      <c r="U133" s="97"/>
      <c r="V133" s="97"/>
      <c r="W133" s="97"/>
      <c r="X133" s="97"/>
      <c r="Y133" s="97"/>
      <c r="Z133" s="97"/>
      <c r="AA133" s="97"/>
      <c r="AB133" s="97"/>
      <c r="AC133" s="97"/>
      <c r="AD133" s="97"/>
      <c r="AE133" s="97"/>
      <c r="AF133" s="97"/>
      <c r="AG133" s="97"/>
      <c r="AH133" s="97"/>
      <c r="AI133" s="97"/>
      <c r="AJ133" s="97"/>
      <c r="AK133" s="97"/>
      <c r="AL133" s="97"/>
      <c r="AM133" s="98" t="str">
        <f t="shared" si="13"/>
        <v/>
      </c>
      <c r="AN133" s="12"/>
      <c r="AO133" s="13">
        <v>100</v>
      </c>
    </row>
    <row r="1048576" ht="0" hidden="1" customHeight="1"/>
  </sheetData>
  <sheetProtection algorithmName="SHA-512" hashValue="eEFZ6oCV4/usDJ8ZEt80ItkG1ZQHP0MAsnDnIkD/zrAUwQQAcO/jT+dODKc0VBTgTDGwlTqO4roLtrXF86B+cw==" saltValue="fkZggxGQvH40Fa/l/AUYpw==" spinCount="100000" sheet="1" objects="1" scenarios="1"/>
  <conditionalFormatting sqref="B34:AM133">
    <cfRule type="expression" dxfId="91" priority="85">
      <formula>IF($A34&lt;&gt;"",TRUE,FALSE)</formula>
    </cfRule>
  </conditionalFormatting>
  <conditionalFormatting sqref="D34:D133 AM34:AM133">
    <cfRule type="expression" dxfId="90" priority="83">
      <formula>IF($A34&lt;&gt;"",TRUE,FALSE)</formula>
    </cfRule>
  </conditionalFormatting>
  <conditionalFormatting sqref="A33:AM33">
    <cfRule type="expression" dxfId="89" priority="81">
      <formula>IF($D$30&gt;0,TRUE,FALSE)</formula>
    </cfRule>
  </conditionalFormatting>
  <conditionalFormatting sqref="A34:A133">
    <cfRule type="expression" dxfId="88" priority="152">
      <formula>IF($D$30&gt;=AO34,TRUE,FALSE)</formula>
    </cfRule>
  </conditionalFormatting>
  <conditionalFormatting sqref="AM34:AM133">
    <cfRule type="beginsWith" dxfId="87" priority="76" operator="beginsWith" text="0">
      <formula>LEFT(AM34,LEN("0"))="0"</formula>
    </cfRule>
  </conditionalFormatting>
  <conditionalFormatting sqref="B34:B133">
    <cfRule type="expression" dxfId="86" priority="74">
      <formula>AND($AM34&gt;0,$B34="",$AM34&lt;&gt;"")</formula>
    </cfRule>
  </conditionalFormatting>
  <conditionalFormatting sqref="C34:C133">
    <cfRule type="expression" dxfId="85" priority="73">
      <formula>AND($AM34&gt;0,$C34="",$AM34&lt;&gt;"")</formula>
    </cfRule>
  </conditionalFormatting>
  <conditionalFormatting sqref="D24 AM24:AN24 AM27:AN28 AN25:AN26 D7:AN14 AN15:AN23 D27:W27 D28:AL28">
    <cfRule type="containsErrors" dxfId="84" priority="72">
      <formula>ISERROR(D7)</formula>
    </cfRule>
  </conditionalFormatting>
  <conditionalFormatting sqref="X27">
    <cfRule type="containsErrors" dxfId="83" priority="68">
      <formula>ISERROR(X27)</formula>
    </cfRule>
  </conditionalFormatting>
  <conditionalFormatting sqref="Y27">
    <cfRule type="containsErrors" dxfId="82" priority="64">
      <formula>ISERROR(Y27)</formula>
    </cfRule>
  </conditionalFormatting>
  <conditionalFormatting sqref="Z27">
    <cfRule type="containsErrors" dxfId="81" priority="60">
      <formula>ISERROR(Z27)</formula>
    </cfRule>
  </conditionalFormatting>
  <conditionalFormatting sqref="AA27">
    <cfRule type="containsErrors" dxfId="80" priority="56">
      <formula>ISERROR(AA27)</formula>
    </cfRule>
  </conditionalFormatting>
  <conditionalFormatting sqref="AB27">
    <cfRule type="containsErrors" dxfId="79" priority="52">
      <formula>ISERROR(AB27)</formula>
    </cfRule>
  </conditionalFormatting>
  <conditionalFormatting sqref="AC27">
    <cfRule type="containsErrors" dxfId="78" priority="48">
      <formula>ISERROR(AC27)</formula>
    </cfRule>
  </conditionalFormatting>
  <conditionalFormatting sqref="AD27">
    <cfRule type="containsErrors" dxfId="77" priority="44">
      <formula>ISERROR(AD27)</formula>
    </cfRule>
  </conditionalFormatting>
  <conditionalFormatting sqref="AE27">
    <cfRule type="containsErrors" dxfId="76" priority="40">
      <formula>ISERROR(AE27)</formula>
    </cfRule>
  </conditionalFormatting>
  <conditionalFormatting sqref="AF27">
    <cfRule type="containsErrors" dxfId="75" priority="36">
      <formula>ISERROR(AF27)</formula>
    </cfRule>
  </conditionalFormatting>
  <conditionalFormatting sqref="AG27">
    <cfRule type="containsErrors" dxfId="74" priority="32">
      <formula>ISERROR(AG27)</formula>
    </cfRule>
  </conditionalFormatting>
  <conditionalFormatting sqref="AH27">
    <cfRule type="containsErrors" dxfId="73" priority="28">
      <formula>ISERROR(AH27)</formula>
    </cfRule>
  </conditionalFormatting>
  <conditionalFormatting sqref="AI27">
    <cfRule type="containsErrors" dxfId="72" priority="24">
      <formula>ISERROR(AI27)</formula>
    </cfRule>
  </conditionalFormatting>
  <conditionalFormatting sqref="AJ27">
    <cfRule type="containsErrors" dxfId="71" priority="20">
      <formula>ISERROR(AJ27)</formula>
    </cfRule>
  </conditionalFormatting>
  <conditionalFormatting sqref="AK27">
    <cfRule type="containsErrors" dxfId="70" priority="16">
      <formula>ISERROR(AK27)</formula>
    </cfRule>
  </conditionalFormatting>
  <conditionalFormatting sqref="AL27">
    <cfRule type="containsErrors" dxfId="69" priority="12">
      <formula>ISERROR(AL27)</formula>
    </cfRule>
  </conditionalFormatting>
  <conditionalFormatting sqref="D17:AM17">
    <cfRule type="containsErrors" dxfId="68" priority="11">
      <formula>ISERROR(D17)</formula>
    </cfRule>
  </conditionalFormatting>
  <conditionalFormatting sqref="D21:AM21">
    <cfRule type="containsErrors" dxfId="67" priority="10">
      <formula>ISERROR(D21)</formula>
    </cfRule>
  </conditionalFormatting>
  <conditionalFormatting sqref="D22:AM22">
    <cfRule type="containsErrors" dxfId="66" priority="9">
      <formula>ISERROR(D22)</formula>
    </cfRule>
  </conditionalFormatting>
  <conditionalFormatting sqref="D23:AM23">
    <cfRule type="containsErrors" dxfId="65" priority="8">
      <formula>ISERROR(D23)</formula>
    </cfRule>
  </conditionalFormatting>
  <conditionalFormatting sqref="D15:AM15">
    <cfRule type="containsErrors" dxfId="64" priority="7">
      <formula>ISERROR(D15)</formula>
    </cfRule>
  </conditionalFormatting>
  <conditionalFormatting sqref="D16:AM16">
    <cfRule type="containsErrors" dxfId="63" priority="6">
      <formula>ISERROR(D16)</formula>
    </cfRule>
  </conditionalFormatting>
  <conditionalFormatting sqref="D18:AM19">
    <cfRule type="containsErrors" dxfId="62" priority="5">
      <formula>ISERROR(D18)</formula>
    </cfRule>
  </conditionalFormatting>
  <conditionalFormatting sqref="D20:AM20">
    <cfRule type="containsErrors" dxfId="61" priority="4">
      <formula>ISERROR(D20)</formula>
    </cfRule>
  </conditionalFormatting>
  <conditionalFormatting sqref="D25:AM25">
    <cfRule type="containsErrors" dxfId="60" priority="3">
      <formula>ISERROR(D25)</formula>
    </cfRule>
  </conditionalFormatting>
  <conditionalFormatting sqref="D26:AM26">
    <cfRule type="containsErrors" dxfId="59" priority="2">
      <formula>ISERROR(D26)</formula>
    </cfRule>
  </conditionalFormatting>
  <conditionalFormatting sqref="E24:AL24">
    <cfRule type="containsErrors" dxfId="58" priority="1">
      <formula>ISERROR(E24)</formula>
    </cfRule>
  </conditionalFormatting>
  <dataValidations count="7">
    <dataValidation type="whole" operator="greaterThanOrEqual" allowBlank="1" showInputMessage="1" showErrorMessage="1" sqref="AM7:AN28 F34:AL133 E35:E133 D28:AL28" xr:uid="{00000000-0002-0000-0200-000000000000}">
      <formula1>0</formula1>
    </dataValidation>
    <dataValidation type="whole" operator="greaterThanOrEqual" allowBlank="1" showInputMessage="1" showErrorMessage="1" errorTitle="Enter Integer" error="Please enter only non-negative integer values." sqref="E34 D9:D14 D17 D21:D23 D25:D27 E7:AL26" xr:uid="{00000000-0002-0000-0200-000001000000}">
      <formula1>0</formula1>
    </dataValidation>
    <dataValidation operator="greaterThanOrEqual" allowBlank="1" showInputMessage="1" showErrorMessage="1" errorTitle="Enter Integer" error="Please enter only non-negative integer values." sqref="D7:D8 E27:AL27 D15:D16 D18:D20" xr:uid="{00000000-0002-0000-0200-000002000000}"/>
    <dataValidation type="whole" allowBlank="1" showInputMessage="1" showErrorMessage="1" sqref="D30" xr:uid="{00000000-0002-0000-0200-000003000000}">
      <formula1>0</formula1>
      <formula2>100</formula2>
    </dataValidation>
    <dataValidation type="textLength" allowBlank="1" showInputMessage="1" showErrorMessage="1" sqref="C34:C133" xr:uid="{00000000-0002-0000-0200-000004000000}">
      <formula1>9</formula1>
      <formula2>9</formula2>
    </dataValidation>
    <dataValidation type="list" allowBlank="1" showInputMessage="1" showErrorMessage="1" sqref="E4:AL4" xr:uid="{00000000-0002-0000-0200-000006000000}">
      <formula1>COP20_non_pm_program_areas</formula1>
    </dataValidation>
    <dataValidation type="list" allowBlank="1" showInputMessage="1" showErrorMessage="1" sqref="D5:AL5" xr:uid="{E3BAB45E-E755-1846-9C30-0AA6522E873C}">
      <formula1>COP20_beneficiaries</formula1>
    </dataValidation>
  </dataValidations>
  <pageMargins left="0.25" right="0.25" top="0.75" bottom="0.5" header="0.3" footer="0.3"/>
  <pageSetup fitToWidth="0" pageOrder="overThenDown" orientation="landscape" r:id="rId1"/>
  <headerFooter>
    <oddHeader>&amp;C&amp;"Calibri,Regular"&amp;K000000Work Plan Budget</oddHeader>
  </headerFooter>
  <legacyDrawing r:id="rId2"/>
  <extLst>
    <ext xmlns:x14="http://schemas.microsoft.com/office/spreadsheetml/2009/9/main" uri="{78C0D931-6437-407d-A8EE-F0AAD7539E65}">
      <x14:conditionalFormattings>
        <x14:conditionalFormatting xmlns:xm="http://schemas.microsoft.com/office/excel/2006/main">
          <x14:cfRule type="expression" priority="134" id="{A0C261E2-6097-420C-BB0A-5497B552A24B}">
            <xm:f>'Metadata and Error Checks'!$L$50="X"</xm:f>
            <x14:dxf>
              <fill>
                <patternFill>
                  <bgColor theme="5" tint="0.39994506668294322"/>
                </patternFill>
              </fill>
            </x14:dxf>
          </x14:cfRule>
          <xm:sqref>K4</xm:sqref>
        </x14:conditionalFormatting>
        <x14:conditionalFormatting xmlns:xm="http://schemas.microsoft.com/office/excel/2006/main">
          <x14:cfRule type="expression" priority="132" id="{DD129314-1F34-4974-A65C-1DFCBD43E893}">
            <xm:f>'Metadata and Error Checks'!$F$50="x"</xm:f>
            <x14:dxf>
              <fill>
                <patternFill>
                  <bgColor theme="5" tint="0.39994506668294322"/>
                </patternFill>
              </fill>
            </x14:dxf>
          </x14:cfRule>
          <xm:sqref>E4</xm:sqref>
        </x14:conditionalFormatting>
        <x14:conditionalFormatting xmlns:xm="http://schemas.microsoft.com/office/excel/2006/main">
          <x14:cfRule type="expression" priority="130" id="{7E88B64B-0505-424D-A712-F59D7EDDAB5A}">
            <xm:f>'Metadata and Error Checks'!$G$50="x"</xm:f>
            <x14:dxf>
              <fill>
                <patternFill>
                  <bgColor theme="5" tint="0.39994506668294322"/>
                </patternFill>
              </fill>
            </x14:dxf>
          </x14:cfRule>
          <xm:sqref>F4</xm:sqref>
        </x14:conditionalFormatting>
        <x14:conditionalFormatting xmlns:xm="http://schemas.microsoft.com/office/excel/2006/main">
          <x14:cfRule type="expression" priority="128" id="{A6E25653-4B1E-4B94-90D4-B535BABA997D}">
            <xm:f>'Metadata and Error Checks'!$H$50="x"</xm:f>
            <x14:dxf>
              <fill>
                <patternFill>
                  <bgColor theme="5" tint="0.39994506668294322"/>
                </patternFill>
              </fill>
            </x14:dxf>
          </x14:cfRule>
          <xm:sqref>G4</xm:sqref>
        </x14:conditionalFormatting>
        <x14:conditionalFormatting xmlns:xm="http://schemas.microsoft.com/office/excel/2006/main">
          <x14:cfRule type="expression" priority="126" id="{645480EB-1CBE-4205-A336-774CD49CB0AB}">
            <xm:f>'Metadata and Error Checks'!$I$50="x"</xm:f>
            <x14:dxf>
              <fill>
                <patternFill>
                  <bgColor theme="5" tint="0.39994506668294322"/>
                </patternFill>
              </fill>
            </x14:dxf>
          </x14:cfRule>
          <xm:sqref>H4</xm:sqref>
        </x14:conditionalFormatting>
        <x14:conditionalFormatting xmlns:xm="http://schemas.microsoft.com/office/excel/2006/main">
          <x14:cfRule type="expression" priority="124" id="{C49031CD-C966-4B08-8975-ACF3F018E670}">
            <xm:f>'Metadata and Error Checks'!$J$50="x"</xm:f>
            <x14:dxf>
              <fill>
                <patternFill>
                  <bgColor theme="5" tint="0.39994506668294322"/>
                </patternFill>
              </fill>
            </x14:dxf>
          </x14:cfRule>
          <xm:sqref>I4</xm:sqref>
        </x14:conditionalFormatting>
        <x14:conditionalFormatting xmlns:xm="http://schemas.microsoft.com/office/excel/2006/main">
          <x14:cfRule type="expression" priority="122" id="{415B1BB4-C41A-4212-9E06-26FC6F35502E}">
            <xm:f>'Metadata and Error Checks'!$K$50="x"</xm:f>
            <x14:dxf>
              <fill>
                <patternFill>
                  <bgColor theme="5" tint="0.39994506668294322"/>
                </patternFill>
              </fill>
            </x14:dxf>
          </x14:cfRule>
          <xm:sqref>J4</xm:sqref>
        </x14:conditionalFormatting>
        <x14:conditionalFormatting xmlns:xm="http://schemas.microsoft.com/office/excel/2006/main">
          <x14:cfRule type="expression" priority="120" id="{2432C7E6-49A0-4229-9A57-C8FC3898BF64}">
            <xm:f>'Metadata and Error Checks'!$M$50="x"</xm:f>
            <x14:dxf>
              <fill>
                <patternFill>
                  <bgColor theme="5" tint="0.39994506668294322"/>
                </patternFill>
              </fill>
            </x14:dxf>
          </x14:cfRule>
          <xm:sqref>L4</xm:sqref>
        </x14:conditionalFormatting>
        <x14:conditionalFormatting xmlns:xm="http://schemas.microsoft.com/office/excel/2006/main">
          <x14:cfRule type="expression" priority="118" id="{FFB25DF6-5029-4EEB-9821-1B160BEBA6B0}">
            <xm:f>'Metadata and Error Checks'!$N$50="x"</xm:f>
            <x14:dxf>
              <fill>
                <patternFill>
                  <bgColor theme="5" tint="0.39994506668294322"/>
                </patternFill>
              </fill>
            </x14:dxf>
          </x14:cfRule>
          <xm:sqref>M4</xm:sqref>
        </x14:conditionalFormatting>
        <x14:conditionalFormatting xmlns:xm="http://schemas.microsoft.com/office/excel/2006/main">
          <x14:cfRule type="expression" priority="116" id="{F488246C-E346-4A20-A897-B520B047774A}">
            <xm:f>'Metadata and Error Checks'!$O$50="x"</xm:f>
            <x14:dxf>
              <fill>
                <patternFill>
                  <bgColor theme="5" tint="0.39994506668294322"/>
                </patternFill>
              </fill>
            </x14:dxf>
          </x14:cfRule>
          <xm:sqref>N4</xm:sqref>
        </x14:conditionalFormatting>
        <x14:conditionalFormatting xmlns:xm="http://schemas.microsoft.com/office/excel/2006/main">
          <x14:cfRule type="expression" priority="114" id="{F65DC04D-4519-4B40-BE54-6AD7938766FE}">
            <xm:f>'Metadata and Error Checks'!$P$50="x"</xm:f>
            <x14:dxf>
              <fill>
                <patternFill>
                  <bgColor theme="5" tint="0.39994506668294322"/>
                </patternFill>
              </fill>
            </x14:dxf>
          </x14:cfRule>
          <xm:sqref>O4</xm:sqref>
        </x14:conditionalFormatting>
        <x14:conditionalFormatting xmlns:xm="http://schemas.microsoft.com/office/excel/2006/main">
          <x14:cfRule type="expression" priority="112" id="{0D69E89B-9977-403A-AE74-9AEA4A813A1C}">
            <xm:f>'Metadata and Error Checks'!$Q$50="x"</xm:f>
            <x14:dxf>
              <fill>
                <patternFill>
                  <bgColor theme="5" tint="0.39994506668294322"/>
                </patternFill>
              </fill>
            </x14:dxf>
          </x14:cfRule>
          <xm:sqref>P4</xm:sqref>
        </x14:conditionalFormatting>
        <x14:conditionalFormatting xmlns:xm="http://schemas.microsoft.com/office/excel/2006/main">
          <x14:cfRule type="expression" priority="110" id="{BFD5FEDB-17C0-4655-8C8D-4D8F2C81AA64}">
            <xm:f>'Metadata and Error Checks'!$R$50="x"</xm:f>
            <x14:dxf>
              <fill>
                <patternFill>
                  <bgColor theme="5" tint="0.39994506668294322"/>
                </patternFill>
              </fill>
            </x14:dxf>
          </x14:cfRule>
          <xm:sqref>Q4</xm:sqref>
        </x14:conditionalFormatting>
        <x14:conditionalFormatting xmlns:xm="http://schemas.microsoft.com/office/excel/2006/main">
          <x14:cfRule type="expression" priority="108" id="{B88BD3CE-AAAA-491A-9CBD-A3543EFC45EF}">
            <xm:f>'Metadata and Error Checks'!$S$50="x"</xm:f>
            <x14:dxf>
              <fill>
                <patternFill>
                  <bgColor theme="5" tint="0.39994506668294322"/>
                </patternFill>
              </fill>
            </x14:dxf>
          </x14:cfRule>
          <xm:sqref>R4</xm:sqref>
        </x14:conditionalFormatting>
        <x14:conditionalFormatting xmlns:xm="http://schemas.microsoft.com/office/excel/2006/main">
          <x14:cfRule type="expression" priority="103" id="{704CD3E1-91C2-4B1E-8DC3-5E2741834852}">
            <xm:f>'Metadata and Error Checks'!$T$50="x"</xm:f>
            <x14:dxf>
              <fill>
                <patternFill>
                  <bgColor theme="5" tint="0.39994506668294322"/>
                </patternFill>
              </fill>
            </x14:dxf>
          </x14:cfRule>
          <xm:sqref>S4</xm:sqref>
        </x14:conditionalFormatting>
        <x14:conditionalFormatting xmlns:xm="http://schemas.microsoft.com/office/excel/2006/main">
          <x14:cfRule type="expression" priority="100" id="{A7AC7E5E-3BEB-43FF-B84F-DCDB662013B4}">
            <xm:f>'Metadata and Error Checks'!$U$50="x"</xm:f>
            <x14:dxf>
              <fill>
                <patternFill>
                  <bgColor theme="5" tint="0.39994506668294322"/>
                </patternFill>
              </fill>
            </x14:dxf>
          </x14:cfRule>
          <xm:sqref>T4</xm:sqref>
        </x14:conditionalFormatting>
        <x14:conditionalFormatting xmlns:xm="http://schemas.microsoft.com/office/excel/2006/main">
          <x14:cfRule type="expression" priority="88" id="{9D4170C1-58D3-4440-A9D0-15FD415561AF}">
            <xm:f>'Metadata and Error Checks'!$V$50="x"</xm:f>
            <x14:dxf>
              <fill>
                <patternFill>
                  <bgColor theme="5" tint="0.39994506668294322"/>
                </patternFill>
              </fill>
            </x14:dxf>
          </x14:cfRule>
          <x14:cfRule type="expression" priority="97" id="{FC6E0621-5D9F-45F5-A649-C10D44D6FAD3}">
            <xm:f>'Metadata and Error Checks'!$V$50="x"</xm:f>
            <x14:dxf>
              <fill>
                <patternFill>
                  <bgColor theme="5" tint="0.39994506668294322"/>
                </patternFill>
              </fill>
            </x14:dxf>
          </x14:cfRule>
          <xm:sqref>U4</xm:sqref>
        </x14:conditionalFormatting>
        <x14:conditionalFormatting xmlns:xm="http://schemas.microsoft.com/office/excel/2006/main">
          <x14:cfRule type="expression" priority="94" id="{28ADB45C-72A8-4DD1-A339-FD98B5CF42F8}">
            <xm:f>'Metadata and Error Checks'!$W$50="x"</xm:f>
            <x14:dxf>
              <fill>
                <patternFill>
                  <bgColor theme="5" tint="0.39994506668294322"/>
                </patternFill>
              </fill>
            </x14:dxf>
          </x14:cfRule>
          <xm:sqref>V4</xm:sqref>
        </x14:conditionalFormatting>
        <x14:conditionalFormatting xmlns:xm="http://schemas.microsoft.com/office/excel/2006/main">
          <x14:cfRule type="expression" priority="91" id="{9AA5F92A-919A-4351-A722-48C13D1803C4}">
            <xm:f>'Metadata and Error Checks'!X$50="x"</xm:f>
            <x14:dxf>
              <fill>
                <patternFill>
                  <bgColor theme="5" tint="0.39994506668294322"/>
                </patternFill>
              </fill>
            </x14:dxf>
          </x14:cfRule>
          <xm:sqref>W4:AL4</xm:sqref>
        </x14:conditionalFormatting>
        <x14:conditionalFormatting xmlns:xm="http://schemas.microsoft.com/office/excel/2006/main">
          <x14:cfRule type="expression" priority="191" id="{854A31D3-5823-4EEC-9CFA-72C57763DDE0}">
            <xm:f>'Metadata and Error Checks'!$F$51="x"</xm:f>
            <x14:dxf>
              <fill>
                <patternFill>
                  <bgColor theme="5" tint="0.39994506668294322"/>
                </patternFill>
              </fill>
            </x14:dxf>
          </x14:cfRule>
          <x14:cfRule type="expression" priority="192" id="{343C7E3F-F6BF-4C0C-AFB4-F91A9513B23B}">
            <xm:f>'Metadata and Error Checks'!$F$22="x"</xm:f>
            <x14:dxf>
              <fill>
                <patternFill>
                  <bgColor theme="5" tint="0.39994506668294322"/>
                </patternFill>
              </fill>
            </x14:dxf>
          </x14:cfRule>
          <xm:sqref>E5</xm:sqref>
        </x14:conditionalFormatting>
        <x14:conditionalFormatting xmlns:xm="http://schemas.microsoft.com/office/excel/2006/main">
          <x14:cfRule type="expression" priority="193" id="{F4B5EDC5-C9BF-4665-8DD4-D82E90C08DFF}">
            <xm:f>'Metadata and Error Checks'!$G$51="x"</xm:f>
            <x14:dxf>
              <fill>
                <patternFill>
                  <bgColor theme="5" tint="0.39994506668294322"/>
                </patternFill>
              </fill>
            </x14:dxf>
          </x14:cfRule>
          <x14:cfRule type="expression" priority="194" id="{8B3C9F29-6C5A-4646-9470-2205C1E007FD}">
            <xm:f>'Metadata and Error Checks'!$G$22="x"</xm:f>
            <x14:dxf>
              <fill>
                <patternFill>
                  <bgColor theme="5" tint="0.39994506668294322"/>
                </patternFill>
              </fill>
            </x14:dxf>
          </x14:cfRule>
          <xm:sqref>F5</xm:sqref>
        </x14:conditionalFormatting>
        <x14:conditionalFormatting xmlns:xm="http://schemas.microsoft.com/office/excel/2006/main">
          <x14:cfRule type="expression" priority="195" id="{DF2401FE-009E-4FD0-B9ED-A2F8CCB71EB0}">
            <xm:f>'Metadata and Error Checks'!$H$51="x"</xm:f>
            <x14:dxf>
              <fill>
                <patternFill>
                  <bgColor theme="5" tint="0.39994506668294322"/>
                </patternFill>
              </fill>
            </x14:dxf>
          </x14:cfRule>
          <x14:cfRule type="expression" priority="196" id="{A33D7B92-B8E6-4986-8D32-F78ACBF74EDF}">
            <xm:f>'Metadata and Error Checks'!$H$22="x"</xm:f>
            <x14:dxf>
              <fill>
                <patternFill>
                  <bgColor theme="5" tint="0.39994506668294322"/>
                </patternFill>
              </fill>
            </x14:dxf>
          </x14:cfRule>
          <xm:sqref>G5</xm:sqref>
        </x14:conditionalFormatting>
        <x14:conditionalFormatting xmlns:xm="http://schemas.microsoft.com/office/excel/2006/main">
          <x14:cfRule type="expression" priority="197" id="{AEF1F8A1-A0F5-4048-A8FB-8C5C22098338}">
            <xm:f>'Metadata and Error Checks'!$I$51="x"</xm:f>
            <x14:dxf>
              <fill>
                <patternFill>
                  <bgColor theme="5" tint="0.39994506668294322"/>
                </patternFill>
              </fill>
            </x14:dxf>
          </x14:cfRule>
          <x14:cfRule type="expression" priority="198" id="{F2571FCA-85DF-4B4A-A6E4-D276CE545144}">
            <xm:f>'Metadata and Error Checks'!$I$22="X"</xm:f>
            <x14:dxf>
              <fill>
                <patternFill>
                  <bgColor theme="5" tint="0.39994506668294322"/>
                </patternFill>
              </fill>
            </x14:dxf>
          </x14:cfRule>
          <xm:sqref>H5</xm:sqref>
        </x14:conditionalFormatting>
        <x14:conditionalFormatting xmlns:xm="http://schemas.microsoft.com/office/excel/2006/main">
          <x14:cfRule type="expression" priority="199" id="{2874A600-6F69-4094-A185-CB7EF776D05D}">
            <xm:f>'Metadata and Error Checks'!$J$51="x"</xm:f>
            <x14:dxf>
              <fill>
                <patternFill>
                  <bgColor theme="5" tint="0.39994506668294322"/>
                </patternFill>
              </fill>
            </x14:dxf>
          </x14:cfRule>
          <x14:cfRule type="expression" priority="200" id="{C356F606-515A-4FCC-8F14-39532C1045A6}">
            <xm:f>'Metadata and Error Checks'!$J$22="x"</xm:f>
            <x14:dxf>
              <fill>
                <patternFill>
                  <bgColor theme="5" tint="0.39994506668294322"/>
                </patternFill>
              </fill>
            </x14:dxf>
          </x14:cfRule>
          <xm:sqref>I5</xm:sqref>
        </x14:conditionalFormatting>
        <x14:conditionalFormatting xmlns:xm="http://schemas.microsoft.com/office/excel/2006/main">
          <x14:cfRule type="expression" priority="201" id="{EFC7C7D2-5B65-44F4-B864-25F5AC61879A}">
            <xm:f>'Metadata and Error Checks'!$K$51="x"</xm:f>
            <x14:dxf>
              <fill>
                <patternFill>
                  <bgColor theme="5" tint="0.39994506668294322"/>
                </patternFill>
              </fill>
            </x14:dxf>
          </x14:cfRule>
          <x14:cfRule type="expression" priority="202" id="{6AF705F8-6003-4722-B1B7-00E6D0E30470}">
            <xm:f>'Metadata and Error Checks'!$K$22="X"</xm:f>
            <x14:dxf>
              <fill>
                <patternFill>
                  <bgColor theme="5" tint="0.39994506668294322"/>
                </patternFill>
              </fill>
            </x14:dxf>
          </x14:cfRule>
          <xm:sqref>J5</xm:sqref>
        </x14:conditionalFormatting>
        <x14:conditionalFormatting xmlns:xm="http://schemas.microsoft.com/office/excel/2006/main">
          <x14:cfRule type="expression" priority="203" id="{E09AADFA-4DFD-46CA-8B5F-2D012949C0C4}">
            <xm:f>'Metadata and Error Checks'!$L$51="x"</xm:f>
            <x14:dxf>
              <fill>
                <patternFill>
                  <bgColor theme="5" tint="0.39994506668294322"/>
                </patternFill>
              </fill>
            </x14:dxf>
          </x14:cfRule>
          <x14:cfRule type="expression" priority="204" id="{4CF38113-8189-4B3B-BC55-A9BFB407AAF4}">
            <xm:f>'Metadata and Error Checks'!$L$22="x"</xm:f>
            <x14:dxf>
              <fill>
                <patternFill>
                  <bgColor theme="5" tint="0.39994506668294322"/>
                </patternFill>
              </fill>
            </x14:dxf>
          </x14:cfRule>
          <xm:sqref>K5</xm:sqref>
        </x14:conditionalFormatting>
        <x14:conditionalFormatting xmlns:xm="http://schemas.microsoft.com/office/excel/2006/main">
          <x14:cfRule type="expression" priority="205" id="{5FAC2C4B-8AAD-4105-90DA-3DE83583C7B5}">
            <xm:f>'Metadata and Error Checks'!$M$51="x"</xm:f>
            <x14:dxf>
              <fill>
                <patternFill>
                  <bgColor theme="5" tint="0.39994506668294322"/>
                </patternFill>
              </fill>
            </x14:dxf>
          </x14:cfRule>
          <x14:cfRule type="expression" priority="206" id="{154596FA-6479-43C2-8142-4BD990EF5DCF}">
            <xm:f>'Metadata and Error Checks'!$M$22="x"</xm:f>
            <x14:dxf>
              <fill>
                <patternFill>
                  <bgColor theme="5" tint="0.39994506668294322"/>
                </patternFill>
              </fill>
            </x14:dxf>
          </x14:cfRule>
          <xm:sqref>L5</xm:sqref>
        </x14:conditionalFormatting>
        <x14:conditionalFormatting xmlns:xm="http://schemas.microsoft.com/office/excel/2006/main">
          <x14:cfRule type="expression" priority="207" id="{29E38D4C-CA31-43FF-92E4-A1471E4CAE3D}">
            <xm:f>'Metadata and Error Checks'!$N$51="x"</xm:f>
            <x14:dxf>
              <fill>
                <patternFill>
                  <bgColor theme="5" tint="0.39994506668294322"/>
                </patternFill>
              </fill>
            </x14:dxf>
          </x14:cfRule>
          <x14:cfRule type="expression" priority="208" id="{1D02AA66-713B-41A5-ACEF-965C94C19981}">
            <xm:f>'Metadata and Error Checks'!$N$22="x"</xm:f>
            <x14:dxf>
              <fill>
                <patternFill>
                  <bgColor theme="5" tint="0.39994506668294322"/>
                </patternFill>
              </fill>
            </x14:dxf>
          </x14:cfRule>
          <xm:sqref>M5</xm:sqref>
        </x14:conditionalFormatting>
        <x14:conditionalFormatting xmlns:xm="http://schemas.microsoft.com/office/excel/2006/main">
          <x14:cfRule type="expression" priority="209" id="{D890D8AC-163C-4D4B-9F65-BC9582658721}">
            <xm:f>'Metadata and Error Checks'!$O$51="x"</xm:f>
            <x14:dxf>
              <fill>
                <patternFill>
                  <bgColor theme="5" tint="0.39994506668294322"/>
                </patternFill>
              </fill>
            </x14:dxf>
          </x14:cfRule>
          <x14:cfRule type="expression" priority="210" id="{D3E81D70-25F0-4D10-98AC-9DFDFFE89712}">
            <xm:f>'Metadata and Error Checks'!$O$22="x"</xm:f>
            <x14:dxf>
              <fill>
                <patternFill>
                  <bgColor theme="5" tint="0.39994506668294322"/>
                </patternFill>
              </fill>
            </x14:dxf>
          </x14:cfRule>
          <xm:sqref>N5</xm:sqref>
        </x14:conditionalFormatting>
        <x14:conditionalFormatting xmlns:xm="http://schemas.microsoft.com/office/excel/2006/main">
          <x14:cfRule type="expression" priority="211" id="{EB70EB64-A06E-4B73-9464-0FFEB4F1AD4D}">
            <xm:f>'Metadata and Error Checks'!$P$51="x"</xm:f>
            <x14:dxf>
              <fill>
                <patternFill>
                  <bgColor theme="5" tint="0.39994506668294322"/>
                </patternFill>
              </fill>
            </x14:dxf>
          </x14:cfRule>
          <x14:cfRule type="expression" priority="212" id="{B01F31B0-CD33-48AD-863E-819B69424927}">
            <xm:f>'Metadata and Error Checks'!$P$22="x"</xm:f>
            <x14:dxf>
              <fill>
                <patternFill>
                  <bgColor theme="5" tint="0.39994506668294322"/>
                </patternFill>
              </fill>
            </x14:dxf>
          </x14:cfRule>
          <xm:sqref>O5</xm:sqref>
        </x14:conditionalFormatting>
        <x14:conditionalFormatting xmlns:xm="http://schemas.microsoft.com/office/excel/2006/main">
          <x14:cfRule type="expression" priority="213" id="{22D0E3EB-CE5D-473C-A68A-AC25424C60E8}">
            <xm:f>'Metadata and Error Checks'!$Q$51="x"</xm:f>
            <x14:dxf>
              <fill>
                <patternFill>
                  <bgColor theme="5" tint="0.39994506668294322"/>
                </patternFill>
              </fill>
            </x14:dxf>
          </x14:cfRule>
          <x14:cfRule type="expression" priority="214" id="{4EBA54FC-2EC3-4CBE-9416-03FD3F16C423}">
            <xm:f>'Metadata and Error Checks'!$Q$22="x"</xm:f>
            <x14:dxf>
              <fill>
                <patternFill>
                  <bgColor theme="5" tint="0.39994506668294322"/>
                </patternFill>
              </fill>
            </x14:dxf>
          </x14:cfRule>
          <xm:sqref>P5</xm:sqref>
        </x14:conditionalFormatting>
        <x14:conditionalFormatting xmlns:xm="http://schemas.microsoft.com/office/excel/2006/main">
          <x14:cfRule type="expression" priority="215" id="{A580C110-A5D9-4E86-9873-36E3BD5171E4}">
            <xm:f>'Metadata and Error Checks'!$R$51="x"</xm:f>
            <x14:dxf>
              <fill>
                <patternFill>
                  <bgColor theme="5" tint="0.39994506668294322"/>
                </patternFill>
              </fill>
            </x14:dxf>
          </x14:cfRule>
          <x14:cfRule type="expression" priority="216" id="{E87C92D3-84B3-4024-A6CE-E8D4568EA53D}">
            <xm:f>'Metadata and Error Checks'!$R$22="x"</xm:f>
            <x14:dxf>
              <fill>
                <patternFill>
                  <bgColor theme="5" tint="0.39994506668294322"/>
                </patternFill>
              </fill>
            </x14:dxf>
          </x14:cfRule>
          <xm:sqref>Q5</xm:sqref>
        </x14:conditionalFormatting>
        <x14:conditionalFormatting xmlns:xm="http://schemas.microsoft.com/office/excel/2006/main">
          <x14:cfRule type="expression" priority="217" id="{2C939D79-58EA-4339-861B-B53EB8356DA6}">
            <xm:f>'Metadata and Error Checks'!$S$51="x"</xm:f>
            <x14:dxf>
              <fill>
                <patternFill>
                  <bgColor theme="5" tint="0.39994506668294322"/>
                </patternFill>
              </fill>
            </x14:dxf>
          </x14:cfRule>
          <x14:cfRule type="expression" priority="218" id="{C711C2C0-6C42-4C82-8415-6A952B8161DE}">
            <xm:f>'Metadata and Error Checks'!$S$22="x"</xm:f>
            <x14:dxf>
              <fill>
                <patternFill>
                  <bgColor theme="5" tint="0.39994506668294322"/>
                </patternFill>
              </fill>
            </x14:dxf>
          </x14:cfRule>
          <xm:sqref>R5</xm:sqref>
        </x14:conditionalFormatting>
        <x14:conditionalFormatting xmlns:xm="http://schemas.microsoft.com/office/excel/2006/main">
          <x14:cfRule type="expression" priority="219" id="{89117B8A-3071-462E-AD09-B2508E1F4F0F}">
            <xm:f>'Metadata and Error Checks'!$T$22="x"</xm:f>
            <x14:dxf>
              <fill>
                <patternFill>
                  <bgColor theme="5" tint="0.39994506668294322"/>
                </patternFill>
              </fill>
            </x14:dxf>
          </x14:cfRule>
          <x14:cfRule type="expression" priority="220" id="{0663DCB9-160B-4EB8-BCAC-4D271CA024D6}">
            <xm:f>'Metadata and Error Checks'!$T$51="x"</xm:f>
            <x14:dxf>
              <fill>
                <patternFill>
                  <bgColor theme="5" tint="0.39994506668294322"/>
                </patternFill>
              </fill>
            </x14:dxf>
          </x14:cfRule>
          <xm:sqref>S5</xm:sqref>
        </x14:conditionalFormatting>
        <x14:conditionalFormatting xmlns:xm="http://schemas.microsoft.com/office/excel/2006/main">
          <x14:cfRule type="expression" priority="221" id="{1D2CA417-6F19-49F3-BDFE-E63550EB5E3B}">
            <xm:f>'Metadata and Error Checks'!$U$22="x"</xm:f>
            <x14:dxf>
              <fill>
                <patternFill>
                  <bgColor theme="5" tint="0.39994506668294322"/>
                </patternFill>
              </fill>
            </x14:dxf>
          </x14:cfRule>
          <x14:cfRule type="expression" priority="222" id="{F8127F10-62C4-403B-90F5-3230EFE54DD5}">
            <xm:f>'Metadata and Error Checks'!$U$51="x"</xm:f>
            <x14:dxf>
              <fill>
                <patternFill>
                  <bgColor theme="5" tint="0.39994506668294322"/>
                </patternFill>
              </fill>
            </x14:dxf>
          </x14:cfRule>
          <xm:sqref>T5</xm:sqref>
        </x14:conditionalFormatting>
        <x14:conditionalFormatting xmlns:xm="http://schemas.microsoft.com/office/excel/2006/main">
          <x14:cfRule type="expression" priority="223" id="{3431CE5B-C5EA-441C-A1C7-C20417A1EE78}">
            <xm:f>'Metadata and Error Checks'!$V$22="x"</xm:f>
            <x14:dxf>
              <fill>
                <patternFill>
                  <bgColor theme="5" tint="0.39994506668294322"/>
                </patternFill>
              </fill>
            </x14:dxf>
          </x14:cfRule>
          <x14:cfRule type="expression" priority="224" id="{7E7A2649-D5C2-4630-84B3-0A2A25173864}">
            <xm:f>'Metadata and Error Checks'!$V$51="x"</xm:f>
            <x14:dxf>
              <fill>
                <patternFill>
                  <bgColor theme="5" tint="0.39994506668294322"/>
                </patternFill>
              </fill>
            </x14:dxf>
          </x14:cfRule>
          <xm:sqref>U5</xm:sqref>
        </x14:conditionalFormatting>
        <x14:conditionalFormatting xmlns:xm="http://schemas.microsoft.com/office/excel/2006/main">
          <x14:cfRule type="expression" priority="225" id="{D92A755D-C288-410F-8480-F66CE6F9363B}">
            <xm:f>'Metadata and Error Checks'!$W$22="x"</xm:f>
            <x14:dxf>
              <fill>
                <patternFill>
                  <bgColor theme="5" tint="0.39994506668294322"/>
                </patternFill>
              </fill>
            </x14:dxf>
          </x14:cfRule>
          <x14:cfRule type="expression" priority="226" id="{6E9EAB23-FB68-4876-8E95-8C32E0B5F982}">
            <xm:f>'Metadata and Error Checks'!$W$51="x"</xm:f>
            <x14:dxf>
              <fill>
                <patternFill>
                  <bgColor theme="5" tint="0.39994506668294322"/>
                </patternFill>
              </fill>
            </x14:dxf>
          </x14:cfRule>
          <xm:sqref>V5</xm:sqref>
        </x14:conditionalFormatting>
        <x14:conditionalFormatting xmlns:xm="http://schemas.microsoft.com/office/excel/2006/main">
          <x14:cfRule type="expression" priority="227" id="{5327D658-5CF9-4037-AD97-07C6CF78ACD7}">
            <xm:f>'Metadata and Error Checks'!X$22="x"</xm:f>
            <x14:dxf>
              <fill>
                <patternFill>
                  <bgColor theme="5" tint="0.39994506668294322"/>
                </patternFill>
              </fill>
            </x14:dxf>
          </x14:cfRule>
          <x14:cfRule type="expression" priority="228" id="{A4D444E1-12E4-4B9C-890C-291DD402596F}">
            <xm:f>'Metadata and Error Checks'!X$51="x"</xm:f>
            <x14:dxf>
              <fill>
                <patternFill>
                  <bgColor theme="5" tint="0.39994506668294322"/>
                </patternFill>
              </fill>
            </x14:dxf>
          </x14:cfRule>
          <xm:sqref>W5:AL5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1"/>
  <sheetViews>
    <sheetView workbookViewId="0">
      <selection activeCell="C1" sqref="C1"/>
    </sheetView>
  </sheetViews>
  <sheetFormatPr defaultColWidth="11.453125" defaultRowHeight="14.5"/>
  <sheetData>
    <row r="1" spans="1:3">
      <c r="A1" t="s">
        <v>401</v>
      </c>
      <c r="B1" s="1" t="s">
        <v>454</v>
      </c>
      <c r="C1" t="s">
        <v>402</v>
      </c>
    </row>
  </sheetData>
  <sheetProtection algorithmName="SHA-512" hashValue="YgI3XoKA3v1uOHhX+Mq8B9CMsUqYhZ/InLWD20v+SlnjBZRWBOn0ypmnulZt6qzCCO4oQvnRUGi6ftWj3fhWCQ==" saltValue="rBq0KuVW4ujkIwop4tqd4w==" spinCount="100000" sheet="1" objects="1" scenarios="1"/>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BV119"/>
  <sheetViews>
    <sheetView topLeftCell="G25" zoomScaleNormal="100" workbookViewId="0">
      <selection activeCell="I79" sqref="I79"/>
    </sheetView>
  </sheetViews>
  <sheetFormatPr defaultColWidth="30.81640625" defaultRowHeight="14.5"/>
  <cols>
    <col min="1" max="2" width="15.453125" hidden="1" customWidth="1"/>
    <col min="3" max="3" width="40.453125" hidden="1" customWidth="1"/>
    <col min="4" max="4" width="0" hidden="1" customWidth="1"/>
    <col min="5" max="6" width="15.453125" hidden="1" customWidth="1"/>
    <col min="7" max="7" width="28.453125" customWidth="1"/>
    <col min="8" max="8" width="44.1796875" customWidth="1"/>
    <col min="9" max="9" width="15.453125" customWidth="1"/>
    <col min="10" max="10" width="50.1796875" customWidth="1"/>
    <col min="12" max="12" width="18.54296875" customWidth="1"/>
    <col min="13" max="13" width="4.453125" customWidth="1"/>
    <col min="14" max="25" width="9.1796875" customWidth="1"/>
  </cols>
  <sheetData>
    <row r="1" spans="1:74">
      <c r="E1" t="s">
        <v>94</v>
      </c>
      <c r="G1" t="s">
        <v>481</v>
      </c>
      <c r="I1" s="11" t="s">
        <v>510</v>
      </c>
      <c r="J1" s="142" t="s">
        <v>489</v>
      </c>
      <c r="K1" t="s">
        <v>478</v>
      </c>
      <c r="L1" t="s">
        <v>479</v>
      </c>
      <c r="M1" s="11" t="s">
        <v>480</v>
      </c>
      <c r="O1" t="s">
        <v>491</v>
      </c>
      <c r="P1" t="s">
        <v>492</v>
      </c>
      <c r="Y1" s="125"/>
      <c r="Z1" s="126" t="s">
        <v>490</v>
      </c>
      <c r="AA1" s="127"/>
      <c r="AB1" s="127"/>
      <c r="AC1" s="127"/>
      <c r="AD1" s="127"/>
      <c r="AE1" s="127"/>
      <c r="AF1" s="127"/>
      <c r="AG1" s="127"/>
      <c r="AH1" s="127"/>
      <c r="AI1" s="127"/>
      <c r="AJ1" s="127"/>
      <c r="AK1" s="127"/>
      <c r="AL1" s="127"/>
      <c r="AM1" s="127"/>
      <c r="AN1" s="127"/>
      <c r="AO1" s="127"/>
      <c r="AP1" s="127"/>
      <c r="AQ1" s="127"/>
      <c r="AR1" s="127"/>
      <c r="AS1" s="127"/>
      <c r="AT1" s="127"/>
      <c r="AU1" s="127"/>
      <c r="AV1" s="127"/>
      <c r="AW1" s="127"/>
      <c r="AX1" s="127"/>
      <c r="AY1" s="127"/>
      <c r="AZ1" s="127"/>
      <c r="BA1" s="127"/>
      <c r="BB1" s="127"/>
      <c r="BC1" s="127"/>
      <c r="BD1" s="127"/>
      <c r="BE1" s="127"/>
      <c r="BF1" s="127"/>
      <c r="BG1" s="127"/>
      <c r="BH1" s="127"/>
      <c r="BI1" s="127"/>
      <c r="BJ1" s="127"/>
      <c r="BK1" s="127"/>
      <c r="BL1" s="127"/>
      <c r="BM1" s="127"/>
      <c r="BN1" s="127"/>
      <c r="BO1" s="127"/>
      <c r="BP1" s="127"/>
      <c r="BQ1" s="127"/>
      <c r="BR1" s="127"/>
      <c r="BS1" s="127"/>
      <c r="BT1" s="127"/>
      <c r="BU1" s="127"/>
      <c r="BV1" s="128"/>
    </row>
    <row r="2" spans="1:74">
      <c r="A2" t="s">
        <v>64</v>
      </c>
      <c r="F2" t="s">
        <v>57</v>
      </c>
      <c r="I2" t="str" cm="1">
        <f t="array" ref="I2:I55">_xlfn._xlws.SORT(COP20_non_pm_program_areas)</f>
        <v>ASP: Blood supply safety-NSD</v>
      </c>
      <c r="J2" s="143" t="s">
        <v>322</v>
      </c>
      <c r="K2" t="s">
        <v>322</v>
      </c>
      <c r="L2" t="b">
        <f t="shared" ref="L2:L42" si="0">EXACT(K2,J2)</f>
        <v>1</v>
      </c>
      <c r="M2" s="122" t="s">
        <v>228</v>
      </c>
      <c r="O2" s="135" t="s">
        <v>493</v>
      </c>
      <c r="P2" s="129" t="s">
        <v>251</v>
      </c>
      <c r="Y2" s="129"/>
      <c r="Z2" s="130"/>
      <c r="AA2" s="130" t="s">
        <v>267</v>
      </c>
      <c r="AB2" s="130" t="s">
        <v>268</v>
      </c>
      <c r="AC2" s="130" t="s">
        <v>280</v>
      </c>
      <c r="AD2" s="130" t="s">
        <v>269</v>
      </c>
      <c r="AE2" s="130" t="s">
        <v>281</v>
      </c>
      <c r="AF2" s="130" t="s">
        <v>270</v>
      </c>
      <c r="AG2" s="130" t="s">
        <v>271</v>
      </c>
      <c r="AH2" s="130" t="s">
        <v>272</v>
      </c>
      <c r="AI2" s="130" t="s">
        <v>282</v>
      </c>
      <c r="AJ2" s="130" t="s">
        <v>273</v>
      </c>
      <c r="AK2" s="130" t="s">
        <v>283</v>
      </c>
      <c r="AL2" s="130" t="s">
        <v>274</v>
      </c>
      <c r="AM2" s="130" t="s">
        <v>275</v>
      </c>
      <c r="AN2" s="130" t="s">
        <v>276</v>
      </c>
      <c r="AO2" s="130" t="s">
        <v>285</v>
      </c>
      <c r="AP2" s="130" t="s">
        <v>284</v>
      </c>
      <c r="AQ2" s="130" t="s">
        <v>286</v>
      </c>
      <c r="AR2" s="130" t="s">
        <v>277</v>
      </c>
      <c r="AS2" s="130" t="s">
        <v>287</v>
      </c>
      <c r="AT2" s="130" t="s">
        <v>278</v>
      </c>
      <c r="AU2" s="130" t="s">
        <v>288</v>
      </c>
      <c r="AV2" s="130" t="s">
        <v>289</v>
      </c>
      <c r="AW2" s="130" t="s">
        <v>290</v>
      </c>
      <c r="AX2" s="130" t="s">
        <v>291</v>
      </c>
      <c r="AY2" s="130" t="s">
        <v>292</v>
      </c>
      <c r="AZ2" s="130" t="s">
        <v>293</v>
      </c>
      <c r="BA2" s="130" t="s">
        <v>294</v>
      </c>
      <c r="BB2" s="130" t="s">
        <v>295</v>
      </c>
      <c r="BC2" s="130" t="s">
        <v>296</v>
      </c>
      <c r="BD2" s="130" t="s">
        <v>297</v>
      </c>
      <c r="BE2" s="130" t="s">
        <v>298</v>
      </c>
      <c r="BF2" s="130" t="s">
        <v>299</v>
      </c>
      <c r="BG2" s="130" t="s">
        <v>300</v>
      </c>
      <c r="BH2" s="130" t="s">
        <v>301</v>
      </c>
      <c r="BI2" s="130" t="s">
        <v>303</v>
      </c>
      <c r="BJ2" s="130" t="s">
        <v>302</v>
      </c>
      <c r="BK2" s="130" t="s">
        <v>304</v>
      </c>
      <c r="BL2" s="130" t="s">
        <v>305</v>
      </c>
      <c r="BM2" s="130" t="s">
        <v>306</v>
      </c>
      <c r="BN2" s="130" t="s">
        <v>307</v>
      </c>
      <c r="BO2" s="130" t="s">
        <v>308</v>
      </c>
      <c r="BP2" s="130" t="s">
        <v>309</v>
      </c>
      <c r="BQ2" s="130" t="s">
        <v>310</v>
      </c>
      <c r="BR2" s="130" t="s">
        <v>311</v>
      </c>
      <c r="BS2" s="130" t="s">
        <v>312</v>
      </c>
      <c r="BT2" s="130" t="s">
        <v>314</v>
      </c>
      <c r="BU2" s="130" t="s">
        <v>315</v>
      </c>
      <c r="BV2" s="131" t="s">
        <v>279</v>
      </c>
    </row>
    <row r="3" spans="1:74">
      <c r="A3" t="s">
        <v>64</v>
      </c>
      <c r="B3" t="s">
        <v>130</v>
      </c>
      <c r="F3" t="s">
        <v>41</v>
      </c>
      <c r="G3" t="s">
        <v>482</v>
      </c>
      <c r="H3" t="s">
        <v>503</v>
      </c>
      <c r="I3" t="str">
        <v>ASP: HMIS, surveillance, &amp; research-NSD</v>
      </c>
      <c r="J3" s="144" t="s">
        <v>222</v>
      </c>
      <c r="K3" t="s">
        <v>222</v>
      </c>
      <c r="L3" t="b">
        <f t="shared" si="0"/>
        <v>1</v>
      </c>
      <c r="M3" s="122" t="s">
        <v>455</v>
      </c>
      <c r="O3" s="136" t="s">
        <v>251</v>
      </c>
      <c r="P3" s="129" t="s">
        <v>252</v>
      </c>
      <c r="Y3" s="129"/>
      <c r="Z3" s="130"/>
      <c r="AA3" s="130" t="s">
        <v>204</v>
      </c>
      <c r="AB3" s="130" t="s">
        <v>204</v>
      </c>
      <c r="AC3" s="130" t="s">
        <v>204</v>
      </c>
      <c r="AD3" s="130" t="s">
        <v>204</v>
      </c>
      <c r="AE3" s="130" t="s">
        <v>204</v>
      </c>
      <c r="AF3" s="130" t="s">
        <v>204</v>
      </c>
      <c r="AG3" s="130" t="s">
        <v>204</v>
      </c>
      <c r="AH3" s="130" t="s">
        <v>204</v>
      </c>
      <c r="AI3" s="130" t="s">
        <v>204</v>
      </c>
      <c r="AJ3" s="130" t="s">
        <v>204</v>
      </c>
      <c r="AK3" s="130" t="s">
        <v>204</v>
      </c>
      <c r="AL3" s="130" t="s">
        <v>204</v>
      </c>
      <c r="AM3" s="130" t="s">
        <v>204</v>
      </c>
      <c r="AN3" s="130" t="s">
        <v>204</v>
      </c>
      <c r="AO3" s="130" t="s">
        <v>204</v>
      </c>
      <c r="AP3" s="130" t="s">
        <v>204</v>
      </c>
      <c r="AQ3" s="130" t="s">
        <v>56</v>
      </c>
      <c r="AR3" s="130" t="s">
        <v>56</v>
      </c>
      <c r="AS3" s="130" t="s">
        <v>204</v>
      </c>
      <c r="AT3" s="130" t="s">
        <v>204</v>
      </c>
      <c r="AU3" s="130" t="s">
        <v>213</v>
      </c>
      <c r="AV3" s="130" t="s">
        <v>213</v>
      </c>
      <c r="AW3" s="130" t="s">
        <v>204</v>
      </c>
      <c r="AX3" s="130" t="s">
        <v>204</v>
      </c>
      <c r="AY3" s="130" t="s">
        <v>204</v>
      </c>
      <c r="AZ3" s="130" t="s">
        <v>204</v>
      </c>
      <c r="BA3" s="130" t="s">
        <v>204</v>
      </c>
      <c r="BB3" s="130" t="s">
        <v>204</v>
      </c>
      <c r="BC3" s="130" t="s">
        <v>204</v>
      </c>
      <c r="BD3" s="130" t="s">
        <v>204</v>
      </c>
      <c r="BE3" s="130" t="s">
        <v>205</v>
      </c>
      <c r="BF3" s="130" t="s">
        <v>205</v>
      </c>
      <c r="BG3" s="130" t="s">
        <v>204</v>
      </c>
      <c r="BH3" s="130" t="s">
        <v>204</v>
      </c>
      <c r="BI3" s="130" t="s">
        <v>204</v>
      </c>
      <c r="BJ3" s="130" t="s">
        <v>204</v>
      </c>
      <c r="BK3" s="130" t="s">
        <v>204</v>
      </c>
      <c r="BL3" s="130" t="s">
        <v>204</v>
      </c>
      <c r="BM3" s="130" t="s">
        <v>204</v>
      </c>
      <c r="BN3" s="130" t="s">
        <v>204</v>
      </c>
      <c r="BO3" s="130" t="s">
        <v>204</v>
      </c>
      <c r="BP3" s="130" t="s">
        <v>204</v>
      </c>
      <c r="BQ3" s="130" t="s">
        <v>204</v>
      </c>
      <c r="BR3" s="130" t="s">
        <v>204</v>
      </c>
      <c r="BS3" s="130" t="s">
        <v>204</v>
      </c>
      <c r="BT3" s="130" t="s">
        <v>204</v>
      </c>
      <c r="BU3" s="130" t="s">
        <v>204</v>
      </c>
      <c r="BV3" s="131" t="s">
        <v>204</v>
      </c>
    </row>
    <row r="4" spans="1:74">
      <c r="A4" t="s">
        <v>64</v>
      </c>
      <c r="B4" t="s">
        <v>145</v>
      </c>
      <c r="F4" t="s">
        <v>42</v>
      </c>
      <c r="G4" t="s">
        <v>487</v>
      </c>
      <c r="H4" t="s">
        <v>504</v>
      </c>
      <c r="I4" t="str">
        <v>ASP: Human resources for health-NSD</v>
      </c>
      <c r="J4" s="143" t="s">
        <v>323</v>
      </c>
      <c r="K4" t="s">
        <v>323</v>
      </c>
      <c r="L4" t="b">
        <f t="shared" si="0"/>
        <v>1</v>
      </c>
      <c r="M4" s="122" t="s">
        <v>229</v>
      </c>
      <c r="O4" s="135" t="s">
        <v>252</v>
      </c>
      <c r="P4" s="129" t="s">
        <v>257</v>
      </c>
      <c r="Y4" s="129"/>
      <c r="Z4" s="130"/>
      <c r="AA4" s="130" t="s">
        <v>205</v>
      </c>
      <c r="AB4" s="130" t="s">
        <v>205</v>
      </c>
      <c r="AC4" s="130" t="s">
        <v>205</v>
      </c>
      <c r="AD4" s="130" t="s">
        <v>205</v>
      </c>
      <c r="AE4" s="130" t="s">
        <v>205</v>
      </c>
      <c r="AF4" s="130" t="s">
        <v>205</v>
      </c>
      <c r="AG4" s="130" t="s">
        <v>205</v>
      </c>
      <c r="AH4" s="130" t="s">
        <v>205</v>
      </c>
      <c r="AI4" s="130" t="s">
        <v>205</v>
      </c>
      <c r="AJ4" s="130" t="s">
        <v>205</v>
      </c>
      <c r="AK4" s="130" t="s">
        <v>205</v>
      </c>
      <c r="AL4" s="130" t="s">
        <v>205</v>
      </c>
      <c r="AM4" s="130" t="s">
        <v>205</v>
      </c>
      <c r="AN4" s="130" t="s">
        <v>205</v>
      </c>
      <c r="AO4" s="130" t="s">
        <v>205</v>
      </c>
      <c r="AP4" s="130" t="s">
        <v>205</v>
      </c>
      <c r="AQ4" s="130" t="s">
        <v>160</v>
      </c>
      <c r="AR4" s="130" t="s">
        <v>160</v>
      </c>
      <c r="AS4" s="130" t="s">
        <v>205</v>
      </c>
      <c r="AT4" s="130" t="s">
        <v>205</v>
      </c>
      <c r="AU4" s="130"/>
      <c r="AV4" s="130"/>
      <c r="AW4" s="130" t="s">
        <v>205</v>
      </c>
      <c r="AX4" s="130" t="s">
        <v>205</v>
      </c>
      <c r="AY4" s="130" t="s">
        <v>205</v>
      </c>
      <c r="AZ4" s="130" t="s">
        <v>205</v>
      </c>
      <c r="BA4" s="130" t="s">
        <v>205</v>
      </c>
      <c r="BB4" s="130" t="s">
        <v>205</v>
      </c>
      <c r="BC4" s="130" t="s">
        <v>205</v>
      </c>
      <c r="BD4" s="130" t="s">
        <v>205</v>
      </c>
      <c r="BE4" s="130" t="s">
        <v>206</v>
      </c>
      <c r="BF4" s="130" t="s">
        <v>206</v>
      </c>
      <c r="BG4" s="130" t="s">
        <v>205</v>
      </c>
      <c r="BH4" s="130" t="s">
        <v>205</v>
      </c>
      <c r="BI4" s="130" t="s">
        <v>205</v>
      </c>
      <c r="BJ4" s="130" t="s">
        <v>205</v>
      </c>
      <c r="BK4" s="130" t="s">
        <v>205</v>
      </c>
      <c r="BL4" s="130" t="s">
        <v>205</v>
      </c>
      <c r="BM4" s="130" t="s">
        <v>205</v>
      </c>
      <c r="BN4" s="130" t="s">
        <v>205</v>
      </c>
      <c r="BO4" s="130" t="s">
        <v>205</v>
      </c>
      <c r="BP4" s="130" t="s">
        <v>205</v>
      </c>
      <c r="BQ4" s="130" t="s">
        <v>205</v>
      </c>
      <c r="BR4" s="130" t="s">
        <v>205</v>
      </c>
      <c r="BS4" s="130" t="s">
        <v>205</v>
      </c>
      <c r="BT4" s="130" t="s">
        <v>205</v>
      </c>
      <c r="BU4" s="130" t="s">
        <v>205</v>
      </c>
      <c r="BV4" s="131" t="s">
        <v>205</v>
      </c>
    </row>
    <row r="5" spans="1:74">
      <c r="A5" t="s">
        <v>64</v>
      </c>
      <c r="B5" t="s">
        <v>131</v>
      </c>
      <c r="F5" t="s">
        <v>89</v>
      </c>
      <c r="G5" t="s">
        <v>488</v>
      </c>
      <c r="H5" t="s">
        <v>505</v>
      </c>
      <c r="I5" t="str">
        <v>ASP: Injection safety-NSD</v>
      </c>
      <c r="J5" s="144" t="s">
        <v>223</v>
      </c>
      <c r="K5" t="s">
        <v>223</v>
      </c>
      <c r="L5" t="b">
        <f t="shared" si="0"/>
        <v>1</v>
      </c>
      <c r="M5" s="122" t="s">
        <v>230</v>
      </c>
      <c r="O5" s="136" t="s">
        <v>494</v>
      </c>
      <c r="P5" s="129" t="s">
        <v>262</v>
      </c>
      <c r="Y5" s="129"/>
      <c r="Z5" s="130"/>
      <c r="AA5" s="130" t="s">
        <v>206</v>
      </c>
      <c r="AB5" s="130" t="s">
        <v>206</v>
      </c>
      <c r="AC5" s="130" t="s">
        <v>206</v>
      </c>
      <c r="AD5" s="130" t="s">
        <v>206</v>
      </c>
      <c r="AE5" s="130" t="s">
        <v>206</v>
      </c>
      <c r="AF5" s="130" t="s">
        <v>206</v>
      </c>
      <c r="AG5" s="130" t="s">
        <v>206</v>
      </c>
      <c r="AH5" s="130" t="s">
        <v>206</v>
      </c>
      <c r="AI5" s="130" t="s">
        <v>206</v>
      </c>
      <c r="AJ5" s="130" t="s">
        <v>206</v>
      </c>
      <c r="AK5" s="130" t="s">
        <v>206</v>
      </c>
      <c r="AL5" s="130" t="s">
        <v>206</v>
      </c>
      <c r="AM5" s="130" t="s">
        <v>206</v>
      </c>
      <c r="AN5" s="130" t="s">
        <v>206</v>
      </c>
      <c r="AO5" s="130" t="s">
        <v>206</v>
      </c>
      <c r="AP5" s="130" t="s">
        <v>206</v>
      </c>
      <c r="AQ5" s="130" t="s">
        <v>161</v>
      </c>
      <c r="AR5" s="130" t="s">
        <v>161</v>
      </c>
      <c r="AS5" s="130" t="s">
        <v>207</v>
      </c>
      <c r="AT5" s="130" t="s">
        <v>207</v>
      </c>
      <c r="AU5" s="130"/>
      <c r="AV5" s="130"/>
      <c r="AW5" s="130" t="s">
        <v>206</v>
      </c>
      <c r="AX5" s="130" t="s">
        <v>206</v>
      </c>
      <c r="AY5" s="130" t="s">
        <v>206</v>
      </c>
      <c r="AZ5" s="130" t="s">
        <v>206</v>
      </c>
      <c r="BA5" s="130" t="s">
        <v>206</v>
      </c>
      <c r="BB5" s="130" t="s">
        <v>206</v>
      </c>
      <c r="BC5" s="130" t="s">
        <v>206</v>
      </c>
      <c r="BD5" s="130" t="s">
        <v>206</v>
      </c>
      <c r="BE5" s="130" t="s">
        <v>158</v>
      </c>
      <c r="BF5" s="130" t="s">
        <v>158</v>
      </c>
      <c r="BG5" s="130" t="s">
        <v>206</v>
      </c>
      <c r="BH5" s="130" t="s">
        <v>206</v>
      </c>
      <c r="BI5" s="130" t="s">
        <v>206</v>
      </c>
      <c r="BJ5" s="130" t="s">
        <v>206</v>
      </c>
      <c r="BK5" s="130" t="s">
        <v>206</v>
      </c>
      <c r="BL5" s="130" t="s">
        <v>206</v>
      </c>
      <c r="BM5" s="130" t="s">
        <v>206</v>
      </c>
      <c r="BN5" s="130" t="s">
        <v>206</v>
      </c>
      <c r="BO5" s="130" t="s">
        <v>206</v>
      </c>
      <c r="BP5" s="130" t="s">
        <v>206</v>
      </c>
      <c r="BQ5" s="130" t="s">
        <v>206</v>
      </c>
      <c r="BR5" s="130" t="s">
        <v>206</v>
      </c>
      <c r="BS5" s="130" t="s">
        <v>206</v>
      </c>
      <c r="BT5" s="130" t="s">
        <v>206</v>
      </c>
      <c r="BU5" s="130" t="s">
        <v>206</v>
      </c>
      <c r="BV5" s="131" t="s">
        <v>206</v>
      </c>
    </row>
    <row r="6" spans="1:74">
      <c r="A6" t="s">
        <v>64</v>
      </c>
      <c r="B6" t="s">
        <v>146</v>
      </c>
      <c r="F6" t="s">
        <v>58</v>
      </c>
      <c r="G6" t="s">
        <v>483</v>
      </c>
      <c r="H6" t="s">
        <v>506</v>
      </c>
      <c r="I6" t="str">
        <v>ASP: Laboratory systems strengthening-NSD</v>
      </c>
      <c r="J6" s="143" t="s">
        <v>324</v>
      </c>
      <c r="K6" t="s">
        <v>324</v>
      </c>
      <c r="L6" t="b">
        <f t="shared" si="0"/>
        <v>1</v>
      </c>
      <c r="M6" s="122" t="s">
        <v>231</v>
      </c>
      <c r="O6" s="135" t="s">
        <v>257</v>
      </c>
      <c r="P6" s="129" t="s">
        <v>254</v>
      </c>
      <c r="Y6" s="129"/>
      <c r="Z6" s="130"/>
      <c r="AA6" s="130" t="s">
        <v>207</v>
      </c>
      <c r="AB6" s="130" t="s">
        <v>207</v>
      </c>
      <c r="AC6" s="130" t="s">
        <v>207</v>
      </c>
      <c r="AD6" s="130" t="s">
        <v>207</v>
      </c>
      <c r="AE6" s="130" t="s">
        <v>207</v>
      </c>
      <c r="AF6" s="130" t="s">
        <v>207</v>
      </c>
      <c r="AG6" s="130" t="s">
        <v>207</v>
      </c>
      <c r="AH6" s="130" t="s">
        <v>207</v>
      </c>
      <c r="AI6" s="130" t="s">
        <v>207</v>
      </c>
      <c r="AJ6" s="130" t="s">
        <v>207</v>
      </c>
      <c r="AK6" s="130" t="s">
        <v>207</v>
      </c>
      <c r="AL6" s="130" t="s">
        <v>207</v>
      </c>
      <c r="AM6" s="130" t="s">
        <v>207</v>
      </c>
      <c r="AN6" s="130" t="s">
        <v>207</v>
      </c>
      <c r="AO6" s="130" t="s">
        <v>207</v>
      </c>
      <c r="AP6" s="130" t="s">
        <v>207</v>
      </c>
      <c r="AQ6" s="130" t="s">
        <v>209</v>
      </c>
      <c r="AR6" s="130" t="s">
        <v>209</v>
      </c>
      <c r="AS6" s="130" t="s">
        <v>157</v>
      </c>
      <c r="AT6" s="130" t="s">
        <v>157</v>
      </c>
      <c r="AU6" s="130"/>
      <c r="AV6" s="130"/>
      <c r="AW6" s="130" t="s">
        <v>207</v>
      </c>
      <c r="AX6" s="130" t="s">
        <v>207</v>
      </c>
      <c r="AY6" s="130" t="s">
        <v>207</v>
      </c>
      <c r="AZ6" s="130" t="s">
        <v>207</v>
      </c>
      <c r="BA6" s="130" t="s">
        <v>157</v>
      </c>
      <c r="BB6" s="130" t="s">
        <v>157</v>
      </c>
      <c r="BC6" s="130" t="s">
        <v>157</v>
      </c>
      <c r="BD6" s="130" t="s">
        <v>157</v>
      </c>
      <c r="BE6" s="130" t="s">
        <v>159</v>
      </c>
      <c r="BF6" s="130" t="s">
        <v>159</v>
      </c>
      <c r="BG6" s="130" t="s">
        <v>157</v>
      </c>
      <c r="BH6" s="130" t="s">
        <v>157</v>
      </c>
      <c r="BI6" s="130" t="s">
        <v>157</v>
      </c>
      <c r="BJ6" s="130" t="s">
        <v>157</v>
      </c>
      <c r="BK6" s="130" t="s">
        <v>207</v>
      </c>
      <c r="BL6" s="130" t="s">
        <v>207</v>
      </c>
      <c r="BM6" s="130" t="s">
        <v>207</v>
      </c>
      <c r="BN6" s="130" t="s">
        <v>207</v>
      </c>
      <c r="BO6" s="130" t="s">
        <v>207</v>
      </c>
      <c r="BP6" s="130" t="s">
        <v>207</v>
      </c>
      <c r="BQ6" s="130" t="s">
        <v>207</v>
      </c>
      <c r="BR6" s="130" t="s">
        <v>207</v>
      </c>
      <c r="BS6" s="130" t="s">
        <v>207</v>
      </c>
      <c r="BT6" s="130" t="s">
        <v>207</v>
      </c>
      <c r="BU6" s="130" t="s">
        <v>207</v>
      </c>
      <c r="BV6" s="131" t="s">
        <v>207</v>
      </c>
    </row>
    <row r="7" spans="1:74">
      <c r="A7" t="s">
        <v>64</v>
      </c>
      <c r="B7" t="s">
        <v>132</v>
      </c>
      <c r="F7" t="s">
        <v>127</v>
      </c>
      <c r="G7" t="s">
        <v>484</v>
      </c>
      <c r="H7" t="s">
        <v>507</v>
      </c>
      <c r="I7" t="str">
        <v>ASP: Laws, regulations &amp; policy environment-NSD</v>
      </c>
      <c r="J7" s="144" t="s">
        <v>190</v>
      </c>
      <c r="K7" t="s">
        <v>190</v>
      </c>
      <c r="L7" t="b">
        <f t="shared" si="0"/>
        <v>1</v>
      </c>
      <c r="M7" s="122" t="s">
        <v>232</v>
      </c>
      <c r="O7" s="136" t="s">
        <v>495</v>
      </c>
      <c r="P7" s="129" t="s">
        <v>255</v>
      </c>
      <c r="Y7" s="129"/>
      <c r="Z7" s="130"/>
      <c r="AA7" s="130" t="s">
        <v>157</v>
      </c>
      <c r="AB7" s="130" t="s">
        <v>157</v>
      </c>
      <c r="AC7" s="130" t="s">
        <v>157</v>
      </c>
      <c r="AD7" s="130" t="s">
        <v>157</v>
      </c>
      <c r="AE7" s="130" t="s">
        <v>157</v>
      </c>
      <c r="AF7" s="130" t="s">
        <v>157</v>
      </c>
      <c r="AG7" s="130" t="s">
        <v>157</v>
      </c>
      <c r="AH7" s="130" t="s">
        <v>157</v>
      </c>
      <c r="AI7" s="130" t="s">
        <v>157</v>
      </c>
      <c r="AJ7" s="130" t="s">
        <v>157</v>
      </c>
      <c r="AK7" s="130" t="s">
        <v>157</v>
      </c>
      <c r="AL7" s="130" t="s">
        <v>157</v>
      </c>
      <c r="AM7" s="130" t="s">
        <v>157</v>
      </c>
      <c r="AN7" s="130" t="s">
        <v>157</v>
      </c>
      <c r="AO7" s="130" t="s">
        <v>157</v>
      </c>
      <c r="AP7" s="130" t="s">
        <v>157</v>
      </c>
      <c r="AQ7" s="130" t="s">
        <v>210</v>
      </c>
      <c r="AR7" s="130" t="s">
        <v>210</v>
      </c>
      <c r="AS7" s="130" t="s">
        <v>158</v>
      </c>
      <c r="AT7" s="130" t="s">
        <v>158</v>
      </c>
      <c r="AU7" s="130"/>
      <c r="AV7" s="130"/>
      <c r="AW7" s="130" t="s">
        <v>157</v>
      </c>
      <c r="AX7" s="130" t="s">
        <v>157</v>
      </c>
      <c r="AY7" s="130" t="s">
        <v>157</v>
      </c>
      <c r="AZ7" s="130" t="s">
        <v>157</v>
      </c>
      <c r="BA7" s="130" t="s">
        <v>158</v>
      </c>
      <c r="BB7" s="130" t="s">
        <v>158</v>
      </c>
      <c r="BC7" s="130" t="s">
        <v>158</v>
      </c>
      <c r="BD7" s="130" t="s">
        <v>158</v>
      </c>
      <c r="BE7" s="130" t="s">
        <v>160</v>
      </c>
      <c r="BF7" s="130" t="s">
        <v>160</v>
      </c>
      <c r="BG7" s="130" t="s">
        <v>158</v>
      </c>
      <c r="BH7" s="130" t="s">
        <v>158</v>
      </c>
      <c r="BI7" s="130" t="s">
        <v>158</v>
      </c>
      <c r="BJ7" s="130" t="s">
        <v>158</v>
      </c>
      <c r="BK7" s="130" t="s">
        <v>157</v>
      </c>
      <c r="BL7" s="130" t="s">
        <v>157</v>
      </c>
      <c r="BM7" s="130" t="s">
        <v>157</v>
      </c>
      <c r="BN7" s="130" t="s">
        <v>157</v>
      </c>
      <c r="BO7" s="130" t="s">
        <v>157</v>
      </c>
      <c r="BP7" s="130" t="s">
        <v>157</v>
      </c>
      <c r="BQ7" s="130" t="s">
        <v>157</v>
      </c>
      <c r="BR7" s="130" t="s">
        <v>157</v>
      </c>
      <c r="BS7" s="130" t="s">
        <v>157</v>
      </c>
      <c r="BT7" s="130" t="s">
        <v>157</v>
      </c>
      <c r="BU7" s="130" t="s">
        <v>157</v>
      </c>
      <c r="BV7" s="131" t="s">
        <v>157</v>
      </c>
    </row>
    <row r="8" spans="1:74">
      <c r="A8" t="s">
        <v>64</v>
      </c>
      <c r="B8" t="s">
        <v>107</v>
      </c>
      <c r="E8" t="s">
        <v>93</v>
      </c>
      <c r="I8" t="str">
        <v>ASP: Not Disaggregated-NSD</v>
      </c>
      <c r="J8" s="143" t="s">
        <v>201</v>
      </c>
      <c r="K8" t="s">
        <v>201</v>
      </c>
      <c r="L8" t="b">
        <f t="shared" si="0"/>
        <v>1</v>
      </c>
      <c r="M8" s="122" t="s">
        <v>233</v>
      </c>
      <c r="O8" s="135" t="s">
        <v>496</v>
      </c>
      <c r="P8" s="129" t="s">
        <v>256</v>
      </c>
      <c r="Y8" s="129"/>
      <c r="Z8" s="130"/>
      <c r="AA8" s="130" t="s">
        <v>158</v>
      </c>
      <c r="AB8" s="130" t="s">
        <v>158</v>
      </c>
      <c r="AC8" s="130" t="s">
        <v>158</v>
      </c>
      <c r="AD8" s="130" t="s">
        <v>158</v>
      </c>
      <c r="AE8" s="130" t="s">
        <v>158</v>
      </c>
      <c r="AF8" s="130" t="s">
        <v>158</v>
      </c>
      <c r="AG8" s="130" t="s">
        <v>158</v>
      </c>
      <c r="AH8" s="130" t="s">
        <v>158</v>
      </c>
      <c r="AI8" s="130" t="s">
        <v>158</v>
      </c>
      <c r="AJ8" s="130" t="s">
        <v>158</v>
      </c>
      <c r="AK8" s="130" t="s">
        <v>158</v>
      </c>
      <c r="AL8" s="130" t="s">
        <v>158</v>
      </c>
      <c r="AM8" s="130" t="s">
        <v>158</v>
      </c>
      <c r="AN8" s="130" t="s">
        <v>158</v>
      </c>
      <c r="AO8" s="130" t="s">
        <v>158</v>
      </c>
      <c r="AP8" s="130" t="s">
        <v>158</v>
      </c>
      <c r="AQ8" s="130" t="s">
        <v>214</v>
      </c>
      <c r="AR8" s="130" t="s">
        <v>214</v>
      </c>
      <c r="AS8" s="130" t="s">
        <v>208</v>
      </c>
      <c r="AT8" s="130" t="s">
        <v>208</v>
      </c>
      <c r="AU8" s="130"/>
      <c r="AV8" s="130"/>
      <c r="AW8" s="130" t="s">
        <v>158</v>
      </c>
      <c r="AX8" s="130" t="s">
        <v>158</v>
      </c>
      <c r="AY8" s="130" t="s">
        <v>158</v>
      </c>
      <c r="AZ8" s="130" t="s">
        <v>158</v>
      </c>
      <c r="BA8" s="130" t="s">
        <v>159</v>
      </c>
      <c r="BB8" s="130" t="s">
        <v>159</v>
      </c>
      <c r="BC8" s="130" t="s">
        <v>159</v>
      </c>
      <c r="BD8" s="130" t="s">
        <v>159</v>
      </c>
      <c r="BE8" s="130" t="s">
        <v>161</v>
      </c>
      <c r="BF8" s="130" t="s">
        <v>161</v>
      </c>
      <c r="BG8" s="130" t="s">
        <v>159</v>
      </c>
      <c r="BH8" s="130" t="s">
        <v>159</v>
      </c>
      <c r="BI8" s="130" t="s">
        <v>159</v>
      </c>
      <c r="BJ8" s="130" t="s">
        <v>159</v>
      </c>
      <c r="BK8" s="130" t="s">
        <v>158</v>
      </c>
      <c r="BL8" s="130" t="s">
        <v>158</v>
      </c>
      <c r="BM8" s="130" t="s">
        <v>158</v>
      </c>
      <c r="BN8" s="130" t="s">
        <v>158</v>
      </c>
      <c r="BO8" s="130" t="s">
        <v>158</v>
      </c>
      <c r="BP8" s="130" t="s">
        <v>158</v>
      </c>
      <c r="BQ8" s="130" t="s">
        <v>158</v>
      </c>
      <c r="BR8" s="130" t="s">
        <v>158</v>
      </c>
      <c r="BS8" s="130" t="s">
        <v>158</v>
      </c>
      <c r="BT8" s="130" t="s">
        <v>158</v>
      </c>
      <c r="BU8" s="130" t="s">
        <v>158</v>
      </c>
      <c r="BV8" s="131" t="s">
        <v>158</v>
      </c>
    </row>
    <row r="9" spans="1:74">
      <c r="A9" t="s">
        <v>64</v>
      </c>
      <c r="B9" t="s">
        <v>103</v>
      </c>
      <c r="F9" t="s">
        <v>102</v>
      </c>
      <c r="G9" t="s">
        <v>485</v>
      </c>
      <c r="H9" t="s">
        <v>508</v>
      </c>
      <c r="I9" t="str">
        <v>ASP: Policy, planning, coordination &amp; management of disease control programs-NSD</v>
      </c>
      <c r="J9" s="144" t="s">
        <v>191</v>
      </c>
      <c r="K9" t="s">
        <v>191</v>
      </c>
      <c r="L9" t="b">
        <f t="shared" si="0"/>
        <v>1</v>
      </c>
      <c r="M9" s="122" t="s">
        <v>234</v>
      </c>
      <c r="O9" s="136" t="s">
        <v>262</v>
      </c>
      <c r="P9" s="129" t="s">
        <v>260</v>
      </c>
      <c r="Y9" s="129"/>
      <c r="Z9" s="130"/>
      <c r="AA9" s="130" t="s">
        <v>159</v>
      </c>
      <c r="AB9" s="130" t="s">
        <v>159</v>
      </c>
      <c r="AC9" s="130" t="s">
        <v>159</v>
      </c>
      <c r="AD9" s="130" t="s">
        <v>159</v>
      </c>
      <c r="AE9" s="130" t="s">
        <v>159</v>
      </c>
      <c r="AF9" s="130" t="s">
        <v>159</v>
      </c>
      <c r="AG9" s="130" t="s">
        <v>159</v>
      </c>
      <c r="AH9" s="130" t="s">
        <v>159</v>
      </c>
      <c r="AI9" s="130" t="s">
        <v>159</v>
      </c>
      <c r="AJ9" s="130" t="s">
        <v>159</v>
      </c>
      <c r="AK9" s="130" t="s">
        <v>159</v>
      </c>
      <c r="AL9" s="130" t="s">
        <v>159</v>
      </c>
      <c r="AM9" s="130" t="s">
        <v>159</v>
      </c>
      <c r="AN9" s="130" t="s">
        <v>159</v>
      </c>
      <c r="AO9" s="130" t="s">
        <v>159</v>
      </c>
      <c r="AP9" s="130" t="s">
        <v>159</v>
      </c>
      <c r="AQ9" s="130" t="s">
        <v>216</v>
      </c>
      <c r="AR9" s="130" t="s">
        <v>216</v>
      </c>
      <c r="AS9" s="130" t="s">
        <v>56</v>
      </c>
      <c r="AT9" s="130" t="s">
        <v>56</v>
      </c>
      <c r="AU9" s="130"/>
      <c r="AV9" s="130"/>
      <c r="AW9" s="130" t="s">
        <v>159</v>
      </c>
      <c r="AX9" s="130" t="s">
        <v>159</v>
      </c>
      <c r="AY9" s="130" t="s">
        <v>159</v>
      </c>
      <c r="AZ9" s="130" t="s">
        <v>159</v>
      </c>
      <c r="BA9" s="130" t="s">
        <v>208</v>
      </c>
      <c r="BB9" s="130" t="s">
        <v>208</v>
      </c>
      <c r="BC9" s="130" t="s">
        <v>208</v>
      </c>
      <c r="BD9" s="130" t="s">
        <v>208</v>
      </c>
      <c r="BE9" s="130" t="s">
        <v>216</v>
      </c>
      <c r="BF9" s="130" t="s">
        <v>216</v>
      </c>
      <c r="BG9" s="130" t="s">
        <v>208</v>
      </c>
      <c r="BH9" s="130" t="s">
        <v>208</v>
      </c>
      <c r="BI9" s="130" t="s">
        <v>208</v>
      </c>
      <c r="BJ9" s="130" t="s">
        <v>208</v>
      </c>
      <c r="BK9" s="130" t="s">
        <v>159</v>
      </c>
      <c r="BL9" s="130" t="s">
        <v>159</v>
      </c>
      <c r="BM9" s="130" t="s">
        <v>159</v>
      </c>
      <c r="BN9" s="130" t="s">
        <v>159</v>
      </c>
      <c r="BO9" s="130" t="s">
        <v>159</v>
      </c>
      <c r="BP9" s="130" t="s">
        <v>159</v>
      </c>
      <c r="BQ9" s="130" t="s">
        <v>159</v>
      </c>
      <c r="BR9" s="130" t="s">
        <v>159</v>
      </c>
      <c r="BS9" s="130" t="s">
        <v>159</v>
      </c>
      <c r="BT9" s="130" t="s">
        <v>159</v>
      </c>
      <c r="BU9" s="130" t="s">
        <v>159</v>
      </c>
      <c r="BV9" s="131" t="s">
        <v>159</v>
      </c>
    </row>
    <row r="10" spans="1:74">
      <c r="A10" t="s">
        <v>64</v>
      </c>
      <c r="B10" t="s">
        <v>147</v>
      </c>
      <c r="F10" t="s">
        <v>31</v>
      </c>
      <c r="G10" t="s">
        <v>486</v>
      </c>
      <c r="H10" t="s">
        <v>509</v>
      </c>
      <c r="I10" t="str">
        <v>ASP: Procurement &amp; supply chain management-NSD</v>
      </c>
      <c r="J10" s="143" t="s">
        <v>325</v>
      </c>
      <c r="K10" t="s">
        <v>325</v>
      </c>
      <c r="L10" t="b">
        <f t="shared" si="0"/>
        <v>1</v>
      </c>
      <c r="M10" s="122" t="s">
        <v>400</v>
      </c>
      <c r="O10" s="135" t="s">
        <v>254</v>
      </c>
      <c r="P10" s="129" t="s">
        <v>261</v>
      </c>
      <c r="Y10" s="129"/>
      <c r="Z10" s="130"/>
      <c r="AA10" s="130" t="s">
        <v>208</v>
      </c>
      <c r="AB10" s="130" t="s">
        <v>208</v>
      </c>
      <c r="AC10" s="130" t="s">
        <v>208</v>
      </c>
      <c r="AD10" s="130" t="s">
        <v>208</v>
      </c>
      <c r="AE10" s="130" t="s">
        <v>208</v>
      </c>
      <c r="AF10" s="130" t="s">
        <v>208</v>
      </c>
      <c r="AG10" s="130" t="s">
        <v>208</v>
      </c>
      <c r="AH10" s="130" t="s">
        <v>208</v>
      </c>
      <c r="AI10" s="130" t="s">
        <v>208</v>
      </c>
      <c r="AJ10" s="130" t="s">
        <v>208</v>
      </c>
      <c r="AK10" s="130" t="s">
        <v>208</v>
      </c>
      <c r="AL10" s="130" t="s">
        <v>208</v>
      </c>
      <c r="AM10" s="130" t="s">
        <v>208</v>
      </c>
      <c r="AN10" s="130" t="s">
        <v>208</v>
      </c>
      <c r="AO10" s="130" t="s">
        <v>208</v>
      </c>
      <c r="AP10" s="130" t="s">
        <v>208</v>
      </c>
      <c r="AQ10" s="130" t="s">
        <v>217</v>
      </c>
      <c r="AR10" s="130" t="s">
        <v>217</v>
      </c>
      <c r="AS10" s="130" t="s">
        <v>160</v>
      </c>
      <c r="AT10" s="130" t="s">
        <v>160</v>
      </c>
      <c r="AU10" s="130"/>
      <c r="AV10" s="130"/>
      <c r="AW10" s="130" t="s">
        <v>208</v>
      </c>
      <c r="AX10" s="130" t="s">
        <v>208</v>
      </c>
      <c r="AY10" s="130" t="s">
        <v>208</v>
      </c>
      <c r="AZ10" s="130" t="s">
        <v>208</v>
      </c>
      <c r="BA10" s="130" t="s">
        <v>56</v>
      </c>
      <c r="BB10" s="130" t="s">
        <v>56</v>
      </c>
      <c r="BC10" s="130" t="s">
        <v>56</v>
      </c>
      <c r="BD10" s="130" t="s">
        <v>56</v>
      </c>
      <c r="BE10" s="130" t="s">
        <v>217</v>
      </c>
      <c r="BF10" s="130" t="s">
        <v>217</v>
      </c>
      <c r="BG10" s="130" t="s">
        <v>56</v>
      </c>
      <c r="BH10" s="130" t="s">
        <v>56</v>
      </c>
      <c r="BI10" s="130" t="s">
        <v>56</v>
      </c>
      <c r="BJ10" s="130" t="s">
        <v>56</v>
      </c>
      <c r="BK10" s="130" t="s">
        <v>208</v>
      </c>
      <c r="BL10" s="130" t="s">
        <v>208</v>
      </c>
      <c r="BM10" s="130" t="s">
        <v>208</v>
      </c>
      <c r="BN10" s="130" t="s">
        <v>208</v>
      </c>
      <c r="BO10" s="130" t="s">
        <v>208</v>
      </c>
      <c r="BP10" s="130" t="s">
        <v>208</v>
      </c>
      <c r="BQ10" s="130" t="s">
        <v>208</v>
      </c>
      <c r="BR10" s="130" t="s">
        <v>208</v>
      </c>
      <c r="BS10" s="130" t="s">
        <v>208</v>
      </c>
      <c r="BT10" s="130" t="s">
        <v>208</v>
      </c>
      <c r="BU10" s="130" t="s">
        <v>208</v>
      </c>
      <c r="BV10" s="131" t="s">
        <v>208</v>
      </c>
    </row>
    <row r="11" spans="1:74">
      <c r="A11" t="s">
        <v>41</v>
      </c>
      <c r="F11" t="s">
        <v>35</v>
      </c>
      <c r="G11" s="2"/>
      <c r="I11" t="str">
        <v>ASP: Public financial management strengthening-NSD</v>
      </c>
      <c r="J11" s="144" t="s">
        <v>317</v>
      </c>
      <c r="K11" t="s">
        <v>317</v>
      </c>
      <c r="L11" t="b">
        <f t="shared" si="0"/>
        <v>1</v>
      </c>
      <c r="M11" s="122" t="s">
        <v>235</v>
      </c>
      <c r="O11" s="136" t="s">
        <v>256</v>
      </c>
      <c r="P11" s="129" t="s">
        <v>259</v>
      </c>
      <c r="Y11" s="129"/>
      <c r="Z11" s="130"/>
      <c r="AA11" s="130" t="s">
        <v>56</v>
      </c>
      <c r="AB11" s="130" t="s">
        <v>56</v>
      </c>
      <c r="AC11" s="130" t="s">
        <v>56</v>
      </c>
      <c r="AD11" s="130" t="s">
        <v>56</v>
      </c>
      <c r="AE11" s="130" t="s">
        <v>56</v>
      </c>
      <c r="AF11" s="130" t="s">
        <v>56</v>
      </c>
      <c r="AG11" s="130" t="s">
        <v>56</v>
      </c>
      <c r="AH11" s="130" t="s">
        <v>56</v>
      </c>
      <c r="AI11" s="130" t="s">
        <v>56</v>
      </c>
      <c r="AJ11" s="130" t="s">
        <v>56</v>
      </c>
      <c r="AK11" s="130" t="s">
        <v>56</v>
      </c>
      <c r="AL11" s="130" t="s">
        <v>56</v>
      </c>
      <c r="AM11" s="130" t="s">
        <v>56</v>
      </c>
      <c r="AN11" s="130" t="s">
        <v>56</v>
      </c>
      <c r="AO11" s="130" t="s">
        <v>56</v>
      </c>
      <c r="AP11" s="130" t="s">
        <v>56</v>
      </c>
      <c r="AQ11" s="130" t="s">
        <v>218</v>
      </c>
      <c r="AR11" s="130" t="s">
        <v>218</v>
      </c>
      <c r="AS11" s="130" t="s">
        <v>209</v>
      </c>
      <c r="AT11" s="130" t="s">
        <v>209</v>
      </c>
      <c r="AU11" s="130"/>
      <c r="AV11" s="130"/>
      <c r="AW11" s="130" t="s">
        <v>56</v>
      </c>
      <c r="AX11" s="130" t="s">
        <v>56</v>
      </c>
      <c r="AY11" s="130" t="s">
        <v>56</v>
      </c>
      <c r="AZ11" s="130" t="s">
        <v>56</v>
      </c>
      <c r="BA11" s="130" t="s">
        <v>160</v>
      </c>
      <c r="BB11" s="130" t="s">
        <v>160</v>
      </c>
      <c r="BC11" s="130" t="s">
        <v>160</v>
      </c>
      <c r="BD11" s="130" t="s">
        <v>160</v>
      </c>
      <c r="BE11" s="130" t="s">
        <v>218</v>
      </c>
      <c r="BF11" s="130" t="s">
        <v>218</v>
      </c>
      <c r="BG11" s="130" t="s">
        <v>160</v>
      </c>
      <c r="BH11" s="130" t="s">
        <v>160</v>
      </c>
      <c r="BI11" s="130" t="s">
        <v>160</v>
      </c>
      <c r="BJ11" s="130" t="s">
        <v>160</v>
      </c>
      <c r="BK11" s="130" t="s">
        <v>56</v>
      </c>
      <c r="BL11" s="130" t="s">
        <v>56</v>
      </c>
      <c r="BM11" s="130" t="s">
        <v>56</v>
      </c>
      <c r="BN11" s="130" t="s">
        <v>56</v>
      </c>
      <c r="BO11" s="130" t="s">
        <v>56</v>
      </c>
      <c r="BP11" s="130" t="s">
        <v>56</v>
      </c>
      <c r="BQ11" s="130" t="s">
        <v>56</v>
      </c>
      <c r="BR11" s="130" t="s">
        <v>56</v>
      </c>
      <c r="BS11" s="130" t="s">
        <v>56</v>
      </c>
      <c r="BT11" s="130" t="s">
        <v>56</v>
      </c>
      <c r="BU11" s="130" t="s">
        <v>56</v>
      </c>
      <c r="BV11" s="131" t="s">
        <v>56</v>
      </c>
    </row>
    <row r="12" spans="1:74">
      <c r="A12" t="s">
        <v>41</v>
      </c>
      <c r="B12" t="s">
        <v>133</v>
      </c>
      <c r="F12" t="s">
        <v>92</v>
      </c>
      <c r="G12" s="2"/>
      <c r="I12" t="str">
        <v>C&amp;T: HIV Clinical Services-NSD</v>
      </c>
      <c r="J12" s="143" t="s">
        <v>326</v>
      </c>
      <c r="K12" t="s">
        <v>326</v>
      </c>
      <c r="L12" t="b">
        <f t="shared" si="0"/>
        <v>1</v>
      </c>
      <c r="M12" s="122" t="s">
        <v>236</v>
      </c>
      <c r="O12" s="135" t="s">
        <v>260</v>
      </c>
      <c r="P12" s="129" t="s">
        <v>258</v>
      </c>
      <c r="Y12" s="129"/>
      <c r="Z12" s="130"/>
      <c r="AA12" s="130" t="s">
        <v>160</v>
      </c>
      <c r="AB12" s="130" t="s">
        <v>160</v>
      </c>
      <c r="AC12" s="130" t="s">
        <v>160</v>
      </c>
      <c r="AD12" s="130" t="s">
        <v>160</v>
      </c>
      <c r="AE12" s="130" t="s">
        <v>160</v>
      </c>
      <c r="AF12" s="130" t="s">
        <v>160</v>
      </c>
      <c r="AG12" s="130" t="s">
        <v>160</v>
      </c>
      <c r="AH12" s="130" t="s">
        <v>160</v>
      </c>
      <c r="AI12" s="130" t="s">
        <v>160</v>
      </c>
      <c r="AJ12" s="130" t="s">
        <v>160</v>
      </c>
      <c r="AK12" s="130" t="s">
        <v>160</v>
      </c>
      <c r="AL12" s="130" t="s">
        <v>160</v>
      </c>
      <c r="AM12" s="130" t="s">
        <v>160</v>
      </c>
      <c r="AN12" s="130" t="s">
        <v>160</v>
      </c>
      <c r="AO12" s="130" t="s">
        <v>160</v>
      </c>
      <c r="AP12" s="130" t="s">
        <v>160</v>
      </c>
      <c r="AQ12" s="130" t="s">
        <v>219</v>
      </c>
      <c r="AR12" s="130" t="s">
        <v>219</v>
      </c>
      <c r="AS12" s="130" t="s">
        <v>210</v>
      </c>
      <c r="AT12" s="130" t="s">
        <v>210</v>
      </c>
      <c r="AU12" s="130"/>
      <c r="AV12" s="130"/>
      <c r="AW12" s="130" t="s">
        <v>160</v>
      </c>
      <c r="AX12" s="130" t="s">
        <v>160</v>
      </c>
      <c r="AY12" s="130" t="s">
        <v>160</v>
      </c>
      <c r="AZ12" s="130" t="s">
        <v>160</v>
      </c>
      <c r="BA12" s="130" t="s">
        <v>161</v>
      </c>
      <c r="BB12" s="130" t="s">
        <v>161</v>
      </c>
      <c r="BC12" s="130" t="s">
        <v>161</v>
      </c>
      <c r="BD12" s="130" t="s">
        <v>161</v>
      </c>
      <c r="BE12" s="130" t="s">
        <v>219</v>
      </c>
      <c r="BF12" s="130" t="s">
        <v>219</v>
      </c>
      <c r="BG12" s="130" t="s">
        <v>161</v>
      </c>
      <c r="BH12" s="130" t="s">
        <v>161</v>
      </c>
      <c r="BI12" s="130" t="s">
        <v>161</v>
      </c>
      <c r="BJ12" s="130" t="s">
        <v>161</v>
      </c>
      <c r="BK12" s="130" t="s">
        <v>160</v>
      </c>
      <c r="BL12" s="130" t="s">
        <v>160</v>
      </c>
      <c r="BM12" s="130" t="s">
        <v>160</v>
      </c>
      <c r="BN12" s="130" t="s">
        <v>160</v>
      </c>
      <c r="BO12" s="130" t="s">
        <v>160</v>
      </c>
      <c r="BP12" s="130" t="s">
        <v>160</v>
      </c>
      <c r="BQ12" s="130" t="s">
        <v>160</v>
      </c>
      <c r="BR12" s="130" t="s">
        <v>160</v>
      </c>
      <c r="BS12" s="130" t="s">
        <v>160</v>
      </c>
      <c r="BT12" s="130" t="s">
        <v>160</v>
      </c>
      <c r="BU12" s="130" t="s">
        <v>160</v>
      </c>
      <c r="BV12" s="131" t="s">
        <v>160</v>
      </c>
    </row>
    <row r="13" spans="1:74">
      <c r="A13" t="s">
        <v>41</v>
      </c>
      <c r="B13" t="s">
        <v>108</v>
      </c>
      <c r="F13" t="s">
        <v>90</v>
      </c>
      <c r="G13" s="2"/>
      <c r="I13" t="str">
        <v>C&amp;T: HIV Clinical Services-SD</v>
      </c>
      <c r="J13" s="144" t="s">
        <v>318</v>
      </c>
      <c r="K13" t="s">
        <v>318</v>
      </c>
      <c r="L13" t="b">
        <f t="shared" si="0"/>
        <v>1</v>
      </c>
      <c r="M13" s="122" t="s">
        <v>237</v>
      </c>
      <c r="O13" s="136" t="s">
        <v>261</v>
      </c>
      <c r="P13" s="129" t="s">
        <v>263</v>
      </c>
      <c r="Y13" s="129"/>
      <c r="Z13" s="130"/>
      <c r="AA13" s="130" t="s">
        <v>161</v>
      </c>
      <c r="AB13" s="130" t="s">
        <v>161</v>
      </c>
      <c r="AC13" s="130" t="s">
        <v>161</v>
      </c>
      <c r="AD13" s="130" t="s">
        <v>161</v>
      </c>
      <c r="AE13" s="130" t="s">
        <v>161</v>
      </c>
      <c r="AF13" s="130" t="s">
        <v>161</v>
      </c>
      <c r="AG13" s="130" t="s">
        <v>161</v>
      </c>
      <c r="AH13" s="130" t="s">
        <v>161</v>
      </c>
      <c r="AI13" s="130" t="s">
        <v>161</v>
      </c>
      <c r="AJ13" s="130" t="s">
        <v>161</v>
      </c>
      <c r="AK13" s="130" t="s">
        <v>161</v>
      </c>
      <c r="AL13" s="130" t="s">
        <v>161</v>
      </c>
      <c r="AM13" s="130" t="s">
        <v>161</v>
      </c>
      <c r="AN13" s="130" t="s">
        <v>161</v>
      </c>
      <c r="AO13" s="130" t="s">
        <v>161</v>
      </c>
      <c r="AP13" s="130" t="s">
        <v>161</v>
      </c>
      <c r="AQ13" s="130" t="s">
        <v>220</v>
      </c>
      <c r="AR13" s="130" t="s">
        <v>220</v>
      </c>
      <c r="AS13" s="130" t="s">
        <v>211</v>
      </c>
      <c r="AT13" s="130" t="s">
        <v>211</v>
      </c>
      <c r="AU13" s="130"/>
      <c r="AV13" s="130"/>
      <c r="AW13" s="130" t="s">
        <v>161</v>
      </c>
      <c r="AX13" s="130" t="s">
        <v>161</v>
      </c>
      <c r="AY13" s="130" t="s">
        <v>161</v>
      </c>
      <c r="AZ13" s="130" t="s">
        <v>161</v>
      </c>
      <c r="BA13" s="130" t="s">
        <v>209</v>
      </c>
      <c r="BB13" s="130" t="s">
        <v>209</v>
      </c>
      <c r="BC13" s="130" t="s">
        <v>209</v>
      </c>
      <c r="BD13" s="130" t="s">
        <v>209</v>
      </c>
      <c r="BE13" s="130" t="s">
        <v>162</v>
      </c>
      <c r="BF13" s="130" t="s">
        <v>220</v>
      </c>
      <c r="BG13" s="130" t="s">
        <v>209</v>
      </c>
      <c r="BH13" s="130" t="s">
        <v>209</v>
      </c>
      <c r="BI13" s="130" t="s">
        <v>209</v>
      </c>
      <c r="BJ13" s="130" t="s">
        <v>209</v>
      </c>
      <c r="BK13" s="130" t="s">
        <v>161</v>
      </c>
      <c r="BL13" s="130" t="s">
        <v>161</v>
      </c>
      <c r="BM13" s="130" t="s">
        <v>161</v>
      </c>
      <c r="BN13" s="130" t="s">
        <v>161</v>
      </c>
      <c r="BO13" s="130" t="s">
        <v>161</v>
      </c>
      <c r="BP13" s="130" t="s">
        <v>161</v>
      </c>
      <c r="BQ13" s="130" t="s">
        <v>161</v>
      </c>
      <c r="BR13" s="130" t="s">
        <v>161</v>
      </c>
      <c r="BS13" s="130" t="s">
        <v>161</v>
      </c>
      <c r="BT13" s="130" t="s">
        <v>161</v>
      </c>
      <c r="BU13" s="130" t="s">
        <v>161</v>
      </c>
      <c r="BV13" s="131" t="s">
        <v>161</v>
      </c>
    </row>
    <row r="14" spans="1:74">
      <c r="A14" t="s">
        <v>41</v>
      </c>
      <c r="B14" t="s">
        <v>134</v>
      </c>
      <c r="F14" t="s">
        <v>91</v>
      </c>
      <c r="G14" s="2"/>
      <c r="I14" t="str">
        <v>C&amp;T: HIV Drugs-NSD</v>
      </c>
      <c r="J14" s="143" t="s">
        <v>319</v>
      </c>
      <c r="K14" t="s">
        <v>319</v>
      </c>
      <c r="L14" t="b">
        <f t="shared" si="0"/>
        <v>1</v>
      </c>
      <c r="M14" s="122" t="s">
        <v>238</v>
      </c>
      <c r="O14" s="135" t="s">
        <v>259</v>
      </c>
      <c r="P14" s="129" t="s">
        <v>253</v>
      </c>
      <c r="Y14" s="129"/>
      <c r="Z14" s="130"/>
      <c r="AA14" s="130" t="s">
        <v>209</v>
      </c>
      <c r="AB14" s="130" t="s">
        <v>209</v>
      </c>
      <c r="AC14" s="130" t="s">
        <v>209</v>
      </c>
      <c r="AD14" s="130" t="s">
        <v>209</v>
      </c>
      <c r="AE14" s="130" t="s">
        <v>209</v>
      </c>
      <c r="AF14" s="130" t="s">
        <v>209</v>
      </c>
      <c r="AG14" s="130" t="s">
        <v>209</v>
      </c>
      <c r="AH14" s="130" t="s">
        <v>209</v>
      </c>
      <c r="AI14" s="130" t="s">
        <v>209</v>
      </c>
      <c r="AJ14" s="130" t="s">
        <v>209</v>
      </c>
      <c r="AK14" s="130" t="s">
        <v>209</v>
      </c>
      <c r="AL14" s="130" t="s">
        <v>209</v>
      </c>
      <c r="AM14" s="130" t="s">
        <v>209</v>
      </c>
      <c r="AN14" s="130" t="s">
        <v>209</v>
      </c>
      <c r="AO14" s="130" t="s">
        <v>209</v>
      </c>
      <c r="AP14" s="130" t="s">
        <v>209</v>
      </c>
      <c r="AQ14" s="130"/>
      <c r="AR14" s="130"/>
      <c r="AS14" s="130" t="s">
        <v>212</v>
      </c>
      <c r="AT14" s="130" t="s">
        <v>212</v>
      </c>
      <c r="AU14" s="130"/>
      <c r="AV14" s="130"/>
      <c r="AW14" s="130" t="s">
        <v>209</v>
      </c>
      <c r="AX14" s="130" t="s">
        <v>209</v>
      </c>
      <c r="AY14" s="130" t="s">
        <v>209</v>
      </c>
      <c r="AZ14" s="130" t="s">
        <v>209</v>
      </c>
      <c r="BA14" s="130" t="s">
        <v>210</v>
      </c>
      <c r="BB14" s="130" t="s">
        <v>210</v>
      </c>
      <c r="BC14" s="130" t="s">
        <v>210</v>
      </c>
      <c r="BD14" s="130" t="s">
        <v>210</v>
      </c>
      <c r="BE14" s="130" t="s">
        <v>163</v>
      </c>
      <c r="BF14" s="130" t="s">
        <v>162</v>
      </c>
      <c r="BG14" s="130" t="s">
        <v>210</v>
      </c>
      <c r="BH14" s="130" t="s">
        <v>210</v>
      </c>
      <c r="BI14" s="130" t="s">
        <v>210</v>
      </c>
      <c r="BJ14" s="130" t="s">
        <v>210</v>
      </c>
      <c r="BK14" s="130" t="s">
        <v>209</v>
      </c>
      <c r="BL14" s="130" t="s">
        <v>209</v>
      </c>
      <c r="BM14" s="130" t="s">
        <v>209</v>
      </c>
      <c r="BN14" s="130" t="s">
        <v>209</v>
      </c>
      <c r="BO14" s="130" t="s">
        <v>209</v>
      </c>
      <c r="BP14" s="130" t="s">
        <v>209</v>
      </c>
      <c r="BQ14" s="130" t="s">
        <v>209</v>
      </c>
      <c r="BR14" s="130" t="s">
        <v>209</v>
      </c>
      <c r="BS14" s="130" t="s">
        <v>209</v>
      </c>
      <c r="BT14" s="130" t="s">
        <v>209</v>
      </c>
      <c r="BU14" s="130" t="s">
        <v>209</v>
      </c>
      <c r="BV14" s="131" t="s">
        <v>209</v>
      </c>
    </row>
    <row r="15" spans="1:74">
      <c r="A15" t="s">
        <v>41</v>
      </c>
      <c r="B15" t="s">
        <v>109</v>
      </c>
      <c r="F15" t="s">
        <v>49</v>
      </c>
      <c r="G15" s="2"/>
      <c r="I15" t="str">
        <v>C&amp;T: HIV Drugs-SD</v>
      </c>
      <c r="J15" s="144" t="s">
        <v>320</v>
      </c>
      <c r="K15" t="s">
        <v>320</v>
      </c>
      <c r="L15" t="b">
        <f t="shared" si="0"/>
        <v>1</v>
      </c>
      <c r="M15" s="122" t="s">
        <v>239</v>
      </c>
      <c r="O15" s="136" t="s">
        <v>258</v>
      </c>
      <c r="Y15" s="129"/>
      <c r="Z15" s="130"/>
      <c r="AA15" s="130" t="s">
        <v>210</v>
      </c>
      <c r="AB15" s="130" t="s">
        <v>210</v>
      </c>
      <c r="AC15" s="130" t="s">
        <v>210</v>
      </c>
      <c r="AD15" s="130" t="s">
        <v>210</v>
      </c>
      <c r="AE15" s="130" t="s">
        <v>210</v>
      </c>
      <c r="AF15" s="130" t="s">
        <v>210</v>
      </c>
      <c r="AG15" s="130" t="s">
        <v>210</v>
      </c>
      <c r="AH15" s="130" t="s">
        <v>210</v>
      </c>
      <c r="AI15" s="130" t="s">
        <v>210</v>
      </c>
      <c r="AJ15" s="130" t="s">
        <v>210</v>
      </c>
      <c r="AK15" s="130" t="s">
        <v>210</v>
      </c>
      <c r="AL15" s="130" t="s">
        <v>210</v>
      </c>
      <c r="AM15" s="130" t="s">
        <v>210</v>
      </c>
      <c r="AN15" s="130" t="s">
        <v>210</v>
      </c>
      <c r="AO15" s="130" t="s">
        <v>210</v>
      </c>
      <c r="AP15" s="130" t="s">
        <v>210</v>
      </c>
      <c r="AQ15" s="130"/>
      <c r="AR15" s="130"/>
      <c r="AS15" s="130" t="s">
        <v>213</v>
      </c>
      <c r="AT15" s="130" t="s">
        <v>213</v>
      </c>
      <c r="AU15" s="130"/>
      <c r="AV15" s="130"/>
      <c r="AW15" s="130" t="s">
        <v>210</v>
      </c>
      <c r="AX15" s="130" t="s">
        <v>210</v>
      </c>
      <c r="AY15" s="130" t="s">
        <v>210</v>
      </c>
      <c r="AZ15" s="130" t="s">
        <v>210</v>
      </c>
      <c r="BA15" s="130" t="s">
        <v>211</v>
      </c>
      <c r="BB15" s="130" t="s">
        <v>211</v>
      </c>
      <c r="BC15" s="130" t="s">
        <v>211</v>
      </c>
      <c r="BD15" s="130" t="s">
        <v>211</v>
      </c>
      <c r="BE15" s="130" t="s">
        <v>225</v>
      </c>
      <c r="BF15" s="130" t="s">
        <v>163</v>
      </c>
      <c r="BG15" s="130" t="s">
        <v>211</v>
      </c>
      <c r="BH15" s="130" t="s">
        <v>211</v>
      </c>
      <c r="BI15" s="130" t="s">
        <v>211</v>
      </c>
      <c r="BJ15" s="130" t="s">
        <v>211</v>
      </c>
      <c r="BK15" s="130" t="s">
        <v>210</v>
      </c>
      <c r="BL15" s="130" t="s">
        <v>210</v>
      </c>
      <c r="BM15" s="130" t="s">
        <v>210</v>
      </c>
      <c r="BN15" s="130" t="s">
        <v>210</v>
      </c>
      <c r="BO15" s="130" t="s">
        <v>210</v>
      </c>
      <c r="BP15" s="130" t="s">
        <v>210</v>
      </c>
      <c r="BQ15" s="130" t="s">
        <v>210</v>
      </c>
      <c r="BR15" s="130" t="s">
        <v>210</v>
      </c>
      <c r="BS15" s="130" t="s">
        <v>210</v>
      </c>
      <c r="BT15" s="130" t="s">
        <v>210</v>
      </c>
      <c r="BU15" s="130" t="s">
        <v>210</v>
      </c>
      <c r="BV15" s="131" t="s">
        <v>210</v>
      </c>
    </row>
    <row r="16" spans="1:74">
      <c r="A16" t="s">
        <v>41</v>
      </c>
      <c r="B16" t="s">
        <v>104</v>
      </c>
      <c r="G16" s="2"/>
      <c r="I16" t="str">
        <v>C&amp;T: HIV Laboratory Services-NSD</v>
      </c>
      <c r="J16" s="143" t="s">
        <v>334</v>
      </c>
      <c r="K16" t="s">
        <v>334</v>
      </c>
      <c r="L16" t="b">
        <f t="shared" si="0"/>
        <v>1</v>
      </c>
      <c r="M16" s="122" t="s">
        <v>240</v>
      </c>
      <c r="O16" s="135" t="s">
        <v>263</v>
      </c>
      <c r="Y16" s="129"/>
      <c r="Z16" s="130"/>
      <c r="AA16" s="130" t="s">
        <v>211</v>
      </c>
      <c r="AB16" s="130" t="s">
        <v>211</v>
      </c>
      <c r="AC16" s="130" t="s">
        <v>211</v>
      </c>
      <c r="AD16" s="130" t="s">
        <v>211</v>
      </c>
      <c r="AE16" s="130" t="s">
        <v>211</v>
      </c>
      <c r="AF16" s="130" t="s">
        <v>211</v>
      </c>
      <c r="AG16" s="130" t="s">
        <v>211</v>
      </c>
      <c r="AH16" s="130" t="s">
        <v>211</v>
      </c>
      <c r="AI16" s="130" t="s">
        <v>211</v>
      </c>
      <c r="AJ16" s="130" t="s">
        <v>211</v>
      </c>
      <c r="AK16" s="130" t="s">
        <v>211</v>
      </c>
      <c r="AL16" s="130" t="s">
        <v>211</v>
      </c>
      <c r="AM16" s="130" t="s">
        <v>211</v>
      </c>
      <c r="AN16" s="130" t="s">
        <v>211</v>
      </c>
      <c r="AO16" s="130" t="s">
        <v>211</v>
      </c>
      <c r="AP16" s="130" t="s">
        <v>211</v>
      </c>
      <c r="AQ16" s="130"/>
      <c r="AR16" s="130"/>
      <c r="AS16" s="130" t="s">
        <v>214</v>
      </c>
      <c r="AT16" s="130" t="s">
        <v>214</v>
      </c>
      <c r="AU16" s="130"/>
      <c r="AV16" s="130"/>
      <c r="AW16" s="130" t="s">
        <v>211</v>
      </c>
      <c r="AX16" s="130" t="s">
        <v>211</v>
      </c>
      <c r="AY16" s="130" t="s">
        <v>211</v>
      </c>
      <c r="AZ16" s="130" t="s">
        <v>211</v>
      </c>
      <c r="BA16" s="130" t="s">
        <v>212</v>
      </c>
      <c r="BB16" s="130" t="s">
        <v>212</v>
      </c>
      <c r="BC16" s="130" t="s">
        <v>212</v>
      </c>
      <c r="BD16" s="130" t="s">
        <v>212</v>
      </c>
      <c r="BE16" s="130"/>
      <c r="BF16" s="130"/>
      <c r="BG16" s="130" t="s">
        <v>212</v>
      </c>
      <c r="BH16" s="130" t="s">
        <v>212</v>
      </c>
      <c r="BI16" s="130" t="s">
        <v>212</v>
      </c>
      <c r="BJ16" s="130" t="s">
        <v>212</v>
      </c>
      <c r="BK16" s="130" t="s">
        <v>211</v>
      </c>
      <c r="BL16" s="130" t="s">
        <v>211</v>
      </c>
      <c r="BM16" s="130" t="s">
        <v>211</v>
      </c>
      <c r="BN16" s="130" t="s">
        <v>211</v>
      </c>
      <c r="BO16" s="130" t="s">
        <v>211</v>
      </c>
      <c r="BP16" s="130" t="s">
        <v>211</v>
      </c>
      <c r="BQ16" s="130" t="s">
        <v>211</v>
      </c>
      <c r="BR16" s="130" t="s">
        <v>211</v>
      </c>
      <c r="BS16" s="130" t="s">
        <v>211</v>
      </c>
      <c r="BT16" s="130" t="s">
        <v>211</v>
      </c>
      <c r="BU16" s="130" t="s">
        <v>211</v>
      </c>
      <c r="BV16" s="131" t="s">
        <v>211</v>
      </c>
    </row>
    <row r="17" spans="1:74">
      <c r="A17" t="s">
        <v>41</v>
      </c>
      <c r="B17" t="s">
        <v>148</v>
      </c>
      <c r="G17" s="2"/>
      <c r="I17" t="str">
        <v>C&amp;T: HIV Laboratory Services-SD</v>
      </c>
      <c r="J17" s="144" t="s">
        <v>335</v>
      </c>
      <c r="K17" t="s">
        <v>335</v>
      </c>
      <c r="L17" t="b">
        <f t="shared" si="0"/>
        <v>1</v>
      </c>
      <c r="M17" s="122" t="s">
        <v>241</v>
      </c>
      <c r="O17" s="136" t="s">
        <v>253</v>
      </c>
      <c r="Y17" s="129"/>
      <c r="Z17" s="130"/>
      <c r="AA17" s="130" t="s">
        <v>212</v>
      </c>
      <c r="AB17" s="130" t="s">
        <v>212</v>
      </c>
      <c r="AC17" s="130" t="s">
        <v>212</v>
      </c>
      <c r="AD17" s="130" t="s">
        <v>212</v>
      </c>
      <c r="AE17" s="130" t="s">
        <v>212</v>
      </c>
      <c r="AF17" s="130" t="s">
        <v>212</v>
      </c>
      <c r="AG17" s="130" t="s">
        <v>212</v>
      </c>
      <c r="AH17" s="130" t="s">
        <v>212</v>
      </c>
      <c r="AI17" s="130" t="s">
        <v>212</v>
      </c>
      <c r="AJ17" s="130" t="s">
        <v>212</v>
      </c>
      <c r="AK17" s="130" t="s">
        <v>212</v>
      </c>
      <c r="AL17" s="130" t="s">
        <v>212</v>
      </c>
      <c r="AM17" s="130" t="s">
        <v>212</v>
      </c>
      <c r="AN17" s="130" t="s">
        <v>212</v>
      </c>
      <c r="AO17" s="130" t="s">
        <v>212</v>
      </c>
      <c r="AP17" s="130" t="s">
        <v>212</v>
      </c>
      <c r="AQ17" s="130"/>
      <c r="AR17" s="130"/>
      <c r="AS17" s="130" t="s">
        <v>215</v>
      </c>
      <c r="AT17" s="130" t="s">
        <v>215</v>
      </c>
      <c r="AU17" s="130"/>
      <c r="AV17" s="130"/>
      <c r="AW17" s="130" t="s">
        <v>212</v>
      </c>
      <c r="AX17" s="130" t="s">
        <v>212</v>
      </c>
      <c r="AY17" s="130" t="s">
        <v>212</v>
      </c>
      <c r="AZ17" s="130" t="s">
        <v>212</v>
      </c>
      <c r="BA17" s="130" t="s">
        <v>213</v>
      </c>
      <c r="BB17" s="130" t="s">
        <v>213</v>
      </c>
      <c r="BC17" s="130" t="s">
        <v>213</v>
      </c>
      <c r="BD17" s="130" t="s">
        <v>213</v>
      </c>
      <c r="BE17" s="130"/>
      <c r="BF17" s="130"/>
      <c r="BG17" s="130" t="s">
        <v>213</v>
      </c>
      <c r="BH17" s="130" t="s">
        <v>213</v>
      </c>
      <c r="BI17" s="130" t="s">
        <v>213</v>
      </c>
      <c r="BJ17" s="130" t="s">
        <v>213</v>
      </c>
      <c r="BK17" s="130" t="s">
        <v>212</v>
      </c>
      <c r="BL17" s="130" t="s">
        <v>212</v>
      </c>
      <c r="BM17" s="130" t="s">
        <v>212</v>
      </c>
      <c r="BN17" s="130" t="s">
        <v>212</v>
      </c>
      <c r="BO17" s="130" t="s">
        <v>212</v>
      </c>
      <c r="BP17" s="130" t="s">
        <v>212</v>
      </c>
      <c r="BQ17" s="130" t="s">
        <v>212</v>
      </c>
      <c r="BR17" s="130" t="s">
        <v>212</v>
      </c>
      <c r="BS17" s="130" t="s">
        <v>212</v>
      </c>
      <c r="BT17" s="130" t="s">
        <v>212</v>
      </c>
      <c r="BU17" s="130" t="s">
        <v>212</v>
      </c>
      <c r="BV17" s="131" t="s">
        <v>212</v>
      </c>
    </row>
    <row r="18" spans="1:74">
      <c r="A18" t="s">
        <v>42</v>
      </c>
      <c r="G18" s="2"/>
      <c r="I18" t="str">
        <v>C&amp;T: Not Disaggregated-NSD</v>
      </c>
      <c r="J18" s="143" t="s">
        <v>327</v>
      </c>
      <c r="K18" t="s">
        <v>327</v>
      </c>
      <c r="L18" t="b">
        <f t="shared" si="0"/>
        <v>1</v>
      </c>
      <c r="M18" s="122" t="s">
        <v>242</v>
      </c>
      <c r="O18" s="137" t="s">
        <v>497</v>
      </c>
      <c r="Y18" s="129"/>
      <c r="Z18" s="130"/>
      <c r="AA18" s="130" t="s">
        <v>213</v>
      </c>
      <c r="AB18" s="130" t="s">
        <v>213</v>
      </c>
      <c r="AC18" s="130" t="s">
        <v>213</v>
      </c>
      <c r="AD18" s="130" t="s">
        <v>213</v>
      </c>
      <c r="AE18" s="130" t="s">
        <v>213</v>
      </c>
      <c r="AF18" s="130" t="s">
        <v>213</v>
      </c>
      <c r="AG18" s="130" t="s">
        <v>213</v>
      </c>
      <c r="AH18" s="130" t="s">
        <v>213</v>
      </c>
      <c r="AI18" s="130" t="s">
        <v>213</v>
      </c>
      <c r="AJ18" s="130" t="s">
        <v>213</v>
      </c>
      <c r="AK18" s="130" t="s">
        <v>213</v>
      </c>
      <c r="AL18" s="130" t="s">
        <v>213</v>
      </c>
      <c r="AM18" s="130" t="s">
        <v>213</v>
      </c>
      <c r="AN18" s="130" t="s">
        <v>213</v>
      </c>
      <c r="AO18" s="130" t="s">
        <v>213</v>
      </c>
      <c r="AP18" s="130" t="s">
        <v>213</v>
      </c>
      <c r="AQ18" s="130"/>
      <c r="AR18" s="130"/>
      <c r="AS18" s="130" t="s">
        <v>216</v>
      </c>
      <c r="AT18" s="130" t="s">
        <v>216</v>
      </c>
      <c r="AU18" s="130"/>
      <c r="AV18" s="130"/>
      <c r="AW18" s="130" t="s">
        <v>213</v>
      </c>
      <c r="AX18" s="130" t="s">
        <v>213</v>
      </c>
      <c r="AY18" s="130" t="s">
        <v>213</v>
      </c>
      <c r="AZ18" s="130" t="s">
        <v>213</v>
      </c>
      <c r="BA18" s="130" t="s">
        <v>214</v>
      </c>
      <c r="BB18" s="130" t="s">
        <v>214</v>
      </c>
      <c r="BC18" s="130" t="s">
        <v>214</v>
      </c>
      <c r="BD18" s="130" t="s">
        <v>214</v>
      </c>
      <c r="BE18" s="130"/>
      <c r="BF18" s="130"/>
      <c r="BG18" s="130" t="s">
        <v>214</v>
      </c>
      <c r="BH18" s="130" t="s">
        <v>214</v>
      </c>
      <c r="BI18" s="130" t="s">
        <v>214</v>
      </c>
      <c r="BJ18" s="130" t="s">
        <v>214</v>
      </c>
      <c r="BK18" s="130" t="s">
        <v>213</v>
      </c>
      <c r="BL18" s="130" t="s">
        <v>213</v>
      </c>
      <c r="BM18" s="130" t="s">
        <v>213</v>
      </c>
      <c r="BN18" s="130" t="s">
        <v>213</v>
      </c>
      <c r="BO18" s="130" t="s">
        <v>213</v>
      </c>
      <c r="BP18" s="130" t="s">
        <v>213</v>
      </c>
      <c r="BQ18" s="130" t="s">
        <v>213</v>
      </c>
      <c r="BR18" s="130" t="s">
        <v>213</v>
      </c>
      <c r="BS18" s="130" t="s">
        <v>213</v>
      </c>
      <c r="BT18" s="130" t="s">
        <v>213</v>
      </c>
      <c r="BU18" s="130" t="s">
        <v>213</v>
      </c>
      <c r="BV18" s="131" t="s">
        <v>213</v>
      </c>
    </row>
    <row r="19" spans="1:74">
      <c r="A19" t="s">
        <v>42</v>
      </c>
      <c r="B19" t="s">
        <v>135</v>
      </c>
      <c r="G19" s="2"/>
      <c r="I19" t="str">
        <v>C&amp;T: Not Disaggregated-SD</v>
      </c>
      <c r="J19" s="144" t="s">
        <v>192</v>
      </c>
      <c r="K19" t="s">
        <v>192</v>
      </c>
      <c r="L19" t="b">
        <f t="shared" si="0"/>
        <v>1</v>
      </c>
      <c r="M19" s="122" t="s">
        <v>243</v>
      </c>
      <c r="Y19" s="129"/>
      <c r="Z19" s="130"/>
      <c r="AA19" s="130" t="s">
        <v>214</v>
      </c>
      <c r="AB19" s="130" t="s">
        <v>214</v>
      </c>
      <c r="AC19" s="130" t="s">
        <v>214</v>
      </c>
      <c r="AD19" s="130" t="s">
        <v>214</v>
      </c>
      <c r="AE19" s="130" t="s">
        <v>214</v>
      </c>
      <c r="AF19" s="130" t="s">
        <v>214</v>
      </c>
      <c r="AG19" s="130" t="s">
        <v>214</v>
      </c>
      <c r="AH19" s="130" t="s">
        <v>214</v>
      </c>
      <c r="AI19" s="130" t="s">
        <v>214</v>
      </c>
      <c r="AJ19" s="130" t="s">
        <v>214</v>
      </c>
      <c r="AK19" s="130" t="s">
        <v>214</v>
      </c>
      <c r="AL19" s="130" t="s">
        <v>214</v>
      </c>
      <c r="AM19" s="130" t="s">
        <v>214</v>
      </c>
      <c r="AN19" s="130" t="s">
        <v>214</v>
      </c>
      <c r="AO19" s="130" t="s">
        <v>214</v>
      </c>
      <c r="AP19" s="130" t="s">
        <v>214</v>
      </c>
      <c r="AQ19" s="130"/>
      <c r="AR19" s="130"/>
      <c r="AS19" s="130" t="s">
        <v>217</v>
      </c>
      <c r="AT19" s="130" t="s">
        <v>217</v>
      </c>
      <c r="AU19" s="130"/>
      <c r="AV19" s="130"/>
      <c r="AW19" s="130" t="s">
        <v>214</v>
      </c>
      <c r="AX19" s="130" t="s">
        <v>214</v>
      </c>
      <c r="AY19" s="130" t="s">
        <v>214</v>
      </c>
      <c r="AZ19" s="130" t="s">
        <v>214</v>
      </c>
      <c r="BA19" s="130" t="s">
        <v>215</v>
      </c>
      <c r="BB19" s="130" t="s">
        <v>215</v>
      </c>
      <c r="BC19" s="130" t="s">
        <v>215</v>
      </c>
      <c r="BD19" s="130" t="s">
        <v>215</v>
      </c>
      <c r="BE19" s="130"/>
      <c r="BF19" s="130"/>
      <c r="BG19" s="130" t="s">
        <v>215</v>
      </c>
      <c r="BH19" s="130" t="s">
        <v>215</v>
      </c>
      <c r="BI19" s="130" t="s">
        <v>215</v>
      </c>
      <c r="BJ19" s="130" t="s">
        <v>215</v>
      </c>
      <c r="BK19" s="130" t="s">
        <v>214</v>
      </c>
      <c r="BL19" s="130" t="s">
        <v>214</v>
      </c>
      <c r="BM19" s="130" t="s">
        <v>214</v>
      </c>
      <c r="BN19" s="130" t="s">
        <v>214</v>
      </c>
      <c r="BO19" s="130" t="s">
        <v>214</v>
      </c>
      <c r="BP19" s="130" t="s">
        <v>214</v>
      </c>
      <c r="BQ19" s="130" t="s">
        <v>214</v>
      </c>
      <c r="BR19" s="130" t="s">
        <v>214</v>
      </c>
      <c r="BS19" s="130" t="s">
        <v>214</v>
      </c>
      <c r="BT19" s="130" t="s">
        <v>214</v>
      </c>
      <c r="BU19" s="130" t="s">
        <v>214</v>
      </c>
      <c r="BV19" s="131" t="s">
        <v>214</v>
      </c>
    </row>
    <row r="20" spans="1:74">
      <c r="A20" t="s">
        <v>42</v>
      </c>
      <c r="B20" t="s">
        <v>110</v>
      </c>
      <c r="G20" s="2"/>
      <c r="I20" t="str">
        <v>HTS: Community-based testing-NSD</v>
      </c>
      <c r="J20" s="143" t="s">
        <v>328</v>
      </c>
      <c r="K20" t="s">
        <v>328</v>
      </c>
      <c r="L20" t="b">
        <f t="shared" si="0"/>
        <v>1</v>
      </c>
      <c r="M20" s="122" t="s">
        <v>244</v>
      </c>
      <c r="Y20" s="129"/>
      <c r="Z20" s="130"/>
      <c r="AA20" s="130" t="s">
        <v>215</v>
      </c>
      <c r="AB20" s="130" t="s">
        <v>215</v>
      </c>
      <c r="AC20" s="130" t="s">
        <v>215</v>
      </c>
      <c r="AD20" s="130" t="s">
        <v>215</v>
      </c>
      <c r="AE20" s="130" t="s">
        <v>215</v>
      </c>
      <c r="AF20" s="130" t="s">
        <v>215</v>
      </c>
      <c r="AG20" s="130" t="s">
        <v>215</v>
      </c>
      <c r="AH20" s="130" t="s">
        <v>215</v>
      </c>
      <c r="AI20" s="130" t="s">
        <v>215</v>
      </c>
      <c r="AJ20" s="130" t="s">
        <v>215</v>
      </c>
      <c r="AK20" s="130" t="s">
        <v>215</v>
      </c>
      <c r="AL20" s="130" t="s">
        <v>215</v>
      </c>
      <c r="AM20" s="130" t="s">
        <v>215</v>
      </c>
      <c r="AN20" s="130" t="s">
        <v>215</v>
      </c>
      <c r="AO20" s="130" t="s">
        <v>215</v>
      </c>
      <c r="AP20" s="130" t="s">
        <v>215</v>
      </c>
      <c r="AQ20" s="130"/>
      <c r="AR20" s="130"/>
      <c r="AS20" s="130" t="s">
        <v>218</v>
      </c>
      <c r="AT20" s="130" t="s">
        <v>218</v>
      </c>
      <c r="AU20" s="130"/>
      <c r="AV20" s="130"/>
      <c r="AW20" s="130" t="s">
        <v>215</v>
      </c>
      <c r="AX20" s="130" t="s">
        <v>215</v>
      </c>
      <c r="AY20" s="130" t="s">
        <v>215</v>
      </c>
      <c r="AZ20" s="130" t="s">
        <v>215</v>
      </c>
      <c r="BA20" s="130" t="s">
        <v>216</v>
      </c>
      <c r="BB20" s="130" t="s">
        <v>216</v>
      </c>
      <c r="BC20" s="130" t="s">
        <v>216</v>
      </c>
      <c r="BD20" s="130" t="s">
        <v>216</v>
      </c>
      <c r="BE20" s="130"/>
      <c r="BF20" s="130"/>
      <c r="BG20" s="130" t="s">
        <v>216</v>
      </c>
      <c r="BH20" s="130" t="s">
        <v>216</v>
      </c>
      <c r="BI20" s="130" t="s">
        <v>216</v>
      </c>
      <c r="BJ20" s="130" t="s">
        <v>216</v>
      </c>
      <c r="BK20" s="130" t="s">
        <v>215</v>
      </c>
      <c r="BL20" s="130" t="s">
        <v>215</v>
      </c>
      <c r="BM20" s="130" t="s">
        <v>215</v>
      </c>
      <c r="BN20" s="130" t="s">
        <v>215</v>
      </c>
      <c r="BO20" s="130" t="s">
        <v>215</v>
      </c>
      <c r="BP20" s="130" t="s">
        <v>215</v>
      </c>
      <c r="BQ20" s="130" t="s">
        <v>215</v>
      </c>
      <c r="BR20" s="130" t="s">
        <v>215</v>
      </c>
      <c r="BS20" s="130" t="s">
        <v>215</v>
      </c>
      <c r="BT20" s="130" t="s">
        <v>215</v>
      </c>
      <c r="BU20" s="130" t="s">
        <v>215</v>
      </c>
      <c r="BV20" s="131" t="s">
        <v>215</v>
      </c>
    </row>
    <row r="21" spans="1:74">
      <c r="A21" t="s">
        <v>42</v>
      </c>
      <c r="B21" t="s">
        <v>136</v>
      </c>
      <c r="G21" s="2"/>
      <c r="I21" t="str">
        <v>HTS: Community-based testing-SD</v>
      </c>
      <c r="J21" s="144" t="s">
        <v>193</v>
      </c>
      <c r="K21" t="s">
        <v>193</v>
      </c>
      <c r="L21" t="b">
        <f t="shared" si="0"/>
        <v>1</v>
      </c>
      <c r="M21" s="122" t="s">
        <v>245</v>
      </c>
      <c r="Y21" s="129"/>
      <c r="Z21" s="130"/>
      <c r="AA21" s="130" t="s">
        <v>216</v>
      </c>
      <c r="AB21" s="130" t="s">
        <v>216</v>
      </c>
      <c r="AC21" s="130" t="s">
        <v>216</v>
      </c>
      <c r="AD21" s="130" t="s">
        <v>216</v>
      </c>
      <c r="AE21" s="130" t="s">
        <v>216</v>
      </c>
      <c r="AF21" s="130" t="s">
        <v>216</v>
      </c>
      <c r="AG21" s="130" t="s">
        <v>216</v>
      </c>
      <c r="AH21" s="130" t="s">
        <v>216</v>
      </c>
      <c r="AI21" s="130" t="s">
        <v>216</v>
      </c>
      <c r="AJ21" s="130" t="s">
        <v>216</v>
      </c>
      <c r="AK21" s="130" t="s">
        <v>216</v>
      </c>
      <c r="AL21" s="130" t="s">
        <v>216</v>
      </c>
      <c r="AM21" s="130" t="s">
        <v>216</v>
      </c>
      <c r="AN21" s="130" t="s">
        <v>216</v>
      </c>
      <c r="AO21" s="130" t="s">
        <v>216</v>
      </c>
      <c r="AP21" s="130" t="s">
        <v>216</v>
      </c>
      <c r="AQ21" s="130"/>
      <c r="AR21" s="130"/>
      <c r="AS21" s="130" t="s">
        <v>219</v>
      </c>
      <c r="AT21" s="130" t="s">
        <v>219</v>
      </c>
      <c r="AU21" s="130"/>
      <c r="AV21" s="130"/>
      <c r="AW21" s="130" t="s">
        <v>216</v>
      </c>
      <c r="AX21" s="130" t="s">
        <v>216</v>
      </c>
      <c r="AY21" s="130" t="s">
        <v>216</v>
      </c>
      <c r="AZ21" s="130" t="s">
        <v>216</v>
      </c>
      <c r="BA21" s="130" t="s">
        <v>217</v>
      </c>
      <c r="BB21" s="130" t="s">
        <v>217</v>
      </c>
      <c r="BC21" s="130" t="s">
        <v>217</v>
      </c>
      <c r="BD21" s="130" t="s">
        <v>217</v>
      </c>
      <c r="BE21" s="130"/>
      <c r="BF21" s="130"/>
      <c r="BG21" s="130" t="s">
        <v>217</v>
      </c>
      <c r="BH21" s="130" t="s">
        <v>217</v>
      </c>
      <c r="BI21" s="130" t="s">
        <v>217</v>
      </c>
      <c r="BJ21" s="130" t="s">
        <v>217</v>
      </c>
      <c r="BK21" s="130" t="s">
        <v>216</v>
      </c>
      <c r="BL21" s="130" t="s">
        <v>216</v>
      </c>
      <c r="BM21" s="130" t="s">
        <v>216</v>
      </c>
      <c r="BN21" s="130" t="s">
        <v>216</v>
      </c>
      <c r="BO21" s="130" t="s">
        <v>216</v>
      </c>
      <c r="BP21" s="130" t="s">
        <v>216</v>
      </c>
      <c r="BQ21" s="130" t="s">
        <v>216</v>
      </c>
      <c r="BR21" s="130" t="s">
        <v>216</v>
      </c>
      <c r="BS21" s="130" t="s">
        <v>216</v>
      </c>
      <c r="BT21" s="130" t="s">
        <v>216</v>
      </c>
      <c r="BU21" s="130" t="s">
        <v>216</v>
      </c>
      <c r="BV21" s="131" t="s">
        <v>216</v>
      </c>
    </row>
    <row r="22" spans="1:74">
      <c r="A22" t="s">
        <v>42</v>
      </c>
      <c r="B22" t="s">
        <v>111</v>
      </c>
      <c r="G22" s="2"/>
      <c r="I22" t="str">
        <v>HTS: Facility-based testing-NSD</v>
      </c>
      <c r="J22" s="145" t="s">
        <v>469</v>
      </c>
      <c r="K22" s="11" t="s">
        <v>329</v>
      </c>
      <c r="L22" s="11" t="b">
        <f t="shared" si="0"/>
        <v>0</v>
      </c>
      <c r="M22" s="122" t="s">
        <v>246</v>
      </c>
      <c r="Y22" s="129"/>
      <c r="Z22" s="130"/>
      <c r="AA22" s="130" t="s">
        <v>217</v>
      </c>
      <c r="AB22" s="130" t="s">
        <v>217</v>
      </c>
      <c r="AC22" s="130" t="s">
        <v>217</v>
      </c>
      <c r="AD22" s="130" t="s">
        <v>217</v>
      </c>
      <c r="AE22" s="130" t="s">
        <v>217</v>
      </c>
      <c r="AF22" s="130" t="s">
        <v>217</v>
      </c>
      <c r="AG22" s="130" t="s">
        <v>217</v>
      </c>
      <c r="AH22" s="130" t="s">
        <v>217</v>
      </c>
      <c r="AI22" s="130" t="s">
        <v>217</v>
      </c>
      <c r="AJ22" s="130" t="s">
        <v>217</v>
      </c>
      <c r="AK22" s="130" t="s">
        <v>217</v>
      </c>
      <c r="AL22" s="130" t="s">
        <v>217</v>
      </c>
      <c r="AM22" s="130" t="s">
        <v>217</v>
      </c>
      <c r="AN22" s="130" t="s">
        <v>217</v>
      </c>
      <c r="AO22" s="130" t="s">
        <v>217</v>
      </c>
      <c r="AP22" s="130" t="s">
        <v>217</v>
      </c>
      <c r="AQ22" s="130"/>
      <c r="AR22" s="130"/>
      <c r="AS22" s="130" t="s">
        <v>220</v>
      </c>
      <c r="AT22" s="130" t="s">
        <v>220</v>
      </c>
      <c r="AU22" s="130"/>
      <c r="AV22" s="130"/>
      <c r="AW22" s="130" t="s">
        <v>217</v>
      </c>
      <c r="AX22" s="130" t="s">
        <v>217</v>
      </c>
      <c r="AY22" s="130" t="s">
        <v>217</v>
      </c>
      <c r="AZ22" s="130" t="s">
        <v>217</v>
      </c>
      <c r="BA22" s="130" t="s">
        <v>218</v>
      </c>
      <c r="BB22" s="130" t="s">
        <v>218</v>
      </c>
      <c r="BC22" s="130" t="s">
        <v>218</v>
      </c>
      <c r="BD22" s="130" t="s">
        <v>218</v>
      </c>
      <c r="BE22" s="130"/>
      <c r="BF22" s="130"/>
      <c r="BG22" s="130" t="s">
        <v>218</v>
      </c>
      <c r="BH22" s="130" t="s">
        <v>218</v>
      </c>
      <c r="BI22" s="130" t="s">
        <v>218</v>
      </c>
      <c r="BJ22" s="130" t="s">
        <v>218</v>
      </c>
      <c r="BK22" s="130" t="s">
        <v>217</v>
      </c>
      <c r="BL22" s="130" t="s">
        <v>217</v>
      </c>
      <c r="BM22" s="130" t="s">
        <v>217</v>
      </c>
      <c r="BN22" s="130" t="s">
        <v>217</v>
      </c>
      <c r="BO22" s="130" t="s">
        <v>217</v>
      </c>
      <c r="BP22" s="130" t="s">
        <v>217</v>
      </c>
      <c r="BQ22" s="130" t="s">
        <v>217</v>
      </c>
      <c r="BR22" s="130" t="s">
        <v>217</v>
      </c>
      <c r="BS22" s="130" t="s">
        <v>217</v>
      </c>
      <c r="BT22" s="130" t="s">
        <v>217</v>
      </c>
      <c r="BU22" s="130" t="s">
        <v>217</v>
      </c>
      <c r="BV22" s="131" t="s">
        <v>217</v>
      </c>
    </row>
    <row r="23" spans="1:74">
      <c r="A23" t="s">
        <v>42</v>
      </c>
      <c r="B23" t="s">
        <v>137</v>
      </c>
      <c r="G23" s="2"/>
      <c r="I23" t="str">
        <v>HTS: Facility-based testing-SD</v>
      </c>
      <c r="J23" s="146" t="s">
        <v>468</v>
      </c>
      <c r="K23" s="11" t="s">
        <v>194</v>
      </c>
      <c r="L23" s="11" t="b">
        <f t="shared" si="0"/>
        <v>0</v>
      </c>
      <c r="M23" s="122" t="s">
        <v>247</v>
      </c>
      <c r="Y23" s="129"/>
      <c r="Z23" s="130"/>
      <c r="AA23" s="130" t="s">
        <v>219</v>
      </c>
      <c r="AB23" s="130" t="s">
        <v>219</v>
      </c>
      <c r="AC23" s="130" t="s">
        <v>219</v>
      </c>
      <c r="AD23" s="130" t="s">
        <v>219</v>
      </c>
      <c r="AE23" s="130" t="s">
        <v>219</v>
      </c>
      <c r="AF23" s="130" t="s">
        <v>219</v>
      </c>
      <c r="AG23" s="130" t="s">
        <v>219</v>
      </c>
      <c r="AH23" s="130" t="s">
        <v>219</v>
      </c>
      <c r="AI23" s="130" t="s">
        <v>218</v>
      </c>
      <c r="AJ23" s="130" t="s">
        <v>218</v>
      </c>
      <c r="AK23" s="130" t="s">
        <v>218</v>
      </c>
      <c r="AL23" s="130" t="s">
        <v>218</v>
      </c>
      <c r="AM23" s="130" t="s">
        <v>218</v>
      </c>
      <c r="AN23" s="130" t="s">
        <v>218</v>
      </c>
      <c r="AO23" s="130" t="s">
        <v>218</v>
      </c>
      <c r="AP23" s="130" t="s">
        <v>218</v>
      </c>
      <c r="AQ23" s="130"/>
      <c r="AR23" s="130"/>
      <c r="AS23" s="130" t="s">
        <v>224</v>
      </c>
      <c r="AT23" s="130" t="s">
        <v>224</v>
      </c>
      <c r="AU23" s="130"/>
      <c r="AV23" s="130"/>
      <c r="AW23" s="130" t="s">
        <v>218</v>
      </c>
      <c r="AX23" s="130" t="s">
        <v>218</v>
      </c>
      <c r="AY23" s="130" t="s">
        <v>218</v>
      </c>
      <c r="AZ23" s="130" t="s">
        <v>218</v>
      </c>
      <c r="BA23" s="130" t="s">
        <v>219</v>
      </c>
      <c r="BB23" s="130" t="s">
        <v>219</v>
      </c>
      <c r="BC23" s="130" t="s">
        <v>219</v>
      </c>
      <c r="BD23" s="130" t="s">
        <v>219</v>
      </c>
      <c r="BE23" s="130"/>
      <c r="BF23" s="130"/>
      <c r="BG23" s="130" t="s">
        <v>219</v>
      </c>
      <c r="BH23" s="130" t="s">
        <v>219</v>
      </c>
      <c r="BI23" s="130" t="s">
        <v>219</v>
      </c>
      <c r="BJ23" s="130" t="s">
        <v>219</v>
      </c>
      <c r="BK23" s="130" t="s">
        <v>218</v>
      </c>
      <c r="BL23" s="130" t="s">
        <v>218</v>
      </c>
      <c r="BM23" s="130" t="s">
        <v>218</v>
      </c>
      <c r="BN23" s="130" t="s">
        <v>218</v>
      </c>
      <c r="BO23" s="130" t="s">
        <v>218</v>
      </c>
      <c r="BP23" s="130" t="s">
        <v>218</v>
      </c>
      <c r="BQ23" s="130" t="s">
        <v>218</v>
      </c>
      <c r="BR23" s="130" t="s">
        <v>218</v>
      </c>
      <c r="BS23" s="130" t="s">
        <v>218</v>
      </c>
      <c r="BT23" s="130" t="s">
        <v>218</v>
      </c>
      <c r="BU23" s="130" t="s">
        <v>218</v>
      </c>
      <c r="BV23" s="131" t="s">
        <v>218</v>
      </c>
    </row>
    <row r="24" spans="1:74">
      <c r="A24" t="s">
        <v>42</v>
      </c>
      <c r="B24" t="s">
        <v>112</v>
      </c>
      <c r="G24" s="2"/>
      <c r="I24" t="str">
        <v>HTS: Not Disaggregated-NSD</v>
      </c>
      <c r="J24" s="143" t="s">
        <v>336</v>
      </c>
      <c r="K24" t="s">
        <v>336</v>
      </c>
      <c r="L24" t="b">
        <f t="shared" si="0"/>
        <v>1</v>
      </c>
      <c r="M24" s="122" t="s">
        <v>248</v>
      </c>
      <c r="Y24" s="129"/>
      <c r="Z24" s="130"/>
      <c r="AA24" s="130" t="s">
        <v>224</v>
      </c>
      <c r="AB24" s="130" t="s">
        <v>224</v>
      </c>
      <c r="AC24" s="130" t="s">
        <v>224</v>
      </c>
      <c r="AD24" s="130" t="s">
        <v>224</v>
      </c>
      <c r="AE24" s="130" t="s">
        <v>224</v>
      </c>
      <c r="AF24" s="130" t="s">
        <v>224</v>
      </c>
      <c r="AG24" s="130" t="s">
        <v>224</v>
      </c>
      <c r="AH24" s="130" t="s">
        <v>224</v>
      </c>
      <c r="AI24" s="130" t="s">
        <v>219</v>
      </c>
      <c r="AJ24" s="130" t="s">
        <v>219</v>
      </c>
      <c r="AK24" s="130" t="s">
        <v>219</v>
      </c>
      <c r="AL24" s="130" t="s">
        <v>219</v>
      </c>
      <c r="AM24" s="130" t="s">
        <v>219</v>
      </c>
      <c r="AN24" s="130" t="s">
        <v>219</v>
      </c>
      <c r="AO24" s="130" t="s">
        <v>219</v>
      </c>
      <c r="AP24" s="130" t="s">
        <v>219</v>
      </c>
      <c r="AQ24" s="130"/>
      <c r="AR24" s="130"/>
      <c r="AS24" s="130"/>
      <c r="AT24" s="130"/>
      <c r="AU24" s="130"/>
      <c r="AV24" s="130"/>
      <c r="AW24" s="130" t="s">
        <v>219</v>
      </c>
      <c r="AX24" s="130" t="s">
        <v>219</v>
      </c>
      <c r="AY24" s="130" t="s">
        <v>219</v>
      </c>
      <c r="AZ24" s="130" t="s">
        <v>219</v>
      </c>
      <c r="BA24" s="130" t="s">
        <v>220</v>
      </c>
      <c r="BB24" s="130" t="s">
        <v>220</v>
      </c>
      <c r="BC24" s="130" t="s">
        <v>220</v>
      </c>
      <c r="BD24" s="130" t="s">
        <v>220</v>
      </c>
      <c r="BE24" s="130"/>
      <c r="BF24" s="130"/>
      <c r="BG24" s="130" t="s">
        <v>220</v>
      </c>
      <c r="BH24" s="130" t="s">
        <v>220</v>
      </c>
      <c r="BI24" s="130" t="s">
        <v>220</v>
      </c>
      <c r="BJ24" s="130" t="s">
        <v>220</v>
      </c>
      <c r="BK24" s="130" t="s">
        <v>219</v>
      </c>
      <c r="BL24" s="130" t="s">
        <v>219</v>
      </c>
      <c r="BM24" s="130" t="s">
        <v>219</v>
      </c>
      <c r="BN24" s="130" t="s">
        <v>219</v>
      </c>
      <c r="BO24" s="130" t="s">
        <v>219</v>
      </c>
      <c r="BP24" s="130" t="s">
        <v>219</v>
      </c>
      <c r="BQ24" s="130" t="s">
        <v>219</v>
      </c>
      <c r="BR24" s="130" t="s">
        <v>219</v>
      </c>
      <c r="BS24" s="130" t="s">
        <v>219</v>
      </c>
      <c r="BT24" s="130" t="s">
        <v>219</v>
      </c>
      <c r="BU24" s="130" t="s">
        <v>219</v>
      </c>
      <c r="BV24" s="131" t="s">
        <v>219</v>
      </c>
    </row>
    <row r="25" spans="1:74">
      <c r="A25" t="s">
        <v>42</v>
      </c>
      <c r="B25" t="s">
        <v>138</v>
      </c>
      <c r="G25" s="2"/>
      <c r="I25" t="str">
        <v>HTS: Not Disaggregated-SD</v>
      </c>
      <c r="J25" s="144" t="s">
        <v>337</v>
      </c>
      <c r="K25" t="s">
        <v>337</v>
      </c>
      <c r="L25" t="b">
        <f t="shared" si="0"/>
        <v>1</v>
      </c>
      <c r="M25" s="122" t="s">
        <v>249</v>
      </c>
      <c r="Y25" s="129"/>
      <c r="Z25" s="130"/>
      <c r="AA25" s="130" t="s">
        <v>162</v>
      </c>
      <c r="AB25" s="130" t="s">
        <v>162</v>
      </c>
      <c r="AC25" s="130" t="s">
        <v>162</v>
      </c>
      <c r="AD25" s="130" t="s">
        <v>162</v>
      </c>
      <c r="AE25" s="130" t="s">
        <v>162</v>
      </c>
      <c r="AF25" s="130" t="s">
        <v>162</v>
      </c>
      <c r="AG25" s="130" t="s">
        <v>162</v>
      </c>
      <c r="AH25" s="130" t="s">
        <v>162</v>
      </c>
      <c r="AI25" s="130" t="s">
        <v>220</v>
      </c>
      <c r="AJ25" s="130" t="s">
        <v>220</v>
      </c>
      <c r="AK25" s="130" t="s">
        <v>220</v>
      </c>
      <c r="AL25" s="130" t="s">
        <v>220</v>
      </c>
      <c r="AM25" s="130" t="s">
        <v>220</v>
      </c>
      <c r="AN25" s="130" t="s">
        <v>220</v>
      </c>
      <c r="AO25" s="130" t="s">
        <v>220</v>
      </c>
      <c r="AP25" s="130" t="s">
        <v>220</v>
      </c>
      <c r="AQ25" s="130"/>
      <c r="AR25" s="130"/>
      <c r="AS25" s="130"/>
      <c r="AT25" s="130"/>
      <c r="AU25" s="130"/>
      <c r="AV25" s="130"/>
      <c r="AW25" s="130" t="s">
        <v>220</v>
      </c>
      <c r="AX25" s="130" t="s">
        <v>220</v>
      </c>
      <c r="AY25" s="130" t="s">
        <v>220</v>
      </c>
      <c r="AZ25" s="130" t="s">
        <v>220</v>
      </c>
      <c r="BA25" s="130" t="s">
        <v>224</v>
      </c>
      <c r="BB25" s="130" t="s">
        <v>224</v>
      </c>
      <c r="BC25" s="130" t="s">
        <v>224</v>
      </c>
      <c r="BD25" s="130" t="s">
        <v>224</v>
      </c>
      <c r="BE25" s="130"/>
      <c r="BF25" s="130"/>
      <c r="BG25" s="130" t="s">
        <v>224</v>
      </c>
      <c r="BH25" s="130" t="s">
        <v>224</v>
      </c>
      <c r="BI25" s="130" t="s">
        <v>224</v>
      </c>
      <c r="BJ25" s="130" t="s">
        <v>224</v>
      </c>
      <c r="BK25" s="130" t="s">
        <v>220</v>
      </c>
      <c r="BL25" s="130" t="s">
        <v>220</v>
      </c>
      <c r="BM25" s="130" t="s">
        <v>220</v>
      </c>
      <c r="BN25" s="130" t="s">
        <v>220</v>
      </c>
      <c r="BO25" s="130" t="s">
        <v>220</v>
      </c>
      <c r="BP25" s="130" t="s">
        <v>220</v>
      </c>
      <c r="BQ25" s="130" t="s">
        <v>220</v>
      </c>
      <c r="BR25" s="130" t="s">
        <v>220</v>
      </c>
      <c r="BS25" s="130" t="s">
        <v>220</v>
      </c>
      <c r="BT25" s="130" t="s">
        <v>220</v>
      </c>
      <c r="BU25" s="130" t="s">
        <v>220</v>
      </c>
      <c r="BV25" s="131" t="s">
        <v>220</v>
      </c>
    </row>
    <row r="26" spans="1:74">
      <c r="A26" t="s">
        <v>42</v>
      </c>
      <c r="B26" t="s">
        <v>113</v>
      </c>
      <c r="G26" s="2"/>
      <c r="I26" t="str">
        <v>PM: IM Closeout costs-NSD</v>
      </c>
      <c r="J26" s="143" t="s">
        <v>202</v>
      </c>
      <c r="K26" t="s">
        <v>202</v>
      </c>
      <c r="L26" t="b">
        <f t="shared" si="0"/>
        <v>1</v>
      </c>
      <c r="M26" s="122" t="s">
        <v>456</v>
      </c>
      <c r="Y26" s="129"/>
      <c r="Z26" s="130"/>
      <c r="AA26" s="130" t="s">
        <v>225</v>
      </c>
      <c r="AB26" s="130" t="s">
        <v>225</v>
      </c>
      <c r="AC26" s="130" t="s">
        <v>225</v>
      </c>
      <c r="AD26" s="130" t="s">
        <v>225</v>
      </c>
      <c r="AE26" s="130" t="s">
        <v>225</v>
      </c>
      <c r="AF26" s="130" t="s">
        <v>225</v>
      </c>
      <c r="AG26" s="130" t="s">
        <v>225</v>
      </c>
      <c r="AH26" s="130" t="s">
        <v>225</v>
      </c>
      <c r="AI26" s="130" t="s">
        <v>224</v>
      </c>
      <c r="AJ26" s="130" t="s">
        <v>224</v>
      </c>
      <c r="AK26" s="130" t="s">
        <v>224</v>
      </c>
      <c r="AL26" s="130" t="s">
        <v>224</v>
      </c>
      <c r="AM26" s="130" t="s">
        <v>224</v>
      </c>
      <c r="AN26" s="130" t="s">
        <v>224</v>
      </c>
      <c r="AO26" s="130" t="s">
        <v>224</v>
      </c>
      <c r="AP26" s="130" t="s">
        <v>224</v>
      </c>
      <c r="AQ26" s="130"/>
      <c r="AR26" s="130"/>
      <c r="AS26" s="130"/>
      <c r="AT26" s="130"/>
      <c r="AU26" s="130"/>
      <c r="AV26" s="130"/>
      <c r="AW26" s="130" t="s">
        <v>224</v>
      </c>
      <c r="AX26" s="130" t="s">
        <v>224</v>
      </c>
      <c r="AY26" s="130" t="s">
        <v>224</v>
      </c>
      <c r="AZ26" s="130" t="s">
        <v>224</v>
      </c>
      <c r="BA26" s="130" t="s">
        <v>162</v>
      </c>
      <c r="BB26" s="130" t="s">
        <v>162</v>
      </c>
      <c r="BC26" s="130" t="s">
        <v>162</v>
      </c>
      <c r="BD26" s="130" t="s">
        <v>162</v>
      </c>
      <c r="BE26" s="130"/>
      <c r="BF26" s="130"/>
      <c r="BG26" s="130" t="s">
        <v>162</v>
      </c>
      <c r="BH26" s="130" t="s">
        <v>162</v>
      </c>
      <c r="BI26" s="130" t="s">
        <v>162</v>
      </c>
      <c r="BJ26" s="130" t="s">
        <v>162</v>
      </c>
      <c r="BK26" s="130" t="s">
        <v>224</v>
      </c>
      <c r="BL26" s="130" t="s">
        <v>224</v>
      </c>
      <c r="BM26" s="130" t="s">
        <v>224</v>
      </c>
      <c r="BN26" s="130" t="s">
        <v>224</v>
      </c>
      <c r="BO26" s="130" t="s">
        <v>224</v>
      </c>
      <c r="BP26" s="130" t="s">
        <v>224</v>
      </c>
      <c r="BQ26" s="130" t="s">
        <v>224</v>
      </c>
      <c r="BR26" s="130" t="s">
        <v>224</v>
      </c>
      <c r="BS26" s="130" t="s">
        <v>224</v>
      </c>
      <c r="BT26" s="130" t="s">
        <v>224</v>
      </c>
      <c r="BU26" s="130" t="s">
        <v>224</v>
      </c>
      <c r="BV26" s="131" t="s">
        <v>224</v>
      </c>
    </row>
    <row r="27" spans="1:74">
      <c r="A27" t="s">
        <v>42</v>
      </c>
      <c r="B27" t="s">
        <v>139</v>
      </c>
      <c r="G27" s="2"/>
      <c r="I27" t="str">
        <v>PM: IM Program Management-NSD</v>
      </c>
      <c r="J27" s="144" t="s">
        <v>195</v>
      </c>
      <c r="K27" t="s">
        <v>195</v>
      </c>
      <c r="L27" t="b">
        <f t="shared" si="0"/>
        <v>1</v>
      </c>
      <c r="M27" s="122" t="s">
        <v>457</v>
      </c>
      <c r="Y27" s="129"/>
      <c r="Z27" s="130"/>
      <c r="AA27" s="130"/>
      <c r="AB27" s="130"/>
      <c r="AC27" s="130"/>
      <c r="AD27" s="130"/>
      <c r="AE27" s="130"/>
      <c r="AF27" s="130"/>
      <c r="AG27" s="130"/>
      <c r="AH27" s="130"/>
      <c r="AI27" s="130" t="s">
        <v>162</v>
      </c>
      <c r="AJ27" s="130" t="s">
        <v>162</v>
      </c>
      <c r="AK27" s="130" t="s">
        <v>162</v>
      </c>
      <c r="AL27" s="130" t="s">
        <v>162</v>
      </c>
      <c r="AM27" s="130" t="s">
        <v>162</v>
      </c>
      <c r="AN27" s="130" t="s">
        <v>162</v>
      </c>
      <c r="AO27" s="130" t="s">
        <v>162</v>
      </c>
      <c r="AP27" s="130" t="s">
        <v>162</v>
      </c>
      <c r="AQ27" s="130"/>
      <c r="AR27" s="130"/>
      <c r="AS27" s="130"/>
      <c r="AT27" s="130"/>
      <c r="AU27" s="130"/>
      <c r="AV27" s="130"/>
      <c r="AW27" s="130" t="s">
        <v>162</v>
      </c>
      <c r="AX27" s="130" t="s">
        <v>162</v>
      </c>
      <c r="AY27" s="130" t="s">
        <v>162</v>
      </c>
      <c r="AZ27" s="130" t="s">
        <v>162</v>
      </c>
      <c r="BA27" s="130" t="s">
        <v>163</v>
      </c>
      <c r="BB27" s="130" t="s">
        <v>163</v>
      </c>
      <c r="BC27" s="130" t="s">
        <v>163</v>
      </c>
      <c r="BD27" s="130" t="s">
        <v>163</v>
      </c>
      <c r="BE27" s="130"/>
      <c r="BF27" s="130"/>
      <c r="BG27" s="130" t="s">
        <v>163</v>
      </c>
      <c r="BH27" s="130" t="s">
        <v>163</v>
      </c>
      <c r="BI27" s="130" t="s">
        <v>163</v>
      </c>
      <c r="BJ27" s="130" t="s">
        <v>163</v>
      </c>
      <c r="BK27" s="130" t="s">
        <v>162</v>
      </c>
      <c r="BL27" s="130" t="s">
        <v>162</v>
      </c>
      <c r="BM27" s="130" t="s">
        <v>162</v>
      </c>
      <c r="BN27" s="130" t="s">
        <v>162</v>
      </c>
      <c r="BO27" s="130" t="s">
        <v>162</v>
      </c>
      <c r="BP27" s="130" t="s">
        <v>162</v>
      </c>
      <c r="BQ27" s="130" t="s">
        <v>162</v>
      </c>
      <c r="BR27" s="130" t="s">
        <v>162</v>
      </c>
      <c r="BS27" s="130" t="s">
        <v>162</v>
      </c>
      <c r="BT27" s="130" t="s">
        <v>162</v>
      </c>
      <c r="BU27" s="130" t="s">
        <v>162</v>
      </c>
      <c r="BV27" s="131" t="s">
        <v>162</v>
      </c>
    </row>
    <row r="28" spans="1:74">
      <c r="A28" t="s">
        <v>42</v>
      </c>
      <c r="B28" t="s">
        <v>129</v>
      </c>
      <c r="G28" s="2"/>
      <c r="I28" t="str">
        <v>PREV: Comm. mobilization, behavior &amp; norms change-NSD</v>
      </c>
      <c r="J28" s="143" t="s">
        <v>330</v>
      </c>
      <c r="K28" t="s">
        <v>330</v>
      </c>
      <c r="L28" t="b">
        <f t="shared" si="0"/>
        <v>1</v>
      </c>
      <c r="M28" s="122" t="s">
        <v>48</v>
      </c>
      <c r="Y28" s="129"/>
      <c r="Z28" s="130"/>
      <c r="AA28" s="130"/>
      <c r="AB28" s="130"/>
      <c r="AC28" s="130"/>
      <c r="AD28" s="130"/>
      <c r="AE28" s="130"/>
      <c r="AF28" s="130"/>
      <c r="AG28" s="130"/>
      <c r="AH28" s="130"/>
      <c r="AI28" s="130" t="s">
        <v>225</v>
      </c>
      <c r="AJ28" s="130" t="s">
        <v>225</v>
      </c>
      <c r="AK28" s="130" t="s">
        <v>225</v>
      </c>
      <c r="AL28" s="130" t="s">
        <v>225</v>
      </c>
      <c r="AM28" s="130" t="s">
        <v>225</v>
      </c>
      <c r="AN28" s="130" t="s">
        <v>225</v>
      </c>
      <c r="AO28" s="130" t="s">
        <v>163</v>
      </c>
      <c r="AP28" s="130" t="s">
        <v>163</v>
      </c>
      <c r="AQ28" s="130"/>
      <c r="AR28" s="130"/>
      <c r="AS28" s="130"/>
      <c r="AT28" s="130"/>
      <c r="AU28" s="130"/>
      <c r="AV28" s="130"/>
      <c r="AW28" s="130" t="s">
        <v>163</v>
      </c>
      <c r="AX28" s="130" t="s">
        <v>163</v>
      </c>
      <c r="AY28" s="130" t="s">
        <v>163</v>
      </c>
      <c r="AZ28" s="130" t="s">
        <v>163</v>
      </c>
      <c r="BA28" s="130" t="s">
        <v>225</v>
      </c>
      <c r="BB28" s="130" t="s">
        <v>225</v>
      </c>
      <c r="BC28" s="130" t="s">
        <v>225</v>
      </c>
      <c r="BD28" s="130" t="s">
        <v>225</v>
      </c>
      <c r="BE28" s="130"/>
      <c r="BF28" s="130"/>
      <c r="BG28" s="130" t="s">
        <v>225</v>
      </c>
      <c r="BH28" s="130" t="s">
        <v>225</v>
      </c>
      <c r="BI28" s="130" t="s">
        <v>225</v>
      </c>
      <c r="BJ28" s="130" t="s">
        <v>225</v>
      </c>
      <c r="BK28" s="130" t="s">
        <v>163</v>
      </c>
      <c r="BL28" s="130" t="s">
        <v>163</v>
      </c>
      <c r="BM28" s="130" t="s">
        <v>163</v>
      </c>
      <c r="BN28" s="130" t="s">
        <v>163</v>
      </c>
      <c r="BO28" s="130" t="s">
        <v>163</v>
      </c>
      <c r="BP28" s="130" t="s">
        <v>163</v>
      </c>
      <c r="BQ28" s="130" t="s">
        <v>163</v>
      </c>
      <c r="BR28" s="130" t="s">
        <v>163</v>
      </c>
      <c r="BS28" s="130" t="s">
        <v>163</v>
      </c>
      <c r="BT28" s="130" t="s">
        <v>163</v>
      </c>
      <c r="BU28" s="130" t="s">
        <v>163</v>
      </c>
      <c r="BV28" s="131" t="s">
        <v>163</v>
      </c>
    </row>
    <row r="29" spans="1:74">
      <c r="A29" t="s">
        <v>42</v>
      </c>
      <c r="B29" t="s">
        <v>105</v>
      </c>
      <c r="G29" s="2"/>
      <c r="I29" t="str">
        <v>PREV: Comm. mobilization, behavior &amp; norms change-SD</v>
      </c>
      <c r="J29" s="144" t="s">
        <v>196</v>
      </c>
      <c r="K29" t="s">
        <v>196</v>
      </c>
      <c r="L29" t="b">
        <f t="shared" si="0"/>
        <v>1</v>
      </c>
      <c r="M29" s="122" t="s">
        <v>250</v>
      </c>
      <c r="Y29" s="129"/>
      <c r="Z29" s="130"/>
      <c r="AA29" s="130"/>
      <c r="AB29" s="130"/>
      <c r="AC29" s="130"/>
      <c r="AD29" s="130"/>
      <c r="AE29" s="130"/>
      <c r="AF29" s="130"/>
      <c r="AG29" s="130"/>
      <c r="AH29" s="130"/>
      <c r="AI29" s="130"/>
      <c r="AJ29" s="130"/>
      <c r="AK29" s="130"/>
      <c r="AL29" s="130"/>
      <c r="AM29" s="130"/>
      <c r="AN29" s="130"/>
      <c r="AO29" s="130" t="s">
        <v>225</v>
      </c>
      <c r="AP29" s="130" t="s">
        <v>225</v>
      </c>
      <c r="AQ29" s="130"/>
      <c r="AR29" s="130"/>
      <c r="AS29" s="130"/>
      <c r="AT29" s="130"/>
      <c r="AU29" s="130"/>
      <c r="AV29" s="130"/>
      <c r="AW29" s="130" t="s">
        <v>225</v>
      </c>
      <c r="AX29" s="130" t="s">
        <v>225</v>
      </c>
      <c r="AY29" s="130" t="s">
        <v>225</v>
      </c>
      <c r="AZ29" s="130" t="s">
        <v>225</v>
      </c>
      <c r="BA29" s="130"/>
      <c r="BB29" s="130"/>
      <c r="BC29" s="130"/>
      <c r="BD29" s="130"/>
      <c r="BE29" s="130"/>
      <c r="BF29" s="130"/>
      <c r="BG29" s="130"/>
      <c r="BH29" s="130"/>
      <c r="BI29" s="130"/>
      <c r="BJ29" s="130"/>
      <c r="BK29" s="130" t="s">
        <v>225</v>
      </c>
      <c r="BL29" s="130" t="s">
        <v>225</v>
      </c>
      <c r="BM29" s="130" t="s">
        <v>225</v>
      </c>
      <c r="BN29" s="130" t="s">
        <v>225</v>
      </c>
      <c r="BO29" s="130" t="s">
        <v>225</v>
      </c>
      <c r="BP29" s="130" t="s">
        <v>225</v>
      </c>
      <c r="BQ29" s="130" t="s">
        <v>225</v>
      </c>
      <c r="BR29" s="130" t="s">
        <v>225</v>
      </c>
      <c r="BS29" s="130" t="s">
        <v>225</v>
      </c>
      <c r="BT29" s="130" t="s">
        <v>225</v>
      </c>
      <c r="BU29" s="130" t="s">
        <v>225</v>
      </c>
      <c r="BV29" s="131" t="s">
        <v>225</v>
      </c>
    </row>
    <row r="30" spans="1:74">
      <c r="A30" t="s">
        <v>42</v>
      </c>
      <c r="B30" t="s">
        <v>149</v>
      </c>
      <c r="G30" s="2"/>
      <c r="I30" t="str">
        <v>PREV: Condom &amp; Lubricant Programming-NSD</v>
      </c>
      <c r="J30" s="143" t="s">
        <v>331</v>
      </c>
      <c r="K30" t="s">
        <v>331</v>
      </c>
      <c r="L30" t="b">
        <f t="shared" si="0"/>
        <v>1</v>
      </c>
      <c r="Y30" s="129"/>
      <c r="Z30" s="130"/>
      <c r="AA30" s="130"/>
      <c r="AB30" s="130"/>
      <c r="AC30" s="130"/>
      <c r="AD30" s="130"/>
      <c r="AE30" s="130"/>
      <c r="AF30" s="130"/>
      <c r="AG30" s="130"/>
      <c r="AH30" s="130"/>
      <c r="AI30" s="130"/>
      <c r="AJ30" s="130"/>
      <c r="AK30" s="130"/>
      <c r="AL30" s="130"/>
      <c r="AM30" s="130"/>
      <c r="AN30" s="130"/>
      <c r="AO30" s="130"/>
      <c r="AP30" s="130"/>
      <c r="AQ30" s="130"/>
      <c r="AR30" s="130"/>
      <c r="AS30" s="130"/>
      <c r="AT30" s="130"/>
      <c r="AU30" s="130"/>
      <c r="AV30" s="130"/>
      <c r="AW30" s="130"/>
      <c r="AX30" s="130"/>
      <c r="AY30" s="130"/>
      <c r="AZ30" s="130"/>
      <c r="BA30" s="130"/>
      <c r="BB30" s="130"/>
      <c r="BC30" s="130"/>
      <c r="BD30" s="130"/>
      <c r="BE30" s="130"/>
      <c r="BF30" s="130"/>
      <c r="BG30" s="130"/>
      <c r="BH30" s="130"/>
      <c r="BI30" s="130"/>
      <c r="BJ30" s="130"/>
      <c r="BK30" s="130"/>
      <c r="BL30" s="130"/>
      <c r="BM30" s="130"/>
      <c r="BN30" s="130"/>
      <c r="BO30" s="130"/>
      <c r="BP30" s="130"/>
      <c r="BQ30" s="130"/>
      <c r="BR30" s="130"/>
      <c r="BS30" s="130"/>
      <c r="BT30" s="130"/>
      <c r="BU30" s="130"/>
      <c r="BV30" s="131"/>
    </row>
    <row r="31" spans="1:74">
      <c r="A31" t="s">
        <v>65</v>
      </c>
      <c r="G31" s="2"/>
      <c r="I31" t="str">
        <v>PREV: Condom &amp; Lubricant Programming-SD</v>
      </c>
      <c r="J31" s="144" t="s">
        <v>197</v>
      </c>
      <c r="K31" t="s">
        <v>197</v>
      </c>
      <c r="L31" t="b">
        <f t="shared" si="0"/>
        <v>1</v>
      </c>
      <c r="Y31" s="129"/>
      <c r="Z31" s="130"/>
      <c r="AA31" s="130" t="s">
        <v>264</v>
      </c>
      <c r="AB31" s="130"/>
      <c r="AC31" s="130"/>
      <c r="AD31" s="130"/>
      <c r="AE31" s="130"/>
      <c r="AF31" s="130"/>
      <c r="AG31" s="130"/>
      <c r="AH31" s="130"/>
      <c r="AI31" s="130"/>
      <c r="AJ31" s="130"/>
      <c r="AK31" s="130"/>
      <c r="AL31" s="130"/>
      <c r="AM31" s="130"/>
      <c r="AN31" s="130"/>
      <c r="AO31" s="130"/>
      <c r="AP31" s="130"/>
      <c r="AQ31" s="130"/>
      <c r="AR31" s="130"/>
      <c r="AS31" s="130"/>
      <c r="AT31" s="130"/>
      <c r="AU31" s="130"/>
      <c r="AV31" s="130"/>
      <c r="AW31" s="130"/>
      <c r="AX31" s="130"/>
      <c r="AY31" s="130"/>
      <c r="AZ31" s="130"/>
      <c r="BA31" s="130"/>
      <c r="BB31" s="130"/>
      <c r="BC31" s="130"/>
      <c r="BD31" s="130"/>
      <c r="BE31" s="130"/>
      <c r="BF31" s="130"/>
      <c r="BG31" s="130"/>
      <c r="BH31" s="130"/>
      <c r="BI31" s="130"/>
      <c r="BJ31" s="130"/>
      <c r="BK31" s="130"/>
      <c r="BL31" s="130"/>
      <c r="BM31" s="130"/>
      <c r="BN31" s="130"/>
      <c r="BO31" s="130"/>
      <c r="BP31" s="130"/>
      <c r="BQ31" s="130"/>
      <c r="BR31" s="130"/>
      <c r="BS31" s="130"/>
      <c r="BT31" s="130"/>
      <c r="BU31" s="130"/>
      <c r="BV31" s="131"/>
    </row>
    <row r="32" spans="1:74">
      <c r="A32" t="s">
        <v>65</v>
      </c>
      <c r="B32" t="s">
        <v>140</v>
      </c>
      <c r="G32" s="2"/>
      <c r="I32" t="str">
        <v>PREV: Medication assisted treatment-NSD</v>
      </c>
      <c r="J32" s="143" t="s">
        <v>332</v>
      </c>
      <c r="K32" t="s">
        <v>332</v>
      </c>
      <c r="L32" t="b">
        <f t="shared" si="0"/>
        <v>1</v>
      </c>
      <c r="Y32" s="129"/>
      <c r="Z32" s="130"/>
      <c r="AA32" s="130" t="s">
        <v>313</v>
      </c>
      <c r="AB32" s="130"/>
      <c r="AC32" s="130"/>
      <c r="AD32" s="130"/>
      <c r="AE32" s="130"/>
      <c r="AF32" s="130"/>
      <c r="AG32" s="130"/>
      <c r="AH32" s="130"/>
      <c r="AI32" s="130"/>
      <c r="AJ32" s="130"/>
      <c r="AK32" s="130"/>
      <c r="AL32" s="130"/>
      <c r="AM32" s="130"/>
      <c r="AN32" s="130"/>
      <c r="AO32" s="130"/>
      <c r="AP32" s="130"/>
      <c r="AQ32" s="130"/>
      <c r="AR32" s="130"/>
      <c r="AS32" s="130"/>
      <c r="AT32" s="130"/>
      <c r="AU32" s="130"/>
      <c r="AV32" s="130"/>
      <c r="AW32" s="130"/>
      <c r="AX32" s="130"/>
      <c r="AY32" s="130"/>
      <c r="AZ32" s="130"/>
      <c r="BA32" s="130"/>
      <c r="BB32" s="130"/>
      <c r="BC32" s="130"/>
      <c r="BD32" s="130"/>
      <c r="BE32" s="130"/>
      <c r="BF32" s="130"/>
      <c r="BG32" s="130"/>
      <c r="BH32" s="130"/>
      <c r="BI32" s="130"/>
      <c r="BJ32" s="130"/>
      <c r="BK32" s="130"/>
      <c r="BL32" s="130"/>
      <c r="BM32" s="130"/>
      <c r="BN32" s="130"/>
      <c r="BO32" s="130"/>
      <c r="BP32" s="130"/>
      <c r="BQ32" s="130"/>
      <c r="BR32" s="130"/>
      <c r="BS32" s="130"/>
      <c r="BT32" s="130"/>
      <c r="BU32" s="130"/>
      <c r="BV32" s="131"/>
    </row>
    <row r="33" spans="1:74">
      <c r="A33" t="s">
        <v>65</v>
      </c>
      <c r="B33" t="s">
        <v>114</v>
      </c>
      <c r="G33" s="2"/>
      <c r="I33" t="str">
        <v>PREV: Medication assisted treatment-SD</v>
      </c>
      <c r="J33" s="144" t="s">
        <v>198</v>
      </c>
      <c r="K33" t="s">
        <v>198</v>
      </c>
      <c r="L33" t="b">
        <f t="shared" si="0"/>
        <v>1</v>
      </c>
      <c r="Y33" s="129"/>
      <c r="Z33" s="130"/>
      <c r="AA33" s="130" t="s">
        <v>265</v>
      </c>
      <c r="AB33" s="130"/>
      <c r="AC33" s="130"/>
      <c r="AD33" s="130"/>
      <c r="AE33" s="130"/>
      <c r="AF33" s="130"/>
      <c r="AG33" s="130"/>
      <c r="AH33" s="130"/>
      <c r="AI33" s="130"/>
      <c r="AJ33" s="130"/>
      <c r="AK33" s="130"/>
      <c r="AL33" s="130"/>
      <c r="AM33" s="130"/>
      <c r="AN33" s="130"/>
      <c r="AO33" s="130"/>
      <c r="AP33" s="130"/>
      <c r="AQ33" s="130"/>
      <c r="AR33" s="130"/>
      <c r="AS33" s="130"/>
      <c r="AT33" s="130"/>
      <c r="AU33" s="130"/>
      <c r="AV33" s="130"/>
      <c r="AW33" s="130"/>
      <c r="AX33" s="130"/>
      <c r="AY33" s="130"/>
      <c r="AZ33" s="130"/>
      <c r="BA33" s="130"/>
      <c r="BB33" s="130"/>
      <c r="BC33" s="130"/>
      <c r="BD33" s="130"/>
      <c r="BE33" s="130"/>
      <c r="BF33" s="130"/>
      <c r="BG33" s="130"/>
      <c r="BH33" s="130"/>
      <c r="BI33" s="130"/>
      <c r="BJ33" s="130"/>
      <c r="BK33" s="130"/>
      <c r="BL33" s="130"/>
      <c r="BM33" s="130"/>
      <c r="BN33" s="130"/>
      <c r="BO33" s="130"/>
      <c r="BP33" s="130"/>
      <c r="BQ33" s="130"/>
      <c r="BR33" s="130"/>
      <c r="BS33" s="130"/>
      <c r="BT33" s="130"/>
      <c r="BU33" s="130"/>
      <c r="BV33" s="131"/>
    </row>
    <row r="34" spans="1:74">
      <c r="A34" t="s">
        <v>65</v>
      </c>
      <c r="B34" t="s">
        <v>141</v>
      </c>
      <c r="G34" s="2"/>
      <c r="I34" t="str">
        <v>PREV: Not Disaggregated-NSD</v>
      </c>
      <c r="J34" s="147" t="s">
        <v>333</v>
      </c>
      <c r="K34" t="s">
        <v>333</v>
      </c>
      <c r="L34" t="b">
        <f t="shared" si="0"/>
        <v>1</v>
      </c>
      <c r="Y34" s="129"/>
      <c r="Z34" s="130"/>
      <c r="AA34" s="130" t="s">
        <v>316</v>
      </c>
      <c r="AB34" s="130"/>
      <c r="AC34" s="130"/>
      <c r="AD34" s="130"/>
      <c r="AE34" s="130"/>
      <c r="AF34" s="130"/>
      <c r="AG34" s="130"/>
      <c r="AH34" s="130"/>
      <c r="AI34" s="130"/>
      <c r="AJ34" s="130"/>
      <c r="AK34" s="130"/>
      <c r="AL34" s="130"/>
      <c r="AM34" s="130"/>
      <c r="AN34" s="130"/>
      <c r="AO34" s="130"/>
      <c r="AP34" s="130"/>
      <c r="AQ34" s="130"/>
      <c r="AR34" s="130"/>
      <c r="AS34" s="130"/>
      <c r="AT34" s="130"/>
      <c r="AU34" s="130"/>
      <c r="AV34" s="130"/>
      <c r="AW34" s="130"/>
      <c r="AX34" s="130"/>
      <c r="AY34" s="130"/>
      <c r="AZ34" s="130"/>
      <c r="BA34" s="130"/>
      <c r="BB34" s="130"/>
      <c r="BC34" s="130"/>
      <c r="BD34" s="130"/>
      <c r="BE34" s="130"/>
      <c r="BF34" s="130"/>
      <c r="BG34" s="130"/>
      <c r="BH34" s="130"/>
      <c r="BI34" s="130"/>
      <c r="BJ34" s="130"/>
      <c r="BK34" s="130"/>
      <c r="BL34" s="130"/>
      <c r="BM34" s="130"/>
      <c r="BN34" s="130"/>
      <c r="BO34" s="130"/>
      <c r="BP34" s="130"/>
      <c r="BQ34" s="130"/>
      <c r="BR34" s="130"/>
      <c r="BS34" s="130"/>
      <c r="BT34" s="130"/>
      <c r="BU34" s="130"/>
      <c r="BV34" s="131"/>
    </row>
    <row r="35" spans="1:74">
      <c r="A35" t="s">
        <v>65</v>
      </c>
      <c r="B35" t="s">
        <v>115</v>
      </c>
      <c r="G35" s="2"/>
      <c r="I35" t="str">
        <v>PREV: Not Disaggregated-SD</v>
      </c>
      <c r="J35" s="144" t="s">
        <v>199</v>
      </c>
      <c r="K35" t="s">
        <v>199</v>
      </c>
      <c r="L35" t="b">
        <f t="shared" si="0"/>
        <v>1</v>
      </c>
      <c r="Y35" s="129"/>
      <c r="Z35" s="130"/>
      <c r="AA35" s="130"/>
      <c r="AB35" s="130"/>
      <c r="AC35" s="130"/>
      <c r="AD35" s="130"/>
      <c r="AE35" s="130"/>
      <c r="AF35" s="130"/>
      <c r="AG35" s="130"/>
      <c r="AH35" s="130"/>
      <c r="AI35" s="130"/>
      <c r="AJ35" s="130"/>
      <c r="AK35" s="130"/>
      <c r="AL35" s="130"/>
      <c r="AM35" s="130"/>
      <c r="AN35" s="130"/>
      <c r="AO35" s="130"/>
      <c r="AP35" s="130"/>
      <c r="AQ35" s="130"/>
      <c r="AR35" s="130"/>
      <c r="AS35" s="130"/>
      <c r="AT35" s="130"/>
      <c r="AU35" s="130"/>
      <c r="AV35" s="130"/>
      <c r="AW35" s="130"/>
      <c r="AX35" s="130"/>
      <c r="AY35" s="130"/>
      <c r="AZ35" s="130"/>
      <c r="BA35" s="130"/>
      <c r="BB35" s="130"/>
      <c r="BC35" s="130"/>
      <c r="BD35" s="130"/>
      <c r="BE35" s="130"/>
      <c r="BF35" s="130"/>
      <c r="BG35" s="130"/>
      <c r="BH35" s="130"/>
      <c r="BI35" s="130"/>
      <c r="BJ35" s="130"/>
      <c r="BK35" s="130"/>
      <c r="BL35" s="130"/>
      <c r="BM35" s="130"/>
      <c r="BN35" s="130"/>
      <c r="BO35" s="130"/>
      <c r="BP35" s="130"/>
      <c r="BQ35" s="130"/>
      <c r="BR35" s="130"/>
      <c r="BS35" s="130"/>
      <c r="BT35" s="130"/>
      <c r="BU35" s="130"/>
      <c r="BV35" s="131"/>
    </row>
    <row r="36" spans="1:74">
      <c r="A36" t="s">
        <v>65</v>
      </c>
      <c r="B36" t="s">
        <v>142</v>
      </c>
      <c r="G36" s="2"/>
      <c r="I36" t="str">
        <v>PREV: PrEP-NSD</v>
      </c>
      <c r="J36" s="143" t="s">
        <v>392</v>
      </c>
      <c r="K36" t="s">
        <v>392</v>
      </c>
      <c r="L36" t="b">
        <f t="shared" si="0"/>
        <v>1</v>
      </c>
      <c r="Y36" s="129"/>
      <c r="Z36" s="130"/>
      <c r="AA36" s="130"/>
      <c r="AB36" s="130"/>
      <c r="AC36" s="130"/>
      <c r="AD36" s="130"/>
      <c r="AE36" s="130"/>
      <c r="AF36" s="130"/>
      <c r="AG36" s="130"/>
      <c r="AH36" s="130"/>
      <c r="AI36" s="130"/>
      <c r="AJ36" s="130"/>
      <c r="AK36" s="130"/>
      <c r="AL36" s="130"/>
      <c r="AM36" s="130"/>
      <c r="AN36" s="130"/>
      <c r="AO36" s="130"/>
      <c r="AP36" s="130"/>
      <c r="AQ36" s="130"/>
      <c r="AR36" s="130"/>
      <c r="AS36" s="130"/>
      <c r="AT36" s="130"/>
      <c r="AU36" s="130"/>
      <c r="AV36" s="130"/>
      <c r="AW36" s="130"/>
      <c r="AX36" s="130"/>
      <c r="AY36" s="130"/>
      <c r="AZ36" s="130"/>
      <c r="BA36" s="130"/>
      <c r="BB36" s="130"/>
      <c r="BC36" s="130"/>
      <c r="BD36" s="130"/>
      <c r="BE36" s="130"/>
      <c r="BF36" s="130"/>
      <c r="BG36" s="130"/>
      <c r="BH36" s="130"/>
      <c r="BI36" s="130"/>
      <c r="BJ36" s="130"/>
      <c r="BK36" s="130"/>
      <c r="BL36" s="130"/>
      <c r="BM36" s="130"/>
      <c r="BN36" s="130"/>
      <c r="BO36" s="130"/>
      <c r="BP36" s="130"/>
      <c r="BQ36" s="130"/>
      <c r="BR36" s="130"/>
      <c r="BS36" s="130"/>
      <c r="BT36" s="130"/>
      <c r="BU36" s="130"/>
      <c r="BV36" s="131"/>
    </row>
    <row r="37" spans="1:74">
      <c r="A37" t="s">
        <v>65</v>
      </c>
      <c r="B37" t="s">
        <v>116</v>
      </c>
      <c r="G37" s="2"/>
      <c r="I37" t="str">
        <v>PREV: PrEP-SD</v>
      </c>
      <c r="J37" s="144" t="s">
        <v>421</v>
      </c>
      <c r="K37" t="s">
        <v>421</v>
      </c>
      <c r="L37" t="b">
        <f t="shared" si="0"/>
        <v>1</v>
      </c>
      <c r="Y37" s="129"/>
      <c r="Z37" s="130"/>
      <c r="AA37" s="130"/>
      <c r="AB37" s="130"/>
      <c r="AC37" s="130"/>
      <c r="AD37" s="130"/>
      <c r="AE37" s="130"/>
      <c r="AF37" s="130"/>
      <c r="AG37" s="130"/>
      <c r="AH37" s="130"/>
      <c r="AI37" s="130"/>
      <c r="AJ37" s="130"/>
      <c r="AK37" s="130"/>
      <c r="AL37" s="130"/>
      <c r="AM37" s="130"/>
      <c r="AN37" s="130"/>
      <c r="AO37" s="130"/>
      <c r="AP37" s="130"/>
      <c r="AQ37" s="130"/>
      <c r="AR37" s="130"/>
      <c r="AS37" s="130"/>
      <c r="AT37" s="130"/>
      <c r="AU37" s="130"/>
      <c r="AV37" s="130"/>
      <c r="AW37" s="130"/>
      <c r="AX37" s="130"/>
      <c r="AY37" s="130"/>
      <c r="AZ37" s="130"/>
      <c r="BA37" s="130"/>
      <c r="BB37" s="130"/>
      <c r="BC37" s="130"/>
      <c r="BD37" s="130"/>
      <c r="BE37" s="130"/>
      <c r="BF37" s="130"/>
      <c r="BG37" s="130"/>
      <c r="BH37" s="130"/>
      <c r="BI37" s="130"/>
      <c r="BJ37" s="130"/>
      <c r="BK37" s="130"/>
      <c r="BL37" s="130"/>
      <c r="BM37" s="130"/>
      <c r="BN37" s="130"/>
      <c r="BO37" s="130"/>
      <c r="BP37" s="130"/>
      <c r="BQ37" s="130"/>
      <c r="BR37" s="130"/>
      <c r="BS37" s="130"/>
      <c r="BT37" s="130"/>
      <c r="BU37" s="130"/>
      <c r="BV37" s="131"/>
    </row>
    <row r="38" spans="1:74">
      <c r="A38" t="s">
        <v>65</v>
      </c>
      <c r="B38" t="s">
        <v>143</v>
      </c>
      <c r="G38" s="2"/>
      <c r="I38" t="str">
        <v>PREV: Primary prevention of HIV and sexual violence-NSD</v>
      </c>
      <c r="J38" s="143" t="s">
        <v>203</v>
      </c>
      <c r="K38" t="s">
        <v>203</v>
      </c>
      <c r="L38" t="b">
        <f t="shared" si="0"/>
        <v>1</v>
      </c>
      <c r="Y38" s="129"/>
      <c r="Z38" s="130"/>
      <c r="AA38" s="130"/>
      <c r="AB38" s="130"/>
      <c r="AC38" s="130"/>
      <c r="AD38" s="130"/>
      <c r="AE38" s="130"/>
      <c r="AF38" s="130"/>
      <c r="AG38" s="130"/>
      <c r="AH38" s="130"/>
      <c r="AI38" s="130"/>
      <c r="AJ38" s="130"/>
      <c r="AK38" s="130"/>
      <c r="AL38" s="130"/>
      <c r="AM38" s="130"/>
      <c r="AN38" s="130"/>
      <c r="AO38" s="130"/>
      <c r="AP38" s="130"/>
      <c r="AQ38" s="130"/>
      <c r="AR38" s="130"/>
      <c r="AS38" s="130"/>
      <c r="AT38" s="130"/>
      <c r="AU38" s="130"/>
      <c r="AV38" s="130"/>
      <c r="AW38" s="130"/>
      <c r="AX38" s="130"/>
      <c r="AY38" s="130"/>
      <c r="AZ38" s="130"/>
      <c r="BA38" s="130"/>
      <c r="BB38" s="130"/>
      <c r="BC38" s="130"/>
      <c r="BD38" s="130"/>
      <c r="BE38" s="130"/>
      <c r="BF38" s="130"/>
      <c r="BG38" s="130"/>
      <c r="BH38" s="130"/>
      <c r="BI38" s="130"/>
      <c r="BJ38" s="130"/>
      <c r="BK38" s="130"/>
      <c r="BL38" s="130"/>
      <c r="BM38" s="130"/>
      <c r="BN38" s="130"/>
      <c r="BO38" s="130"/>
      <c r="BP38" s="130"/>
      <c r="BQ38" s="130"/>
      <c r="BR38" s="130"/>
      <c r="BS38" s="130"/>
      <c r="BT38" s="130"/>
      <c r="BU38" s="130"/>
      <c r="BV38" s="131"/>
    </row>
    <row r="39" spans="1:74">
      <c r="A39" t="s">
        <v>65</v>
      </c>
      <c r="B39" t="s">
        <v>117</v>
      </c>
      <c r="G39" s="2"/>
      <c r="I39" t="str">
        <v>PREV: Primary prevention of HIV and sexual violence-SD</v>
      </c>
      <c r="J39" s="144" t="s">
        <v>200</v>
      </c>
      <c r="K39" t="s">
        <v>200</v>
      </c>
      <c r="L39" t="b">
        <f t="shared" si="0"/>
        <v>1</v>
      </c>
      <c r="Y39" s="129"/>
      <c r="Z39" s="130"/>
      <c r="AA39" s="130"/>
      <c r="AB39" s="130"/>
      <c r="AC39" s="130"/>
      <c r="AD39" s="130"/>
      <c r="AE39" s="130"/>
      <c r="AF39" s="130"/>
      <c r="AG39" s="130"/>
      <c r="AH39" s="130"/>
      <c r="AI39" s="130"/>
      <c r="AJ39" s="130"/>
      <c r="AK39" s="130"/>
      <c r="AL39" s="130"/>
      <c r="AM39" s="130"/>
      <c r="AN39" s="130"/>
      <c r="AO39" s="130"/>
      <c r="AP39" s="130"/>
      <c r="AQ39" s="130"/>
      <c r="AR39" s="130"/>
      <c r="AS39" s="130"/>
      <c r="AT39" s="130"/>
      <c r="AU39" s="130"/>
      <c r="AV39" s="130"/>
      <c r="AW39" s="130"/>
      <c r="AX39" s="130"/>
      <c r="AY39" s="130"/>
      <c r="AZ39" s="130"/>
      <c r="BA39" s="130"/>
      <c r="BB39" s="130"/>
      <c r="BC39" s="130"/>
      <c r="BD39" s="130"/>
      <c r="BE39" s="130"/>
      <c r="BF39" s="130"/>
      <c r="BG39" s="130"/>
      <c r="BH39" s="130"/>
      <c r="BI39" s="130"/>
      <c r="BJ39" s="130"/>
      <c r="BK39" s="130"/>
      <c r="BL39" s="130"/>
      <c r="BM39" s="130"/>
      <c r="BN39" s="130"/>
      <c r="BO39" s="130"/>
      <c r="BP39" s="130"/>
      <c r="BQ39" s="130"/>
      <c r="BR39" s="130"/>
      <c r="BS39" s="130"/>
      <c r="BT39" s="130"/>
      <c r="BU39" s="130"/>
      <c r="BV39" s="131"/>
    </row>
    <row r="40" spans="1:74">
      <c r="A40" t="s">
        <v>65</v>
      </c>
      <c r="B40" t="s">
        <v>144</v>
      </c>
      <c r="G40" s="2"/>
      <c r="I40" t="str">
        <v>PREV: VMMC-NSD</v>
      </c>
      <c r="J40" s="146" t="s">
        <v>466</v>
      </c>
      <c r="K40" s="11" t="s">
        <v>152</v>
      </c>
      <c r="L40" s="11" t="b">
        <f t="shared" si="0"/>
        <v>0</v>
      </c>
      <c r="Y40" s="129" t="s">
        <v>266</v>
      </c>
      <c r="Z40" s="130"/>
      <c r="AA40" s="130"/>
      <c r="AB40" s="130"/>
      <c r="AC40" s="130"/>
      <c r="AD40" s="130"/>
      <c r="AE40" s="130"/>
      <c r="AF40" s="130"/>
      <c r="AG40" s="130"/>
      <c r="AH40" s="130"/>
      <c r="AI40" s="130"/>
      <c r="AJ40" s="130"/>
      <c r="AK40" s="130"/>
      <c r="AL40" s="130"/>
      <c r="AM40" s="130"/>
      <c r="AN40" s="130"/>
      <c r="AO40" s="130"/>
      <c r="AP40" s="130"/>
      <c r="AQ40" s="130"/>
      <c r="AR40" s="130"/>
      <c r="AS40" s="130"/>
      <c r="AT40" s="130"/>
      <c r="AU40" s="130"/>
      <c r="AV40" s="130"/>
      <c r="AW40" s="130"/>
      <c r="AX40" s="130"/>
      <c r="AY40" s="130"/>
      <c r="AZ40" s="130"/>
      <c r="BA40" s="130"/>
      <c r="BB40" s="130"/>
      <c r="BC40" s="130"/>
      <c r="BD40" s="130"/>
      <c r="BE40" s="130"/>
      <c r="BF40" s="130"/>
      <c r="BG40" s="130"/>
      <c r="BH40" s="130"/>
      <c r="BI40" s="130"/>
      <c r="BJ40" s="130"/>
      <c r="BK40" s="130"/>
      <c r="BL40" s="130"/>
      <c r="BM40" s="130"/>
      <c r="BN40" s="130"/>
      <c r="BO40" s="130"/>
      <c r="BP40" s="130"/>
      <c r="BQ40" s="130"/>
      <c r="BR40" s="130"/>
      <c r="BS40" s="130"/>
      <c r="BT40" s="130"/>
      <c r="BU40" s="130"/>
      <c r="BV40" s="131"/>
    </row>
    <row r="41" spans="1:74">
      <c r="A41" t="s">
        <v>65</v>
      </c>
      <c r="B41" t="s">
        <v>118</v>
      </c>
      <c r="G41" s="2"/>
      <c r="I41" t="str">
        <v>PREV: VMMC-SD</v>
      </c>
      <c r="J41" s="145" t="s">
        <v>459</v>
      </c>
      <c r="K41" s="11" t="s">
        <v>338</v>
      </c>
      <c r="L41" s="11" t="b">
        <f t="shared" si="0"/>
        <v>0</v>
      </c>
      <c r="Y41" s="129" t="s">
        <v>267</v>
      </c>
      <c r="Z41" s="130"/>
      <c r="AA41" s="130"/>
      <c r="AB41" s="130"/>
      <c r="AC41" s="130"/>
      <c r="AD41" s="130"/>
      <c r="AE41" s="130"/>
      <c r="AF41" s="130"/>
      <c r="AG41" s="130"/>
      <c r="AH41" s="130"/>
      <c r="AI41" s="130"/>
      <c r="AJ41" s="130"/>
      <c r="AK41" s="130"/>
      <c r="AL41" s="130"/>
      <c r="AM41" s="130"/>
      <c r="AN41" s="130"/>
      <c r="AO41" s="130"/>
      <c r="AP41" s="130"/>
      <c r="AQ41" s="130"/>
      <c r="AR41" s="130"/>
      <c r="AS41" s="130"/>
      <c r="AT41" s="130"/>
      <c r="AU41" s="130"/>
      <c r="AV41" s="130"/>
      <c r="AW41" s="130"/>
      <c r="AX41" s="130"/>
      <c r="AY41" s="130"/>
      <c r="AZ41" s="130"/>
      <c r="BA41" s="130"/>
      <c r="BB41" s="130"/>
      <c r="BC41" s="130"/>
      <c r="BD41" s="130"/>
      <c r="BE41" s="130"/>
      <c r="BF41" s="130"/>
      <c r="BG41" s="130"/>
      <c r="BH41" s="130"/>
      <c r="BI41" s="130"/>
      <c r="BJ41" s="130"/>
      <c r="BK41" s="130"/>
      <c r="BL41" s="130"/>
      <c r="BM41" s="130"/>
      <c r="BN41" s="130"/>
      <c r="BO41" s="130"/>
      <c r="BP41" s="130"/>
      <c r="BQ41" s="130"/>
      <c r="BR41" s="130"/>
      <c r="BS41" s="130"/>
      <c r="BT41" s="130"/>
      <c r="BU41" s="130"/>
      <c r="BV41" s="131"/>
    </row>
    <row r="42" spans="1:74">
      <c r="A42" t="s">
        <v>65</v>
      </c>
      <c r="B42" t="s">
        <v>106</v>
      </c>
      <c r="G42" s="2"/>
      <c r="I42" t="str">
        <v>SE: Case Management-NSD</v>
      </c>
      <c r="J42" s="146" t="s">
        <v>460</v>
      </c>
      <c r="K42" s="11" t="s">
        <v>153</v>
      </c>
      <c r="L42" s="11" t="b">
        <f t="shared" si="0"/>
        <v>0</v>
      </c>
      <c r="Y42" s="129" t="s">
        <v>268</v>
      </c>
      <c r="Z42" s="130"/>
      <c r="AA42" s="130"/>
      <c r="AB42" s="130"/>
      <c r="AC42" s="130"/>
      <c r="AD42" s="130"/>
      <c r="AE42" s="130"/>
      <c r="AF42" s="130"/>
      <c r="AG42" s="130"/>
      <c r="AH42" s="130"/>
      <c r="AI42" s="130"/>
      <c r="AJ42" s="130"/>
      <c r="AK42" s="130"/>
      <c r="AL42" s="130"/>
      <c r="AM42" s="130"/>
      <c r="AN42" s="130"/>
      <c r="AO42" s="130"/>
      <c r="AP42" s="130"/>
      <c r="AQ42" s="130"/>
      <c r="AR42" s="130"/>
      <c r="AS42" s="130"/>
      <c r="AT42" s="130"/>
      <c r="AU42" s="130"/>
      <c r="AV42" s="130"/>
      <c r="AW42" s="130"/>
      <c r="AX42" s="130"/>
      <c r="AY42" s="130"/>
      <c r="AZ42" s="130"/>
      <c r="BA42" s="130"/>
      <c r="BB42" s="130"/>
      <c r="BC42" s="130"/>
      <c r="BD42" s="130"/>
      <c r="BE42" s="130"/>
      <c r="BF42" s="130"/>
      <c r="BG42" s="130"/>
      <c r="BH42" s="130"/>
      <c r="BI42" s="130"/>
      <c r="BJ42" s="130"/>
      <c r="BK42" s="130"/>
      <c r="BL42" s="130"/>
      <c r="BM42" s="130"/>
      <c r="BN42" s="130"/>
      <c r="BO42" s="130"/>
      <c r="BP42" s="130"/>
      <c r="BQ42" s="130"/>
      <c r="BR42" s="130"/>
      <c r="BS42" s="130"/>
      <c r="BT42" s="130"/>
      <c r="BU42" s="130"/>
      <c r="BV42" s="131"/>
    </row>
    <row r="43" spans="1:74">
      <c r="A43" t="s">
        <v>65</v>
      </c>
      <c r="B43" t="s">
        <v>150</v>
      </c>
      <c r="G43" s="2"/>
      <c r="I43" t="str">
        <v>SE: Case Management-SD</v>
      </c>
      <c r="J43" s="146" t="s">
        <v>462</v>
      </c>
      <c r="K43" s="11" t="s">
        <v>221</v>
      </c>
      <c r="L43" s="11" t="b">
        <f t="shared" ref="L43:L56" si="1">EXACT(K43,J43)</f>
        <v>0</v>
      </c>
      <c r="Y43" s="129" t="s">
        <v>280</v>
      </c>
      <c r="Z43" s="130"/>
      <c r="AA43" s="130"/>
      <c r="AB43" s="130"/>
      <c r="AC43" s="130"/>
      <c r="AD43" s="130"/>
      <c r="AE43" s="130"/>
      <c r="AF43" s="130"/>
      <c r="AG43" s="130"/>
      <c r="AH43" s="130"/>
      <c r="AI43" s="130"/>
      <c r="AJ43" s="130"/>
      <c r="AK43" s="130"/>
      <c r="AL43" s="130"/>
      <c r="AM43" s="130"/>
      <c r="AN43" s="130"/>
      <c r="AO43" s="130"/>
      <c r="AP43" s="130"/>
      <c r="AQ43" s="130"/>
      <c r="AR43" s="130"/>
      <c r="AS43" s="130"/>
      <c r="AT43" s="130"/>
      <c r="AU43" s="130"/>
      <c r="AV43" s="130"/>
      <c r="AW43" s="130"/>
      <c r="AX43" s="130"/>
      <c r="AY43" s="130"/>
      <c r="AZ43" s="130"/>
      <c r="BA43" s="130"/>
      <c r="BB43" s="130"/>
      <c r="BC43" s="130"/>
      <c r="BD43" s="130"/>
      <c r="BE43" s="130"/>
      <c r="BF43" s="130"/>
      <c r="BG43" s="130"/>
      <c r="BH43" s="130"/>
      <c r="BI43" s="130"/>
      <c r="BJ43" s="130"/>
      <c r="BK43" s="130"/>
      <c r="BL43" s="130"/>
      <c r="BM43" s="130"/>
      <c r="BN43" s="130"/>
      <c r="BO43" s="130"/>
      <c r="BP43" s="130"/>
      <c r="BQ43" s="130"/>
      <c r="BR43" s="130"/>
      <c r="BS43" s="130"/>
      <c r="BT43" s="130"/>
      <c r="BU43" s="130"/>
      <c r="BV43" s="131"/>
    </row>
    <row r="44" spans="1:74">
      <c r="A44" t="s">
        <v>50</v>
      </c>
      <c r="G44" s="2"/>
      <c r="I44" t="str">
        <v>SE: Economic strengthening-NSD</v>
      </c>
      <c r="J44" s="145" t="s">
        <v>467</v>
      </c>
      <c r="K44" s="11" t="s">
        <v>155</v>
      </c>
      <c r="L44" s="11" t="b">
        <f t="shared" si="1"/>
        <v>0</v>
      </c>
      <c r="Y44" s="129" t="s">
        <v>269</v>
      </c>
      <c r="Z44" s="130"/>
      <c r="AA44" s="130"/>
      <c r="AB44" s="130"/>
      <c r="AC44" s="130"/>
      <c r="AD44" s="130"/>
      <c r="AE44" s="130"/>
      <c r="AF44" s="130"/>
      <c r="AG44" s="130"/>
      <c r="AH44" s="130"/>
      <c r="AI44" s="130"/>
      <c r="AJ44" s="130"/>
      <c r="AK44" s="130"/>
      <c r="AL44" s="130"/>
      <c r="AM44" s="130"/>
      <c r="AN44" s="130"/>
      <c r="AO44" s="130"/>
      <c r="AP44" s="130"/>
      <c r="AQ44" s="130"/>
      <c r="AR44" s="130"/>
      <c r="AS44" s="130"/>
      <c r="AT44" s="130"/>
      <c r="AU44" s="130"/>
      <c r="AV44" s="130"/>
      <c r="AW44" s="130"/>
      <c r="AX44" s="130"/>
      <c r="AY44" s="130"/>
      <c r="AZ44" s="130"/>
      <c r="BA44" s="130"/>
      <c r="BB44" s="130"/>
      <c r="BC44" s="130"/>
      <c r="BD44" s="130"/>
      <c r="BE44" s="130"/>
      <c r="BF44" s="130"/>
      <c r="BG44" s="130"/>
      <c r="BH44" s="130"/>
      <c r="BI44" s="130"/>
      <c r="BJ44" s="130"/>
      <c r="BK44" s="130"/>
      <c r="BL44" s="130"/>
      <c r="BM44" s="130"/>
      <c r="BN44" s="130"/>
      <c r="BO44" s="130"/>
      <c r="BP44" s="130"/>
      <c r="BQ44" s="130"/>
      <c r="BR44" s="130"/>
      <c r="BS44" s="130"/>
      <c r="BT44" s="130"/>
      <c r="BU44" s="130"/>
      <c r="BV44" s="131"/>
    </row>
    <row r="45" spans="1:74">
      <c r="A45" t="s">
        <v>50</v>
      </c>
      <c r="B45" t="s">
        <v>44</v>
      </c>
      <c r="G45" s="2"/>
      <c r="I45" t="str">
        <v>SE: Economic strengthening-SD</v>
      </c>
      <c r="J45" s="145" t="s">
        <v>465</v>
      </c>
      <c r="K45" s="11" t="s">
        <v>339</v>
      </c>
      <c r="L45" s="11" t="b">
        <f t="shared" si="1"/>
        <v>0</v>
      </c>
      <c r="Y45" s="129" t="s">
        <v>281</v>
      </c>
      <c r="Z45" s="130"/>
      <c r="AA45" s="130"/>
      <c r="AB45" s="130"/>
      <c r="AC45" s="130"/>
      <c r="AD45" s="130"/>
      <c r="AE45" s="130"/>
      <c r="AF45" s="130"/>
      <c r="AG45" s="130"/>
      <c r="AH45" s="130"/>
      <c r="AI45" s="130"/>
      <c r="AJ45" s="130"/>
      <c r="AK45" s="130"/>
      <c r="AL45" s="130"/>
      <c r="AM45" s="130"/>
      <c r="AN45" s="130"/>
      <c r="AO45" s="130"/>
      <c r="AP45" s="130"/>
      <c r="AQ45" s="130"/>
      <c r="AR45" s="130"/>
      <c r="AS45" s="130"/>
      <c r="AT45" s="130"/>
      <c r="AU45" s="130"/>
      <c r="AV45" s="130"/>
      <c r="AW45" s="130"/>
      <c r="AX45" s="130"/>
      <c r="AY45" s="130"/>
      <c r="AZ45" s="130"/>
      <c r="BA45" s="130"/>
      <c r="BB45" s="130"/>
      <c r="BC45" s="130"/>
      <c r="BD45" s="130"/>
      <c r="BE45" s="130"/>
      <c r="BF45" s="130"/>
      <c r="BG45" s="130"/>
      <c r="BH45" s="130"/>
      <c r="BI45" s="130"/>
      <c r="BJ45" s="130"/>
      <c r="BK45" s="130"/>
      <c r="BL45" s="130"/>
      <c r="BM45" s="130"/>
      <c r="BN45" s="130"/>
      <c r="BO45" s="130"/>
      <c r="BP45" s="130"/>
      <c r="BQ45" s="130"/>
      <c r="BR45" s="130"/>
      <c r="BS45" s="130"/>
      <c r="BT45" s="130"/>
      <c r="BU45" s="130"/>
      <c r="BV45" s="131"/>
    </row>
    <row r="46" spans="1:74">
      <c r="A46" t="s">
        <v>50</v>
      </c>
      <c r="B46" t="s">
        <v>66</v>
      </c>
      <c r="G46" s="2"/>
      <c r="I46" t="str">
        <v>SE: Education assistance-NSD</v>
      </c>
      <c r="J46" s="145" t="s">
        <v>463</v>
      </c>
      <c r="K46" s="11" t="s">
        <v>390</v>
      </c>
      <c r="L46" s="11" t="b">
        <f t="shared" si="1"/>
        <v>0</v>
      </c>
      <c r="Y46" s="129" t="s">
        <v>270</v>
      </c>
      <c r="Z46" s="130"/>
      <c r="AA46" s="130"/>
      <c r="AB46" s="130"/>
      <c r="AC46" s="130"/>
      <c r="AD46" s="130"/>
      <c r="AE46" s="130"/>
      <c r="AF46" s="130"/>
      <c r="AG46" s="130"/>
      <c r="AH46" s="130"/>
      <c r="AI46" s="130"/>
      <c r="AJ46" s="130"/>
      <c r="AK46" s="130"/>
      <c r="AL46" s="130"/>
      <c r="AM46" s="130"/>
      <c r="AN46" s="130"/>
      <c r="AO46" s="130"/>
      <c r="AP46" s="130"/>
      <c r="AQ46" s="130"/>
      <c r="AR46" s="130"/>
      <c r="AS46" s="130"/>
      <c r="AT46" s="130"/>
      <c r="AU46" s="130"/>
      <c r="AV46" s="130"/>
      <c r="AW46" s="130"/>
      <c r="AX46" s="130"/>
      <c r="AY46" s="130"/>
      <c r="AZ46" s="130"/>
      <c r="BA46" s="130"/>
      <c r="BB46" s="130"/>
      <c r="BC46" s="130"/>
      <c r="BD46" s="130"/>
      <c r="BE46" s="130"/>
      <c r="BF46" s="130"/>
      <c r="BG46" s="130"/>
      <c r="BH46" s="130"/>
      <c r="BI46" s="130"/>
      <c r="BJ46" s="130"/>
      <c r="BK46" s="130"/>
      <c r="BL46" s="130"/>
      <c r="BM46" s="130"/>
      <c r="BN46" s="130"/>
      <c r="BO46" s="130"/>
      <c r="BP46" s="130"/>
      <c r="BQ46" s="130"/>
      <c r="BR46" s="130"/>
      <c r="BS46" s="130"/>
      <c r="BT46" s="130"/>
      <c r="BU46" s="130"/>
      <c r="BV46" s="131"/>
    </row>
    <row r="47" spans="1:74">
      <c r="A47" t="s">
        <v>50</v>
      </c>
      <c r="B47" t="s">
        <v>51</v>
      </c>
      <c r="G47" s="2"/>
      <c r="I47" t="str">
        <v>SE: Education assistance-SD</v>
      </c>
      <c r="J47" s="146" t="s">
        <v>464</v>
      </c>
      <c r="K47" s="11" t="s">
        <v>156</v>
      </c>
      <c r="L47" s="11" t="b">
        <f t="shared" si="1"/>
        <v>0</v>
      </c>
      <c r="Y47" s="129" t="s">
        <v>271</v>
      </c>
      <c r="Z47" s="130"/>
      <c r="AA47" s="130"/>
      <c r="AB47" s="130"/>
      <c r="AC47" s="130"/>
      <c r="AD47" s="130"/>
      <c r="AE47" s="130"/>
      <c r="AF47" s="130"/>
      <c r="AG47" s="130"/>
      <c r="AH47" s="130"/>
      <c r="AI47" s="130"/>
      <c r="AJ47" s="130"/>
      <c r="AK47" s="130"/>
      <c r="AL47" s="130"/>
      <c r="AM47" s="130"/>
      <c r="AN47" s="130"/>
      <c r="AO47" s="130"/>
      <c r="AP47" s="130"/>
      <c r="AQ47" s="130"/>
      <c r="AR47" s="130"/>
      <c r="AS47" s="130"/>
      <c r="AT47" s="130"/>
      <c r="AU47" s="130"/>
      <c r="AV47" s="130"/>
      <c r="AW47" s="130"/>
      <c r="AX47" s="130"/>
      <c r="AY47" s="130"/>
      <c r="AZ47" s="130"/>
      <c r="BA47" s="130"/>
      <c r="BB47" s="130"/>
      <c r="BC47" s="130"/>
      <c r="BD47" s="130"/>
      <c r="BE47" s="130"/>
      <c r="BF47" s="130"/>
      <c r="BG47" s="130"/>
      <c r="BH47" s="130"/>
      <c r="BI47" s="130"/>
      <c r="BJ47" s="130"/>
      <c r="BK47" s="130"/>
      <c r="BL47" s="130"/>
      <c r="BM47" s="130"/>
      <c r="BN47" s="130"/>
      <c r="BO47" s="130"/>
      <c r="BP47" s="130"/>
      <c r="BQ47" s="130"/>
      <c r="BR47" s="130"/>
      <c r="BS47" s="130"/>
      <c r="BT47" s="130"/>
      <c r="BU47" s="130"/>
      <c r="BV47" s="131"/>
    </row>
    <row r="48" spans="1:74">
      <c r="A48" t="s">
        <v>50</v>
      </c>
      <c r="B48" t="s">
        <v>67</v>
      </c>
      <c r="G48" s="2"/>
      <c r="I48" t="str">
        <v>SE: Food and nutrition-NSD</v>
      </c>
      <c r="J48" s="145" t="s">
        <v>461</v>
      </c>
      <c r="L48" s="11" t="b">
        <f t="shared" si="1"/>
        <v>0</v>
      </c>
      <c r="Y48" s="129" t="s">
        <v>272</v>
      </c>
      <c r="Z48" s="130"/>
      <c r="AA48" s="130"/>
      <c r="AB48" s="130"/>
      <c r="AC48" s="130"/>
      <c r="AD48" s="130"/>
      <c r="AE48" s="130"/>
      <c r="AF48" s="130"/>
      <c r="AG48" s="130"/>
      <c r="AH48" s="130"/>
      <c r="AI48" s="130"/>
      <c r="AJ48" s="130"/>
      <c r="AK48" s="130"/>
      <c r="AL48" s="130"/>
      <c r="AM48" s="130"/>
      <c r="AN48" s="130"/>
      <c r="AO48" s="130"/>
      <c r="AP48" s="130"/>
      <c r="AQ48" s="130"/>
      <c r="AR48" s="130"/>
      <c r="AS48" s="130"/>
      <c r="AT48" s="130"/>
      <c r="AU48" s="130"/>
      <c r="AV48" s="130"/>
      <c r="AW48" s="130"/>
      <c r="AX48" s="130"/>
      <c r="AY48" s="130"/>
      <c r="AZ48" s="130"/>
      <c r="BA48" s="130"/>
      <c r="BB48" s="130"/>
      <c r="BC48" s="130"/>
      <c r="BD48" s="130"/>
      <c r="BE48" s="130"/>
      <c r="BF48" s="130"/>
      <c r="BG48" s="130"/>
      <c r="BH48" s="130"/>
      <c r="BI48" s="130"/>
      <c r="BJ48" s="130"/>
      <c r="BK48" s="130"/>
      <c r="BL48" s="130"/>
      <c r="BM48" s="130"/>
      <c r="BN48" s="130"/>
      <c r="BO48" s="130"/>
      <c r="BP48" s="130"/>
      <c r="BQ48" s="130"/>
      <c r="BR48" s="130"/>
      <c r="BS48" s="130"/>
      <c r="BT48" s="130"/>
      <c r="BU48" s="130"/>
      <c r="BV48" s="131"/>
    </row>
    <row r="49" spans="1:74">
      <c r="A49" t="s">
        <v>50</v>
      </c>
      <c r="B49" t="s">
        <v>43</v>
      </c>
      <c r="G49" s="2"/>
      <c r="I49" t="str">
        <v>SE: Food and nutrition-SD</v>
      </c>
      <c r="J49" s="146" t="s">
        <v>458</v>
      </c>
      <c r="K49" s="11"/>
      <c r="L49" s="11" t="b">
        <f t="shared" si="1"/>
        <v>0</v>
      </c>
      <c r="Y49" s="129" t="s">
        <v>282</v>
      </c>
      <c r="Z49" s="130"/>
      <c r="AA49" s="130"/>
      <c r="AB49" s="130"/>
      <c r="AC49" s="130"/>
      <c r="AD49" s="130"/>
      <c r="AE49" s="130"/>
      <c r="AF49" s="130"/>
      <c r="AG49" s="130"/>
      <c r="AH49" s="130"/>
      <c r="AI49" s="130"/>
      <c r="AJ49" s="130"/>
      <c r="AK49" s="130"/>
      <c r="AL49" s="130"/>
      <c r="AM49" s="130"/>
      <c r="AN49" s="130"/>
      <c r="AO49" s="130"/>
      <c r="AP49" s="130"/>
      <c r="AQ49" s="130"/>
      <c r="AR49" s="130"/>
      <c r="AS49" s="130"/>
      <c r="AT49" s="130"/>
      <c r="AU49" s="130"/>
      <c r="AV49" s="130"/>
      <c r="AW49" s="130"/>
      <c r="AX49" s="130"/>
      <c r="AY49" s="130"/>
      <c r="AZ49" s="130"/>
      <c r="BA49" s="130"/>
      <c r="BB49" s="130"/>
      <c r="BC49" s="130"/>
      <c r="BD49" s="130"/>
      <c r="BE49" s="130"/>
      <c r="BF49" s="130"/>
      <c r="BG49" s="130"/>
      <c r="BH49" s="130"/>
      <c r="BI49" s="130"/>
      <c r="BJ49" s="130"/>
      <c r="BK49" s="130"/>
      <c r="BL49" s="130"/>
      <c r="BM49" s="130"/>
      <c r="BN49" s="130"/>
      <c r="BO49" s="130"/>
      <c r="BP49" s="130"/>
      <c r="BQ49" s="130"/>
      <c r="BR49" s="130"/>
      <c r="BS49" s="130"/>
      <c r="BT49" s="130"/>
      <c r="BU49" s="130"/>
      <c r="BV49" s="131"/>
    </row>
    <row r="50" spans="1:74">
      <c r="A50" t="s">
        <v>50</v>
      </c>
      <c r="B50" t="s">
        <v>45</v>
      </c>
      <c r="G50" s="2"/>
      <c r="I50" t="str">
        <v>SE: Legal, human rights &amp; protection-NSD</v>
      </c>
      <c r="J50" s="145" t="s">
        <v>473</v>
      </c>
      <c r="K50" s="11"/>
      <c r="L50" s="11" t="b">
        <f t="shared" si="1"/>
        <v>0</v>
      </c>
      <c r="Y50" s="129" t="s">
        <v>273</v>
      </c>
      <c r="Z50" s="130"/>
      <c r="AA50" s="130"/>
      <c r="AB50" s="130"/>
      <c r="AC50" s="130"/>
      <c r="AD50" s="130"/>
      <c r="AE50" s="130"/>
      <c r="AF50" s="130"/>
      <c r="AG50" s="130"/>
      <c r="AH50" s="130"/>
      <c r="AI50" s="130"/>
      <c r="AJ50" s="130"/>
      <c r="AK50" s="130"/>
      <c r="AL50" s="130"/>
      <c r="AM50" s="130"/>
      <c r="AN50" s="130"/>
      <c r="AO50" s="130"/>
      <c r="AP50" s="130"/>
      <c r="AQ50" s="130"/>
      <c r="AR50" s="130"/>
      <c r="AS50" s="130"/>
      <c r="AT50" s="130"/>
      <c r="AU50" s="130"/>
      <c r="AV50" s="130"/>
      <c r="AW50" s="130"/>
      <c r="AX50" s="130"/>
      <c r="AY50" s="130"/>
      <c r="AZ50" s="130"/>
      <c r="BA50" s="130"/>
      <c r="BB50" s="130"/>
      <c r="BC50" s="130"/>
      <c r="BD50" s="130"/>
      <c r="BE50" s="130"/>
      <c r="BF50" s="130"/>
      <c r="BG50" s="130"/>
      <c r="BH50" s="130"/>
      <c r="BI50" s="130"/>
      <c r="BJ50" s="130"/>
      <c r="BK50" s="130"/>
      <c r="BL50" s="130"/>
      <c r="BM50" s="130"/>
      <c r="BN50" s="130"/>
      <c r="BO50" s="130"/>
      <c r="BP50" s="130"/>
      <c r="BQ50" s="130"/>
      <c r="BR50" s="130"/>
      <c r="BS50" s="130"/>
      <c r="BT50" s="130"/>
      <c r="BU50" s="130"/>
      <c r="BV50" s="131"/>
    </row>
    <row r="51" spans="1:74">
      <c r="A51" t="s">
        <v>50</v>
      </c>
      <c r="B51" t="s">
        <v>68</v>
      </c>
      <c r="G51" s="2"/>
      <c r="I51" t="str">
        <v>SE: Legal, human rights &amp; protection-SD</v>
      </c>
      <c r="J51" s="146" t="s">
        <v>472</v>
      </c>
      <c r="K51" s="11"/>
      <c r="L51" s="11" t="b">
        <f t="shared" si="1"/>
        <v>0</v>
      </c>
      <c r="Y51" s="129" t="s">
        <v>283</v>
      </c>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0"/>
      <c r="AY51" s="130"/>
      <c r="AZ51" s="130"/>
      <c r="BA51" s="130"/>
      <c r="BB51" s="130"/>
      <c r="BC51" s="130"/>
      <c r="BD51" s="130"/>
      <c r="BE51" s="130"/>
      <c r="BF51" s="130"/>
      <c r="BG51" s="130"/>
      <c r="BH51" s="130"/>
      <c r="BI51" s="130"/>
      <c r="BJ51" s="130"/>
      <c r="BK51" s="130"/>
      <c r="BL51" s="130"/>
      <c r="BM51" s="130"/>
      <c r="BN51" s="130"/>
      <c r="BO51" s="130"/>
      <c r="BP51" s="130"/>
      <c r="BQ51" s="130"/>
      <c r="BR51" s="130"/>
      <c r="BS51" s="130"/>
      <c r="BT51" s="130"/>
      <c r="BU51" s="130"/>
      <c r="BV51" s="131"/>
    </row>
    <row r="52" spans="1:74">
      <c r="A52" t="s">
        <v>50</v>
      </c>
      <c r="B52" t="s">
        <v>69</v>
      </c>
      <c r="G52" s="2"/>
      <c r="I52" t="str">
        <v>SE: Not Disaggregated-NSD</v>
      </c>
      <c r="J52" s="145" t="s">
        <v>471</v>
      </c>
      <c r="K52" s="11"/>
      <c r="L52" s="11" t="b">
        <f t="shared" si="1"/>
        <v>0</v>
      </c>
      <c r="Y52" s="129" t="s">
        <v>274</v>
      </c>
      <c r="Z52" s="130"/>
      <c r="AA52" s="130"/>
      <c r="AB52" s="130"/>
      <c r="AC52" s="130"/>
      <c r="AD52" s="130"/>
      <c r="AE52" s="130"/>
      <c r="AF52" s="130"/>
      <c r="AG52" s="130"/>
      <c r="AH52" s="130"/>
      <c r="AI52" s="130"/>
      <c r="AJ52" s="130"/>
      <c r="AK52" s="130"/>
      <c r="AL52" s="130"/>
      <c r="AM52" s="130"/>
      <c r="AN52" s="130"/>
      <c r="AO52" s="130"/>
      <c r="AP52" s="130"/>
      <c r="AQ52" s="130"/>
      <c r="AR52" s="130"/>
      <c r="AS52" s="130"/>
      <c r="AT52" s="130"/>
      <c r="AU52" s="130"/>
      <c r="AV52" s="130"/>
      <c r="AW52" s="130"/>
      <c r="AX52" s="130"/>
      <c r="AY52" s="130"/>
      <c r="AZ52" s="130"/>
      <c r="BA52" s="130"/>
      <c r="BB52" s="130"/>
      <c r="BC52" s="130"/>
      <c r="BD52" s="130"/>
      <c r="BE52" s="130"/>
      <c r="BF52" s="130"/>
      <c r="BG52" s="130"/>
      <c r="BH52" s="130"/>
      <c r="BI52" s="130"/>
      <c r="BJ52" s="130"/>
      <c r="BK52" s="130"/>
      <c r="BL52" s="130"/>
      <c r="BM52" s="130"/>
      <c r="BN52" s="130"/>
      <c r="BO52" s="130"/>
      <c r="BP52" s="130"/>
      <c r="BQ52" s="130"/>
      <c r="BR52" s="130"/>
      <c r="BS52" s="130"/>
      <c r="BT52" s="130"/>
      <c r="BU52" s="130"/>
      <c r="BV52" s="131"/>
    </row>
    <row r="53" spans="1:74">
      <c r="A53" t="s">
        <v>50</v>
      </c>
      <c r="B53" t="s">
        <v>119</v>
      </c>
      <c r="G53" s="2"/>
      <c r="I53" t="str">
        <v>SE: Not Disaggregated-SD</v>
      </c>
      <c r="J53" s="146" t="s">
        <v>470</v>
      </c>
      <c r="K53" s="11"/>
      <c r="L53" s="11" t="b">
        <f t="shared" si="1"/>
        <v>0</v>
      </c>
      <c r="Y53" s="129" t="s">
        <v>275</v>
      </c>
      <c r="Z53" s="130"/>
      <c r="AA53" s="130"/>
      <c r="AB53" s="130"/>
      <c r="AC53" s="130"/>
      <c r="AD53" s="130"/>
      <c r="AE53" s="130"/>
      <c r="AF53" s="130"/>
      <c r="AG53" s="130"/>
      <c r="AH53" s="130"/>
      <c r="AI53" s="130"/>
      <c r="AJ53" s="130"/>
      <c r="AK53" s="130"/>
      <c r="AL53" s="130"/>
      <c r="AM53" s="130"/>
      <c r="AN53" s="130"/>
      <c r="AO53" s="130"/>
      <c r="AP53" s="130"/>
      <c r="AQ53" s="130"/>
      <c r="AR53" s="130"/>
      <c r="AS53" s="130"/>
      <c r="AT53" s="130"/>
      <c r="AU53" s="130"/>
      <c r="AV53" s="130"/>
      <c r="AW53" s="130"/>
      <c r="AX53" s="130"/>
      <c r="AY53" s="130"/>
      <c r="AZ53" s="130"/>
      <c r="BA53" s="130"/>
      <c r="BB53" s="130"/>
      <c r="BC53" s="130"/>
      <c r="BD53" s="130"/>
      <c r="BE53" s="130"/>
      <c r="BF53" s="130"/>
      <c r="BG53" s="130"/>
      <c r="BH53" s="130"/>
      <c r="BI53" s="130"/>
      <c r="BJ53" s="130"/>
      <c r="BK53" s="130"/>
      <c r="BL53" s="130"/>
      <c r="BM53" s="130"/>
      <c r="BN53" s="130"/>
      <c r="BO53" s="130"/>
      <c r="BP53" s="130"/>
      <c r="BQ53" s="130"/>
      <c r="BR53" s="130"/>
      <c r="BS53" s="130"/>
      <c r="BT53" s="130"/>
      <c r="BU53" s="130"/>
      <c r="BV53" s="131"/>
    </row>
    <row r="54" spans="1:74" ht="15" thickBot="1">
      <c r="A54" t="s">
        <v>46</v>
      </c>
      <c r="G54" s="2"/>
      <c r="I54" t="str">
        <v>SE: Psychosocial support-NSD</v>
      </c>
      <c r="J54" s="145" t="s">
        <v>475</v>
      </c>
      <c r="K54" s="11" t="s">
        <v>46</v>
      </c>
      <c r="L54" s="11" t="b">
        <f t="shared" si="1"/>
        <v>0</v>
      </c>
      <c r="Y54" s="129" t="s">
        <v>276</v>
      </c>
      <c r="Z54" s="130"/>
      <c r="AA54" s="130"/>
      <c r="AB54" s="130"/>
      <c r="AC54" s="130"/>
      <c r="AD54" s="130"/>
      <c r="AE54" s="130"/>
      <c r="AF54" s="130"/>
      <c r="AG54" s="130"/>
      <c r="AH54" s="130"/>
      <c r="AI54" s="130"/>
      <c r="AJ54" s="130"/>
      <c r="AK54" s="130"/>
      <c r="AL54" s="130"/>
      <c r="AM54" s="130"/>
      <c r="AN54" s="130"/>
      <c r="AO54" s="130"/>
      <c r="AP54" s="130"/>
      <c r="AQ54" s="130"/>
      <c r="AR54" s="130"/>
      <c r="AS54" s="130"/>
      <c r="AT54" s="130"/>
      <c r="AU54" s="130"/>
      <c r="AV54" s="130"/>
      <c r="AW54" s="130"/>
      <c r="AX54" s="130"/>
      <c r="AY54" s="130"/>
      <c r="AZ54" s="130"/>
      <c r="BA54" s="130"/>
      <c r="BB54" s="130"/>
      <c r="BC54" s="130"/>
      <c r="BD54" s="130"/>
      <c r="BE54" s="130"/>
      <c r="BF54" s="130"/>
      <c r="BG54" s="130"/>
      <c r="BH54" s="130"/>
      <c r="BI54" s="130"/>
      <c r="BJ54" s="130"/>
      <c r="BK54" s="130"/>
      <c r="BL54" s="130"/>
      <c r="BM54" s="130"/>
      <c r="BN54" s="130"/>
      <c r="BO54" s="130"/>
      <c r="BP54" s="130"/>
      <c r="BQ54" s="130"/>
      <c r="BR54" s="130"/>
      <c r="BS54" s="130"/>
      <c r="BT54" s="130"/>
      <c r="BU54" s="130"/>
      <c r="BV54" s="131"/>
    </row>
    <row r="55" spans="1:74" ht="15" thickBot="1">
      <c r="A55" t="s">
        <v>46</v>
      </c>
      <c r="B55" t="s">
        <v>46</v>
      </c>
      <c r="G55" s="138" t="s">
        <v>498</v>
      </c>
      <c r="I55" t="str">
        <v>SE: Psychosocial support-SD</v>
      </c>
      <c r="J55" s="148" t="s">
        <v>474</v>
      </c>
      <c r="K55" s="11"/>
      <c r="L55" s="11" t="b">
        <f t="shared" si="1"/>
        <v>0</v>
      </c>
      <c r="Y55" s="129" t="s">
        <v>285</v>
      </c>
      <c r="Z55" s="130"/>
      <c r="AA55" s="130"/>
      <c r="AB55" s="130"/>
      <c r="AC55" s="130"/>
      <c r="AD55" s="130"/>
      <c r="AE55" s="130"/>
      <c r="AF55" s="130"/>
      <c r="AG55" s="130"/>
      <c r="AH55" s="130"/>
      <c r="AI55" s="130"/>
      <c r="AJ55" s="130"/>
      <c r="AK55" s="130"/>
      <c r="AL55" s="130"/>
      <c r="AM55" s="130"/>
      <c r="AN55" s="130"/>
      <c r="AO55" s="130"/>
      <c r="AP55" s="130"/>
      <c r="AQ55" s="130"/>
      <c r="AR55" s="130"/>
      <c r="AS55" s="130"/>
      <c r="AT55" s="130"/>
      <c r="AU55" s="130"/>
      <c r="AV55" s="130"/>
      <c r="AW55" s="130"/>
      <c r="AX55" s="130"/>
      <c r="AY55" s="130"/>
      <c r="AZ55" s="130"/>
      <c r="BA55" s="130"/>
      <c r="BB55" s="130"/>
      <c r="BC55" s="130"/>
      <c r="BD55" s="130"/>
      <c r="BE55" s="130"/>
      <c r="BF55" s="130"/>
      <c r="BG55" s="130"/>
      <c r="BH55" s="130"/>
      <c r="BI55" s="130"/>
      <c r="BJ55" s="130"/>
      <c r="BK55" s="130"/>
      <c r="BL55" s="130"/>
      <c r="BM55" s="130"/>
      <c r="BN55" s="130"/>
      <c r="BO55" s="130"/>
      <c r="BP55" s="130"/>
      <c r="BQ55" s="130"/>
      <c r="BR55" s="130"/>
      <c r="BS55" s="130"/>
      <c r="BT55" s="130"/>
      <c r="BU55" s="130"/>
      <c r="BV55" s="131"/>
    </row>
    <row r="56" spans="1:74">
      <c r="G56" s="139" t="s">
        <v>499</v>
      </c>
      <c r="H56" t="s">
        <v>500</v>
      </c>
      <c r="K56" s="11" t="s">
        <v>154</v>
      </c>
      <c r="L56" s="11" t="b">
        <f t="shared" si="1"/>
        <v>0</v>
      </c>
      <c r="Y56" s="129" t="s">
        <v>284</v>
      </c>
      <c r="Z56" s="130"/>
      <c r="AA56" s="130"/>
      <c r="AB56" s="130"/>
      <c r="AC56" s="130"/>
      <c r="AD56" s="130"/>
      <c r="AE56" s="130"/>
      <c r="AF56" s="130"/>
      <c r="AG56" s="130"/>
      <c r="AH56" s="130"/>
      <c r="AI56" s="130"/>
      <c r="AJ56" s="130"/>
      <c r="AK56" s="130"/>
      <c r="AL56" s="130"/>
      <c r="AM56" s="130"/>
      <c r="AN56" s="130"/>
      <c r="AO56" s="130"/>
      <c r="AP56" s="130"/>
      <c r="AQ56" s="130"/>
      <c r="AR56" s="130"/>
      <c r="AS56" s="130"/>
      <c r="AT56" s="130"/>
      <c r="AU56" s="130"/>
      <c r="AV56" s="130"/>
      <c r="AW56" s="130"/>
      <c r="AX56" s="130"/>
      <c r="AY56" s="130"/>
      <c r="AZ56" s="130"/>
      <c r="BA56" s="130"/>
      <c r="BB56" s="130"/>
      <c r="BC56" s="130"/>
      <c r="BD56" s="130"/>
      <c r="BE56" s="130"/>
      <c r="BF56" s="130"/>
      <c r="BG56" s="130"/>
      <c r="BH56" s="130"/>
      <c r="BI56" s="130"/>
      <c r="BJ56" s="130"/>
      <c r="BK56" s="130"/>
      <c r="BL56" s="130"/>
      <c r="BM56" s="130"/>
      <c r="BN56" s="130"/>
      <c r="BO56" s="130"/>
      <c r="BP56" s="130"/>
      <c r="BQ56" s="130"/>
      <c r="BR56" s="130"/>
      <c r="BS56" s="130"/>
      <c r="BT56" s="130"/>
      <c r="BU56" s="130"/>
      <c r="BV56" s="131"/>
    </row>
    <row r="57" spans="1:74">
      <c r="A57" t="s">
        <v>97</v>
      </c>
      <c r="G57" s="140" t="s">
        <v>349</v>
      </c>
      <c r="H57" t="s">
        <v>349</v>
      </c>
      <c r="I57" t="b">
        <f>EXACT(G57,H57)</f>
        <v>1</v>
      </c>
      <c r="Y57" s="129" t="s">
        <v>286</v>
      </c>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0"/>
      <c r="AY57" s="130"/>
      <c r="AZ57" s="130"/>
      <c r="BA57" s="130"/>
      <c r="BB57" s="130"/>
      <c r="BC57" s="130"/>
      <c r="BD57" s="130"/>
      <c r="BE57" s="130"/>
      <c r="BF57" s="130"/>
      <c r="BG57" s="130"/>
      <c r="BH57" s="130"/>
      <c r="BI57" s="130"/>
      <c r="BJ57" s="130"/>
      <c r="BK57" s="130"/>
      <c r="BL57" s="130"/>
      <c r="BM57" s="130"/>
      <c r="BN57" s="130"/>
      <c r="BO57" s="130"/>
      <c r="BP57" s="130"/>
      <c r="BQ57" s="130"/>
      <c r="BR57" s="130"/>
      <c r="BS57" s="130"/>
      <c r="BT57" s="130"/>
      <c r="BU57" s="130"/>
      <c r="BV57" s="131"/>
    </row>
    <row r="58" spans="1:74">
      <c r="A58" t="s">
        <v>97</v>
      </c>
      <c r="B58" t="s">
        <v>95</v>
      </c>
      <c r="G58" s="140" t="s">
        <v>352</v>
      </c>
      <c r="H58" t="s">
        <v>352</v>
      </c>
      <c r="I58" t="b">
        <f t="shared" ref="I58:I83" si="2">EXACT(G58,H58)</f>
        <v>1</v>
      </c>
      <c r="Y58" s="129" t="s">
        <v>277</v>
      </c>
      <c r="Z58" s="130"/>
      <c r="AA58" s="130"/>
      <c r="AB58" s="130"/>
      <c r="AC58" s="130"/>
      <c r="AD58" s="130"/>
      <c r="AE58" s="130"/>
      <c r="AF58" s="130"/>
      <c r="AG58" s="130"/>
      <c r="AH58" s="130"/>
      <c r="AI58" s="130"/>
      <c r="AJ58" s="130"/>
      <c r="AK58" s="130"/>
      <c r="AL58" s="130"/>
      <c r="AM58" s="130"/>
      <c r="AN58" s="130"/>
      <c r="AO58" s="130"/>
      <c r="AP58" s="130"/>
      <c r="AQ58" s="130"/>
      <c r="AR58" s="130"/>
      <c r="AS58" s="130"/>
      <c r="AT58" s="130"/>
      <c r="AU58" s="130"/>
      <c r="AV58" s="130"/>
      <c r="AW58" s="130"/>
      <c r="AX58" s="130"/>
      <c r="AY58" s="130"/>
      <c r="AZ58" s="130"/>
      <c r="BA58" s="130"/>
      <c r="BB58" s="130"/>
      <c r="BC58" s="130"/>
      <c r="BD58" s="130"/>
      <c r="BE58" s="130"/>
      <c r="BF58" s="130"/>
      <c r="BG58" s="130"/>
      <c r="BH58" s="130"/>
      <c r="BI58" s="130"/>
      <c r="BJ58" s="130"/>
      <c r="BK58" s="130"/>
      <c r="BL58" s="130"/>
      <c r="BM58" s="130"/>
      <c r="BN58" s="130"/>
      <c r="BO58" s="130"/>
      <c r="BP58" s="130"/>
      <c r="BQ58" s="130"/>
      <c r="BR58" s="130"/>
      <c r="BS58" s="130"/>
      <c r="BT58" s="130"/>
      <c r="BU58" s="130"/>
      <c r="BV58" s="131"/>
    </row>
    <row r="59" spans="1:74">
      <c r="A59" t="s">
        <v>97</v>
      </c>
      <c r="B59" t="s">
        <v>96</v>
      </c>
      <c r="G59" s="140" t="s">
        <v>350</v>
      </c>
      <c r="H59" t="s">
        <v>350</v>
      </c>
      <c r="I59" t="b">
        <f t="shared" si="2"/>
        <v>1</v>
      </c>
      <c r="Y59" s="129" t="s">
        <v>287</v>
      </c>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0"/>
      <c r="AY59" s="130"/>
      <c r="AZ59" s="130"/>
      <c r="BA59" s="130"/>
      <c r="BB59" s="130"/>
      <c r="BC59" s="130"/>
      <c r="BD59" s="130"/>
      <c r="BE59" s="130"/>
      <c r="BF59" s="130"/>
      <c r="BG59" s="130"/>
      <c r="BH59" s="130"/>
      <c r="BI59" s="130"/>
      <c r="BJ59" s="130"/>
      <c r="BK59" s="130"/>
      <c r="BL59" s="130"/>
      <c r="BM59" s="130"/>
      <c r="BN59" s="130"/>
      <c r="BO59" s="130"/>
      <c r="BP59" s="130"/>
      <c r="BQ59" s="130"/>
      <c r="BR59" s="130"/>
      <c r="BS59" s="130"/>
      <c r="BT59" s="130"/>
      <c r="BU59" s="130"/>
      <c r="BV59" s="131"/>
    </row>
    <row r="60" spans="1:74">
      <c r="A60" t="s">
        <v>97</v>
      </c>
      <c r="B60" t="s">
        <v>30</v>
      </c>
      <c r="G60" s="140" t="s">
        <v>351</v>
      </c>
      <c r="H60" t="s">
        <v>351</v>
      </c>
      <c r="I60" t="b">
        <f t="shared" si="2"/>
        <v>1</v>
      </c>
      <c r="Y60" s="129" t="s">
        <v>278</v>
      </c>
      <c r="Z60" s="130"/>
      <c r="AA60" s="130"/>
      <c r="AB60" s="130"/>
      <c r="AC60" s="130"/>
      <c r="AD60" s="130"/>
      <c r="AE60" s="130"/>
      <c r="AF60" s="130"/>
      <c r="AG60" s="130"/>
      <c r="AH60" s="130"/>
      <c r="AI60" s="130"/>
      <c r="AJ60" s="130"/>
      <c r="AK60" s="130"/>
      <c r="AL60" s="130"/>
      <c r="AM60" s="130"/>
      <c r="AN60" s="130"/>
      <c r="AO60" s="130"/>
      <c r="AP60" s="130"/>
      <c r="AQ60" s="130"/>
      <c r="AR60" s="130"/>
      <c r="AS60" s="130"/>
      <c r="AT60" s="130"/>
      <c r="AU60" s="130"/>
      <c r="AV60" s="130"/>
      <c r="AW60" s="130"/>
      <c r="AX60" s="130"/>
      <c r="AY60" s="130"/>
      <c r="AZ60" s="130"/>
      <c r="BA60" s="130"/>
      <c r="BB60" s="130"/>
      <c r="BC60" s="130"/>
      <c r="BD60" s="130"/>
      <c r="BE60" s="130"/>
      <c r="BF60" s="130"/>
      <c r="BG60" s="130"/>
      <c r="BH60" s="130"/>
      <c r="BI60" s="130"/>
      <c r="BJ60" s="130"/>
      <c r="BK60" s="130"/>
      <c r="BL60" s="130"/>
      <c r="BM60" s="130"/>
      <c r="BN60" s="130"/>
      <c r="BO60" s="130"/>
      <c r="BP60" s="130"/>
      <c r="BQ60" s="130"/>
      <c r="BR60" s="130"/>
      <c r="BS60" s="130"/>
      <c r="BT60" s="130"/>
      <c r="BU60" s="130"/>
      <c r="BV60" s="131"/>
    </row>
    <row r="61" spans="1:74">
      <c r="A61" t="s">
        <v>97</v>
      </c>
      <c r="B61" t="s">
        <v>120</v>
      </c>
      <c r="G61" s="140" t="s">
        <v>157</v>
      </c>
      <c r="H61" t="s">
        <v>157</v>
      </c>
      <c r="I61" t="b">
        <f t="shared" si="2"/>
        <v>1</v>
      </c>
      <c r="Y61" s="129" t="s">
        <v>288</v>
      </c>
      <c r="Z61" s="130"/>
      <c r="AA61" s="130"/>
      <c r="AB61" s="130"/>
      <c r="AC61" s="130"/>
      <c r="AD61" s="130"/>
      <c r="AE61" s="130"/>
      <c r="AF61" s="130"/>
      <c r="AG61" s="130"/>
      <c r="AH61" s="130"/>
      <c r="AI61" s="130"/>
      <c r="AJ61" s="130"/>
      <c r="AK61" s="130"/>
      <c r="AL61" s="130"/>
      <c r="AM61" s="130"/>
      <c r="AN61" s="130"/>
      <c r="AO61" s="130"/>
      <c r="AP61" s="130"/>
      <c r="AQ61" s="130"/>
      <c r="AR61" s="130"/>
      <c r="AS61" s="130"/>
      <c r="AT61" s="130"/>
      <c r="AU61" s="130"/>
      <c r="AV61" s="130"/>
      <c r="AW61" s="130"/>
      <c r="AX61" s="130"/>
      <c r="AY61" s="130"/>
      <c r="AZ61" s="130"/>
      <c r="BA61" s="130"/>
      <c r="BB61" s="130"/>
      <c r="BC61" s="130"/>
      <c r="BD61" s="130"/>
      <c r="BE61" s="130"/>
      <c r="BF61" s="130"/>
      <c r="BG61" s="130"/>
      <c r="BH61" s="130"/>
      <c r="BI61" s="130"/>
      <c r="BJ61" s="130"/>
      <c r="BK61" s="130"/>
      <c r="BL61" s="130"/>
      <c r="BM61" s="130"/>
      <c r="BN61" s="130"/>
      <c r="BO61" s="130"/>
      <c r="BP61" s="130"/>
      <c r="BQ61" s="130"/>
      <c r="BR61" s="130"/>
      <c r="BS61" s="130"/>
      <c r="BT61" s="130"/>
      <c r="BU61" s="130"/>
      <c r="BV61" s="131"/>
    </row>
    <row r="62" spans="1:74">
      <c r="A62" t="s">
        <v>31</v>
      </c>
      <c r="G62" s="140" t="s">
        <v>353</v>
      </c>
      <c r="H62" t="s">
        <v>353</v>
      </c>
      <c r="I62" t="b">
        <f t="shared" si="2"/>
        <v>1</v>
      </c>
      <c r="Y62" s="129" t="s">
        <v>289</v>
      </c>
      <c r="Z62" s="130"/>
      <c r="AA62" s="130"/>
      <c r="AB62" s="130"/>
      <c r="AC62" s="130"/>
      <c r="AD62" s="130"/>
      <c r="AE62" s="130"/>
      <c r="AF62" s="130"/>
      <c r="AG62" s="130"/>
      <c r="AH62" s="130"/>
      <c r="AI62" s="130"/>
      <c r="AJ62" s="130"/>
      <c r="AK62" s="130"/>
      <c r="AL62" s="130"/>
      <c r="AM62" s="130"/>
      <c r="AN62" s="130"/>
      <c r="AO62" s="130"/>
      <c r="AP62" s="130"/>
      <c r="AQ62" s="130"/>
      <c r="AR62" s="130"/>
      <c r="AS62" s="130"/>
      <c r="AT62" s="130"/>
      <c r="AU62" s="130"/>
      <c r="AV62" s="130"/>
      <c r="AW62" s="130"/>
      <c r="AX62" s="130"/>
      <c r="AY62" s="130"/>
      <c r="AZ62" s="130"/>
      <c r="BA62" s="130"/>
      <c r="BB62" s="130"/>
      <c r="BC62" s="130"/>
      <c r="BD62" s="130"/>
      <c r="BE62" s="130"/>
      <c r="BF62" s="130"/>
      <c r="BG62" s="130"/>
      <c r="BH62" s="130"/>
      <c r="BI62" s="130"/>
      <c r="BJ62" s="130"/>
      <c r="BK62" s="130"/>
      <c r="BL62" s="130"/>
      <c r="BM62" s="130"/>
      <c r="BN62" s="130"/>
      <c r="BO62" s="130"/>
      <c r="BP62" s="130"/>
      <c r="BQ62" s="130"/>
      <c r="BR62" s="130"/>
      <c r="BS62" s="130"/>
      <c r="BT62" s="130"/>
      <c r="BU62" s="130"/>
      <c r="BV62" s="131"/>
    </row>
    <row r="63" spans="1:74">
      <c r="A63" t="s">
        <v>31</v>
      </c>
      <c r="B63" t="s">
        <v>32</v>
      </c>
      <c r="G63" s="140" t="s">
        <v>159</v>
      </c>
      <c r="H63" t="s">
        <v>159</v>
      </c>
      <c r="I63" t="b">
        <f t="shared" si="2"/>
        <v>1</v>
      </c>
      <c r="Y63" s="129" t="s">
        <v>290</v>
      </c>
      <c r="Z63" s="130"/>
      <c r="AA63" s="130"/>
      <c r="AB63" s="130"/>
      <c r="AC63" s="130"/>
      <c r="AD63" s="130"/>
      <c r="AE63" s="130"/>
      <c r="AF63" s="130"/>
      <c r="AG63" s="130"/>
      <c r="AH63" s="130"/>
      <c r="AI63" s="130"/>
      <c r="AJ63" s="130"/>
      <c r="AK63" s="130"/>
      <c r="AL63" s="130"/>
      <c r="AM63" s="130"/>
      <c r="AN63" s="130"/>
      <c r="AO63" s="130"/>
      <c r="AP63" s="130"/>
      <c r="AQ63" s="130"/>
      <c r="AR63" s="130"/>
      <c r="AS63" s="130"/>
      <c r="AT63" s="130"/>
      <c r="AU63" s="130"/>
      <c r="AV63" s="130"/>
      <c r="AW63" s="130"/>
      <c r="AX63" s="130"/>
      <c r="AY63" s="130"/>
      <c r="AZ63" s="130"/>
      <c r="BA63" s="130"/>
      <c r="BB63" s="130"/>
      <c r="BC63" s="130"/>
      <c r="BD63" s="130"/>
      <c r="BE63" s="130"/>
      <c r="BF63" s="130"/>
      <c r="BG63" s="130"/>
      <c r="BH63" s="130"/>
      <c r="BI63" s="130"/>
      <c r="BJ63" s="130"/>
      <c r="BK63" s="130"/>
      <c r="BL63" s="130"/>
      <c r="BM63" s="130"/>
      <c r="BN63" s="130"/>
      <c r="BO63" s="130"/>
      <c r="BP63" s="130"/>
      <c r="BQ63" s="130"/>
      <c r="BR63" s="130"/>
      <c r="BS63" s="130"/>
      <c r="BT63" s="130"/>
      <c r="BU63" s="130"/>
      <c r="BV63" s="131"/>
    </row>
    <row r="64" spans="1:74">
      <c r="A64" t="s">
        <v>31</v>
      </c>
      <c r="B64" t="s">
        <v>33</v>
      </c>
      <c r="G64" s="140" t="s">
        <v>208</v>
      </c>
      <c r="H64" t="s">
        <v>208</v>
      </c>
      <c r="I64" t="b">
        <f t="shared" si="2"/>
        <v>1</v>
      </c>
      <c r="Y64" s="129" t="s">
        <v>291</v>
      </c>
      <c r="Z64" s="130"/>
      <c r="AA64" s="130"/>
      <c r="AB64" s="130"/>
      <c r="AC64" s="130"/>
      <c r="AD64" s="130"/>
      <c r="AE64" s="130"/>
      <c r="AF64" s="130"/>
      <c r="AG64" s="130"/>
      <c r="AH64" s="130"/>
      <c r="AI64" s="130"/>
      <c r="AJ64" s="130"/>
      <c r="AK64" s="130"/>
      <c r="AL64" s="130"/>
      <c r="AM64" s="130"/>
      <c r="AN64" s="130"/>
      <c r="AO64" s="130"/>
      <c r="AP64" s="130"/>
      <c r="AQ64" s="130"/>
      <c r="AR64" s="130"/>
      <c r="AS64" s="130"/>
      <c r="AT64" s="130"/>
      <c r="AU64" s="130"/>
      <c r="AV64" s="130"/>
      <c r="AW64" s="130"/>
      <c r="AX64" s="130"/>
      <c r="AY64" s="130"/>
      <c r="AZ64" s="130"/>
      <c r="BA64" s="130"/>
      <c r="BB64" s="130"/>
      <c r="BC64" s="130"/>
      <c r="BD64" s="130"/>
      <c r="BE64" s="130"/>
      <c r="BF64" s="130"/>
      <c r="BG64" s="130"/>
      <c r="BH64" s="130"/>
      <c r="BI64" s="130"/>
      <c r="BJ64" s="130"/>
      <c r="BK64" s="130"/>
      <c r="BL64" s="130"/>
      <c r="BM64" s="130"/>
      <c r="BN64" s="130"/>
      <c r="BO64" s="130"/>
      <c r="BP64" s="130"/>
      <c r="BQ64" s="130"/>
      <c r="BR64" s="130"/>
      <c r="BS64" s="130"/>
      <c r="BT64" s="130"/>
      <c r="BU64" s="130"/>
      <c r="BV64" s="131"/>
    </row>
    <row r="65" spans="1:74">
      <c r="A65" t="s">
        <v>31</v>
      </c>
      <c r="B65" t="s">
        <v>34</v>
      </c>
      <c r="G65" s="140" t="s">
        <v>56</v>
      </c>
      <c r="H65" t="s">
        <v>56</v>
      </c>
      <c r="I65" t="b">
        <f t="shared" si="2"/>
        <v>1</v>
      </c>
      <c r="Y65" s="129" t="s">
        <v>292</v>
      </c>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0"/>
      <c r="AY65" s="130"/>
      <c r="AZ65" s="130"/>
      <c r="BA65" s="130"/>
      <c r="BB65" s="130"/>
      <c r="BC65" s="130"/>
      <c r="BD65" s="130"/>
      <c r="BE65" s="130"/>
      <c r="BF65" s="130"/>
      <c r="BG65" s="130"/>
      <c r="BH65" s="130"/>
      <c r="BI65" s="130"/>
      <c r="BJ65" s="130"/>
      <c r="BK65" s="130"/>
      <c r="BL65" s="130"/>
      <c r="BM65" s="130"/>
      <c r="BN65" s="130"/>
      <c r="BO65" s="130"/>
      <c r="BP65" s="130"/>
      <c r="BQ65" s="130"/>
      <c r="BR65" s="130"/>
      <c r="BS65" s="130"/>
      <c r="BT65" s="130"/>
      <c r="BU65" s="130"/>
      <c r="BV65" s="131"/>
    </row>
    <row r="66" spans="1:74">
      <c r="A66" t="s">
        <v>31</v>
      </c>
      <c r="B66" t="s">
        <v>121</v>
      </c>
      <c r="G66" s="140" t="s">
        <v>354</v>
      </c>
      <c r="H66" t="s">
        <v>354</v>
      </c>
      <c r="I66" t="b">
        <f t="shared" si="2"/>
        <v>1</v>
      </c>
      <c r="Y66" s="129" t="s">
        <v>293</v>
      </c>
      <c r="Z66" s="130"/>
      <c r="AA66" s="130"/>
      <c r="AB66" s="130"/>
      <c r="AC66" s="130"/>
      <c r="AD66" s="130"/>
      <c r="AE66" s="130"/>
      <c r="AF66" s="130"/>
      <c r="AG66" s="130"/>
      <c r="AH66" s="130"/>
      <c r="AI66" s="130"/>
      <c r="AJ66" s="130"/>
      <c r="AK66" s="130"/>
      <c r="AL66" s="130"/>
      <c r="AM66" s="130"/>
      <c r="AN66" s="130"/>
      <c r="AO66" s="130"/>
      <c r="AP66" s="130"/>
      <c r="AQ66" s="130"/>
      <c r="AR66" s="130"/>
      <c r="AS66" s="130"/>
      <c r="AT66" s="130"/>
      <c r="AU66" s="130"/>
      <c r="AV66" s="130"/>
      <c r="AW66" s="130"/>
      <c r="AX66" s="130"/>
      <c r="AY66" s="130"/>
      <c r="AZ66" s="130"/>
      <c r="BA66" s="130"/>
      <c r="BB66" s="130"/>
      <c r="BC66" s="130"/>
      <c r="BD66" s="130"/>
      <c r="BE66" s="130"/>
      <c r="BF66" s="130"/>
      <c r="BG66" s="130"/>
      <c r="BH66" s="130"/>
      <c r="BI66" s="130"/>
      <c r="BJ66" s="130"/>
      <c r="BK66" s="130"/>
      <c r="BL66" s="130"/>
      <c r="BM66" s="130"/>
      <c r="BN66" s="130"/>
      <c r="BO66" s="130"/>
      <c r="BP66" s="130"/>
      <c r="BQ66" s="130"/>
      <c r="BR66" s="130"/>
      <c r="BS66" s="130"/>
      <c r="BT66" s="130"/>
      <c r="BU66" s="130"/>
      <c r="BV66" s="131"/>
    </row>
    <row r="67" spans="1:74">
      <c r="A67" t="s">
        <v>35</v>
      </c>
      <c r="G67" s="140" t="s">
        <v>161</v>
      </c>
      <c r="H67" t="s">
        <v>161</v>
      </c>
      <c r="I67" t="b">
        <f t="shared" si="2"/>
        <v>1</v>
      </c>
      <c r="Y67" s="129" t="s">
        <v>294</v>
      </c>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0"/>
      <c r="AY67" s="130"/>
      <c r="AZ67" s="130"/>
      <c r="BA67" s="130"/>
      <c r="BB67" s="130"/>
      <c r="BC67" s="130"/>
      <c r="BD67" s="130"/>
      <c r="BE67" s="130"/>
      <c r="BF67" s="130"/>
      <c r="BG67" s="130"/>
      <c r="BH67" s="130"/>
      <c r="BI67" s="130"/>
      <c r="BJ67" s="130"/>
      <c r="BK67" s="130"/>
      <c r="BL67" s="130"/>
      <c r="BM67" s="130"/>
      <c r="BN67" s="130"/>
      <c r="BO67" s="130"/>
      <c r="BP67" s="130"/>
      <c r="BQ67" s="130"/>
      <c r="BR67" s="130"/>
      <c r="BS67" s="130"/>
      <c r="BT67" s="130"/>
      <c r="BU67" s="130"/>
      <c r="BV67" s="131"/>
    </row>
    <row r="68" spans="1:74">
      <c r="A68" t="s">
        <v>35</v>
      </c>
      <c r="B68" t="s">
        <v>36</v>
      </c>
      <c r="G68" s="140" t="s">
        <v>209</v>
      </c>
      <c r="H68" t="s">
        <v>209</v>
      </c>
      <c r="I68" t="b">
        <f t="shared" si="2"/>
        <v>1</v>
      </c>
      <c r="Y68" s="129" t="s">
        <v>295</v>
      </c>
      <c r="Z68" s="130"/>
      <c r="AA68" s="130"/>
      <c r="AB68" s="130"/>
      <c r="AC68" s="130"/>
      <c r="AD68" s="130"/>
      <c r="AE68" s="130"/>
      <c r="AF68" s="130"/>
      <c r="AG68" s="130"/>
      <c r="AH68" s="130"/>
      <c r="AI68" s="130"/>
      <c r="AJ68" s="130"/>
      <c r="AK68" s="130"/>
      <c r="AL68" s="130"/>
      <c r="AM68" s="130"/>
      <c r="AN68" s="130"/>
      <c r="AO68" s="130"/>
      <c r="AP68" s="130"/>
      <c r="AQ68" s="130"/>
      <c r="AR68" s="130"/>
      <c r="AS68" s="130"/>
      <c r="AT68" s="130"/>
      <c r="AU68" s="130"/>
      <c r="AV68" s="130"/>
      <c r="AW68" s="130"/>
      <c r="AX68" s="130"/>
      <c r="AY68" s="130"/>
      <c r="AZ68" s="130"/>
      <c r="BA68" s="130"/>
      <c r="BB68" s="130"/>
      <c r="BC68" s="130"/>
      <c r="BD68" s="130"/>
      <c r="BE68" s="130"/>
      <c r="BF68" s="130"/>
      <c r="BG68" s="130"/>
      <c r="BH68" s="130"/>
      <c r="BI68" s="130"/>
      <c r="BJ68" s="130"/>
      <c r="BK68" s="130"/>
      <c r="BL68" s="130"/>
      <c r="BM68" s="130"/>
      <c r="BN68" s="130"/>
      <c r="BO68" s="130"/>
      <c r="BP68" s="130"/>
      <c r="BQ68" s="130"/>
      <c r="BR68" s="130"/>
      <c r="BS68" s="130"/>
      <c r="BT68" s="130"/>
      <c r="BU68" s="130"/>
      <c r="BV68" s="131"/>
    </row>
    <row r="69" spans="1:74">
      <c r="A69" t="s">
        <v>35</v>
      </c>
      <c r="B69" t="s">
        <v>70</v>
      </c>
      <c r="G69" s="140" t="s">
        <v>340</v>
      </c>
      <c r="H69" t="s">
        <v>340</v>
      </c>
      <c r="I69" t="b">
        <f t="shared" si="2"/>
        <v>1</v>
      </c>
      <c r="Y69" s="129" t="s">
        <v>296</v>
      </c>
      <c r="Z69" s="130"/>
      <c r="AA69" s="130"/>
      <c r="AB69" s="130"/>
      <c r="AC69" s="130"/>
      <c r="AD69" s="130"/>
      <c r="AE69" s="130"/>
      <c r="AF69" s="130"/>
      <c r="AG69" s="130"/>
      <c r="AH69" s="130"/>
      <c r="AI69" s="130"/>
      <c r="AJ69" s="130"/>
      <c r="AK69" s="130"/>
      <c r="AL69" s="130"/>
      <c r="AM69" s="130"/>
      <c r="AN69" s="130"/>
      <c r="AO69" s="130"/>
      <c r="AP69" s="130"/>
      <c r="AQ69" s="130"/>
      <c r="AR69" s="130"/>
      <c r="AS69" s="130"/>
      <c r="AT69" s="130"/>
      <c r="AU69" s="130"/>
      <c r="AV69" s="130"/>
      <c r="AW69" s="130"/>
      <c r="AX69" s="130"/>
      <c r="AY69" s="130"/>
      <c r="AZ69" s="130"/>
      <c r="BA69" s="130"/>
      <c r="BB69" s="130"/>
      <c r="BC69" s="130"/>
      <c r="BD69" s="130"/>
      <c r="BE69" s="130"/>
      <c r="BF69" s="130"/>
      <c r="BG69" s="130"/>
      <c r="BH69" s="130"/>
      <c r="BI69" s="130"/>
      <c r="BJ69" s="130"/>
      <c r="BK69" s="130"/>
      <c r="BL69" s="130"/>
      <c r="BM69" s="130"/>
      <c r="BN69" s="130"/>
      <c r="BO69" s="130"/>
      <c r="BP69" s="130"/>
      <c r="BQ69" s="130"/>
      <c r="BR69" s="130"/>
      <c r="BS69" s="130"/>
      <c r="BT69" s="130"/>
      <c r="BU69" s="130"/>
      <c r="BV69" s="131"/>
    </row>
    <row r="70" spans="1:74">
      <c r="A70" t="s">
        <v>35</v>
      </c>
      <c r="B70" t="s">
        <v>37</v>
      </c>
      <c r="G70" s="140" t="s">
        <v>341</v>
      </c>
      <c r="H70" t="s">
        <v>341</v>
      </c>
      <c r="I70" t="b">
        <f t="shared" si="2"/>
        <v>1</v>
      </c>
      <c r="Y70" s="129" t="s">
        <v>297</v>
      </c>
      <c r="Z70" s="130"/>
      <c r="AA70" s="130"/>
      <c r="AB70" s="130"/>
      <c r="AC70" s="130"/>
      <c r="AD70" s="130"/>
      <c r="AE70" s="130"/>
      <c r="AF70" s="130"/>
      <c r="AG70" s="130"/>
      <c r="AH70" s="130"/>
      <c r="AI70" s="130"/>
      <c r="AJ70" s="130"/>
      <c r="AK70" s="130"/>
      <c r="AL70" s="130"/>
      <c r="AM70" s="130"/>
      <c r="AN70" s="130"/>
      <c r="AO70" s="130"/>
      <c r="AP70" s="130"/>
      <c r="AQ70" s="130"/>
      <c r="AR70" s="130"/>
      <c r="AS70" s="130"/>
      <c r="AT70" s="130"/>
      <c r="AU70" s="130"/>
      <c r="AV70" s="130"/>
      <c r="AW70" s="130"/>
      <c r="AX70" s="130"/>
      <c r="AY70" s="130"/>
      <c r="AZ70" s="130"/>
      <c r="BA70" s="130"/>
      <c r="BB70" s="130"/>
      <c r="BC70" s="130"/>
      <c r="BD70" s="130"/>
      <c r="BE70" s="130"/>
      <c r="BF70" s="130"/>
      <c r="BG70" s="130"/>
      <c r="BH70" s="130"/>
      <c r="BI70" s="130"/>
      <c r="BJ70" s="130"/>
      <c r="BK70" s="130"/>
      <c r="BL70" s="130"/>
      <c r="BM70" s="130"/>
      <c r="BN70" s="130"/>
      <c r="BO70" s="130"/>
      <c r="BP70" s="130"/>
      <c r="BQ70" s="130"/>
      <c r="BR70" s="130"/>
      <c r="BS70" s="130"/>
      <c r="BT70" s="130"/>
      <c r="BU70" s="130"/>
      <c r="BV70" s="131"/>
    </row>
    <row r="71" spans="1:74">
      <c r="A71" t="s">
        <v>35</v>
      </c>
      <c r="B71" t="s">
        <v>122</v>
      </c>
      <c r="G71" s="140" t="s">
        <v>342</v>
      </c>
      <c r="H71" t="s">
        <v>342</v>
      </c>
      <c r="I71" t="b">
        <f t="shared" si="2"/>
        <v>1</v>
      </c>
      <c r="Y71" s="129" t="s">
        <v>298</v>
      </c>
      <c r="Z71" s="130"/>
      <c r="AA71" s="130"/>
      <c r="AB71" s="130"/>
      <c r="AC71" s="130"/>
      <c r="AD71" s="130"/>
      <c r="AE71" s="130"/>
      <c r="AF71" s="130"/>
      <c r="AG71" s="130"/>
      <c r="AH71" s="130"/>
      <c r="AI71" s="130"/>
      <c r="AJ71" s="130"/>
      <c r="AK71" s="130"/>
      <c r="AL71" s="130"/>
      <c r="AM71" s="130"/>
      <c r="AN71" s="130"/>
      <c r="AO71" s="130"/>
      <c r="AP71" s="130"/>
      <c r="AQ71" s="130"/>
      <c r="AR71" s="130"/>
      <c r="AS71" s="130"/>
      <c r="AT71" s="130"/>
      <c r="AU71" s="130"/>
      <c r="AV71" s="130"/>
      <c r="AW71" s="130"/>
      <c r="AX71" s="130"/>
      <c r="AY71" s="130"/>
      <c r="AZ71" s="130"/>
      <c r="BA71" s="130"/>
      <c r="BB71" s="130"/>
      <c r="BC71" s="130"/>
      <c r="BD71" s="130"/>
      <c r="BE71" s="130"/>
      <c r="BF71" s="130"/>
      <c r="BG71" s="130"/>
      <c r="BH71" s="130"/>
      <c r="BI71" s="130"/>
      <c r="BJ71" s="130"/>
      <c r="BK71" s="130"/>
      <c r="BL71" s="130"/>
      <c r="BM71" s="130"/>
      <c r="BN71" s="130"/>
      <c r="BO71" s="130"/>
      <c r="BP71" s="130"/>
      <c r="BQ71" s="130"/>
      <c r="BR71" s="130"/>
      <c r="BS71" s="130"/>
      <c r="BT71" s="130"/>
      <c r="BU71" s="130"/>
      <c r="BV71" s="131"/>
    </row>
    <row r="72" spans="1:74">
      <c r="A72" t="s">
        <v>52</v>
      </c>
      <c r="G72" s="140" t="s">
        <v>343</v>
      </c>
      <c r="H72" t="s">
        <v>343</v>
      </c>
      <c r="I72" t="b">
        <f t="shared" si="2"/>
        <v>1</v>
      </c>
      <c r="Y72" s="129" t="s">
        <v>299</v>
      </c>
      <c r="Z72" s="130"/>
      <c r="AA72" s="130"/>
      <c r="AB72" s="130"/>
      <c r="AC72" s="130"/>
      <c r="AD72" s="130"/>
      <c r="AE72" s="130"/>
      <c r="AF72" s="130"/>
      <c r="AG72" s="130"/>
      <c r="AH72" s="130"/>
      <c r="AI72" s="130"/>
      <c r="AJ72" s="130"/>
      <c r="AK72" s="130"/>
      <c r="AL72" s="130"/>
      <c r="AM72" s="130"/>
      <c r="AN72" s="130"/>
      <c r="AO72" s="130"/>
      <c r="AP72" s="130"/>
      <c r="AQ72" s="130"/>
      <c r="AR72" s="130"/>
      <c r="AS72" s="130"/>
      <c r="AT72" s="130"/>
      <c r="AU72" s="130"/>
      <c r="AV72" s="130"/>
      <c r="AW72" s="130"/>
      <c r="AX72" s="130"/>
      <c r="AY72" s="130"/>
      <c r="AZ72" s="130"/>
      <c r="BA72" s="130"/>
      <c r="BB72" s="130"/>
      <c r="BC72" s="130"/>
      <c r="BD72" s="130"/>
      <c r="BE72" s="130"/>
      <c r="BF72" s="130"/>
      <c r="BG72" s="130"/>
      <c r="BH72" s="130"/>
      <c r="BI72" s="130"/>
      <c r="BJ72" s="130"/>
      <c r="BK72" s="130"/>
      <c r="BL72" s="130"/>
      <c r="BM72" s="130"/>
      <c r="BN72" s="130"/>
      <c r="BO72" s="130"/>
      <c r="BP72" s="130"/>
      <c r="BQ72" s="130"/>
      <c r="BR72" s="130"/>
      <c r="BS72" s="130"/>
      <c r="BT72" s="130"/>
      <c r="BU72" s="130"/>
      <c r="BV72" s="131"/>
    </row>
    <row r="73" spans="1:74">
      <c r="A73" t="s">
        <v>52</v>
      </c>
      <c r="B73" t="s">
        <v>71</v>
      </c>
      <c r="G73" s="140" t="s">
        <v>344</v>
      </c>
      <c r="H73" t="s">
        <v>344</v>
      </c>
      <c r="I73" t="b">
        <f t="shared" si="2"/>
        <v>1</v>
      </c>
      <c r="Y73" s="129" t="s">
        <v>300</v>
      </c>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0"/>
      <c r="AY73" s="130"/>
      <c r="AZ73" s="130"/>
      <c r="BA73" s="130"/>
      <c r="BB73" s="130"/>
      <c r="BC73" s="130"/>
      <c r="BD73" s="130"/>
      <c r="BE73" s="130"/>
      <c r="BF73" s="130"/>
      <c r="BG73" s="130"/>
      <c r="BH73" s="130"/>
      <c r="BI73" s="130"/>
      <c r="BJ73" s="130"/>
      <c r="BK73" s="130"/>
      <c r="BL73" s="130"/>
      <c r="BM73" s="130"/>
      <c r="BN73" s="130"/>
      <c r="BO73" s="130"/>
      <c r="BP73" s="130"/>
      <c r="BQ73" s="130"/>
      <c r="BR73" s="130"/>
      <c r="BS73" s="130"/>
      <c r="BT73" s="130"/>
      <c r="BU73" s="130"/>
      <c r="BV73" s="131"/>
    </row>
    <row r="74" spans="1:74">
      <c r="A74" t="s">
        <v>52</v>
      </c>
      <c r="B74" t="s">
        <v>72</v>
      </c>
      <c r="G74" s="140" t="s">
        <v>391</v>
      </c>
      <c r="H74" t="s">
        <v>391</v>
      </c>
      <c r="I74" t="b">
        <f t="shared" si="2"/>
        <v>1</v>
      </c>
      <c r="Y74" s="129" t="s">
        <v>301</v>
      </c>
      <c r="Z74" s="130"/>
      <c r="AA74" s="130"/>
      <c r="AB74" s="130"/>
      <c r="AC74" s="130"/>
      <c r="AD74" s="130"/>
      <c r="AE74" s="130"/>
      <c r="AF74" s="130"/>
      <c r="AG74" s="130"/>
      <c r="AH74" s="130"/>
      <c r="AI74" s="130"/>
      <c r="AJ74" s="130"/>
      <c r="AK74" s="130"/>
      <c r="AL74" s="130"/>
      <c r="AM74" s="130"/>
      <c r="AN74" s="130"/>
      <c r="AO74" s="130"/>
      <c r="AP74" s="130"/>
      <c r="AQ74" s="130"/>
      <c r="AR74" s="130"/>
      <c r="AS74" s="130"/>
      <c r="AT74" s="130"/>
      <c r="AU74" s="130"/>
      <c r="AV74" s="130"/>
      <c r="AW74" s="130"/>
      <c r="AX74" s="130"/>
      <c r="AY74" s="130"/>
      <c r="AZ74" s="130"/>
      <c r="BA74" s="130"/>
      <c r="BB74" s="130"/>
      <c r="BC74" s="130"/>
      <c r="BD74" s="130"/>
      <c r="BE74" s="130"/>
      <c r="BF74" s="130"/>
      <c r="BG74" s="130"/>
      <c r="BH74" s="130"/>
      <c r="BI74" s="130"/>
      <c r="BJ74" s="130"/>
      <c r="BK74" s="130"/>
      <c r="BL74" s="130"/>
      <c r="BM74" s="130"/>
      <c r="BN74" s="130"/>
      <c r="BO74" s="130"/>
      <c r="BP74" s="130"/>
      <c r="BQ74" s="130"/>
      <c r="BR74" s="130"/>
      <c r="BS74" s="130"/>
      <c r="BT74" s="130"/>
      <c r="BU74" s="130"/>
      <c r="BV74" s="131"/>
    </row>
    <row r="75" spans="1:74">
      <c r="A75" t="s">
        <v>52</v>
      </c>
      <c r="B75" t="s">
        <v>53</v>
      </c>
      <c r="G75" s="140" t="s">
        <v>355</v>
      </c>
      <c r="H75" t="s">
        <v>355</v>
      </c>
      <c r="I75" t="b">
        <f t="shared" si="2"/>
        <v>1</v>
      </c>
      <c r="Y75" s="129" t="s">
        <v>303</v>
      </c>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0"/>
      <c r="AY75" s="130"/>
      <c r="AZ75" s="130"/>
      <c r="BA75" s="130"/>
      <c r="BB75" s="130"/>
      <c r="BC75" s="130"/>
      <c r="BD75" s="130"/>
      <c r="BE75" s="130"/>
      <c r="BF75" s="130"/>
      <c r="BG75" s="130"/>
      <c r="BH75" s="130"/>
      <c r="BI75" s="130"/>
      <c r="BJ75" s="130"/>
      <c r="BK75" s="130"/>
      <c r="BL75" s="130"/>
      <c r="BM75" s="130"/>
      <c r="BN75" s="130"/>
      <c r="BO75" s="130"/>
      <c r="BP75" s="130"/>
      <c r="BQ75" s="130"/>
      <c r="BR75" s="130"/>
      <c r="BS75" s="130"/>
      <c r="BT75" s="130"/>
      <c r="BU75" s="130"/>
      <c r="BV75" s="131"/>
    </row>
    <row r="76" spans="1:74">
      <c r="A76" t="s">
        <v>52</v>
      </c>
      <c r="B76" t="s">
        <v>54</v>
      </c>
      <c r="G76" s="140" t="s">
        <v>356</v>
      </c>
      <c r="H76" t="s">
        <v>356</v>
      </c>
      <c r="I76" t="b">
        <f t="shared" si="2"/>
        <v>1</v>
      </c>
      <c r="Y76" s="129" t="s">
        <v>302</v>
      </c>
      <c r="Z76" s="130"/>
      <c r="AA76" s="130"/>
      <c r="AB76" s="130"/>
      <c r="AC76" s="130"/>
      <c r="AD76" s="130"/>
      <c r="AE76" s="130"/>
      <c r="AF76" s="130"/>
      <c r="AG76" s="130"/>
      <c r="AH76" s="130"/>
      <c r="AI76" s="130"/>
      <c r="AJ76" s="130"/>
      <c r="AK76" s="130"/>
      <c r="AL76" s="130"/>
      <c r="AM76" s="130"/>
      <c r="AN76" s="130"/>
      <c r="AO76" s="130"/>
      <c r="AP76" s="130"/>
      <c r="AQ76" s="130"/>
      <c r="AR76" s="130"/>
      <c r="AS76" s="130"/>
      <c r="AT76" s="130"/>
      <c r="AU76" s="130"/>
      <c r="AV76" s="130"/>
      <c r="AW76" s="130"/>
      <c r="AX76" s="130"/>
      <c r="AY76" s="130"/>
      <c r="AZ76" s="130"/>
      <c r="BA76" s="130"/>
      <c r="BB76" s="130"/>
      <c r="BC76" s="130"/>
      <c r="BD76" s="130"/>
      <c r="BE76" s="130"/>
      <c r="BF76" s="130"/>
      <c r="BG76" s="130"/>
      <c r="BH76" s="130"/>
      <c r="BI76" s="130"/>
      <c r="BJ76" s="130"/>
      <c r="BK76" s="130"/>
      <c r="BL76" s="130"/>
      <c r="BM76" s="130"/>
      <c r="BN76" s="130"/>
      <c r="BO76" s="130"/>
      <c r="BP76" s="130"/>
      <c r="BQ76" s="130"/>
      <c r="BR76" s="130"/>
      <c r="BS76" s="130"/>
      <c r="BT76" s="130"/>
      <c r="BU76" s="130"/>
      <c r="BV76" s="131"/>
    </row>
    <row r="77" spans="1:74">
      <c r="A77" t="s">
        <v>52</v>
      </c>
      <c r="B77" t="s">
        <v>123</v>
      </c>
      <c r="G77" s="140" t="s">
        <v>501</v>
      </c>
      <c r="H77" t="s">
        <v>345</v>
      </c>
      <c r="I77" s="11" t="b">
        <f t="shared" si="2"/>
        <v>0</v>
      </c>
      <c r="J77" t="s">
        <v>502</v>
      </c>
      <c r="Y77" s="129" t="s">
        <v>304</v>
      </c>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0"/>
      <c r="AY77" s="130"/>
      <c r="AZ77" s="130"/>
      <c r="BA77" s="130"/>
      <c r="BB77" s="130"/>
      <c r="BC77" s="130"/>
      <c r="BD77" s="130"/>
      <c r="BE77" s="130"/>
      <c r="BF77" s="130"/>
      <c r="BG77" s="130"/>
      <c r="BH77" s="130"/>
      <c r="BI77" s="130"/>
      <c r="BJ77" s="130"/>
      <c r="BK77" s="130"/>
      <c r="BL77" s="130"/>
      <c r="BM77" s="130"/>
      <c r="BN77" s="130"/>
      <c r="BO77" s="130"/>
      <c r="BP77" s="130"/>
      <c r="BQ77" s="130"/>
      <c r="BR77" s="130"/>
      <c r="BS77" s="130"/>
      <c r="BT77" s="130"/>
      <c r="BU77" s="130"/>
      <c r="BV77" s="131"/>
    </row>
    <row r="78" spans="1:74">
      <c r="A78" t="s">
        <v>73</v>
      </c>
      <c r="G78" s="140" t="s">
        <v>346</v>
      </c>
      <c r="H78" t="s">
        <v>346</v>
      </c>
      <c r="I78" t="b">
        <f t="shared" si="2"/>
        <v>1</v>
      </c>
      <c r="Y78" s="129" t="s">
        <v>305</v>
      </c>
      <c r="Z78" s="130"/>
      <c r="AA78" s="130"/>
      <c r="AB78" s="130"/>
      <c r="AC78" s="130"/>
      <c r="AD78" s="130"/>
      <c r="AE78" s="130"/>
      <c r="AF78" s="130"/>
      <c r="AG78" s="130"/>
      <c r="AH78" s="130"/>
      <c r="AI78" s="130"/>
      <c r="AJ78" s="130"/>
      <c r="AK78" s="130"/>
      <c r="AL78" s="130"/>
      <c r="AM78" s="130"/>
      <c r="AN78" s="130"/>
      <c r="AO78" s="130"/>
      <c r="AP78" s="130"/>
      <c r="AQ78" s="130"/>
      <c r="AR78" s="130"/>
      <c r="AS78" s="130"/>
      <c r="AT78" s="130"/>
      <c r="AU78" s="130"/>
      <c r="AV78" s="130"/>
      <c r="AW78" s="130"/>
      <c r="AX78" s="130"/>
      <c r="AY78" s="130"/>
      <c r="AZ78" s="130"/>
      <c r="BA78" s="130"/>
      <c r="BB78" s="130"/>
      <c r="BC78" s="130"/>
      <c r="BD78" s="130"/>
      <c r="BE78" s="130"/>
      <c r="BF78" s="130"/>
      <c r="BG78" s="130"/>
      <c r="BH78" s="130"/>
      <c r="BI78" s="130"/>
      <c r="BJ78" s="130"/>
      <c r="BK78" s="130"/>
      <c r="BL78" s="130"/>
      <c r="BM78" s="130"/>
      <c r="BN78" s="130"/>
      <c r="BO78" s="130"/>
      <c r="BP78" s="130"/>
      <c r="BQ78" s="130"/>
      <c r="BR78" s="130"/>
      <c r="BS78" s="130"/>
      <c r="BT78" s="130"/>
      <c r="BU78" s="130"/>
      <c r="BV78" s="131"/>
    </row>
    <row r="79" spans="1:74">
      <c r="A79" t="s">
        <v>73</v>
      </c>
      <c r="B79" t="s">
        <v>151</v>
      </c>
      <c r="G79" s="140" t="s">
        <v>347</v>
      </c>
      <c r="H79" t="s">
        <v>347</v>
      </c>
      <c r="I79" t="b">
        <f t="shared" si="2"/>
        <v>1</v>
      </c>
      <c r="Y79" s="129" t="s">
        <v>306</v>
      </c>
      <c r="Z79" s="130"/>
      <c r="AA79" s="130"/>
      <c r="AB79" s="130"/>
      <c r="AC79" s="130"/>
      <c r="AD79" s="130"/>
      <c r="AE79" s="130"/>
      <c r="AF79" s="130"/>
      <c r="AG79" s="130"/>
      <c r="AH79" s="130"/>
      <c r="AI79" s="130"/>
      <c r="AJ79" s="130"/>
      <c r="AK79" s="130"/>
      <c r="AL79" s="130"/>
      <c r="AM79" s="130"/>
      <c r="AN79" s="130"/>
      <c r="AO79" s="130"/>
      <c r="AP79" s="130"/>
      <c r="AQ79" s="130"/>
      <c r="AR79" s="130"/>
      <c r="AS79" s="130"/>
      <c r="AT79" s="130"/>
      <c r="AU79" s="130"/>
      <c r="AV79" s="130"/>
      <c r="AW79" s="130"/>
      <c r="AX79" s="130"/>
      <c r="AY79" s="130"/>
      <c r="AZ79" s="130"/>
      <c r="BA79" s="130"/>
      <c r="BB79" s="130"/>
      <c r="BC79" s="130"/>
      <c r="BD79" s="130"/>
      <c r="BE79" s="130"/>
      <c r="BF79" s="130"/>
      <c r="BG79" s="130"/>
      <c r="BH79" s="130"/>
      <c r="BI79" s="130"/>
      <c r="BJ79" s="130"/>
      <c r="BK79" s="130"/>
      <c r="BL79" s="130"/>
      <c r="BM79" s="130"/>
      <c r="BN79" s="130"/>
      <c r="BO79" s="130"/>
      <c r="BP79" s="130"/>
      <c r="BQ79" s="130"/>
      <c r="BR79" s="130"/>
      <c r="BS79" s="130"/>
      <c r="BT79" s="130"/>
      <c r="BU79" s="130"/>
      <c r="BV79" s="131"/>
    </row>
    <row r="80" spans="1:74">
      <c r="A80" t="s">
        <v>74</v>
      </c>
      <c r="G80" s="140" t="s">
        <v>348</v>
      </c>
      <c r="H80" t="s">
        <v>348</v>
      </c>
      <c r="I80" t="b">
        <f t="shared" si="2"/>
        <v>1</v>
      </c>
      <c r="Y80" s="129" t="s">
        <v>307</v>
      </c>
      <c r="Z80" s="130"/>
      <c r="AA80" s="130"/>
      <c r="AB80" s="130"/>
      <c r="AC80" s="130"/>
      <c r="AD80" s="130"/>
      <c r="AE80" s="130"/>
      <c r="AF80" s="130"/>
      <c r="AG80" s="130"/>
      <c r="AH80" s="130"/>
      <c r="AI80" s="130"/>
      <c r="AJ80" s="130"/>
      <c r="AK80" s="130"/>
      <c r="AL80" s="130"/>
      <c r="AM80" s="130"/>
      <c r="AN80" s="130"/>
      <c r="AO80" s="130"/>
      <c r="AP80" s="130"/>
      <c r="AQ80" s="130"/>
      <c r="AR80" s="130"/>
      <c r="AS80" s="130"/>
      <c r="AT80" s="130"/>
      <c r="AU80" s="130"/>
      <c r="AV80" s="130"/>
      <c r="AW80" s="130"/>
      <c r="AX80" s="130"/>
      <c r="AY80" s="130"/>
      <c r="AZ80" s="130"/>
      <c r="BA80" s="130"/>
      <c r="BB80" s="130"/>
      <c r="BC80" s="130"/>
      <c r="BD80" s="130"/>
      <c r="BE80" s="130"/>
      <c r="BF80" s="130"/>
      <c r="BG80" s="130"/>
      <c r="BH80" s="130"/>
      <c r="BI80" s="130"/>
      <c r="BJ80" s="130"/>
      <c r="BK80" s="130"/>
      <c r="BL80" s="130"/>
      <c r="BM80" s="130"/>
      <c r="BN80" s="130"/>
      <c r="BO80" s="130"/>
      <c r="BP80" s="130"/>
      <c r="BQ80" s="130"/>
      <c r="BR80" s="130"/>
      <c r="BS80" s="130"/>
      <c r="BT80" s="130"/>
      <c r="BU80" s="130"/>
      <c r="BV80" s="131"/>
    </row>
    <row r="81" spans="1:74">
      <c r="A81" t="s">
        <v>74</v>
      </c>
      <c r="B81" t="s">
        <v>75</v>
      </c>
      <c r="G81" s="140" t="s">
        <v>357</v>
      </c>
      <c r="H81" t="s">
        <v>357</v>
      </c>
      <c r="I81" t="b">
        <f t="shared" si="2"/>
        <v>1</v>
      </c>
      <c r="Y81" s="129" t="s">
        <v>308</v>
      </c>
      <c r="Z81" s="130"/>
      <c r="AA81" s="130"/>
      <c r="AB81" s="130"/>
      <c r="AC81" s="130"/>
      <c r="AD81" s="130"/>
      <c r="AE81" s="130"/>
      <c r="AF81" s="130"/>
      <c r="AG81" s="130"/>
      <c r="AH81" s="130"/>
      <c r="AI81" s="130"/>
      <c r="AJ81" s="130"/>
      <c r="AK81" s="130"/>
      <c r="AL81" s="130"/>
      <c r="AM81" s="130"/>
      <c r="AN81" s="130"/>
      <c r="AO81" s="130"/>
      <c r="AP81" s="130"/>
      <c r="AQ81" s="130"/>
      <c r="AR81" s="130"/>
      <c r="AS81" s="130"/>
      <c r="AT81" s="130"/>
      <c r="AU81" s="130"/>
      <c r="AV81" s="130"/>
      <c r="AW81" s="130"/>
      <c r="AX81" s="130"/>
      <c r="AY81" s="130"/>
      <c r="AZ81" s="130"/>
      <c r="BA81" s="130"/>
      <c r="BB81" s="130"/>
      <c r="BC81" s="130"/>
      <c r="BD81" s="130"/>
      <c r="BE81" s="130"/>
      <c r="BF81" s="130"/>
      <c r="BG81" s="130"/>
      <c r="BH81" s="130"/>
      <c r="BI81" s="130"/>
      <c r="BJ81" s="130"/>
      <c r="BK81" s="130"/>
      <c r="BL81" s="130"/>
      <c r="BM81" s="130"/>
      <c r="BN81" s="130"/>
      <c r="BO81" s="130"/>
      <c r="BP81" s="130"/>
      <c r="BQ81" s="130"/>
      <c r="BR81" s="130"/>
      <c r="BS81" s="130"/>
      <c r="BT81" s="130"/>
      <c r="BU81" s="130"/>
      <c r="BV81" s="131"/>
    </row>
    <row r="82" spans="1:74">
      <c r="A82" t="s">
        <v>74</v>
      </c>
      <c r="B82" t="s">
        <v>38</v>
      </c>
      <c r="G82" s="140" t="s">
        <v>163</v>
      </c>
      <c r="H82" t="s">
        <v>163</v>
      </c>
      <c r="I82" t="b">
        <f t="shared" si="2"/>
        <v>1</v>
      </c>
      <c r="Y82" s="129" t="s">
        <v>309</v>
      </c>
      <c r="Z82" s="130"/>
      <c r="AA82" s="130"/>
      <c r="AB82" s="130"/>
      <c r="AC82" s="130"/>
      <c r="AD82" s="130"/>
      <c r="AE82" s="130"/>
      <c r="AF82" s="130"/>
      <c r="AG82" s="130"/>
      <c r="AH82" s="130"/>
      <c r="AI82" s="130"/>
      <c r="AJ82" s="130"/>
      <c r="AK82" s="130"/>
      <c r="AL82" s="130"/>
      <c r="AM82" s="130"/>
      <c r="AN82" s="130"/>
      <c r="AO82" s="130"/>
      <c r="AP82" s="130"/>
      <c r="AQ82" s="130"/>
      <c r="AR82" s="130"/>
      <c r="AS82" s="130"/>
      <c r="AT82" s="130"/>
      <c r="AU82" s="130"/>
      <c r="AV82" s="130"/>
      <c r="AW82" s="130"/>
      <c r="AX82" s="130"/>
      <c r="AY82" s="130"/>
      <c r="AZ82" s="130"/>
      <c r="BA82" s="130"/>
      <c r="BB82" s="130"/>
      <c r="BC82" s="130"/>
      <c r="BD82" s="130"/>
      <c r="BE82" s="130"/>
      <c r="BF82" s="130"/>
      <c r="BG82" s="130"/>
      <c r="BH82" s="130"/>
      <c r="BI82" s="130"/>
      <c r="BJ82" s="130"/>
      <c r="BK82" s="130"/>
      <c r="BL82" s="130"/>
      <c r="BM82" s="130"/>
      <c r="BN82" s="130"/>
      <c r="BO82" s="130"/>
      <c r="BP82" s="130"/>
      <c r="BQ82" s="130"/>
      <c r="BR82" s="130"/>
      <c r="BS82" s="130"/>
      <c r="BT82" s="130"/>
      <c r="BU82" s="130"/>
      <c r="BV82" s="131"/>
    </row>
    <row r="83" spans="1:74" ht="15" thickBot="1">
      <c r="A83" t="s">
        <v>74</v>
      </c>
      <c r="B83" t="s">
        <v>39</v>
      </c>
      <c r="G83" s="141" t="s">
        <v>476</v>
      </c>
      <c r="H83" t="s">
        <v>358</v>
      </c>
      <c r="I83" s="11" t="b">
        <f t="shared" si="2"/>
        <v>0</v>
      </c>
      <c r="Y83" s="129" t="s">
        <v>310</v>
      </c>
      <c r="Z83" s="130"/>
      <c r="AA83" s="130"/>
      <c r="AB83" s="130"/>
      <c r="AC83" s="130"/>
      <c r="AD83" s="130"/>
      <c r="AE83" s="130"/>
      <c r="AF83" s="130"/>
      <c r="AG83" s="130"/>
      <c r="AH83" s="130"/>
      <c r="AI83" s="130"/>
      <c r="AJ83" s="130"/>
      <c r="AK83" s="130"/>
      <c r="AL83" s="130"/>
      <c r="AM83" s="130"/>
      <c r="AN83" s="130"/>
      <c r="AO83" s="130"/>
      <c r="AP83" s="130"/>
      <c r="AQ83" s="130"/>
      <c r="AR83" s="130"/>
      <c r="AS83" s="130"/>
      <c r="AT83" s="130"/>
      <c r="AU83" s="130"/>
      <c r="AV83" s="130"/>
      <c r="AW83" s="130"/>
      <c r="AX83" s="130"/>
      <c r="AY83" s="130"/>
      <c r="AZ83" s="130"/>
      <c r="BA83" s="130"/>
      <c r="BB83" s="130"/>
      <c r="BC83" s="130"/>
      <c r="BD83" s="130"/>
      <c r="BE83" s="130"/>
      <c r="BF83" s="130"/>
      <c r="BG83" s="130"/>
      <c r="BH83" s="130"/>
      <c r="BI83" s="130"/>
      <c r="BJ83" s="130"/>
      <c r="BK83" s="130"/>
      <c r="BL83" s="130"/>
      <c r="BM83" s="130"/>
      <c r="BN83" s="130"/>
      <c r="BO83" s="130"/>
      <c r="BP83" s="130"/>
      <c r="BQ83" s="130"/>
      <c r="BR83" s="130"/>
      <c r="BS83" s="130"/>
      <c r="BT83" s="130"/>
      <c r="BU83" s="130"/>
      <c r="BV83" s="131"/>
    </row>
    <row r="84" spans="1:74">
      <c r="A84" t="s">
        <v>74</v>
      </c>
      <c r="B84" t="s">
        <v>76</v>
      </c>
      <c r="Y84" s="125" t="s">
        <v>311</v>
      </c>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0"/>
      <c r="AY84" s="130"/>
      <c r="AZ84" s="130"/>
      <c r="BA84" s="130"/>
      <c r="BB84" s="130"/>
      <c r="BC84" s="130"/>
      <c r="BD84" s="130"/>
      <c r="BE84" s="130"/>
      <c r="BF84" s="130"/>
      <c r="BG84" s="130"/>
      <c r="BH84" s="130"/>
      <c r="BI84" s="130"/>
      <c r="BJ84" s="130"/>
      <c r="BK84" s="130"/>
      <c r="BL84" s="130"/>
      <c r="BM84" s="130"/>
      <c r="BN84" s="130"/>
      <c r="BO84" s="130"/>
      <c r="BP84" s="130"/>
      <c r="BQ84" s="130"/>
      <c r="BR84" s="130"/>
      <c r="BS84" s="130"/>
      <c r="BT84" s="130"/>
      <c r="BU84" s="130"/>
      <c r="BV84" s="128"/>
    </row>
    <row r="85" spans="1:74" ht="15" thickBot="1">
      <c r="A85" t="s">
        <v>74</v>
      </c>
      <c r="B85" t="s">
        <v>77</v>
      </c>
      <c r="Y85" s="132" t="s">
        <v>312</v>
      </c>
      <c r="BV85" s="134"/>
    </row>
    <row r="86" spans="1:74">
      <c r="A86" t="s">
        <v>74</v>
      </c>
      <c r="B86" t="s">
        <v>124</v>
      </c>
      <c r="Y86" s="129" t="s">
        <v>314</v>
      </c>
      <c r="Z86" s="130"/>
      <c r="AA86" s="130"/>
      <c r="AB86" s="130"/>
      <c r="AC86" s="130"/>
      <c r="AD86" s="130"/>
      <c r="AE86" s="130"/>
      <c r="AF86" s="130"/>
      <c r="AG86" s="130"/>
      <c r="AH86" s="130"/>
      <c r="AI86" s="130"/>
      <c r="AJ86" s="130"/>
      <c r="AK86" s="130"/>
      <c r="AL86" s="130"/>
      <c r="AM86" s="130"/>
      <c r="AN86" s="130"/>
      <c r="AO86" s="130"/>
      <c r="AP86" s="130"/>
      <c r="AQ86" s="130"/>
      <c r="AR86" s="130"/>
      <c r="AS86" s="130"/>
      <c r="AT86" s="130"/>
      <c r="AU86" s="130"/>
      <c r="AV86" s="130"/>
      <c r="AW86" s="130"/>
      <c r="AX86" s="130"/>
      <c r="AY86" s="130"/>
      <c r="AZ86" s="130"/>
      <c r="BA86" s="130"/>
      <c r="BB86" s="130"/>
      <c r="BC86" s="130"/>
      <c r="BD86" s="130"/>
      <c r="BE86" s="130"/>
      <c r="BF86" s="130"/>
      <c r="BG86" s="130"/>
      <c r="BH86" s="130"/>
      <c r="BI86" s="130"/>
      <c r="BJ86" s="130"/>
      <c r="BK86" s="130"/>
      <c r="BL86" s="130"/>
      <c r="BM86" s="130"/>
      <c r="BN86" s="130"/>
      <c r="BO86" s="130"/>
      <c r="BP86" s="130"/>
      <c r="BQ86" s="130"/>
      <c r="BR86" s="130"/>
      <c r="BS86" s="130"/>
      <c r="BT86" s="130"/>
      <c r="BU86" s="130"/>
      <c r="BV86" s="131"/>
    </row>
    <row r="87" spans="1:74">
      <c r="A87" t="s">
        <v>40</v>
      </c>
      <c r="Y87" s="129" t="s">
        <v>315</v>
      </c>
      <c r="Z87" s="130"/>
      <c r="AA87" s="130"/>
      <c r="AB87" s="130"/>
      <c r="AC87" s="130"/>
      <c r="AD87" s="130"/>
      <c r="AE87" s="130"/>
      <c r="AF87" s="130"/>
      <c r="AG87" s="130"/>
      <c r="AH87" s="130"/>
      <c r="AI87" s="130"/>
      <c r="AJ87" s="130"/>
      <c r="AK87" s="130"/>
      <c r="AL87" s="130"/>
      <c r="AM87" s="130"/>
      <c r="AN87" s="130"/>
      <c r="AO87" s="130"/>
      <c r="AP87" s="130"/>
      <c r="AQ87" s="130"/>
      <c r="AR87" s="130"/>
      <c r="AS87" s="130"/>
      <c r="AT87" s="130"/>
      <c r="AU87" s="130"/>
      <c r="AV87" s="130"/>
      <c r="AW87" s="130"/>
      <c r="AX87" s="130"/>
      <c r="AY87" s="130"/>
      <c r="AZ87" s="130"/>
      <c r="BA87" s="130"/>
      <c r="BB87" s="130"/>
      <c r="BC87" s="130"/>
      <c r="BD87" s="130"/>
      <c r="BE87" s="130"/>
      <c r="BF87" s="130"/>
      <c r="BG87" s="130"/>
      <c r="BH87" s="130"/>
      <c r="BI87" s="130"/>
      <c r="BJ87" s="130"/>
      <c r="BK87" s="130"/>
      <c r="BL87" s="130"/>
      <c r="BM87" s="130"/>
      <c r="BN87" s="130"/>
      <c r="BO87" s="130"/>
      <c r="BP87" s="130"/>
      <c r="BQ87" s="130"/>
      <c r="BR87" s="130"/>
      <c r="BS87" s="130"/>
      <c r="BT87" s="130"/>
      <c r="BU87" s="130"/>
      <c r="BV87" s="131"/>
    </row>
    <row r="88" spans="1:74" ht="15" thickBot="1">
      <c r="A88" t="s">
        <v>40</v>
      </c>
      <c r="B88" t="s">
        <v>40</v>
      </c>
      <c r="Y88" s="132" t="s">
        <v>279</v>
      </c>
      <c r="Z88" s="133"/>
      <c r="AA88" s="133"/>
      <c r="AB88" s="133"/>
      <c r="AC88" s="133"/>
      <c r="AD88" s="133"/>
      <c r="AE88" s="133"/>
      <c r="AF88" s="133"/>
      <c r="AG88" s="133"/>
      <c r="AH88" s="133"/>
      <c r="AI88" s="133"/>
      <c r="AJ88" s="133"/>
      <c r="AK88" s="133"/>
      <c r="AL88" s="133"/>
      <c r="AM88" s="133"/>
      <c r="AN88" s="133"/>
      <c r="AO88" s="133"/>
      <c r="AP88" s="133"/>
      <c r="AQ88" s="133"/>
      <c r="AR88" s="133"/>
      <c r="AS88" s="133"/>
      <c r="AT88" s="133"/>
      <c r="AU88" s="133"/>
      <c r="AV88" s="133"/>
      <c r="AW88" s="133"/>
      <c r="AX88" s="133"/>
      <c r="AY88" s="133"/>
      <c r="AZ88" s="133"/>
      <c r="BA88" s="133"/>
      <c r="BB88" s="133"/>
      <c r="BC88" s="133"/>
      <c r="BD88" s="133"/>
      <c r="BE88" s="133"/>
      <c r="BF88" s="133"/>
      <c r="BG88" s="133"/>
      <c r="BH88" s="133"/>
      <c r="BI88" s="133"/>
      <c r="BJ88" s="133"/>
      <c r="BK88" s="133"/>
      <c r="BL88" s="133"/>
      <c r="BM88" s="133"/>
      <c r="BN88" s="133"/>
      <c r="BO88" s="133"/>
      <c r="BP88" s="133"/>
      <c r="BQ88" s="133"/>
      <c r="BR88" s="133"/>
      <c r="BS88" s="133"/>
      <c r="BT88" s="133"/>
      <c r="BU88" s="133"/>
      <c r="BV88" s="134"/>
    </row>
    <row r="89" spans="1:74">
      <c r="A89" t="s">
        <v>40</v>
      </c>
      <c r="B89" t="s">
        <v>55</v>
      </c>
    </row>
    <row r="90" spans="1:74">
      <c r="A90" t="s">
        <v>40</v>
      </c>
      <c r="B90" t="s">
        <v>125</v>
      </c>
    </row>
    <row r="92" spans="1:74">
      <c r="A92" t="s">
        <v>0</v>
      </c>
    </row>
    <row r="93" spans="1:74">
      <c r="A93" t="s">
        <v>0</v>
      </c>
      <c r="B93" t="s">
        <v>1</v>
      </c>
      <c r="C93" t="str">
        <f>CONCATENATE(A93,": ",B93)</f>
        <v>Personnel: Salaries -- health care workers</v>
      </c>
    </row>
    <row r="94" spans="1:74">
      <c r="A94" t="s">
        <v>0</v>
      </c>
      <c r="B94" t="s">
        <v>78</v>
      </c>
      <c r="C94" t="str">
        <f t="shared" ref="C94:C119" si="3">CONCATENATE(A94,": ",B94)</f>
        <v>Personnel: Salaries -- other staff</v>
      </c>
    </row>
    <row r="95" spans="1:74">
      <c r="A95" t="s">
        <v>0</v>
      </c>
      <c r="B95" t="s">
        <v>98</v>
      </c>
      <c r="C95" t="str">
        <f t="shared" si="3"/>
        <v>Personnel: Top-Ups</v>
      </c>
    </row>
    <row r="96" spans="1:74">
      <c r="A96" t="s">
        <v>2</v>
      </c>
      <c r="F96" t="s">
        <v>16</v>
      </c>
    </row>
    <row r="97" spans="1:6">
      <c r="A97" t="s">
        <v>2</v>
      </c>
      <c r="B97" t="s">
        <v>2</v>
      </c>
      <c r="C97" t="str">
        <f t="shared" si="3"/>
        <v>Fringe Benefits: Fringe Benefits</v>
      </c>
      <c r="F97" t="s">
        <v>85</v>
      </c>
    </row>
    <row r="98" spans="1:6">
      <c r="A98" t="s">
        <v>3</v>
      </c>
      <c r="F98" t="s">
        <v>126</v>
      </c>
    </row>
    <row r="99" spans="1:6">
      <c r="A99" t="s">
        <v>3</v>
      </c>
      <c r="B99" t="s">
        <v>79</v>
      </c>
      <c r="C99" t="str">
        <f t="shared" si="3"/>
        <v>Travel: International travel</v>
      </c>
      <c r="F99" t="s">
        <v>17</v>
      </c>
    </row>
    <row r="100" spans="1:6">
      <c r="A100" t="s">
        <v>3</v>
      </c>
      <c r="B100" t="s">
        <v>80</v>
      </c>
      <c r="C100" t="str">
        <f t="shared" si="3"/>
        <v>Travel: Domestic travel</v>
      </c>
      <c r="F100" t="s">
        <v>86</v>
      </c>
    </row>
    <row r="101" spans="1:6">
      <c r="A101" t="s">
        <v>4</v>
      </c>
      <c r="F101" t="s">
        <v>87</v>
      </c>
    </row>
    <row r="102" spans="1:6">
      <c r="A102" t="s">
        <v>4</v>
      </c>
      <c r="B102" t="s">
        <v>81</v>
      </c>
      <c r="C102" t="str">
        <f t="shared" si="3"/>
        <v>Equipment: Health equipment</v>
      </c>
      <c r="F102" t="s">
        <v>18</v>
      </c>
    </row>
    <row r="103" spans="1:6">
      <c r="A103" t="s">
        <v>4</v>
      </c>
      <c r="B103" t="s">
        <v>82</v>
      </c>
      <c r="C103" t="str">
        <f t="shared" si="3"/>
        <v>Equipment: Non-health equipment</v>
      </c>
      <c r="F103" t="s">
        <v>19</v>
      </c>
    </row>
    <row r="104" spans="1:6">
      <c r="A104" t="s">
        <v>5</v>
      </c>
      <c r="F104" t="s">
        <v>88</v>
      </c>
    </row>
    <row r="105" spans="1:6">
      <c r="A105" t="s">
        <v>5</v>
      </c>
      <c r="B105" t="s">
        <v>83</v>
      </c>
      <c r="C105" t="str">
        <f t="shared" si="3"/>
        <v xml:space="preserve">Supplies : Pharmaceutical </v>
      </c>
      <c r="F105" t="s">
        <v>20</v>
      </c>
    </row>
    <row r="106" spans="1:6">
      <c r="A106" t="s">
        <v>5</v>
      </c>
      <c r="B106" t="s">
        <v>6</v>
      </c>
      <c r="C106" t="str">
        <f t="shared" si="3"/>
        <v>Supplies : Health product -- non pharmaceutical</v>
      </c>
      <c r="F106" t="s">
        <v>21</v>
      </c>
    </row>
    <row r="107" spans="1:6">
      <c r="A107" t="s">
        <v>5</v>
      </c>
      <c r="B107" t="s">
        <v>7</v>
      </c>
      <c r="C107" t="str">
        <f t="shared" si="3"/>
        <v>Supplies : Other supplies</v>
      </c>
      <c r="F107" t="s">
        <v>22</v>
      </c>
    </row>
    <row r="108" spans="1:6">
      <c r="A108" t="s">
        <v>8</v>
      </c>
      <c r="F108" t="s">
        <v>23</v>
      </c>
    </row>
    <row r="109" spans="1:6">
      <c r="A109" t="s">
        <v>8</v>
      </c>
      <c r="B109" t="s">
        <v>9</v>
      </c>
      <c r="C109" t="str">
        <f t="shared" si="3"/>
        <v>Contractual: Contractual services</v>
      </c>
      <c r="F109" t="s">
        <v>24</v>
      </c>
    </row>
    <row r="110" spans="1:6">
      <c r="A110" t="s">
        <v>8</v>
      </c>
      <c r="B110" t="s">
        <v>10</v>
      </c>
      <c r="C110" t="str">
        <f t="shared" si="3"/>
        <v>Contractual: Sub-recipient</v>
      </c>
      <c r="F110" t="s">
        <v>25</v>
      </c>
    </row>
    <row r="111" spans="1:6">
      <c r="A111" t="s">
        <v>11</v>
      </c>
      <c r="F111" t="s">
        <v>26</v>
      </c>
    </row>
    <row r="112" spans="1:6">
      <c r="A112" t="s">
        <v>11</v>
      </c>
      <c r="B112" t="s">
        <v>11</v>
      </c>
      <c r="C112" t="str">
        <f t="shared" si="3"/>
        <v>Construction: Construction</v>
      </c>
      <c r="F112" t="s">
        <v>27</v>
      </c>
    </row>
    <row r="113" spans="1:6">
      <c r="A113" t="s">
        <v>12</v>
      </c>
      <c r="F113" t="s">
        <v>28</v>
      </c>
    </row>
    <row r="114" spans="1:6">
      <c r="A114" t="s">
        <v>12</v>
      </c>
      <c r="B114" t="s">
        <v>13</v>
      </c>
      <c r="C114" t="str">
        <f t="shared" si="3"/>
        <v>Other: Continuous charges</v>
      </c>
      <c r="F114" t="s">
        <v>29</v>
      </c>
    </row>
    <row r="115" spans="1:6">
      <c r="A115" t="s">
        <v>12</v>
      </c>
      <c r="B115" t="s">
        <v>14</v>
      </c>
      <c r="C115" t="str">
        <f t="shared" si="3"/>
        <v>Other: Professional services</v>
      </c>
    </row>
    <row r="116" spans="1:6">
      <c r="A116" t="s">
        <v>12</v>
      </c>
      <c r="B116" t="s">
        <v>84</v>
      </c>
      <c r="C116" t="str">
        <f t="shared" si="3"/>
        <v>Other: Support for beneficiaries</v>
      </c>
    </row>
    <row r="117" spans="1:6">
      <c r="A117" t="s">
        <v>12</v>
      </c>
      <c r="B117" t="s">
        <v>12</v>
      </c>
      <c r="C117" t="str">
        <f t="shared" si="3"/>
        <v>Other: Other</v>
      </c>
    </row>
    <row r="118" spans="1:6">
      <c r="A118" t="s">
        <v>15</v>
      </c>
    </row>
    <row r="119" spans="1:6">
      <c r="A119" t="s">
        <v>15</v>
      </c>
      <c r="B119" t="s">
        <v>15</v>
      </c>
      <c r="C119" t="str">
        <f t="shared" si="3"/>
        <v>Indirect charges: Indirect charges</v>
      </c>
    </row>
  </sheetData>
  <sheetProtection algorithmName="SHA-512" hashValue="tErDSxL5EbbH8S4juDaS1zUI+gkLRnDE1vzBM4xTVujvb6Z2s9gxkwHw2GkgO7zby4CdcHRjeh6aqOZrkEi47Q==" saltValue="0q4bpShqjkGQQO7MbL+Jjw==" spinCount="100000" sheet="1" scenarios="1" selectLockedCells="1" selectUnlockedCells="1"/>
  <pageMargins left="0.7" right="0.7" top="0.75" bottom="0.75" header="0.3" footer="0.3"/>
  <pageSetup scale="34"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32F78D4C878D1428C993E19EF1F7C8D" ma:contentTypeVersion="9" ma:contentTypeDescription="Create a new document." ma:contentTypeScope="" ma:versionID="6db9b2b0832cca2e56dcdbaa26566991">
  <xsd:schema xmlns:xsd="http://www.w3.org/2001/XMLSchema" xmlns:xs="http://www.w3.org/2001/XMLSchema" xmlns:p="http://schemas.microsoft.com/office/2006/metadata/properties" xmlns:ns3="0558be83-fdff-44d1-b7f9-c546231df582" targetNamespace="http://schemas.microsoft.com/office/2006/metadata/properties" ma:root="true" ma:fieldsID="f30db9824a370d410d198919e874d84a" ns3:_="">
    <xsd:import namespace="0558be83-fdff-44d1-b7f9-c546231df582"/>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58be83-fdff-44d1-b7f9-c546231df5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C990498-846B-4483-AE8D-4E62F52F3396}">
  <ds:schemaRefs>
    <ds:schemaRef ds:uri="http://www.w3.org/XML/1998/namespace"/>
    <ds:schemaRef ds:uri="http://purl.org/dc/dcmitype/"/>
    <ds:schemaRef ds:uri="http://purl.org/dc/elements/1.1/"/>
    <ds:schemaRef ds:uri="http://purl.org/dc/terms/"/>
    <ds:schemaRef ds:uri="http://schemas.microsoft.com/office/2006/documentManagement/types"/>
    <ds:schemaRef ds:uri="http://schemas.openxmlformats.org/package/2006/metadata/core-properties"/>
    <ds:schemaRef ds:uri="http://schemas.microsoft.com/office/infopath/2007/PartnerControls"/>
    <ds:schemaRef ds:uri="0558be83-fdff-44d1-b7f9-c546231df582"/>
    <ds:schemaRef ds:uri="http://schemas.microsoft.com/office/2006/metadata/properties"/>
  </ds:schemaRefs>
</ds:datastoreItem>
</file>

<file path=customXml/itemProps2.xml><?xml version="1.0" encoding="utf-8"?>
<ds:datastoreItem xmlns:ds="http://schemas.openxmlformats.org/officeDocument/2006/customXml" ds:itemID="{A1D8EE34-1A7A-4EC9-86CA-D95E3659966D}">
  <ds:schemaRefs>
    <ds:schemaRef ds:uri="http://schemas.microsoft.com/sharepoint/v3/contenttype/forms"/>
  </ds:schemaRefs>
</ds:datastoreItem>
</file>

<file path=customXml/itemProps3.xml><?xml version="1.0" encoding="utf-8"?>
<ds:datastoreItem xmlns:ds="http://schemas.openxmlformats.org/officeDocument/2006/customXml" ds:itemID="{B6A0A351-B44E-4B5A-B35F-2B8DDE5ED9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58be83-fdff-44d1-b7f9-c546231df5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Instructions</vt:lpstr>
      <vt:lpstr>Metadata and Error Checks</vt:lpstr>
      <vt:lpstr>Budget Template</vt:lpstr>
      <vt:lpstr>config</vt:lpstr>
      <vt:lpstr>Lists</vt:lpstr>
      <vt:lpstr>C_T__HIV_Clinical_Services__SD</vt:lpstr>
      <vt:lpstr>COP20_beneficiaries</vt:lpstr>
      <vt:lpstr>COP20_funding_agencies</vt:lpstr>
      <vt:lpstr>COP20_non_pm_program_areas</vt:lpstr>
      <vt:lpstr>COP20_OU_list</vt:lpstr>
    </vt:vector>
  </TitlesOfParts>
  <Company>U S Department of State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BlatzduRivageJK</dc:creator>
  <cp:keywords/>
  <cp:lastModifiedBy>lauratrimble lauratrimble</cp:lastModifiedBy>
  <cp:lastPrinted>2018-08-03T21:18:07Z</cp:lastPrinted>
  <dcterms:created xsi:type="dcterms:W3CDTF">2018-05-31T16:30:33Z</dcterms:created>
  <dcterms:modified xsi:type="dcterms:W3CDTF">2020-06-16T19:46:50Z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0x010100232F78D4C878D1428C993E19EF1F7C8D</vt:lpwstr>
  </property>
  <property fmtid="{D5CDD505-2E9C-101B-9397-08002B2CF9AE}" pid="3" name="TaxKeyword">
    <vt:lpwstr/>
  </property>
</Properties>
</file>