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hristina.Sandberg\Documents\0584-0607 School Meals Operations Study 2020\Final 1.14.21\"/>
    </mc:Choice>
  </mc:AlternateContent>
  <bookViews>
    <workbookView xWindow="0" yWindow="0" windowWidth="20490" windowHeight="7320" tabRatio="462"/>
  </bookViews>
  <sheets>
    <sheet name="Burden Table" sheetId="2" r:id="rId1"/>
  </sheets>
  <definedNames>
    <definedName name="_xlnm.Print_Area" localSheetId="0">'Burden Table'!$A$1:$R$22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2" l="1"/>
  <c r="E17" i="2"/>
  <c r="H9" i="2" l="1"/>
  <c r="J9" i="2" s="1"/>
  <c r="P9" i="2" s="1"/>
  <c r="R9" i="2" s="1"/>
  <c r="H8" i="2"/>
  <c r="J8" i="2" s="1"/>
  <c r="P8" i="2" s="1"/>
  <c r="R8" i="2" s="1"/>
  <c r="K17" i="2" l="1"/>
  <c r="K13" i="2"/>
  <c r="H6" i="2" l="1"/>
  <c r="J6" i="2" s="1"/>
  <c r="P6" i="2" s="1"/>
  <c r="R6" i="2" s="1"/>
  <c r="H5" i="2" l="1"/>
  <c r="J5" i="2" s="1"/>
  <c r="P5" i="2" s="1"/>
  <c r="R5" i="2" s="1"/>
  <c r="K7" i="2"/>
  <c r="M7" i="2" s="1"/>
  <c r="O7" i="2" s="1"/>
  <c r="H7" i="2"/>
  <c r="J7" i="2" s="1"/>
  <c r="P7" i="2" l="1"/>
  <c r="R7" i="2" s="1"/>
  <c r="K10" i="2" l="1"/>
  <c r="K11" i="2"/>
  <c r="K12" i="2"/>
  <c r="K4" i="2"/>
  <c r="K14" i="2" l="1"/>
  <c r="K16" i="2" s="1"/>
  <c r="M4" i="2"/>
  <c r="M10" i="2"/>
  <c r="H4" i="2"/>
  <c r="H10" i="2"/>
  <c r="H16" i="2"/>
  <c r="J10" i="2" l="1"/>
  <c r="O4" i="2"/>
  <c r="J4" i="2"/>
  <c r="J16" i="2"/>
  <c r="O10" i="2"/>
  <c r="P10" i="2" l="1"/>
  <c r="P4" i="2"/>
  <c r="H11" i="2"/>
  <c r="R4" i="2" l="1"/>
  <c r="R10" i="2"/>
  <c r="M11" i="2"/>
  <c r="J11" i="2"/>
  <c r="O11" i="2" l="1"/>
  <c r="P11" i="2" l="1"/>
  <c r="H12" i="2"/>
  <c r="R11" i="2" l="1"/>
  <c r="M12" i="2"/>
  <c r="J12" i="2"/>
  <c r="O12" i="2" l="1"/>
  <c r="H13" i="2"/>
  <c r="P12" i="2" l="1"/>
  <c r="M13" i="2"/>
  <c r="J13" i="2"/>
  <c r="R12" i="2" l="1"/>
  <c r="O13" i="2"/>
  <c r="P13" i="2" l="1"/>
  <c r="R13" i="2" s="1"/>
  <c r="H14" i="2"/>
  <c r="J14" i="2" l="1"/>
  <c r="M14" i="2"/>
  <c r="O14" i="2" s="1"/>
  <c r="P14" i="2" l="1"/>
  <c r="R14" i="2" l="1"/>
  <c r="H15" i="2"/>
  <c r="H17" i="2" s="1"/>
  <c r="G17" i="2" s="1"/>
  <c r="M16" i="2" l="1"/>
  <c r="M15" i="2"/>
  <c r="J15" i="2"/>
  <c r="J17" i="2" s="1"/>
  <c r="I17" i="2" s="1"/>
  <c r="M17" i="2" l="1"/>
  <c r="O16" i="2"/>
  <c r="O15" i="2"/>
  <c r="O17" i="2" l="1"/>
  <c r="P16" i="2"/>
  <c r="P15" i="2"/>
  <c r="P17" i="2" l="1"/>
  <c r="R15" i="2"/>
  <c r="R16" i="2"/>
  <c r="R17" i="2" l="1"/>
  <c r="R18" i="2" s="1"/>
  <c r="R19" i="2" l="1"/>
</calcChain>
</file>

<file path=xl/sharedStrings.xml><?xml version="1.0" encoding="utf-8"?>
<sst xmlns="http://schemas.openxmlformats.org/spreadsheetml/2006/main" count="55" uniqueCount="51">
  <si>
    <t>State / Local Government</t>
  </si>
  <si>
    <t>Responsive</t>
  </si>
  <si>
    <t>Non-Responsive</t>
  </si>
  <si>
    <t>Type of respondents</t>
  </si>
  <si>
    <t>Type of survey instruments</t>
  </si>
  <si>
    <t>Sample Size</t>
  </si>
  <si>
    <t>Number of respondents</t>
  </si>
  <si>
    <t>Frequency of response</t>
  </si>
  <si>
    <t>Total Annual responses</t>
  </si>
  <si>
    <t>Hours per response</t>
  </si>
  <si>
    <t>Annual burden (hours)</t>
  </si>
  <si>
    <t>Number of 
Non-respondents</t>
  </si>
  <si>
    <t>Total Annual hour burden</t>
  </si>
  <si>
    <t>TOTAL</t>
  </si>
  <si>
    <t>All</t>
  </si>
  <si>
    <t xml:space="preserve">State CN Directors </t>
  </si>
  <si>
    <t xml:space="preserve">Notes: </t>
  </si>
  <si>
    <t xml:space="preserve"> </t>
  </si>
  <si>
    <t>Hourly Wage Rate</t>
  </si>
  <si>
    <t xml:space="preserve">Total annualized cost of respondent burden </t>
  </si>
  <si>
    <t xml:space="preserve">State Child Nutrition Director Survey 2020-2021 </t>
  </si>
  <si>
    <t xml:space="preserve">Telephone Meeting Agenda </t>
  </si>
  <si>
    <t>Study Support Email from FNS Regional Office to State Agencies</t>
  </si>
  <si>
    <t>State Agency Invitation Email</t>
  </si>
  <si>
    <t xml:space="preserve">Reminder Call Script </t>
  </si>
  <si>
    <t>Reminder Email</t>
  </si>
  <si>
    <t xml:space="preserve">State Agency Last Chance Post Card </t>
  </si>
  <si>
    <t>State Agency Child Nutrition Director Advance Email</t>
  </si>
  <si>
    <t>.33% to Account for Fully Loaded Wage Rate</t>
  </si>
  <si>
    <t>TOTAL REPORTING BURDEN (Fully Loaded)</t>
  </si>
  <si>
    <t>Appendix</t>
  </si>
  <si>
    <t xml:space="preserve">FNS-10 Administrative Data Request </t>
  </si>
  <si>
    <t xml:space="preserve">FNS-418 Administrative Data Request </t>
  </si>
  <si>
    <t xml:space="preserve">FNS-44 Administrative Data Request </t>
  </si>
  <si>
    <t xml:space="preserve">E4 &amp; F4 - In total, 67 State agencies are included in this collection. In some states, different agencies oversee different Child Nutrition Programs (NSLP/SBP, SFSP, CACFP) so the number of state agencies in the sample is larger than the number of states and territories included. State level pretest respondents are included in the overall State sample of 67 so are not considered unique respondents for the purpose of calculating total sample size or total number of respondents. </t>
  </si>
  <si>
    <t>N/A</t>
  </si>
  <si>
    <t>D.1</t>
  </si>
  <si>
    <t>D.2</t>
  </si>
  <si>
    <t>Appendix I.  Estimated Annualized Burden</t>
  </si>
  <si>
    <t>E.1</t>
  </si>
  <si>
    <t>E.2</t>
  </si>
  <si>
    <t>D.3</t>
  </si>
  <si>
    <t>C.1/C.2</t>
  </si>
  <si>
    <t>E.3</t>
  </si>
  <si>
    <t>E.4</t>
  </si>
  <si>
    <t>E.5</t>
  </si>
  <si>
    <t>E.6</t>
  </si>
  <si>
    <t>E.7</t>
  </si>
  <si>
    <t xml:space="preserve">Survey and administrative data pre-test and debrief </t>
  </si>
  <si>
    <t xml:space="preserve">Study Brochure </t>
  </si>
  <si>
    <t>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</si>
</sst>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0"/>
    <numFmt numFmtId="165" formatCode="0.000000"/>
    <numFmt numFmtId="166" formatCode="0.00000"/>
    <numFmt numFmtId="167" formatCode="0.0"/>
    <numFmt numFmtId="168" formatCode="0.0000"/>
  </numFmts>
  <fonts count="11" x14ac:knownFonts="1">
    <font>
      <sz val="11"/>
      <color theme="1"/>
      <name val="Calibri"/>
      <family val="2"/>
      <scheme val="minor"/>
    </font>
    <font>
      <sz val="11"/>
      <color theme="1"/>
      <name val="Calibri"/>
      <family val="2"/>
      <scheme val="minor"/>
    </font>
    <font>
      <b/>
      <sz val="9"/>
      <color theme="1"/>
      <name val="Franklin Gothic Book"/>
      <family val="2"/>
    </font>
    <font>
      <sz val="9"/>
      <color theme="1"/>
      <name val="Calibri"/>
      <family val="2"/>
      <scheme val="minor"/>
    </font>
    <font>
      <sz val="9"/>
      <color theme="1"/>
      <name val="Franklin Gothic Book"/>
      <family val="2"/>
    </font>
    <font>
      <sz val="9"/>
      <name val="Franklin Gothic Book"/>
      <family val="2"/>
    </font>
    <font>
      <sz val="8"/>
      <name val="Calibri"/>
      <family val="2"/>
      <scheme val="minor"/>
    </font>
    <font>
      <u/>
      <sz val="11"/>
      <color theme="10"/>
      <name val="Calibri"/>
      <family val="2"/>
      <scheme val="minor"/>
    </font>
    <font>
      <u/>
      <sz val="11"/>
      <color theme="11"/>
      <name val="Calibri"/>
      <family val="2"/>
      <scheme val="minor"/>
    </font>
    <font>
      <b/>
      <sz val="9"/>
      <color theme="1"/>
      <name val="Calibri"/>
      <family val="2"/>
      <scheme val="minor"/>
    </font>
    <font>
      <sz val="9"/>
      <name val="Calibri"/>
      <family val="2"/>
      <scheme val="minor"/>
    </font>
  </fonts>
  <fills count="3">
    <fill>
      <patternFill patternType="none"/>
    </fill>
    <fill>
      <patternFill patternType="gray125"/>
    </fill>
    <fill>
      <patternFill patternType="solid">
        <fgColor rgb="FFFFFFCC"/>
      </patternFill>
    </fill>
  </fills>
  <borders count="51">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style="thin">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indexed="64"/>
      </bottom>
      <diagonal/>
    </border>
    <border>
      <left/>
      <right/>
      <top style="medium">
        <color auto="1"/>
      </top>
      <bottom style="thin">
        <color auto="1"/>
      </bottom>
      <diagonal/>
    </border>
    <border>
      <left/>
      <right/>
      <top style="medium">
        <color auto="1"/>
      </top>
      <bottom/>
      <diagonal/>
    </border>
    <border>
      <left/>
      <right/>
      <top style="thin">
        <color indexed="64"/>
      </top>
      <bottom style="medium">
        <color auto="1"/>
      </bottom>
      <diagonal/>
    </border>
    <border>
      <left style="medium">
        <color indexed="64"/>
      </left>
      <right/>
      <top style="medium">
        <color indexed="64"/>
      </top>
      <bottom/>
      <diagonal/>
    </border>
    <border>
      <left/>
      <right/>
      <top style="medium">
        <color indexed="64"/>
      </top>
      <bottom style="medium">
        <color auto="1"/>
      </bottom>
      <diagonal/>
    </border>
    <border>
      <left/>
      <right style="medium">
        <color indexed="64"/>
      </right>
      <top style="medium">
        <color indexed="64"/>
      </top>
      <bottom/>
      <diagonal/>
    </border>
    <border>
      <left style="medium">
        <color indexed="64"/>
      </left>
      <right style="medium">
        <color auto="1"/>
      </right>
      <top/>
      <bottom/>
      <diagonal/>
    </border>
    <border>
      <left style="medium">
        <color indexed="64"/>
      </left>
      <right/>
      <top/>
      <bottom style="medium">
        <color indexed="64"/>
      </bottom>
      <diagonal/>
    </border>
    <border>
      <left style="thin">
        <color indexed="64"/>
      </left>
      <right/>
      <top style="medium">
        <color auto="1"/>
      </top>
      <bottom/>
      <diagonal/>
    </border>
    <border>
      <left style="thin">
        <color indexed="64"/>
      </left>
      <right/>
      <top style="thin">
        <color indexed="64"/>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rgb="FFB2B2B2"/>
      </left>
      <right/>
      <top/>
      <bottom/>
      <diagonal/>
    </border>
  </borders>
  <cellStyleXfs count="5">
    <xf numFmtId="0" fontId="0" fillId="0" borderId="0"/>
    <xf numFmtId="0" fontId="1" fillId="2" borderId="1" applyNumberFormat="0" applyFont="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11">
    <xf numFmtId="0" fontId="0" fillId="0" borderId="0" xfId="0"/>
    <xf numFmtId="0" fontId="3" fillId="0" borderId="0" xfId="0" applyFont="1"/>
    <xf numFmtId="0" fontId="4" fillId="0" borderId="8" xfId="0" applyFont="1" applyFill="1" applyBorder="1" applyAlignment="1">
      <alignment horizontal="center" wrapText="1"/>
    </xf>
    <xf numFmtId="0" fontId="4" fillId="0" borderId="0" xfId="0" applyFont="1"/>
    <xf numFmtId="0" fontId="4" fillId="0" borderId="11" xfId="0" applyFont="1" applyFill="1" applyBorder="1" applyAlignment="1">
      <alignment horizontal="left" wrapText="1"/>
    </xf>
    <xf numFmtId="0" fontId="4" fillId="0" borderId="11" xfId="0" applyFont="1" applyFill="1" applyBorder="1" applyAlignment="1">
      <alignment horizontal="center" wrapText="1"/>
    </xf>
    <xf numFmtId="0" fontId="4" fillId="0" borderId="11" xfId="0" applyFont="1" applyFill="1" applyBorder="1" applyAlignment="1">
      <alignment wrapText="1"/>
    </xf>
    <xf numFmtId="0" fontId="4" fillId="0" borderId="11" xfId="0" applyFont="1" applyFill="1" applyBorder="1" applyAlignment="1">
      <alignment horizontal="right" wrapText="1"/>
    </xf>
    <xf numFmtId="0" fontId="4" fillId="0" borderId="14" xfId="0" applyFont="1" applyFill="1" applyBorder="1" applyAlignment="1">
      <alignment horizontal="right" wrapText="1"/>
    </xf>
    <xf numFmtId="0" fontId="4" fillId="0" borderId="0" xfId="0" applyFont="1" applyFill="1"/>
    <xf numFmtId="164" fontId="4" fillId="0" borderId="14" xfId="0" applyNumberFormat="1" applyFont="1" applyFill="1" applyBorder="1" applyAlignment="1">
      <alignment horizontal="right" wrapText="1"/>
    </xf>
    <xf numFmtId="3" fontId="4" fillId="0" borderId="11" xfId="0" applyNumberFormat="1" applyFont="1" applyFill="1" applyBorder="1" applyAlignment="1">
      <alignment wrapText="1"/>
    </xf>
    <xf numFmtId="3" fontId="4" fillId="0" borderId="13" xfId="0" applyNumberFormat="1" applyFont="1" applyFill="1" applyBorder="1" applyAlignment="1">
      <alignment wrapText="1"/>
    </xf>
    <xf numFmtId="4" fontId="2" fillId="0" borderId="19" xfId="0" applyNumberFormat="1" applyFont="1" applyFill="1" applyBorder="1" applyAlignment="1">
      <alignment horizontal="right" vertical="center" wrapText="1"/>
    </xf>
    <xf numFmtId="0" fontId="3" fillId="0" borderId="0" xfId="0" applyFont="1" applyFill="1"/>
    <xf numFmtId="2" fontId="2" fillId="0" borderId="16" xfId="0" applyNumberFormat="1" applyFont="1" applyFill="1" applyBorder="1" applyAlignment="1">
      <alignment horizontal="center" vertical="center" wrapText="1"/>
    </xf>
    <xf numFmtId="0" fontId="0" fillId="0" borderId="1" xfId="1" applyFont="1" applyFill="1"/>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textRotation="90" wrapText="1"/>
    </xf>
    <xf numFmtId="0" fontId="2" fillId="0" borderId="6" xfId="0" applyFont="1" applyFill="1" applyBorder="1" applyAlignment="1">
      <alignment horizontal="center" textRotation="90" wrapText="1"/>
    </xf>
    <xf numFmtId="0" fontId="2" fillId="0" borderId="3" xfId="0" applyFont="1" applyFill="1" applyBorder="1" applyAlignment="1">
      <alignment horizontal="center" textRotation="90" wrapText="1"/>
    </xf>
    <xf numFmtId="0" fontId="2" fillId="0" borderId="4" xfId="0" applyFont="1" applyFill="1" applyBorder="1" applyAlignment="1">
      <alignment horizontal="center" textRotation="90" wrapText="1"/>
    </xf>
    <xf numFmtId="0" fontId="2" fillId="0" borderId="7" xfId="0" applyFont="1" applyFill="1" applyBorder="1" applyAlignment="1">
      <alignment horizontal="center" textRotation="90" wrapText="1"/>
    </xf>
    <xf numFmtId="0" fontId="2" fillId="0" borderId="15" xfId="0" applyFont="1" applyFill="1" applyBorder="1" applyAlignment="1">
      <alignment vertical="top" wrapText="1"/>
    </xf>
    <xf numFmtId="0" fontId="2" fillId="0" borderId="16" xfId="0" applyFont="1" applyFill="1" applyBorder="1" applyAlignment="1">
      <alignment horizontal="left" wrapText="1"/>
    </xf>
    <xf numFmtId="3" fontId="2" fillId="0" borderId="16" xfId="0" applyNumberFormat="1" applyFont="1" applyFill="1" applyBorder="1" applyAlignment="1">
      <alignment vertical="center" wrapText="1"/>
    </xf>
    <xf numFmtId="164" fontId="2" fillId="0" borderId="16" xfId="0" applyNumberFormat="1" applyFont="1" applyFill="1" applyBorder="1" applyAlignment="1">
      <alignment horizontal="center" vertical="center" wrapText="1"/>
    </xf>
    <xf numFmtId="164" fontId="3" fillId="0" borderId="0" xfId="0" applyNumberFormat="1" applyFont="1" applyFill="1"/>
    <xf numFmtId="165" fontId="3" fillId="0" borderId="0" xfId="0" applyNumberFormat="1" applyFont="1" applyFill="1"/>
    <xf numFmtId="166" fontId="3" fillId="0" borderId="0" xfId="0" applyNumberFormat="1" applyFont="1" applyFill="1"/>
    <xf numFmtId="0" fontId="4" fillId="0" borderId="20" xfId="0" applyFont="1" applyFill="1" applyBorder="1" applyAlignment="1">
      <alignment horizontal="center" wrapText="1"/>
    </xf>
    <xf numFmtId="0" fontId="4" fillId="0" borderId="20" xfId="0" applyFont="1" applyFill="1" applyBorder="1" applyAlignment="1">
      <alignment wrapText="1"/>
    </xf>
    <xf numFmtId="0" fontId="4" fillId="0" borderId="24" xfId="0" applyFont="1" applyFill="1" applyBorder="1" applyAlignment="1">
      <alignment horizontal="right" wrapText="1"/>
    </xf>
    <xf numFmtId="0" fontId="4" fillId="0" borderId="8" xfId="0" applyFont="1" applyFill="1" applyBorder="1" applyAlignment="1">
      <alignment wrapText="1"/>
    </xf>
    <xf numFmtId="0" fontId="4" fillId="0" borderId="10" xfId="0" applyFont="1" applyFill="1" applyBorder="1" applyAlignment="1">
      <alignment horizontal="right" wrapText="1"/>
    </xf>
    <xf numFmtId="0" fontId="4" fillId="0" borderId="4" xfId="0" applyFont="1" applyFill="1" applyBorder="1" applyAlignment="1">
      <alignment horizontal="center" wrapText="1"/>
    </xf>
    <xf numFmtId="0" fontId="4" fillId="0" borderId="9" xfId="0" applyFont="1" applyFill="1" applyBorder="1" applyAlignment="1">
      <alignment horizontal="left" wrapText="1"/>
    </xf>
    <xf numFmtId="3" fontId="4" fillId="0" borderId="30" xfId="0" applyNumberFormat="1" applyFont="1" applyFill="1" applyBorder="1" applyAlignment="1">
      <alignment wrapText="1"/>
    </xf>
    <xf numFmtId="167" fontId="4" fillId="0" borderId="11" xfId="0" applyNumberFormat="1" applyFont="1" applyFill="1" applyBorder="1" applyAlignment="1">
      <alignment horizontal="right" wrapText="1"/>
    </xf>
    <xf numFmtId="0" fontId="4" fillId="0" borderId="4" xfId="0" applyFont="1" applyFill="1" applyBorder="1" applyAlignment="1">
      <alignment wrapText="1"/>
    </xf>
    <xf numFmtId="164" fontId="4" fillId="0" borderId="5" xfId="0" applyNumberFormat="1" applyFont="1" applyFill="1" applyBorder="1" applyAlignment="1">
      <alignment horizontal="right" wrapText="1"/>
    </xf>
    <xf numFmtId="4" fontId="2" fillId="0" borderId="29" xfId="0" applyNumberFormat="1" applyFont="1" applyFill="1" applyBorder="1" applyAlignment="1">
      <alignment horizontal="right" vertical="center" wrapText="1"/>
    </xf>
    <xf numFmtId="1" fontId="4" fillId="0" borderId="8" xfId="0" applyNumberFormat="1" applyFont="1" applyFill="1" applyBorder="1" applyAlignment="1">
      <alignment horizontal="right" wrapText="1"/>
    </xf>
    <xf numFmtId="1" fontId="4" fillId="0" borderId="11" xfId="0" applyNumberFormat="1" applyFont="1" applyFill="1" applyBorder="1" applyAlignment="1">
      <alignment horizontal="right" wrapText="1"/>
    </xf>
    <xf numFmtId="1" fontId="4" fillId="0" borderId="4" xfId="0" applyNumberFormat="1" applyFont="1" applyFill="1" applyBorder="1" applyAlignment="1">
      <alignment horizontal="right" wrapText="1"/>
    </xf>
    <xf numFmtId="1" fontId="4" fillId="0" borderId="20" xfId="0" applyNumberFormat="1" applyFont="1" applyFill="1" applyBorder="1" applyAlignment="1">
      <alignment horizontal="right" wrapText="1"/>
    </xf>
    <xf numFmtId="0" fontId="4" fillId="0" borderId="5" xfId="0" applyFont="1" applyFill="1" applyBorder="1" applyAlignment="1">
      <alignment horizontal="right" wrapText="1"/>
    </xf>
    <xf numFmtId="2" fontId="4" fillId="0" borderId="12" xfId="0" applyNumberFormat="1" applyFont="1" applyFill="1" applyBorder="1" applyAlignment="1"/>
    <xf numFmtId="2" fontId="4" fillId="0" borderId="6" xfId="0" applyNumberFormat="1" applyFont="1" applyFill="1" applyBorder="1" applyAlignment="1"/>
    <xf numFmtId="0" fontId="9" fillId="0" borderId="0" xfId="0" applyFont="1" applyFill="1"/>
    <xf numFmtId="2" fontId="4" fillId="0" borderId="0" xfId="0" applyNumberFormat="1" applyFont="1"/>
    <xf numFmtId="2" fontId="4" fillId="0" borderId="2" xfId="0" applyNumberFormat="1" applyFont="1" applyFill="1" applyBorder="1" applyAlignment="1"/>
    <xf numFmtId="0" fontId="10" fillId="0" borderId="0" xfId="0" applyFont="1"/>
    <xf numFmtId="0" fontId="4" fillId="0" borderId="32" xfId="0" applyFont="1" applyFill="1" applyBorder="1" applyAlignment="1">
      <alignment wrapText="1"/>
    </xf>
    <xf numFmtId="0" fontId="4" fillId="0" borderId="32" xfId="0" applyFont="1" applyFill="1" applyBorder="1" applyAlignment="1">
      <alignment horizontal="right" wrapText="1"/>
    </xf>
    <xf numFmtId="0" fontId="4" fillId="0" borderId="33" xfId="0" applyFont="1" applyFill="1" applyBorder="1" applyAlignment="1">
      <alignment horizontal="right" wrapText="1"/>
    </xf>
    <xf numFmtId="3" fontId="4" fillId="0" borderId="4" xfId="0" applyNumberFormat="1" applyFont="1" applyFill="1" applyBorder="1" applyAlignment="1">
      <alignment wrapText="1"/>
    </xf>
    <xf numFmtId="44" fontId="4" fillId="0" borderId="28" xfId="4" applyFont="1" applyFill="1" applyBorder="1" applyAlignment="1"/>
    <xf numFmtId="44" fontId="4" fillId="0" borderId="24" xfId="4" applyFont="1" applyFill="1" applyBorder="1" applyAlignment="1"/>
    <xf numFmtId="44" fontId="4" fillId="0" borderId="34" xfId="4" applyFont="1" applyFill="1" applyBorder="1" applyAlignment="1"/>
    <xf numFmtId="44" fontId="2" fillId="0" borderId="19" xfId="4" applyFont="1" applyFill="1" applyBorder="1" applyAlignment="1">
      <alignment horizontal="right" vertical="center" wrapText="1"/>
    </xf>
    <xf numFmtId="0" fontId="4" fillId="0" borderId="21" xfId="0" applyFont="1" applyFill="1" applyBorder="1" applyAlignment="1">
      <alignment horizontal="left" wrapText="1"/>
    </xf>
    <xf numFmtId="0" fontId="4" fillId="0" borderId="4" xfId="0" applyFont="1" applyFill="1" applyBorder="1" applyAlignment="1">
      <alignment horizontal="left" wrapText="1"/>
    </xf>
    <xf numFmtId="2" fontId="2" fillId="0" borderId="37" xfId="0" applyNumberFormat="1" applyFont="1" applyFill="1" applyBorder="1" applyAlignment="1">
      <alignment vertical="center" wrapText="1"/>
    </xf>
    <xf numFmtId="2" fontId="2" fillId="0" borderId="38" xfId="0" applyNumberFormat="1" applyFont="1" applyFill="1" applyBorder="1" applyAlignment="1">
      <alignment vertical="center" wrapText="1"/>
    </xf>
    <xf numFmtId="44" fontId="2" fillId="0" borderId="33" xfId="4" applyFont="1" applyFill="1" applyBorder="1" applyAlignment="1">
      <alignment horizontal="right" vertical="center" wrapText="1"/>
    </xf>
    <xf numFmtId="44" fontId="2" fillId="0" borderId="5" xfId="4" applyFont="1" applyFill="1" applyBorder="1" applyAlignment="1">
      <alignment horizontal="right" vertical="center" wrapText="1"/>
    </xf>
    <xf numFmtId="44" fontId="5" fillId="0" borderId="14" xfId="0" applyNumberFormat="1" applyFont="1" applyFill="1" applyBorder="1" applyAlignment="1"/>
    <xf numFmtId="44" fontId="5" fillId="0" borderId="21" xfId="0" applyNumberFormat="1" applyFont="1" applyFill="1" applyBorder="1" applyAlignment="1"/>
    <xf numFmtId="0" fontId="2" fillId="0" borderId="46" xfId="0" applyFont="1" applyFill="1" applyBorder="1" applyAlignment="1">
      <alignment horizontal="left" wrapText="1"/>
    </xf>
    <xf numFmtId="0" fontId="4" fillId="0" borderId="11" xfId="0" applyFont="1" applyFill="1" applyBorder="1" applyAlignment="1">
      <alignment horizontal="left" vertical="center" wrapText="1"/>
    </xf>
    <xf numFmtId="0" fontId="2" fillId="0" borderId="38" xfId="0" applyFont="1" applyFill="1" applyBorder="1" applyAlignment="1">
      <alignment horizontal="center" wrapText="1"/>
    </xf>
    <xf numFmtId="0" fontId="4" fillId="0" borderId="20" xfId="0" applyFont="1" applyFill="1" applyBorder="1" applyAlignment="1">
      <alignment horizontal="left" wrapText="1"/>
    </xf>
    <xf numFmtId="3" fontId="2" fillId="0" borderId="17" xfId="0" applyNumberFormat="1" applyFont="1" applyFill="1" applyBorder="1" applyAlignment="1">
      <alignment vertical="center" wrapText="1"/>
    </xf>
    <xf numFmtId="168" fontId="4" fillId="0" borderId="11" xfId="0" applyNumberFormat="1" applyFont="1" applyFill="1" applyBorder="1" applyAlignment="1">
      <alignment horizontal="right" wrapText="1"/>
    </xf>
    <xf numFmtId="168" fontId="4" fillId="0" borderId="4" xfId="0" applyNumberFormat="1" applyFont="1" applyFill="1" applyBorder="1" applyAlignment="1">
      <alignment horizontal="right" wrapText="1"/>
    </xf>
    <xf numFmtId="168" fontId="4" fillId="0" borderId="14" xfId="0" applyNumberFormat="1" applyFont="1" applyFill="1" applyBorder="1" applyAlignment="1">
      <alignment horizontal="right" wrapText="1"/>
    </xf>
    <xf numFmtId="168" fontId="4" fillId="0" borderId="24" xfId="0" applyNumberFormat="1" applyFont="1" applyFill="1" applyBorder="1" applyAlignment="1">
      <alignment horizontal="right" wrapText="1"/>
    </xf>
    <xf numFmtId="0" fontId="3" fillId="0" borderId="39" xfId="0" applyFont="1" applyFill="1" applyBorder="1"/>
    <xf numFmtId="0" fontId="3" fillId="0" borderId="40" xfId="0" applyFont="1" applyFill="1" applyBorder="1"/>
    <xf numFmtId="0" fontId="3" fillId="0" borderId="37" xfId="0" applyFont="1" applyFill="1" applyBorder="1"/>
    <xf numFmtId="0" fontId="3" fillId="0" borderId="41" xfId="0" applyFont="1" applyFill="1" applyBorder="1"/>
    <xf numFmtId="0" fontId="2" fillId="0" borderId="2" xfId="0" applyFont="1" applyFill="1" applyBorder="1" applyAlignment="1">
      <alignment horizontal="center" vertical="center" textRotation="90" wrapText="1"/>
    </xf>
    <xf numFmtId="0" fontId="2" fillId="0" borderId="31" xfId="0" applyFont="1" applyFill="1" applyBorder="1" applyAlignment="1">
      <alignment horizontal="center" wrapText="1"/>
    </xf>
    <xf numFmtId="0" fontId="2" fillId="0" borderId="0" xfId="0" applyFont="1" applyFill="1" applyBorder="1" applyAlignment="1">
      <alignment horizontal="center" wrapText="1"/>
    </xf>
    <xf numFmtId="44" fontId="5" fillId="0" borderId="5" xfId="0" applyNumberFormat="1" applyFont="1" applyFill="1" applyBorder="1" applyAlignment="1"/>
    <xf numFmtId="3" fontId="2" fillId="0" borderId="18" xfId="0" applyNumberFormat="1" applyFont="1" applyFill="1" applyBorder="1" applyAlignment="1">
      <alignment vertical="center" wrapText="1"/>
    </xf>
    <xf numFmtId="1" fontId="2" fillId="0" borderId="16" xfId="0" applyNumberFormat="1" applyFont="1" applyFill="1" applyBorder="1" applyAlignment="1">
      <alignment horizontal="center" vertical="center" wrapText="1"/>
    </xf>
    <xf numFmtId="0" fontId="0" fillId="0" borderId="31" xfId="0" applyFill="1" applyBorder="1" applyAlignment="1">
      <alignment textRotation="90"/>
    </xf>
    <xf numFmtId="0" fontId="0" fillId="0" borderId="43" xfId="0" applyFill="1" applyBorder="1" applyAlignment="1">
      <alignment textRotation="90"/>
    </xf>
    <xf numFmtId="0" fontId="0" fillId="0" borderId="50" xfId="1" applyFont="1" applyFill="1" applyBorder="1" applyAlignment="1">
      <alignment horizontal="left" wrapText="1"/>
    </xf>
    <xf numFmtId="0" fontId="0" fillId="0" borderId="0" xfId="1" applyFont="1" applyFill="1" applyBorder="1" applyAlignment="1">
      <alignment horizontal="left" wrapText="1"/>
    </xf>
    <xf numFmtId="0" fontId="2" fillId="0" borderId="45"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21" xfId="0" applyFont="1" applyFill="1" applyBorder="1" applyAlignment="1">
      <alignment horizontal="center" wrapText="1"/>
    </xf>
    <xf numFmtId="0" fontId="2" fillId="0" borderId="26" xfId="0" applyFont="1" applyFill="1" applyBorder="1" applyAlignment="1">
      <alignment horizontal="center" wrapText="1"/>
    </xf>
    <xf numFmtId="0" fontId="2" fillId="0" borderId="27" xfId="0" applyFont="1" applyFill="1" applyBorder="1" applyAlignment="1">
      <alignment horizontal="center" wrapText="1"/>
    </xf>
    <xf numFmtId="0" fontId="0" fillId="0" borderId="42" xfId="0" applyFill="1" applyBorder="1" applyAlignment="1">
      <alignment textRotation="90"/>
    </xf>
    <xf numFmtId="0" fontId="0" fillId="0" borderId="22" xfId="0" applyFill="1" applyBorder="1" applyAlignment="1">
      <alignment textRotation="90"/>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4" xfId="0" applyFont="1" applyFill="1" applyBorder="1" applyAlignment="1">
      <alignment horizontal="left" vertical="top" wrapText="1"/>
    </xf>
    <xf numFmtId="0" fontId="2" fillId="0" borderId="37" xfId="0" applyFont="1" applyFill="1" applyBorder="1" applyAlignment="1">
      <alignment horizontal="left" vertical="top"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cellXfs>
  <cellStyles count="5">
    <cellStyle name="Currency" xfId="4" builtinId="4"/>
    <cellStyle name="Followed Hyperlink" xfId="3" builtinId="9" hidden="1"/>
    <cellStyle name="Hyperlink" xfId="2" builtinId="8" hidden="1"/>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tabSelected="1" zoomScaleNormal="100" zoomScalePageLayoutView="130" workbookViewId="0">
      <selection activeCell="O3" sqref="O3"/>
    </sheetView>
  </sheetViews>
  <sheetFormatPr defaultColWidth="9" defaultRowHeight="12" x14ac:dyDescent="0.3"/>
  <cols>
    <col min="1" max="1" width="3.7265625" style="1" customWidth="1"/>
    <col min="2" max="2" width="16.7265625" style="1" customWidth="1"/>
    <col min="3" max="3" width="42.54296875" style="1" customWidth="1"/>
    <col min="4" max="4" width="9.26953125" style="1" bestFit="1" customWidth="1"/>
    <col min="5" max="5" width="6.453125" style="1" bestFit="1" customWidth="1"/>
    <col min="6" max="6" width="10.453125" style="1" customWidth="1"/>
    <col min="7" max="7" width="8.26953125" style="1" bestFit="1" customWidth="1"/>
    <col min="8" max="8" width="9" style="1" customWidth="1"/>
    <col min="9" max="9" width="7.81640625" style="1" customWidth="1"/>
    <col min="10" max="10" width="10.7265625" style="1" customWidth="1"/>
    <col min="11" max="11" width="8.453125" style="1" bestFit="1" customWidth="1"/>
    <col min="12" max="12" width="7.453125" style="1" bestFit="1" customWidth="1"/>
    <col min="13" max="13" width="6.453125" style="1" bestFit="1" customWidth="1"/>
    <col min="14" max="14" width="7.453125" style="1" bestFit="1" customWidth="1"/>
    <col min="15" max="15" width="7.7265625" style="1" customWidth="1"/>
    <col min="16" max="16" width="9.453125" style="1" bestFit="1" customWidth="1"/>
    <col min="17" max="17" width="9" style="1" customWidth="1"/>
    <col min="18" max="18" width="12.453125" style="1" bestFit="1" customWidth="1"/>
    <col min="19" max="19" width="9" style="1"/>
    <col min="20" max="20" width="12.26953125" style="1" bestFit="1" customWidth="1"/>
    <col min="21" max="16384" width="9" style="1"/>
  </cols>
  <sheetData>
    <row r="1" spans="1:19" ht="12.5" thickBot="1" x14ac:dyDescent="0.35">
      <c r="A1" s="79"/>
      <c r="B1" s="80" t="s">
        <v>38</v>
      </c>
      <c r="C1" s="80"/>
      <c r="D1" s="80"/>
      <c r="E1" s="80"/>
      <c r="F1" s="80"/>
      <c r="G1" s="80"/>
      <c r="H1" s="80"/>
      <c r="I1" s="80"/>
      <c r="J1" s="80"/>
      <c r="K1" s="80"/>
      <c r="L1" s="80"/>
      <c r="M1" s="80"/>
      <c r="N1" s="80"/>
      <c r="O1" s="80"/>
      <c r="P1" s="81"/>
      <c r="Q1" s="81"/>
      <c r="R1" s="82"/>
    </row>
    <row r="2" spans="1:19" ht="12" customHeight="1" x14ac:dyDescent="0.35">
      <c r="A2" s="83"/>
      <c r="B2" s="84"/>
      <c r="C2" s="85"/>
      <c r="D2" s="85"/>
      <c r="E2" s="85"/>
      <c r="F2" s="95" t="s">
        <v>1</v>
      </c>
      <c r="G2" s="96"/>
      <c r="H2" s="96"/>
      <c r="I2" s="96"/>
      <c r="J2" s="97"/>
      <c r="K2" s="100" t="s">
        <v>2</v>
      </c>
      <c r="L2" s="101"/>
      <c r="M2" s="101"/>
      <c r="N2" s="101"/>
      <c r="O2" s="102"/>
      <c r="P2" s="103" t="s">
        <v>14</v>
      </c>
      <c r="Q2" s="104"/>
      <c r="R2" s="105"/>
    </row>
    <row r="3" spans="1:19" ht="86.5" thickBot="1" x14ac:dyDescent="0.4">
      <c r="A3" s="98" t="s">
        <v>0</v>
      </c>
      <c r="B3" s="17" t="s">
        <v>3</v>
      </c>
      <c r="C3" s="18" t="s">
        <v>4</v>
      </c>
      <c r="D3" s="72" t="s">
        <v>30</v>
      </c>
      <c r="E3" s="20" t="s">
        <v>5</v>
      </c>
      <c r="F3" s="21" t="s">
        <v>6</v>
      </c>
      <c r="G3" s="22" t="s">
        <v>7</v>
      </c>
      <c r="H3" s="22" t="s">
        <v>8</v>
      </c>
      <c r="I3" s="22" t="s">
        <v>9</v>
      </c>
      <c r="J3" s="19" t="s">
        <v>10</v>
      </c>
      <c r="K3" s="21" t="s">
        <v>11</v>
      </c>
      <c r="L3" s="22" t="s">
        <v>7</v>
      </c>
      <c r="M3" s="22" t="s">
        <v>8</v>
      </c>
      <c r="N3" s="22" t="s">
        <v>9</v>
      </c>
      <c r="O3" s="19" t="s">
        <v>10</v>
      </c>
      <c r="P3" s="23" t="s">
        <v>12</v>
      </c>
      <c r="Q3" s="20" t="s">
        <v>18</v>
      </c>
      <c r="R3" s="23" t="s">
        <v>19</v>
      </c>
    </row>
    <row r="4" spans="1:19" s="3" customFormat="1" ht="26.25" customHeight="1" x14ac:dyDescent="0.35">
      <c r="A4" s="98"/>
      <c r="B4" s="108" t="s">
        <v>15</v>
      </c>
      <c r="C4" s="37" t="s">
        <v>48</v>
      </c>
      <c r="D4" s="37" t="s">
        <v>35</v>
      </c>
      <c r="E4" s="34">
        <v>3</v>
      </c>
      <c r="F4" s="34">
        <v>3</v>
      </c>
      <c r="G4" s="2">
        <v>1</v>
      </c>
      <c r="H4" s="54">
        <f t="shared" ref="H4:H16" si="0">+F4*G4</f>
        <v>3</v>
      </c>
      <c r="I4" s="55">
        <v>4</v>
      </c>
      <c r="J4" s="56">
        <f>+H4*I4</f>
        <v>12</v>
      </c>
      <c r="K4" s="12">
        <f>E4-F4</f>
        <v>0</v>
      </c>
      <c r="L4" s="2">
        <v>0</v>
      </c>
      <c r="M4" s="34">
        <f t="shared" ref="M4:M16" si="1">+K4*L4</f>
        <v>0</v>
      </c>
      <c r="N4" s="43">
        <v>0</v>
      </c>
      <c r="O4" s="35">
        <f>+M4*N4</f>
        <v>0</v>
      </c>
      <c r="P4" s="52">
        <f>+O4+J4</f>
        <v>12</v>
      </c>
      <c r="Q4" s="69">
        <v>45.63</v>
      </c>
      <c r="R4" s="60">
        <f>P4*Q4</f>
        <v>547.56000000000006</v>
      </c>
    </row>
    <row r="5" spans="1:19" s="3" customFormat="1" ht="25" x14ac:dyDescent="0.35">
      <c r="A5" s="98"/>
      <c r="B5" s="109"/>
      <c r="C5" s="62" t="s">
        <v>22</v>
      </c>
      <c r="D5" s="62" t="s">
        <v>39</v>
      </c>
      <c r="E5" s="32">
        <v>67</v>
      </c>
      <c r="F5" s="32">
        <v>67</v>
      </c>
      <c r="G5" s="31">
        <v>1</v>
      </c>
      <c r="H5" s="6">
        <f t="shared" si="0"/>
        <v>67</v>
      </c>
      <c r="I5" s="7">
        <v>5.0099999999999999E-2</v>
      </c>
      <c r="J5" s="77">
        <f>+H5*I5</f>
        <v>3.3567</v>
      </c>
      <c r="K5" s="12">
        <v>0</v>
      </c>
      <c r="L5" s="31">
        <v>0</v>
      </c>
      <c r="M5" s="32">
        <v>0</v>
      </c>
      <c r="N5" s="46">
        <v>0</v>
      </c>
      <c r="O5" s="33">
        <v>0</v>
      </c>
      <c r="P5" s="48">
        <f>+O5+J5</f>
        <v>3.3567</v>
      </c>
      <c r="Q5" s="69">
        <v>45.63</v>
      </c>
      <c r="R5" s="59">
        <f t="shared" ref="R5:R14" si="2">P5*Q5</f>
        <v>153.16622100000001</v>
      </c>
    </row>
    <row r="6" spans="1:19" s="3" customFormat="1" ht="12.5" x14ac:dyDescent="0.35">
      <c r="A6" s="98"/>
      <c r="B6" s="109"/>
      <c r="C6" s="62" t="s">
        <v>27</v>
      </c>
      <c r="D6" s="62" t="s">
        <v>40</v>
      </c>
      <c r="E6" s="32">
        <v>67</v>
      </c>
      <c r="F6" s="32">
        <v>67</v>
      </c>
      <c r="G6" s="31">
        <v>1</v>
      </c>
      <c r="H6" s="6">
        <f t="shared" ref="H6" si="3">+F6*G6</f>
        <v>67</v>
      </c>
      <c r="I6" s="7">
        <v>5.0099999999999999E-2</v>
      </c>
      <c r="J6" s="78">
        <f t="shared" ref="J6" si="4">+H6*I6</f>
        <v>3.3567</v>
      </c>
      <c r="K6" s="12">
        <v>0</v>
      </c>
      <c r="L6" s="31">
        <v>0</v>
      </c>
      <c r="M6" s="32">
        <v>0</v>
      </c>
      <c r="N6" s="46">
        <v>0</v>
      </c>
      <c r="O6" s="33">
        <v>0</v>
      </c>
      <c r="P6" s="48">
        <f t="shared" ref="P6" si="5">+O6+J6</f>
        <v>3.3567</v>
      </c>
      <c r="Q6" s="69">
        <v>45.63</v>
      </c>
      <c r="R6" s="58">
        <f t="shared" si="2"/>
        <v>153.16622100000001</v>
      </c>
    </row>
    <row r="7" spans="1:19" s="3" customFormat="1" ht="15" customHeight="1" x14ac:dyDescent="0.35">
      <c r="A7" s="98"/>
      <c r="B7" s="109"/>
      <c r="C7" s="71" t="s">
        <v>21</v>
      </c>
      <c r="D7" s="73" t="s">
        <v>50</v>
      </c>
      <c r="E7" s="32">
        <v>67</v>
      </c>
      <c r="F7" s="32">
        <v>67</v>
      </c>
      <c r="G7" s="5">
        <v>1</v>
      </c>
      <c r="H7" s="6">
        <f t="shared" ref="H7:H9" si="6">+F7*G7</f>
        <v>67</v>
      </c>
      <c r="I7" s="39">
        <v>1</v>
      </c>
      <c r="J7" s="8">
        <f t="shared" ref="J7:J9" si="7">+I7*H7</f>
        <v>67</v>
      </c>
      <c r="K7" s="12">
        <f t="shared" ref="K7" si="8">E7-F7</f>
        <v>0</v>
      </c>
      <c r="L7" s="5">
        <v>0</v>
      </c>
      <c r="M7" s="6">
        <f t="shared" ref="M7" si="9">+K7*L7</f>
        <v>0</v>
      </c>
      <c r="N7" s="44">
        <v>0</v>
      </c>
      <c r="O7" s="8">
        <f t="shared" ref="O7" si="10">+N7*M7</f>
        <v>0</v>
      </c>
      <c r="P7" s="48">
        <f>+O7+J7</f>
        <v>67</v>
      </c>
      <c r="Q7" s="69">
        <v>45.63</v>
      </c>
      <c r="R7" s="68">
        <f t="shared" si="2"/>
        <v>3057.21</v>
      </c>
    </row>
    <row r="8" spans="1:19" s="3" customFormat="1" ht="15" customHeight="1" x14ac:dyDescent="0.35">
      <c r="A8" s="98"/>
      <c r="B8" s="109"/>
      <c r="C8" s="71" t="s">
        <v>31</v>
      </c>
      <c r="D8" s="73" t="s">
        <v>36</v>
      </c>
      <c r="E8" s="32">
        <v>55</v>
      </c>
      <c r="F8" s="32">
        <v>55</v>
      </c>
      <c r="G8" s="5">
        <v>1</v>
      </c>
      <c r="H8" s="6">
        <f t="shared" si="6"/>
        <v>55</v>
      </c>
      <c r="I8" s="39">
        <v>6</v>
      </c>
      <c r="J8" s="8">
        <f t="shared" si="7"/>
        <v>330</v>
      </c>
      <c r="K8" s="12">
        <v>0</v>
      </c>
      <c r="L8" s="5">
        <v>0</v>
      </c>
      <c r="M8" s="6">
        <v>0</v>
      </c>
      <c r="N8" s="44">
        <v>0</v>
      </c>
      <c r="O8" s="8">
        <v>0</v>
      </c>
      <c r="P8" s="48">
        <f t="shared" ref="P8:P9" si="11">+O8+J8</f>
        <v>330</v>
      </c>
      <c r="Q8" s="69">
        <v>45.63</v>
      </c>
      <c r="R8" s="68">
        <f t="shared" si="2"/>
        <v>15057.900000000001</v>
      </c>
    </row>
    <row r="9" spans="1:19" s="3" customFormat="1" ht="15" customHeight="1" x14ac:dyDescent="0.35">
      <c r="A9" s="98"/>
      <c r="B9" s="109"/>
      <c r="C9" s="71" t="s">
        <v>32</v>
      </c>
      <c r="D9" s="73" t="s">
        <v>37</v>
      </c>
      <c r="E9" s="32">
        <v>53</v>
      </c>
      <c r="F9" s="32">
        <v>53</v>
      </c>
      <c r="G9" s="5">
        <v>1</v>
      </c>
      <c r="H9" s="6">
        <f t="shared" si="6"/>
        <v>53</v>
      </c>
      <c r="I9" s="39">
        <v>4</v>
      </c>
      <c r="J9" s="8">
        <f t="shared" si="7"/>
        <v>212</v>
      </c>
      <c r="K9" s="12">
        <v>0</v>
      </c>
      <c r="L9" s="5">
        <v>0</v>
      </c>
      <c r="M9" s="6">
        <v>0</v>
      </c>
      <c r="N9" s="44">
        <v>0</v>
      </c>
      <c r="O9" s="8">
        <v>0</v>
      </c>
      <c r="P9" s="48">
        <f t="shared" si="11"/>
        <v>212</v>
      </c>
      <c r="Q9" s="69">
        <v>45.63</v>
      </c>
      <c r="R9" s="68">
        <f t="shared" si="2"/>
        <v>9673.5600000000013</v>
      </c>
    </row>
    <row r="10" spans="1:19" s="9" customFormat="1" ht="26.5" customHeight="1" x14ac:dyDescent="0.35">
      <c r="A10" s="98"/>
      <c r="B10" s="109"/>
      <c r="C10" s="71" t="s">
        <v>33</v>
      </c>
      <c r="D10" s="73" t="s">
        <v>41</v>
      </c>
      <c r="E10" s="32">
        <v>55</v>
      </c>
      <c r="F10" s="32">
        <v>55</v>
      </c>
      <c r="G10" s="5">
        <v>1</v>
      </c>
      <c r="H10" s="6">
        <f t="shared" si="0"/>
        <v>55</v>
      </c>
      <c r="I10" s="39">
        <v>6</v>
      </c>
      <c r="J10" s="8">
        <f t="shared" ref="J10:J16" si="12">+I10*H10</f>
        <v>330</v>
      </c>
      <c r="K10" s="12">
        <f t="shared" ref="K10:K16" si="13">E10-F10</f>
        <v>0</v>
      </c>
      <c r="L10" s="5">
        <v>0</v>
      </c>
      <c r="M10" s="6">
        <f t="shared" si="1"/>
        <v>0</v>
      </c>
      <c r="N10" s="44">
        <v>0</v>
      </c>
      <c r="O10" s="8">
        <f t="shared" ref="O10:O16" si="14">+N10*M10</f>
        <v>0</v>
      </c>
      <c r="P10" s="48">
        <f t="shared" ref="P10:P16" si="15">+O10+J10</f>
        <v>330</v>
      </c>
      <c r="Q10" s="69">
        <v>45.63</v>
      </c>
      <c r="R10" s="68">
        <f t="shared" si="2"/>
        <v>15057.900000000001</v>
      </c>
    </row>
    <row r="11" spans="1:19" s="9" customFormat="1" ht="12.5" x14ac:dyDescent="0.35">
      <c r="A11" s="98"/>
      <c r="B11" s="109"/>
      <c r="C11" s="4" t="s">
        <v>20</v>
      </c>
      <c r="D11" s="73" t="s">
        <v>42</v>
      </c>
      <c r="E11" s="32">
        <v>67</v>
      </c>
      <c r="F11" s="32">
        <v>67</v>
      </c>
      <c r="G11" s="5">
        <v>1</v>
      </c>
      <c r="H11" s="6">
        <f t="shared" si="0"/>
        <v>67</v>
      </c>
      <c r="I11" s="39">
        <v>3</v>
      </c>
      <c r="J11" s="8">
        <f t="shared" si="12"/>
        <v>201</v>
      </c>
      <c r="K11" s="12">
        <f t="shared" si="13"/>
        <v>0</v>
      </c>
      <c r="L11" s="5">
        <v>0</v>
      </c>
      <c r="M11" s="6">
        <f t="shared" si="1"/>
        <v>0</v>
      </c>
      <c r="N11" s="44">
        <v>0</v>
      </c>
      <c r="O11" s="8">
        <f t="shared" si="14"/>
        <v>0</v>
      </c>
      <c r="P11" s="48">
        <f>+O11+J11</f>
        <v>201</v>
      </c>
      <c r="Q11" s="69">
        <v>45.63</v>
      </c>
      <c r="R11" s="68">
        <f t="shared" si="2"/>
        <v>9171.630000000001</v>
      </c>
    </row>
    <row r="12" spans="1:19" s="3" customFormat="1" ht="15" customHeight="1" x14ac:dyDescent="0.35">
      <c r="A12" s="98"/>
      <c r="B12" s="109"/>
      <c r="C12" s="4" t="s">
        <v>49</v>
      </c>
      <c r="D12" s="73" t="s">
        <v>43</v>
      </c>
      <c r="E12" s="32">
        <v>67</v>
      </c>
      <c r="F12" s="32">
        <v>67</v>
      </c>
      <c r="G12" s="5">
        <v>1</v>
      </c>
      <c r="H12" s="6">
        <f t="shared" si="0"/>
        <v>67</v>
      </c>
      <c r="I12" s="7">
        <v>5.0099999999999999E-2</v>
      </c>
      <c r="J12" s="77">
        <f t="shared" si="12"/>
        <v>3.3567</v>
      </c>
      <c r="K12" s="12">
        <f t="shared" si="13"/>
        <v>0</v>
      </c>
      <c r="L12" s="5">
        <v>0</v>
      </c>
      <c r="M12" s="6">
        <f t="shared" si="1"/>
        <v>0</v>
      </c>
      <c r="N12" s="44">
        <v>0</v>
      </c>
      <c r="O12" s="8">
        <f t="shared" si="14"/>
        <v>0</v>
      </c>
      <c r="P12" s="48">
        <f t="shared" si="15"/>
        <v>3.3567</v>
      </c>
      <c r="Q12" s="69">
        <v>45.63</v>
      </c>
      <c r="R12" s="68">
        <f t="shared" si="2"/>
        <v>153.16622100000001</v>
      </c>
    </row>
    <row r="13" spans="1:19" s="3" customFormat="1" ht="15" customHeight="1" x14ac:dyDescent="0.35">
      <c r="A13" s="98"/>
      <c r="B13" s="109"/>
      <c r="C13" s="4" t="s">
        <v>23</v>
      </c>
      <c r="D13" s="73" t="s">
        <v>44</v>
      </c>
      <c r="E13" s="32">
        <v>67</v>
      </c>
      <c r="F13" s="11">
        <v>67</v>
      </c>
      <c r="G13" s="5">
        <v>1</v>
      </c>
      <c r="H13" s="6">
        <f t="shared" si="0"/>
        <v>67</v>
      </c>
      <c r="I13" s="7">
        <v>5.0099999999999999E-2</v>
      </c>
      <c r="J13" s="8">
        <f t="shared" si="12"/>
        <v>3.3567</v>
      </c>
      <c r="K13" s="12">
        <f>E13-F13</f>
        <v>0</v>
      </c>
      <c r="L13" s="5">
        <v>0</v>
      </c>
      <c r="M13" s="6">
        <f t="shared" si="1"/>
        <v>0</v>
      </c>
      <c r="N13" s="44">
        <v>0</v>
      </c>
      <c r="O13" s="8">
        <f t="shared" si="14"/>
        <v>0</v>
      </c>
      <c r="P13" s="48">
        <f t="shared" si="15"/>
        <v>3.3567</v>
      </c>
      <c r="Q13" s="69">
        <v>45.63</v>
      </c>
      <c r="R13" s="68">
        <f t="shared" si="2"/>
        <v>153.16622100000001</v>
      </c>
    </row>
    <row r="14" spans="1:19" s="3" customFormat="1" ht="15" customHeight="1" x14ac:dyDescent="0.35">
      <c r="A14" s="98"/>
      <c r="B14" s="109"/>
      <c r="C14" s="4" t="s">
        <v>25</v>
      </c>
      <c r="D14" s="4" t="s">
        <v>45</v>
      </c>
      <c r="E14" s="11">
        <v>67</v>
      </c>
      <c r="F14" s="6">
        <v>67</v>
      </c>
      <c r="G14" s="5">
        <v>2</v>
      </c>
      <c r="H14" s="6">
        <f t="shared" si="0"/>
        <v>134</v>
      </c>
      <c r="I14" s="7">
        <v>5.0099999999999999E-2</v>
      </c>
      <c r="J14" s="8">
        <f t="shared" si="12"/>
        <v>6.7134</v>
      </c>
      <c r="K14" s="12">
        <f t="shared" si="13"/>
        <v>0</v>
      </c>
      <c r="L14" s="5">
        <v>0</v>
      </c>
      <c r="M14" s="6">
        <f t="shared" si="1"/>
        <v>0</v>
      </c>
      <c r="N14" s="44">
        <v>0</v>
      </c>
      <c r="O14" s="8">
        <f t="shared" si="14"/>
        <v>0</v>
      </c>
      <c r="P14" s="48">
        <f t="shared" si="15"/>
        <v>6.7134</v>
      </c>
      <c r="Q14" s="69">
        <v>45.63</v>
      </c>
      <c r="R14" s="68">
        <f t="shared" si="2"/>
        <v>306.33244200000001</v>
      </c>
    </row>
    <row r="15" spans="1:19" s="3" customFormat="1" ht="16" customHeight="1" x14ac:dyDescent="0.35">
      <c r="A15" s="98"/>
      <c r="B15" s="109"/>
      <c r="C15" s="4" t="s">
        <v>24</v>
      </c>
      <c r="D15" s="4" t="s">
        <v>46</v>
      </c>
      <c r="E15" s="11">
        <v>8</v>
      </c>
      <c r="F15" s="6">
        <v>8</v>
      </c>
      <c r="G15" s="5">
        <v>1</v>
      </c>
      <c r="H15" s="6">
        <f t="shared" si="0"/>
        <v>8</v>
      </c>
      <c r="I15" s="75">
        <v>8.3500000000000005E-2</v>
      </c>
      <c r="J15" s="10">
        <f t="shared" si="12"/>
        <v>0.66800000000000004</v>
      </c>
      <c r="K15" s="12">
        <v>0</v>
      </c>
      <c r="L15" s="5">
        <v>0</v>
      </c>
      <c r="M15" s="6">
        <f t="shared" si="1"/>
        <v>0</v>
      </c>
      <c r="N15" s="44">
        <v>0</v>
      </c>
      <c r="O15" s="8">
        <f t="shared" si="14"/>
        <v>0</v>
      </c>
      <c r="P15" s="48">
        <f t="shared" si="15"/>
        <v>0.66800000000000004</v>
      </c>
      <c r="Q15" s="69">
        <v>45.63</v>
      </c>
      <c r="R15" s="68">
        <f>P15*Q15</f>
        <v>30.480840000000004</v>
      </c>
      <c r="S15" s="9"/>
    </row>
    <row r="16" spans="1:19" s="3" customFormat="1" ht="15" customHeight="1" thickBot="1" x14ac:dyDescent="0.4">
      <c r="A16" s="98"/>
      <c r="B16" s="110"/>
      <c r="C16" s="63" t="s">
        <v>26</v>
      </c>
      <c r="D16" s="63" t="s">
        <v>47</v>
      </c>
      <c r="E16" s="57">
        <v>4</v>
      </c>
      <c r="F16" s="40">
        <v>4</v>
      </c>
      <c r="G16" s="36">
        <v>1</v>
      </c>
      <c r="H16" s="40">
        <f t="shared" si="0"/>
        <v>4</v>
      </c>
      <c r="I16" s="76">
        <v>5.0099999999999999E-2</v>
      </c>
      <c r="J16" s="41">
        <f t="shared" si="12"/>
        <v>0.20039999999999999</v>
      </c>
      <c r="K16" s="38">
        <f t="shared" si="13"/>
        <v>0</v>
      </c>
      <c r="L16" s="36">
        <v>0</v>
      </c>
      <c r="M16" s="40">
        <f t="shared" si="1"/>
        <v>0</v>
      </c>
      <c r="N16" s="45">
        <v>0</v>
      </c>
      <c r="O16" s="47">
        <f t="shared" si="14"/>
        <v>0</v>
      </c>
      <c r="P16" s="49">
        <f t="shared" si="15"/>
        <v>0.20039999999999999</v>
      </c>
      <c r="Q16" s="69">
        <v>45.63</v>
      </c>
      <c r="R16" s="86">
        <f>P16*Q16</f>
        <v>9.1442519999999998</v>
      </c>
      <c r="S16" s="51"/>
    </row>
    <row r="17" spans="1:18" s="3" customFormat="1" ht="16" customHeight="1" thickBot="1" x14ac:dyDescent="0.4">
      <c r="A17" s="99"/>
      <c r="B17" s="24" t="s">
        <v>13</v>
      </c>
      <c r="C17" s="25"/>
      <c r="D17" s="70"/>
      <c r="E17" s="74">
        <f>E11</f>
        <v>67</v>
      </c>
      <c r="F17" s="74">
        <f>F11</f>
        <v>67</v>
      </c>
      <c r="G17" s="15">
        <f>H17/F17</f>
        <v>10.656716417910447</v>
      </c>
      <c r="H17" s="26">
        <f>SUM(H4:H16)</f>
        <v>714</v>
      </c>
      <c r="I17" s="27">
        <f>+J17/H17</f>
        <v>1.6428691876750703</v>
      </c>
      <c r="J17" s="42">
        <f>SUM(J4:J16)</f>
        <v>1173.0086000000001</v>
      </c>
      <c r="K17" s="87">
        <f>0</f>
        <v>0</v>
      </c>
      <c r="L17" s="88">
        <v>0</v>
      </c>
      <c r="M17" s="26">
        <f>SUM(M4:M16)</f>
        <v>0</v>
      </c>
      <c r="N17" s="27">
        <v>0</v>
      </c>
      <c r="O17" s="13">
        <f>SUM(O4:O16)</f>
        <v>0</v>
      </c>
      <c r="P17" s="13">
        <f>SUM(P4:P16)</f>
        <v>1173.0086000000001</v>
      </c>
      <c r="Q17" s="13"/>
      <c r="R17" s="61">
        <f>SUM(R4:R16)</f>
        <v>53524.382418000001</v>
      </c>
    </row>
    <row r="18" spans="1:18" s="3" customFormat="1" ht="16" customHeight="1" x14ac:dyDescent="0.35">
      <c r="A18" s="89"/>
      <c r="B18" s="106" t="s">
        <v>28</v>
      </c>
      <c r="C18" s="107"/>
      <c r="D18" s="107"/>
      <c r="E18" s="107"/>
      <c r="F18" s="107"/>
      <c r="G18" s="64"/>
      <c r="H18" s="64"/>
      <c r="I18" s="64"/>
      <c r="J18" s="64"/>
      <c r="K18" s="64"/>
      <c r="L18" s="64"/>
      <c r="M18" s="64"/>
      <c r="N18" s="64"/>
      <c r="O18" s="64"/>
      <c r="P18" s="64"/>
      <c r="Q18" s="64"/>
      <c r="R18" s="66">
        <f>R17*0.33</f>
        <v>17663.046197940002</v>
      </c>
    </row>
    <row r="19" spans="1:18" s="3" customFormat="1" ht="16" customHeight="1" thickBot="1" x14ac:dyDescent="0.4">
      <c r="A19" s="90"/>
      <c r="B19" s="93" t="s">
        <v>29</v>
      </c>
      <c r="C19" s="94"/>
      <c r="D19" s="94"/>
      <c r="E19" s="94"/>
      <c r="F19" s="94"/>
      <c r="G19" s="65"/>
      <c r="H19" s="65"/>
      <c r="I19" s="65"/>
      <c r="J19" s="65"/>
      <c r="K19" s="65"/>
      <c r="L19" s="65"/>
      <c r="M19" s="65"/>
      <c r="N19" s="65"/>
      <c r="O19" s="65"/>
      <c r="P19" s="65"/>
      <c r="Q19" s="65"/>
      <c r="R19" s="67">
        <f>R17+R18</f>
        <v>71187.428615940007</v>
      </c>
    </row>
    <row r="20" spans="1:18" ht="13.5" customHeight="1" x14ac:dyDescent="0.3">
      <c r="A20" s="14"/>
      <c r="B20" s="14"/>
      <c r="C20" s="14"/>
      <c r="D20" s="14"/>
      <c r="E20" s="14"/>
      <c r="F20" s="28"/>
      <c r="G20" s="29"/>
      <c r="H20" s="14"/>
      <c r="I20" s="14"/>
      <c r="J20" s="14"/>
      <c r="K20" s="28"/>
      <c r="L20" s="14"/>
      <c r="M20" s="14"/>
      <c r="N20" s="14"/>
      <c r="O20" s="14" t="s">
        <v>17</v>
      </c>
      <c r="P20" s="14"/>
      <c r="Q20" s="14"/>
      <c r="R20" s="14"/>
    </row>
    <row r="21" spans="1:18" x14ac:dyDescent="0.3">
      <c r="A21" s="14"/>
      <c r="B21" s="50" t="s">
        <v>16</v>
      </c>
      <c r="C21" s="14"/>
      <c r="D21" s="14"/>
      <c r="E21" s="14"/>
      <c r="F21" s="28"/>
      <c r="G21" s="29"/>
      <c r="H21" s="14"/>
      <c r="I21" s="14"/>
      <c r="J21" s="14"/>
      <c r="K21" s="14"/>
      <c r="L21" s="30"/>
      <c r="M21" s="14"/>
      <c r="N21" s="14"/>
      <c r="O21" s="14"/>
      <c r="P21" s="14"/>
      <c r="Q21" s="14"/>
      <c r="R21" s="14"/>
    </row>
    <row r="22" spans="1:18" ht="46" customHeight="1" x14ac:dyDescent="0.35">
      <c r="A22" s="14"/>
      <c r="B22" s="91" t="s">
        <v>34</v>
      </c>
      <c r="C22" s="92"/>
      <c r="D22" s="92"/>
      <c r="E22" s="92"/>
      <c r="F22" s="92"/>
      <c r="G22" s="92"/>
      <c r="H22" s="92"/>
      <c r="I22" s="92"/>
      <c r="J22" s="92"/>
      <c r="K22" s="92"/>
      <c r="L22" s="92"/>
      <c r="M22" s="92"/>
      <c r="N22" s="92"/>
      <c r="O22" s="92"/>
      <c r="P22" s="92"/>
      <c r="Q22" s="92"/>
      <c r="R22" s="92"/>
    </row>
    <row r="23" spans="1:18" s="14" customFormat="1" ht="14.5" x14ac:dyDescent="0.35">
      <c r="B23" s="16"/>
      <c r="C23" s="16"/>
      <c r="D23" s="16"/>
      <c r="E23" s="16"/>
    </row>
    <row r="24" spans="1:18" ht="14.5" x14ac:dyDescent="0.35">
      <c r="B24" s="16"/>
      <c r="C24" s="16"/>
      <c r="D24" s="16"/>
      <c r="E24" s="16"/>
    </row>
    <row r="25" spans="1:18" ht="14.5" x14ac:dyDescent="0.35">
      <c r="B25" s="16"/>
      <c r="C25" s="16"/>
      <c r="D25" s="16"/>
      <c r="E25" s="16"/>
    </row>
    <row r="26" spans="1:18" ht="14.5" x14ac:dyDescent="0.35">
      <c r="B26" s="16"/>
      <c r="C26" s="16"/>
      <c r="D26" s="16"/>
      <c r="E26" s="16"/>
    </row>
    <row r="28" spans="1:18" x14ac:dyDescent="0.3">
      <c r="B28" s="53"/>
      <c r="C28" s="53"/>
      <c r="D28" s="53"/>
      <c r="E28" s="53"/>
      <c r="F28" s="53"/>
      <c r="G28" s="53"/>
      <c r="H28" s="53"/>
    </row>
    <row r="29" spans="1:18" x14ac:dyDescent="0.3">
      <c r="B29" s="53"/>
      <c r="C29" s="53"/>
      <c r="D29" s="53"/>
      <c r="E29" s="53"/>
      <c r="F29" s="53"/>
      <c r="G29" s="53"/>
      <c r="H29" s="53"/>
    </row>
    <row r="30" spans="1:18" x14ac:dyDescent="0.3">
      <c r="B30" s="53"/>
      <c r="C30" s="53"/>
      <c r="D30" s="53"/>
      <c r="E30" s="53"/>
      <c r="F30" s="53"/>
      <c r="G30" s="53"/>
      <c r="H30" s="53"/>
    </row>
    <row r="31" spans="1:18" x14ac:dyDescent="0.3">
      <c r="B31" s="53"/>
      <c r="C31" s="53"/>
      <c r="D31" s="53"/>
      <c r="E31" s="53"/>
      <c r="F31" s="53"/>
      <c r="G31" s="53"/>
      <c r="H31" s="53"/>
    </row>
    <row r="32" spans="1:18" x14ac:dyDescent="0.3">
      <c r="B32" s="53"/>
      <c r="C32" s="53"/>
      <c r="D32" s="53"/>
      <c r="E32" s="53"/>
      <c r="F32" s="53"/>
      <c r="G32" s="53"/>
      <c r="H32" s="53"/>
    </row>
    <row r="33" spans="2:8" x14ac:dyDescent="0.3">
      <c r="B33" s="53"/>
      <c r="C33" s="53"/>
      <c r="D33" s="53"/>
      <c r="E33" s="53"/>
      <c r="F33" s="53"/>
      <c r="G33" s="53"/>
      <c r="H33" s="53"/>
    </row>
    <row r="34" spans="2:8" x14ac:dyDescent="0.3">
      <c r="B34" s="53"/>
      <c r="C34" s="53"/>
      <c r="D34" s="53"/>
      <c r="E34" s="53"/>
      <c r="F34" s="53"/>
      <c r="G34" s="53"/>
      <c r="H34" s="53"/>
    </row>
  </sheetData>
  <mergeCells count="8">
    <mergeCell ref="B22:R22"/>
    <mergeCell ref="B19:F19"/>
    <mergeCell ref="F2:J2"/>
    <mergeCell ref="A3:A17"/>
    <mergeCell ref="K2:O2"/>
    <mergeCell ref="P2:R2"/>
    <mergeCell ref="B18:F18"/>
    <mergeCell ref="B4:B16"/>
  </mergeCells>
  <phoneticPr fontId="6" type="noConversion"/>
  <pageMargins left="0.7" right="0.7" top="0.75" bottom="0.75" header="0.3" footer="0.3"/>
  <pageSetup scale="61" fitToHeight="0" orientation="landscape" r:id="rId1"/>
  <headerFooter>
    <oddFooter>&amp;L&amp;"Calibri,Regular"&amp;K000000Appendix G. Table of Estimated Burdens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Burden Table</vt:lpstr>
      <vt:lpstr>'Burden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Figueroa</dc:creator>
  <cp:lastModifiedBy>Sandberg, Christina - FNS</cp:lastModifiedBy>
  <cp:lastPrinted>2020-10-07T19:17:59Z</cp:lastPrinted>
  <dcterms:created xsi:type="dcterms:W3CDTF">2016-08-31T22:41:54Z</dcterms:created>
  <dcterms:modified xsi:type="dcterms:W3CDTF">2021-01-14T18:17:45Z</dcterms:modified>
</cp:coreProperties>
</file>