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548C3AEE-29E7-4F5D-B6B8-603C6DE12E41}" xr6:coauthVersionLast="45" xr6:coauthVersionMax="45" xr10:uidLastSave="{00000000-0000-0000-0000-000000000000}"/>
  <bookViews>
    <workbookView xWindow="-110" yWindow="-110" windowWidth="19420" windowHeight="10420" tabRatio="714" xr2:uid="{00000000-000D-0000-FFFF-FFFF00000000}"/>
  </bookViews>
  <sheets>
    <sheet name="Capital and O&amp;M Costs" sheetId="4" r:id="rId1"/>
    <sheet name="# Responses Calcs" sheetId="3" r:id="rId2"/>
    <sheet name="Respondent Burden" sheetId="1" r:id="rId3"/>
    <sheet name="Agency Burden" sheetId="2" r:id="rId4"/>
  </sheets>
  <definedNames>
    <definedName name="_xlnm.Print_Area" localSheetId="3">'Agency Burden'!$A$1:$J$4</definedName>
    <definedName name="_xlnm.Print_Area" localSheetId="2">'Respondent Burden'!$A$1:$J$51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8" i="2" l="1"/>
  <c r="G18" i="2"/>
  <c r="F15" i="2"/>
  <c r="F14" i="2"/>
  <c r="I47" i="1"/>
  <c r="J44" i="1"/>
  <c r="G44" i="1"/>
  <c r="G43" i="1"/>
  <c r="J43" i="1"/>
  <c r="J32" i="1"/>
  <c r="G32" i="1"/>
  <c r="E19" i="3" l="1"/>
  <c r="C19" i="3"/>
  <c r="F19" i="3" l="1"/>
  <c r="F31" i="1"/>
  <c r="E31" i="1" l="1"/>
  <c r="G31" i="1" s="1"/>
  <c r="C16" i="3"/>
  <c r="F16" i="3" s="1"/>
  <c r="C15" i="3"/>
  <c r="F15" i="3" s="1"/>
  <c r="C14" i="3"/>
  <c r="F14" i="3" s="1"/>
  <c r="C13" i="3"/>
  <c r="F13" i="3" s="1"/>
  <c r="C12" i="3"/>
  <c r="F12" i="3" s="1"/>
  <c r="C11" i="3"/>
  <c r="C10" i="3"/>
  <c r="F10" i="3" s="1"/>
  <c r="C9" i="3"/>
  <c r="C8" i="3"/>
  <c r="C7" i="3"/>
  <c r="C6" i="3"/>
  <c r="C5" i="3"/>
  <c r="C4" i="3"/>
  <c r="F4" i="3" s="1"/>
  <c r="C18" i="3"/>
  <c r="F18" i="3" s="1"/>
  <c r="C17" i="3"/>
  <c r="F17" i="3" s="1"/>
  <c r="F13" i="2"/>
  <c r="F12" i="2"/>
  <c r="F11" i="2"/>
  <c r="F10" i="2"/>
  <c r="F9" i="2"/>
  <c r="F8" i="2"/>
  <c r="F5" i="2"/>
  <c r="E13" i="2"/>
  <c r="F16" i="2"/>
  <c r="F17" i="2"/>
  <c r="E16" i="2"/>
  <c r="E17" i="2"/>
  <c r="E15" i="2"/>
  <c r="E14" i="2"/>
  <c r="E12" i="2"/>
  <c r="E11" i="2"/>
  <c r="E10" i="2"/>
  <c r="F6" i="2"/>
  <c r="E9" i="2"/>
  <c r="G9" i="2" s="1"/>
  <c r="E6" i="2"/>
  <c r="E5" i="2"/>
  <c r="F40" i="1"/>
  <c r="E40" i="1"/>
  <c r="F41" i="1"/>
  <c r="E41" i="1"/>
  <c r="F38" i="1"/>
  <c r="F37" i="1"/>
  <c r="E37" i="1"/>
  <c r="F36" i="1"/>
  <c r="E36" i="1"/>
  <c r="F30" i="1"/>
  <c r="E30" i="1"/>
  <c r="F28" i="1"/>
  <c r="F29" i="1"/>
  <c r="E29" i="1"/>
  <c r="E28" i="1"/>
  <c r="F27" i="1"/>
  <c r="E27" i="1"/>
  <c r="F26" i="1"/>
  <c r="F24" i="1"/>
  <c r="F22" i="1"/>
  <c r="F21" i="1"/>
  <c r="F20" i="1"/>
  <c r="F19" i="1"/>
  <c r="F18" i="1"/>
  <c r="F17" i="1"/>
  <c r="F11" i="1"/>
  <c r="F10" i="1"/>
  <c r="E26" i="1"/>
  <c r="E24" i="1"/>
  <c r="E22" i="1"/>
  <c r="E18" i="1"/>
  <c r="F12" i="1"/>
  <c r="E12" i="1"/>
  <c r="E8" i="2"/>
  <c r="E38" i="1"/>
  <c r="E21" i="1"/>
  <c r="E19" i="1"/>
  <c r="E20" i="1"/>
  <c r="E17" i="1"/>
  <c r="E13" i="1"/>
  <c r="E11" i="1"/>
  <c r="E10" i="1"/>
  <c r="E8" i="1"/>
  <c r="H5" i="4"/>
  <c r="D5" i="4"/>
  <c r="E5" i="4" s="1"/>
  <c r="E6" i="4" s="1"/>
  <c r="G40" i="1" l="1"/>
  <c r="H40" i="1" s="1"/>
  <c r="G11" i="2"/>
  <c r="I11" i="2" s="1"/>
  <c r="H31" i="1"/>
  <c r="I31" i="1"/>
  <c r="F8" i="3"/>
  <c r="F11" i="3"/>
  <c r="F7" i="3"/>
  <c r="F6" i="3"/>
  <c r="F5" i="3"/>
  <c r="F9" i="3"/>
  <c r="G12" i="2"/>
  <c r="H12" i="2" s="1"/>
  <c r="G13" i="2"/>
  <c r="H13" i="2" s="1"/>
  <c r="G15" i="2"/>
  <c r="H15" i="2" s="1"/>
  <c r="G10" i="2"/>
  <c r="I10" i="2" s="1"/>
  <c r="G14" i="2"/>
  <c r="I14" i="2" s="1"/>
  <c r="I9" i="2"/>
  <c r="H9" i="2"/>
  <c r="G16" i="2"/>
  <c r="H16" i="2" s="1"/>
  <c r="G17" i="2"/>
  <c r="I17" i="2" s="1"/>
  <c r="G5" i="2"/>
  <c r="G6" i="2"/>
  <c r="I6" i="2" s="1"/>
  <c r="G8" i="2"/>
  <c r="H8" i="2" s="1"/>
  <c r="G41" i="1"/>
  <c r="H41" i="1" s="1"/>
  <c r="I40" i="1"/>
  <c r="J40" i="1" s="1"/>
  <c r="G37" i="1"/>
  <c r="I37" i="1" s="1"/>
  <c r="G36" i="1"/>
  <c r="I36" i="1" s="1"/>
  <c r="G28" i="1"/>
  <c r="H28" i="1" s="1"/>
  <c r="G24" i="1"/>
  <c r="H24" i="1" s="1"/>
  <c r="G29" i="1"/>
  <c r="H29" i="1" s="1"/>
  <c r="G26" i="1"/>
  <c r="H26" i="1" s="1"/>
  <c r="G30" i="1"/>
  <c r="G27" i="1"/>
  <c r="H27" i="1" s="1"/>
  <c r="G22" i="1"/>
  <c r="I22" i="1" s="1"/>
  <c r="G18" i="1"/>
  <c r="H18" i="1" s="1"/>
  <c r="G12" i="1"/>
  <c r="H12" i="1" s="1"/>
  <c r="G11" i="1"/>
  <c r="H11" i="1" s="1"/>
  <c r="G17" i="1"/>
  <c r="H17" i="1" s="1"/>
  <c r="G8" i="1"/>
  <c r="G10" i="1"/>
  <c r="H10" i="1" s="1"/>
  <c r="G13" i="1"/>
  <c r="H13" i="1" s="1"/>
  <c r="G21" i="1"/>
  <c r="H21" i="1" s="1"/>
  <c r="G19" i="1"/>
  <c r="I19" i="1" s="1"/>
  <c r="G38" i="1"/>
  <c r="I38" i="1" s="1"/>
  <c r="G20" i="1"/>
  <c r="H20" i="1" s="1"/>
  <c r="H6" i="4"/>
  <c r="I15" i="2" l="1"/>
  <c r="F20" i="3"/>
  <c r="I12" i="2"/>
  <c r="H30" i="1"/>
  <c r="I30" i="1"/>
  <c r="H11" i="2"/>
  <c r="J11" i="2" s="1"/>
  <c r="J31" i="1"/>
  <c r="H10" i="2"/>
  <c r="J10" i="2" s="1"/>
  <c r="I13" i="2"/>
  <c r="J13" i="2" s="1"/>
  <c r="J15" i="2"/>
  <c r="J12" i="2"/>
  <c r="J9" i="2"/>
  <c r="H14" i="2"/>
  <c r="J14" i="2" s="1"/>
  <c r="I16" i="2"/>
  <c r="J16" i="2" s="1"/>
  <c r="H17" i="2"/>
  <c r="J17" i="2" s="1"/>
  <c r="H5" i="2"/>
  <c r="J5" i="2" s="1"/>
  <c r="I5" i="2"/>
  <c r="H6" i="2"/>
  <c r="J6" i="2" s="1"/>
  <c r="I8" i="2"/>
  <c r="J8" i="2" s="1"/>
  <c r="I41" i="1"/>
  <c r="J41" i="1" s="1"/>
  <c r="H37" i="1"/>
  <c r="J37" i="1" s="1"/>
  <c r="H36" i="1"/>
  <c r="J36" i="1" s="1"/>
  <c r="H8" i="1"/>
  <c r="I24" i="1"/>
  <c r="J24" i="1" s="1"/>
  <c r="I28" i="1"/>
  <c r="J28" i="1" s="1"/>
  <c r="I26" i="1"/>
  <c r="J26" i="1" s="1"/>
  <c r="I29" i="1"/>
  <c r="J29" i="1" s="1"/>
  <c r="I27" i="1"/>
  <c r="J27" i="1" s="1"/>
  <c r="H22" i="1"/>
  <c r="J22" i="1" s="1"/>
  <c r="I18" i="1"/>
  <c r="J18" i="1" s="1"/>
  <c r="I12" i="1"/>
  <c r="J12" i="1" s="1"/>
  <c r="I20" i="1"/>
  <c r="J20" i="1" s="1"/>
  <c r="I17" i="1"/>
  <c r="J17" i="1" s="1"/>
  <c r="I10" i="1"/>
  <c r="J10" i="1" s="1"/>
  <c r="I11" i="1"/>
  <c r="J11" i="1" s="1"/>
  <c r="H38" i="1"/>
  <c r="H19" i="1"/>
  <c r="J19" i="1" s="1"/>
  <c r="I21" i="1"/>
  <c r="J21" i="1" s="1"/>
  <c r="I13" i="1"/>
  <c r="J13" i="1" s="1"/>
  <c r="I8" i="1"/>
  <c r="J8" i="1" l="1"/>
  <c r="J30" i="1"/>
  <c r="J38" i="1"/>
  <c r="J46" i="1" l="1"/>
</calcChain>
</file>

<file path=xl/sharedStrings.xml><?xml version="1.0" encoding="utf-8"?>
<sst xmlns="http://schemas.openxmlformats.org/spreadsheetml/2006/main" count="174" uniqueCount="162">
  <si>
    <t>Burden Item</t>
  </si>
  <si>
    <t>A</t>
  </si>
  <si>
    <t>B</t>
  </si>
  <si>
    <t>C</t>
  </si>
  <si>
    <t>D</t>
  </si>
  <si>
    <t>E</t>
  </si>
  <si>
    <t>F</t>
  </si>
  <si>
    <t>G</t>
  </si>
  <si>
    <t>H</t>
  </si>
  <si>
    <t>TECH</t>
  </si>
  <si>
    <t>Technical person-hours per occurrence</t>
  </si>
  <si>
    <t>No. of occurrences per respondent per year</t>
  </si>
  <si>
    <t>Technical person-hours per respondent per year (AxB)</t>
  </si>
  <si>
    <t>Technical hours per year (CxD)</t>
  </si>
  <si>
    <t>MGMT</t>
  </si>
  <si>
    <t>Recordkeeping Subtotal</t>
  </si>
  <si>
    <t>Reporting Subtotal</t>
  </si>
  <si>
    <t>CLER</t>
  </si>
  <si>
    <t>Total Annual Responses</t>
  </si>
  <si>
    <t>(A)
Information Collection Activity</t>
  </si>
  <si>
    <t>(C)
Number of Responses</t>
  </si>
  <si>
    <t>(D)
Number of Existing Respondents That Keep Records But Do Not Submit Reports</t>
  </si>
  <si>
    <t>(E)
Total Annual Responses
E=(BxC)+D</t>
  </si>
  <si>
    <r>
      <t xml:space="preserve">Total cost per year ($) </t>
    </r>
    <r>
      <rPr>
        <b/>
        <vertAlign val="superscript"/>
        <sz val="10"/>
        <rFont val="Times New Roman"/>
        <family val="1"/>
      </rPr>
      <t>b</t>
    </r>
  </si>
  <si>
    <r>
      <t>Capital/Startup vs. Operation and Maintenance (O&amp;M) Costs</t>
    </r>
    <r>
      <rPr>
        <sz val="8"/>
        <color theme="1"/>
        <rFont val="Times New Roman"/>
        <family val="1"/>
      </rPr>
      <t> </t>
    </r>
  </si>
  <si>
    <t>(A)</t>
  </si>
  <si>
    <t>Data Collection Device</t>
  </si>
  <si>
    <t>(B)</t>
  </si>
  <si>
    <t>Capital/Startup Cost for One Model/Unit</t>
  </si>
  <si>
    <t>(C)</t>
  </si>
  <si>
    <t>Number of New Models/Units</t>
  </si>
  <si>
    <t>(D)</t>
  </si>
  <si>
    <t>Total Capital/Startup Cost,  (B X C)</t>
  </si>
  <si>
    <t>(E)</t>
  </si>
  <si>
    <t>Annual O&amp;M Costs for One Model/Unit</t>
  </si>
  <si>
    <t>(F)</t>
  </si>
  <si>
    <t>(G)</t>
  </si>
  <si>
    <t>Total O&amp;M, (E X F)</t>
  </si>
  <si>
    <t>Number of Models/ Units with O&amp;M</t>
  </si>
  <si>
    <t>Total (after rounding)</t>
  </si>
  <si>
    <r>
      <t xml:space="preserve">Respondents per year </t>
    </r>
    <r>
      <rPr>
        <b/>
        <vertAlign val="superscript"/>
        <sz val="10"/>
        <rFont val="Times New Roman"/>
        <family val="1"/>
      </rPr>
      <t>a</t>
    </r>
  </si>
  <si>
    <t>Management hours per year  (Ex0.05)</t>
  </si>
  <si>
    <t>Clerical hours per year (Ex0.10)</t>
  </si>
  <si>
    <t>N/A</t>
  </si>
  <si>
    <t>Assumptions:</t>
  </si>
  <si>
    <t xml:space="preserve">(B)
Number of Respondents  </t>
  </si>
  <si>
    <t>Total</t>
  </si>
  <si>
    <t>Notification of actual startup</t>
  </si>
  <si>
    <t>1.  Applications</t>
  </si>
  <si>
    <t>3.  Reporting requirements</t>
  </si>
  <si>
    <t>B.  Required activities</t>
  </si>
  <si>
    <t>C.  Create information</t>
  </si>
  <si>
    <t>See 3B</t>
  </si>
  <si>
    <t>D.  Gather existing information</t>
  </si>
  <si>
    <t>See 3E</t>
  </si>
  <si>
    <t>E.  Write report</t>
  </si>
  <si>
    <t>4.  Recordkeeping requirements</t>
  </si>
  <si>
    <t>B.  Plan activities</t>
  </si>
  <si>
    <t>New Respondents</t>
  </si>
  <si>
    <t>Existing Respondents</t>
  </si>
  <si>
    <t>Report Review</t>
  </si>
  <si>
    <t xml:space="preserve"> hrs/response</t>
  </si>
  <si>
    <t xml:space="preserve">Table 1: Annual Respondent Burden and Cost – NESHAP for Marine Tank Vessel Loading Operations (40 CFR Part 63, Subpart Y) (Renewal) </t>
  </si>
  <si>
    <t>Table 2: Average Annual EPA Burden and Cost – NESHAP for Marine Tank Vessel Loading Operations (40 CFR Part 63, Subpart Y) (Renewal)</t>
  </si>
  <si>
    <t>Recordkeeping Only</t>
  </si>
  <si>
    <t>2.  Survey and studies</t>
  </si>
  <si>
    <r>
      <t xml:space="preserve">Performance test </t>
    </r>
    <r>
      <rPr>
        <vertAlign val="superscript"/>
        <sz val="10"/>
        <rFont val="Times New Roman"/>
        <family val="1"/>
      </rPr>
      <t>c, d</t>
    </r>
  </si>
  <si>
    <r>
      <t xml:space="preserve">Repeat performance test </t>
    </r>
    <r>
      <rPr>
        <vertAlign val="superscript"/>
        <sz val="10"/>
        <rFont val="Times New Roman"/>
        <family val="1"/>
      </rPr>
      <t>d, e</t>
    </r>
  </si>
  <si>
    <r>
      <t xml:space="preserve">Annual leak check </t>
    </r>
    <r>
      <rPr>
        <vertAlign val="superscript"/>
        <sz val="10"/>
        <rFont val="Times New Roman"/>
        <family val="1"/>
      </rPr>
      <t>f</t>
    </r>
  </si>
  <si>
    <r>
      <t xml:space="preserve">Annual vapor tightness check </t>
    </r>
    <r>
      <rPr>
        <vertAlign val="superscript"/>
        <sz val="10"/>
        <rFont val="Times New Roman"/>
        <family val="1"/>
      </rPr>
      <t>g, h, i</t>
    </r>
  </si>
  <si>
    <t>Notification of construction/reconstruction</t>
  </si>
  <si>
    <t>Notification of anticipated startup</t>
  </si>
  <si>
    <t>Initial notification of applicability</t>
  </si>
  <si>
    <t>Site-specific test plan</t>
  </si>
  <si>
    <t>Notification of initial compliance test date</t>
  </si>
  <si>
    <t>Notification of compliance status</t>
  </si>
  <si>
    <t>Notification of changes in information provided to Administrator</t>
  </si>
  <si>
    <t>Request for extension of compliance</t>
  </si>
  <si>
    <t>Extension of compliance progress reports</t>
  </si>
  <si>
    <r>
      <t xml:space="preserve">Annual excess emissions and monitoring exceedances and/or summary report(s) </t>
    </r>
    <r>
      <rPr>
        <vertAlign val="superscript"/>
        <sz val="10"/>
        <rFont val="Times New Roman"/>
        <family val="1"/>
      </rPr>
      <t>l</t>
    </r>
  </si>
  <si>
    <r>
      <t xml:space="preserve">Report of HAP control efficiency </t>
    </r>
    <r>
      <rPr>
        <vertAlign val="superscript"/>
        <sz val="10"/>
        <rFont val="Times New Roman"/>
        <family val="1"/>
      </rPr>
      <t>m</t>
    </r>
  </si>
  <si>
    <t>F.  Time to train personnel</t>
  </si>
  <si>
    <t>I.  Time for audits</t>
  </si>
  <si>
    <t>G.  Time to transmit or disclose information</t>
  </si>
  <si>
    <t>N/A - Not Apllicable</t>
  </si>
  <si>
    <t>Initial performance test</t>
  </si>
  <si>
    <t>Repeat performance test</t>
  </si>
  <si>
    <r>
      <t xml:space="preserve">Notification of construction/reconstruction </t>
    </r>
    <r>
      <rPr>
        <vertAlign val="superscript"/>
        <sz val="10"/>
        <rFont val="Times New Roman"/>
        <family val="1"/>
      </rPr>
      <t>c</t>
    </r>
  </si>
  <si>
    <r>
      <t xml:space="preserve">Notification of anticipated startup </t>
    </r>
    <r>
      <rPr>
        <vertAlign val="superscript"/>
        <sz val="10"/>
        <rFont val="Times New Roman"/>
        <family val="1"/>
      </rPr>
      <t>c</t>
    </r>
  </si>
  <si>
    <r>
      <t xml:space="preserve">Notification of actual startup </t>
    </r>
    <r>
      <rPr>
        <vertAlign val="superscript"/>
        <sz val="10"/>
        <rFont val="Times New Roman"/>
        <family val="1"/>
      </rPr>
      <t>c</t>
    </r>
  </si>
  <si>
    <r>
      <t xml:space="preserve">Notification of initial compliance test date </t>
    </r>
    <r>
      <rPr>
        <vertAlign val="superscript"/>
        <sz val="10"/>
        <rFont val="Times New Roman"/>
        <family val="1"/>
      </rPr>
      <t>c</t>
    </r>
  </si>
  <si>
    <r>
      <t xml:space="preserve">Waiver application </t>
    </r>
    <r>
      <rPr>
        <vertAlign val="superscript"/>
        <sz val="10"/>
        <rFont val="Times New Roman"/>
        <family val="1"/>
      </rPr>
      <t>c, d</t>
    </r>
  </si>
  <si>
    <r>
      <t xml:space="preserve">Review of annual excess emissions and monitoring exceedances and/or summary report(s) </t>
    </r>
    <r>
      <rPr>
        <vertAlign val="superscript"/>
        <sz val="10"/>
        <rFont val="Times New Roman"/>
        <family val="1"/>
      </rPr>
      <t>g</t>
    </r>
  </si>
  <si>
    <r>
      <t xml:space="preserve">Report of HAP control efficiency </t>
    </r>
    <r>
      <rPr>
        <vertAlign val="superscript"/>
        <sz val="10"/>
        <rFont val="Times New Roman"/>
        <family val="1"/>
      </rPr>
      <t>h</t>
    </r>
  </si>
  <si>
    <r>
      <t>c.</t>
    </r>
    <r>
      <rPr>
        <sz val="10"/>
        <color theme="1"/>
        <rFont val="Times New Roman"/>
        <family val="1"/>
      </rPr>
      <t xml:space="preserve"> We have assumed this is a one-time-only cost.</t>
    </r>
  </si>
  <si>
    <r>
      <t xml:space="preserve">Review alternative test method/monitoring application </t>
    </r>
    <r>
      <rPr>
        <vertAlign val="superscript"/>
        <sz val="10"/>
        <rFont val="Times New Roman"/>
        <family val="1"/>
      </rPr>
      <t>c, e</t>
    </r>
  </si>
  <si>
    <t>f. We have assumed each respondent will take 2 hours once per year to review the compliance status report.</t>
  </si>
  <si>
    <r>
      <t>h.</t>
    </r>
    <r>
      <rPr>
        <sz val="10"/>
        <color theme="1"/>
        <rFont val="Times New Roman"/>
        <family val="1"/>
      </rPr>
      <t xml:space="preserve"> We have assumed each of the 38 existing sources currently subject to the emissions standard will take eight hours once per year to complete the HAP control efficiency report.</t>
    </r>
  </si>
  <si>
    <t>Waiver application</t>
  </si>
  <si>
    <t>Alternative test method/monitoring application</t>
  </si>
  <si>
    <t>Report of HAP control efficiency</t>
  </si>
  <si>
    <t>Retain records of emissions estimates and actual throughput</t>
  </si>
  <si>
    <t>Report of performance test/evaluation results</t>
  </si>
  <si>
    <t>Annual excess emissions and monitoring exceedances and/or summary report(s)</t>
  </si>
  <si>
    <t>None</t>
  </si>
  <si>
    <t>c. We have assumed this is a one-time-only cost.</t>
  </si>
  <si>
    <t>h. We have assumed it will take each respondent eight hours once per year to complete annual vapor tightness check.</t>
  </si>
  <si>
    <t>a. We have assumed the average number of existing sources subject to the rule over the three-year period of this ICR will be 804.  Of the 804 existing sources, 38 are currently subject to the emissions standard. The remaining 766 sources are not subject to the emissions standards but are subject to some recordkeeping requirements.</t>
  </si>
  <si>
    <r>
      <t xml:space="preserve">A. Familiarization with Regulatory Requirements </t>
    </r>
    <r>
      <rPr>
        <vertAlign val="superscript"/>
        <sz val="10"/>
        <rFont val="Times New Roman"/>
        <family val="1"/>
      </rPr>
      <t>a</t>
    </r>
  </si>
  <si>
    <t xml:space="preserve">a. We have assumed the average number of existing sources subject to the rule over the three-year period of this ICR will be 804.  Of the 804 existing sources, 38 are currently subject to the emissions standard. The remaining 766 sources are not subject to the emissions standards but are subject to some recordkeeping requirements. We assume that each respondent will have to familiarize with the regulatory requirements each year. </t>
  </si>
  <si>
    <t>d. We have assumed it will take each respondent subject to emission standards 280 hours to complete the performance test.</t>
  </si>
  <si>
    <t>e. We have assumed 15 percent of respondents subject to initial performance test will repeat performance test due to failure.</t>
  </si>
  <si>
    <t>f. We have assumed it will take each respondent subject to emission standards 16 hours once per year to complete annual leak checks.</t>
  </si>
  <si>
    <t>g. We have assumed that this burden applies to marine vessels owners, and not to the affected sources. There is an estimated 450 owners for the 804 sources.</t>
  </si>
  <si>
    <r>
      <t>Notification of construction/reconstruction</t>
    </r>
    <r>
      <rPr>
        <vertAlign val="superscript"/>
        <sz val="10"/>
        <rFont val="Times New Roman"/>
        <family val="1"/>
      </rPr>
      <t>c</t>
    </r>
  </si>
  <si>
    <r>
      <t>Notification of anticipated startup</t>
    </r>
    <r>
      <rPr>
        <vertAlign val="superscript"/>
        <sz val="10"/>
        <rFont val="Times New Roman"/>
        <family val="1"/>
      </rPr>
      <t>c</t>
    </r>
  </si>
  <si>
    <r>
      <t>Notification of actual startup</t>
    </r>
    <r>
      <rPr>
        <vertAlign val="superscript"/>
        <sz val="10"/>
        <rFont val="Times New Roman"/>
        <family val="1"/>
      </rPr>
      <t>c</t>
    </r>
  </si>
  <si>
    <r>
      <t>Initial notification of applicability</t>
    </r>
    <r>
      <rPr>
        <vertAlign val="superscript"/>
        <sz val="10"/>
        <rFont val="Times New Roman"/>
        <family val="1"/>
      </rPr>
      <t>c</t>
    </r>
  </si>
  <si>
    <r>
      <t xml:space="preserve">Waiver application </t>
    </r>
    <r>
      <rPr>
        <vertAlign val="superscript"/>
        <sz val="10"/>
        <rFont val="Times New Roman"/>
        <family val="1"/>
      </rPr>
      <t>c,j</t>
    </r>
  </si>
  <si>
    <r>
      <t xml:space="preserve">Alternative test method/monitoring application </t>
    </r>
    <r>
      <rPr>
        <vertAlign val="superscript"/>
        <sz val="10"/>
        <rFont val="Times New Roman"/>
        <family val="1"/>
      </rPr>
      <t>c,k</t>
    </r>
  </si>
  <si>
    <r>
      <t>Site-specific test plan</t>
    </r>
    <r>
      <rPr>
        <vertAlign val="superscript"/>
        <sz val="10"/>
        <rFont val="Times New Roman"/>
        <family val="1"/>
      </rPr>
      <t>c</t>
    </r>
  </si>
  <si>
    <r>
      <t>Notification of initial compliance test date</t>
    </r>
    <r>
      <rPr>
        <vertAlign val="superscript"/>
        <sz val="10"/>
        <rFont val="Times New Roman"/>
        <family val="1"/>
      </rPr>
      <t>c</t>
    </r>
  </si>
  <si>
    <r>
      <t>Notification of compliance status</t>
    </r>
    <r>
      <rPr>
        <vertAlign val="superscript"/>
        <sz val="10"/>
        <rFont val="Times New Roman"/>
        <family val="1"/>
      </rPr>
      <t>c</t>
    </r>
  </si>
  <si>
    <r>
      <t>Request for extension of compliance</t>
    </r>
    <r>
      <rPr>
        <vertAlign val="superscript"/>
        <sz val="10"/>
        <rFont val="Times New Roman"/>
        <family val="1"/>
      </rPr>
      <t>c</t>
    </r>
  </si>
  <si>
    <r>
      <t>Report of performance test/evaluation results</t>
    </r>
    <r>
      <rPr>
        <vertAlign val="superscript"/>
        <sz val="10"/>
        <rFont val="Times New Roman"/>
        <family val="1"/>
      </rPr>
      <t>c</t>
    </r>
  </si>
  <si>
    <r>
      <t>Extension of compliance progress reports</t>
    </r>
    <r>
      <rPr>
        <vertAlign val="superscript"/>
        <sz val="10"/>
        <rFont val="Times New Roman"/>
        <family val="1"/>
      </rPr>
      <t>c</t>
    </r>
  </si>
  <si>
    <r>
      <t>Notification of changes in information provided to Administrator</t>
    </r>
    <r>
      <rPr>
        <vertAlign val="superscript"/>
        <sz val="10"/>
        <rFont val="Times New Roman"/>
        <family val="1"/>
      </rPr>
      <t>c</t>
    </r>
  </si>
  <si>
    <t>See 3A</t>
  </si>
  <si>
    <r>
      <t>C.  Implement activities</t>
    </r>
    <r>
      <rPr>
        <vertAlign val="superscript"/>
        <sz val="10"/>
        <rFont val="Times New Roman"/>
        <family val="1"/>
      </rPr>
      <t>c</t>
    </r>
  </si>
  <si>
    <r>
      <t>D.  Develop record system</t>
    </r>
    <r>
      <rPr>
        <vertAlign val="superscript"/>
        <sz val="10"/>
        <rFont val="Times New Roman"/>
        <family val="1"/>
      </rPr>
      <t>c</t>
    </r>
  </si>
  <si>
    <t>j. We have assumed five percent of respondents subject to emission standards will request a waiver.</t>
  </si>
  <si>
    <t>k. We have assumed one percent of respondents subject to emission standards will request either alternative test or monitoring methods.</t>
  </si>
  <si>
    <t>m. We have assumed it will take each respondent subject to emission standards 8 hours once per year to complete the HAP control efficiency report.</t>
  </si>
  <si>
    <t>modified footnotes throughout to clarify respondents as "respondents subject to emission standards" when it is referring to the 38 instead of all sources.</t>
  </si>
  <si>
    <r>
      <t>E.  Time to enter information</t>
    </r>
    <r>
      <rPr>
        <vertAlign val="superscript"/>
        <sz val="10"/>
        <rFont val="Times New Roman"/>
        <family val="1"/>
      </rPr>
      <t xml:space="preserve"> n</t>
    </r>
  </si>
  <si>
    <r>
      <t xml:space="preserve">H.  Retain records of emissions estimates and actual throughput (facilities with HAP emissions less than 10 and 20 tons) </t>
    </r>
    <r>
      <rPr>
        <vertAlign val="superscript"/>
        <sz val="10"/>
        <rFont val="Times New Roman"/>
        <family val="1"/>
      </rPr>
      <t>o</t>
    </r>
  </si>
  <si>
    <t>n. We have assumed it will take each respondent subject to emission standards 1 hour to enter information 52 times per year.</t>
  </si>
  <si>
    <t>o. This requirement only applies to facilities not subject to emission standards.</t>
  </si>
  <si>
    <t>p. Totals have been rounded to 3 significant figures. Figures may not add exactly due to rounding.</t>
  </si>
  <si>
    <r>
      <t>TOTAL LABOR BURDEN AND COST (rounded)</t>
    </r>
    <r>
      <rPr>
        <b/>
        <vertAlign val="superscript"/>
        <sz val="10"/>
        <color theme="1"/>
        <rFont val="Times New Roman"/>
        <family val="1"/>
      </rPr>
      <t>p</t>
    </r>
  </si>
  <si>
    <r>
      <t>TOTAL CAPITAL AND O&amp;M COST (rounded)</t>
    </r>
    <r>
      <rPr>
        <b/>
        <vertAlign val="superscript"/>
        <sz val="10"/>
        <color rgb="FF000000"/>
        <rFont val="Times New Roman"/>
        <family val="1"/>
      </rPr>
      <t>p</t>
    </r>
  </si>
  <si>
    <r>
      <t>GRAND TOTAL (rounded)</t>
    </r>
    <r>
      <rPr>
        <b/>
        <vertAlign val="superscript"/>
        <sz val="10"/>
        <color rgb="FF000000"/>
        <rFont val="Times New Roman"/>
        <family val="1"/>
      </rPr>
      <t>p</t>
    </r>
  </si>
  <si>
    <r>
      <t>TOTAL ANNUAL BURDEN AND COST (rounded)</t>
    </r>
    <r>
      <rPr>
        <b/>
        <vertAlign val="superscript"/>
        <sz val="10"/>
        <rFont val="Times New Roman"/>
        <family val="1"/>
      </rPr>
      <t>i</t>
    </r>
  </si>
  <si>
    <t>(A) EPA person- hours per occurrence</t>
  </si>
  <si>
    <t>(B) No. of occurrences per plant per year</t>
  </si>
  <si>
    <t>(C) EPA person- hours per plant per year (AxB)</t>
  </si>
  <si>
    <r>
      <t xml:space="preserve">(D) Plants per year </t>
    </r>
    <r>
      <rPr>
        <b/>
        <vertAlign val="superscript"/>
        <sz val="12"/>
        <color theme="1"/>
        <rFont val="Times New Roman"/>
        <family val="1"/>
      </rPr>
      <t>a</t>
    </r>
  </si>
  <si>
    <t>(E) Technical person- hours per year (CxD)</t>
  </si>
  <si>
    <t>(F) Management person-hours per year (Ex0.05)</t>
  </si>
  <si>
    <t>(G) Clerical person-hours per year (Ex0.1)</t>
  </si>
  <si>
    <r>
      <t>(H) Cost, $</t>
    </r>
    <r>
      <rPr>
        <b/>
        <vertAlign val="superscript"/>
        <sz val="12"/>
        <color theme="1"/>
        <rFont val="Times New Roman"/>
        <family val="1"/>
      </rPr>
      <t>b</t>
    </r>
  </si>
  <si>
    <t>i. Totals have been rounded to 3 significant figures. Figures may not add exactly due to rounding.</t>
  </si>
  <si>
    <r>
      <t>Initial notification of applicability report</t>
    </r>
    <r>
      <rPr>
        <vertAlign val="superscript"/>
        <sz val="10"/>
        <rFont val="Times New Roman"/>
        <family val="1"/>
      </rPr>
      <t>c</t>
    </r>
  </si>
  <si>
    <r>
      <t xml:space="preserve">Notification of compliance status </t>
    </r>
    <r>
      <rPr>
        <vertAlign val="superscript"/>
        <sz val="10"/>
        <rFont val="Times New Roman"/>
        <family val="1"/>
      </rPr>
      <t>c,f</t>
    </r>
  </si>
  <si>
    <t>the old footnote did not seem to make snese for this line item, which is not reporting just recordkeeping. Edited foonote text. The old footnote seems to be footnote l, so i moved this up. OLD FOOTNOTE READ: Semiannual reports are required when there are excess emissions.  We have assumed there will be no excess emissions; therefore, each respondent will submit one excess emissions and monitoring exceedances and/or summary report(s) once per year.</t>
  </si>
  <si>
    <t>l. We have assumed it will take each respondent subject to emission standards 32 hours once per year to complete the ongoing compliance status report. Semiannual reports are required when there are excess emissions.  We have assumed there will be no excess emissions; therefore, each respondent will submit one excess emissions and monitoring exceedances and/or summary report(s) once per year.</t>
  </si>
  <si>
    <r>
      <t>g.</t>
    </r>
    <r>
      <rPr>
        <sz val="10"/>
        <color theme="1"/>
        <rFont val="Times New Roman"/>
        <family val="1"/>
      </rPr>
      <t xml:space="preserve"> Semiannual reports are required when there are excess emissions.  We have assumed there will be no excess emissions; therefore, each respondent subject to emission standards will submit one excess emissions and monitoring exceedances and/or summary report(s) once per year.</t>
    </r>
  </si>
  <si>
    <r>
      <t>d.</t>
    </r>
    <r>
      <rPr>
        <sz val="10"/>
        <color theme="1"/>
        <rFont val="Times New Roman"/>
        <family val="1"/>
      </rPr>
      <t xml:space="preserve"> We have assumed 5 percent of respondents subject to emission standards will request a waiver.</t>
    </r>
  </si>
  <si>
    <t>e. We have assumed 1 percent of respondents subject to emission standards will request alternative test or monitoring methods.</t>
  </si>
  <si>
    <t>b. This ICR uses the following labor rates: $121.46 for technical, $148.45 for managerial, and $60.23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t>
  </si>
  <si>
    <t>b. This ICR uses the following labor rates: $50.72 for technical, $68.37 for managerial, and $27.46 for clerical labor.  These rates are from the Office of Personnel Management (OPM) 2020 General Schedule, which excludes locality rates of pay.  The rates have been increased by 60 percent to account for the benefit packages available to government employees.</t>
  </si>
  <si>
    <t xml:space="preserve">i. This number is based on factors calculated for the original ICR in 1995. This ICR uses fleet factor and affected facility throughout and then divides it in half.  We have assumed that half of the facilities load at negative pressure.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</si>
</sst>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
    <numFmt numFmtId="165" formatCode="#,##0.0"/>
    <numFmt numFmtId="166" formatCode="0.0"/>
    <numFmt numFmtId="167" formatCode="&quot;$&quot;#,##0"/>
  </numFmts>
  <fonts count="22" x14ac:knownFonts="1">
    <font>
      <sz val="10"/>
      <color theme="1"/>
      <name val="Arial"/>
      <family val="2"/>
    </font>
    <font>
      <sz val="10"/>
      <color theme="1"/>
      <name val="Times New Roman"/>
      <family val="1"/>
    </font>
    <font>
      <sz val="10"/>
      <name val="Times New Roman"/>
      <family val="1"/>
    </font>
    <font>
      <b/>
      <sz val="10"/>
      <name val="Times New Roman"/>
      <family val="1"/>
    </font>
    <font>
      <b/>
      <vertAlign val="superscript"/>
      <sz val="10"/>
      <name val="Times New Roman"/>
      <family val="1"/>
    </font>
    <font>
      <b/>
      <sz val="12"/>
      <color rgb="FF000000"/>
      <name val="Times New Roman"/>
      <family val="1"/>
    </font>
    <font>
      <sz val="9"/>
      <color rgb="FF000000"/>
      <name val="Times New Roman"/>
      <family val="1"/>
    </font>
    <font>
      <sz val="9"/>
      <color theme="1"/>
      <name val="Times New Roman"/>
      <family val="1"/>
    </font>
    <font>
      <sz val="9"/>
      <color rgb="FFFF0000"/>
      <name val="Times New Roman"/>
      <family val="1"/>
    </font>
    <font>
      <sz val="9"/>
      <name val="Times New Roman"/>
      <family val="1"/>
    </font>
    <font>
      <vertAlign val="superscript"/>
      <sz val="10"/>
      <name val="Times New Roman"/>
      <family val="1"/>
    </font>
    <font>
      <i/>
      <sz val="10"/>
      <name val="Times New Roman"/>
      <family val="1"/>
    </font>
    <font>
      <sz val="8"/>
      <color theme="1"/>
      <name val="Times New Roman"/>
      <family val="1"/>
    </font>
    <font>
      <sz val="10"/>
      <color rgb="FF000000"/>
      <name val="Times New Roman"/>
      <family val="1"/>
    </font>
    <font>
      <b/>
      <sz val="12"/>
      <name val="Times New Roman"/>
      <family val="1"/>
    </font>
    <font>
      <b/>
      <sz val="10"/>
      <color theme="1"/>
      <name val="Times New Roman"/>
      <family val="1"/>
    </font>
    <font>
      <b/>
      <vertAlign val="superscript"/>
      <sz val="10"/>
      <color theme="1"/>
      <name val="Times New Roman"/>
      <family val="1"/>
    </font>
    <font>
      <b/>
      <sz val="10"/>
      <color rgb="FF000000"/>
      <name val="Times New Roman"/>
      <family val="1"/>
    </font>
    <font>
      <b/>
      <vertAlign val="superscript"/>
      <sz val="10"/>
      <color rgb="FF000000"/>
      <name val="Times New Roman"/>
      <family val="1"/>
    </font>
    <font>
      <b/>
      <i/>
      <sz val="10"/>
      <name val="Times New Roman"/>
      <family val="1"/>
    </font>
    <font>
      <b/>
      <sz val="10"/>
      <color rgb="FFFF0000"/>
      <name val="Arial"/>
      <family val="2"/>
    </font>
    <font>
      <b/>
      <vertAlign val="superscript"/>
      <sz val="12"/>
      <color theme="1"/>
      <name val="Times New Roman"/>
      <family val="1"/>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0">
    <xf numFmtId="0" fontId="0" fillId="0" borderId="0" xfId="0"/>
    <xf numFmtId="0" fontId="2" fillId="0" borderId="0" xfId="0" applyNumberFormat="1" applyFont="1" applyFill="1" applyAlignment="1"/>
    <xf numFmtId="0" fontId="3" fillId="0" borderId="1" xfId="0" applyNumberFormat="1" applyFont="1" applyFill="1" applyBorder="1" applyAlignment="1">
      <alignment horizontal="center"/>
    </xf>
    <xf numFmtId="0" fontId="2" fillId="0" borderId="0" xfId="0" applyNumberFormat="1" applyFont="1" applyAlignment="1"/>
    <xf numFmtId="0" fontId="2" fillId="0" borderId="0" xfId="0" applyFont="1" applyAlignment="1"/>
    <xf numFmtId="164" fontId="2" fillId="0" borderId="0" xfId="0" applyNumberFormat="1" applyFont="1" applyAlignment="1"/>
    <xf numFmtId="0" fontId="2" fillId="0" borderId="0" xfId="0" applyNumberFormat="1" applyFont="1" applyFill="1" applyAlignment="1">
      <alignment wrapText="1"/>
    </xf>
    <xf numFmtId="0" fontId="2" fillId="0" borderId="0" xfId="0" applyNumberFormat="1" applyFont="1" applyAlignment="1">
      <alignment wrapText="1"/>
    </xf>
    <xf numFmtId="0" fontId="2" fillId="0" borderId="0" xfId="0" applyFont="1"/>
    <xf numFmtId="0" fontId="2" fillId="0" borderId="0" xfId="0" applyFont="1" applyFill="1"/>
    <xf numFmtId="4" fontId="3" fillId="0" borderId="1" xfId="0" applyNumberFormat="1" applyFont="1" applyFill="1" applyBorder="1" applyAlignment="1">
      <alignment horizontal="center"/>
    </xf>
    <xf numFmtId="4" fontId="3" fillId="0" borderId="1" xfId="0" applyNumberFormat="1" applyFont="1" applyFill="1" applyBorder="1" applyAlignment="1">
      <alignment horizontal="center" wrapText="1"/>
    </xf>
    <xf numFmtId="4" fontId="2" fillId="0" borderId="0" xfId="0" applyNumberFormat="1" applyFont="1"/>
    <xf numFmtId="4" fontId="2" fillId="0" borderId="0" xfId="0" applyNumberFormat="1" applyFont="1" applyFill="1"/>
    <xf numFmtId="3" fontId="2" fillId="0" borderId="0" xfId="0" applyNumberFormat="1" applyFont="1" applyFill="1"/>
    <xf numFmtId="0" fontId="2" fillId="0" borderId="0" xfId="0" applyFont="1" applyFill="1" applyAlignment="1">
      <alignment horizontal="left" vertical="top"/>
    </xf>
    <xf numFmtId="0" fontId="2" fillId="0" borderId="0" xfId="0" applyNumberFormat="1" applyFont="1" applyFill="1" applyBorder="1" applyAlignment="1"/>
    <xf numFmtId="0" fontId="0" fillId="0" borderId="0" xfId="0" applyFont="1"/>
    <xf numFmtId="0" fontId="7" fillId="0" borderId="1" xfId="0" applyFont="1" applyBorder="1" applyAlignment="1">
      <alignment horizontal="center" vertical="top" wrapText="1"/>
    </xf>
    <xf numFmtId="0" fontId="6" fillId="0" borderId="1" xfId="0" applyFont="1" applyFill="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horizontal="center" vertical="top" wrapText="1"/>
    </xf>
    <xf numFmtId="3" fontId="9" fillId="0" borderId="1" xfId="0" applyNumberFormat="1" applyFont="1" applyBorder="1" applyAlignment="1">
      <alignment horizontal="center" vertical="top" wrapText="1"/>
    </xf>
    <xf numFmtId="0" fontId="7" fillId="0" borderId="1" xfId="0" applyFont="1" applyFill="1" applyBorder="1" applyAlignment="1">
      <alignment horizontal="center" vertical="top" wrapText="1"/>
    </xf>
    <xf numFmtId="0" fontId="1" fillId="0" borderId="0" xfId="0" quotePrefix="1" applyFont="1" applyAlignment="1">
      <alignment horizontal="left"/>
    </xf>
    <xf numFmtId="0" fontId="11" fillId="0" borderId="1" xfId="0" applyFont="1" applyFill="1" applyBorder="1" applyAlignment="1">
      <alignment vertical="top" wrapText="1"/>
    </xf>
    <xf numFmtId="0" fontId="2" fillId="0" borderId="1" xfId="0" applyFont="1" applyBorder="1" applyAlignment="1">
      <alignment horizontal="center"/>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3" fontId="2" fillId="0" borderId="1" xfId="0" applyNumberFormat="1" applyFont="1" applyFill="1" applyBorder="1" applyAlignment="1">
      <alignment horizontal="center" vertical="top" wrapText="1"/>
    </xf>
    <xf numFmtId="0" fontId="13" fillId="0" borderId="6" xfId="0" applyFont="1" applyBorder="1" applyAlignment="1">
      <alignment horizontal="center" vertical="top" wrapText="1"/>
    </xf>
    <xf numFmtId="0" fontId="2" fillId="0" borderId="7" xfId="0" applyFont="1" applyFill="1" applyBorder="1"/>
    <xf numFmtId="0" fontId="2" fillId="0" borderId="3" xfId="0" applyFont="1" applyBorder="1"/>
    <xf numFmtId="0" fontId="14" fillId="0" borderId="0" xfId="0" applyFont="1" applyFill="1"/>
    <xf numFmtId="0" fontId="2" fillId="0" borderId="4" xfId="0" applyFont="1" applyBorder="1"/>
    <xf numFmtId="0" fontId="2" fillId="0" borderId="0" xfId="0" quotePrefix="1" applyFont="1"/>
    <xf numFmtId="1" fontId="2" fillId="0" borderId="1" xfId="0" applyNumberFormat="1" applyFont="1" applyFill="1" applyBorder="1" applyAlignment="1">
      <alignment horizontal="center" vertical="top" wrapText="1"/>
    </xf>
    <xf numFmtId="165" fontId="2" fillId="0" borderId="1" xfId="0" applyNumberFormat="1" applyFont="1" applyFill="1" applyBorder="1" applyAlignment="1">
      <alignment horizontal="center" vertical="top" wrapText="1"/>
    </xf>
    <xf numFmtId="0" fontId="14" fillId="0" borderId="0" xfId="0" applyFont="1" applyFill="1" applyAlignment="1"/>
    <xf numFmtId="0" fontId="2" fillId="0" borderId="0" xfId="0" applyFont="1" applyFill="1" applyBorder="1" applyAlignment="1">
      <alignment horizontal="center"/>
    </xf>
    <xf numFmtId="164" fontId="2" fillId="0" borderId="0" xfId="0" applyNumberFormat="1" applyFont="1" applyFill="1" applyAlignment="1">
      <alignment horizontal="right" vertical="top"/>
    </xf>
    <xf numFmtId="3" fontId="2"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6" fontId="13" fillId="0" borderId="1" xfId="0" applyNumberFormat="1" applyFont="1" applyBorder="1" applyAlignment="1">
      <alignment horizontal="center" vertical="top" wrapText="1"/>
    </xf>
    <xf numFmtId="0" fontId="13" fillId="0" borderId="5" xfId="0" applyFont="1" applyBorder="1" applyAlignment="1">
      <alignment horizontal="center" vertical="top" wrapText="1"/>
    </xf>
    <xf numFmtId="0" fontId="9" fillId="0" borderId="1" xfId="0" applyFont="1" applyBorder="1" applyAlignment="1">
      <alignment horizontal="center" vertical="top"/>
    </xf>
    <xf numFmtId="166" fontId="2" fillId="0" borderId="1" xfId="0" applyNumberFormat="1" applyFont="1" applyFill="1" applyBorder="1" applyAlignment="1">
      <alignment horizontal="center" vertical="top" wrapText="1"/>
    </xf>
    <xf numFmtId="6" fontId="0" fillId="0" borderId="0" xfId="0" applyNumberFormat="1"/>
    <xf numFmtId="0" fontId="13" fillId="0" borderId="6" xfId="0" applyFont="1" applyBorder="1" applyAlignment="1">
      <alignment wrapText="1"/>
    </xf>
    <xf numFmtId="6" fontId="13" fillId="0" borderId="6" xfId="0" applyNumberFormat="1" applyFont="1" applyBorder="1" applyAlignment="1">
      <alignment horizontal="center" vertical="top" wrapText="1"/>
    </xf>
    <xf numFmtId="0" fontId="13" fillId="0" borderId="1" xfId="0" applyFont="1" applyBorder="1" applyAlignment="1">
      <alignment vertical="top" wrapText="1"/>
    </xf>
    <xf numFmtId="0" fontId="2" fillId="0" borderId="0" xfId="0" applyFont="1" applyBorder="1"/>
    <xf numFmtId="0" fontId="2" fillId="0" borderId="0" xfId="0" applyFont="1" applyFill="1" applyBorder="1"/>
    <xf numFmtId="0" fontId="2" fillId="0" borderId="0" xfId="0" applyFont="1" applyFill="1" applyBorder="1" applyAlignment="1">
      <alignment horizontal="left"/>
    </xf>
    <xf numFmtId="3" fontId="2" fillId="0" borderId="0" xfId="0" applyNumberFormat="1" applyFont="1" applyFill="1" applyBorder="1" applyAlignment="1">
      <alignment horizontal="center"/>
    </xf>
    <xf numFmtId="0" fontId="2" fillId="0" borderId="8" xfId="0" applyFont="1" applyBorder="1"/>
    <xf numFmtId="0" fontId="2" fillId="0" borderId="6" xfId="0" applyFont="1" applyFill="1" applyBorder="1" applyAlignment="1">
      <alignment horizontal="center"/>
    </xf>
    <xf numFmtId="0" fontId="13" fillId="0" borderId="1" xfId="0" applyFont="1" applyFill="1" applyBorder="1" applyAlignment="1">
      <alignment horizontal="center" vertical="top" wrapText="1"/>
    </xf>
    <xf numFmtId="6" fontId="13"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right" vertical="top" wrapText="1"/>
    </xf>
    <xf numFmtId="0" fontId="3" fillId="0" borderId="1" xfId="0" applyNumberFormat="1" applyFont="1" applyFill="1" applyBorder="1" applyAlignment="1">
      <alignment horizontal="center" wrapText="1"/>
    </xf>
    <xf numFmtId="3" fontId="2"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2" fillId="2" borderId="0" xfId="0" applyFont="1" applyFill="1"/>
    <xf numFmtId="2" fontId="2" fillId="0" borderId="0" xfId="0" applyNumberFormat="1" applyFont="1" applyFill="1" applyAlignment="1">
      <alignment horizontal="left"/>
    </xf>
    <xf numFmtId="0" fontId="2" fillId="0" borderId="2" xfId="0" applyFont="1" applyBorder="1"/>
    <xf numFmtId="0" fontId="2" fillId="0" borderId="1" xfId="0" applyFont="1" applyFill="1" applyBorder="1" applyAlignment="1">
      <alignment horizontal="left" vertical="top" wrapText="1" indent="2"/>
    </xf>
    <xf numFmtId="0" fontId="2" fillId="0" borderId="1" xfId="0" applyFont="1" applyFill="1" applyBorder="1" applyAlignment="1">
      <alignment horizontal="left" vertical="top" wrapText="1" indent="1"/>
    </xf>
    <xf numFmtId="0" fontId="1" fillId="0" borderId="0" xfId="0" applyFont="1" applyFill="1" applyAlignment="1">
      <alignment horizontal="left" vertical="top"/>
    </xf>
    <xf numFmtId="0" fontId="13" fillId="0" borderId="0" xfId="0" applyFont="1" applyAlignment="1">
      <alignment wrapText="1"/>
    </xf>
    <xf numFmtId="0" fontId="2" fillId="0" borderId="1" xfId="0" quotePrefix="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15" fillId="0" borderId="1" xfId="0" applyFont="1" applyBorder="1" applyAlignment="1">
      <alignment vertical="top"/>
    </xf>
    <xf numFmtId="0" fontId="17" fillId="0" borderId="1" xfId="0" applyFont="1" applyFill="1" applyBorder="1" applyAlignment="1">
      <alignment horizontal="left"/>
    </xf>
    <xf numFmtId="164" fontId="2" fillId="0" borderId="1" xfId="0" applyNumberFormat="1" applyFont="1" applyFill="1" applyBorder="1" applyAlignment="1">
      <alignment horizontal="right" vertical="top" wrapText="1"/>
    </xf>
    <xf numFmtId="167" fontId="2" fillId="0" borderId="1" xfId="0" applyNumberFormat="1" applyFont="1" applyFill="1" applyBorder="1" applyAlignment="1">
      <alignment horizontal="right" vertical="top" wrapText="1"/>
    </xf>
    <xf numFmtId="164" fontId="11" fillId="0" borderId="1" xfId="0" applyNumberFormat="1" applyFont="1" applyFill="1" applyBorder="1" applyAlignment="1">
      <alignment horizontal="right" vertical="top" wrapText="1"/>
    </xf>
    <xf numFmtId="0" fontId="20" fillId="0" borderId="0" xfId="0" applyFont="1"/>
    <xf numFmtId="167" fontId="3" fillId="0" borderId="1" xfId="0" applyNumberFormat="1" applyFont="1" applyFill="1" applyBorder="1" applyAlignment="1">
      <alignment horizontal="right" vertical="top" wrapText="1"/>
    </xf>
    <xf numFmtId="0" fontId="3" fillId="0" borderId="1" xfId="0" applyNumberFormat="1" applyFont="1" applyFill="1" applyBorder="1" applyAlignment="1">
      <alignment wrapText="1"/>
    </xf>
    <xf numFmtId="0" fontId="3" fillId="0" borderId="7" xfId="0" applyNumberFormat="1" applyFont="1" applyFill="1" applyBorder="1" applyAlignment="1">
      <alignment horizontal="center" vertical="center"/>
    </xf>
    <xf numFmtId="167" fontId="19" fillId="0" borderId="1" xfId="0" applyNumberFormat="1" applyFont="1" applyFill="1" applyBorder="1" applyAlignment="1">
      <alignment horizontal="right" wrapText="1"/>
    </xf>
    <xf numFmtId="167" fontId="2" fillId="0" borderId="1" xfId="0" applyNumberFormat="1" applyFont="1" applyFill="1" applyBorder="1" applyAlignment="1">
      <alignment horizontal="right" wrapText="1"/>
    </xf>
    <xf numFmtId="2" fontId="2" fillId="0" borderId="0" xfId="0" applyNumberFormat="1" applyFont="1" applyFill="1" applyAlignment="1">
      <alignment horizontal="left" wrapText="1"/>
    </xf>
    <xf numFmtId="0" fontId="1" fillId="0" borderId="1" xfId="0" applyFont="1" applyFill="1" applyBorder="1" applyAlignment="1">
      <alignment horizontal="center" vertical="top"/>
    </xf>
    <xf numFmtId="0" fontId="3" fillId="0" borderId="1" xfId="0" applyFont="1" applyFill="1" applyBorder="1" applyAlignment="1">
      <alignment wrapText="1"/>
    </xf>
    <xf numFmtId="0" fontId="2" fillId="0" borderId="0" xfId="0" quotePrefix="1" applyFont="1" applyFill="1"/>
    <xf numFmtId="3" fontId="2" fillId="0" borderId="0" xfId="0" applyNumberFormat="1" applyFont="1"/>
    <xf numFmtId="0" fontId="15" fillId="0" borderId="1" xfId="0"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1" xfId="0" applyFont="1" applyBorder="1" applyAlignment="1">
      <alignment horizontal="center" vertical="top" wrapText="1"/>
    </xf>
    <xf numFmtId="2" fontId="2" fillId="0" borderId="0" xfId="0" applyNumberFormat="1" applyFont="1" applyFill="1" applyAlignment="1">
      <alignment horizontal="left" wrapText="1"/>
    </xf>
    <xf numFmtId="0" fontId="3" fillId="0" borderId="1" xfId="0" applyNumberFormat="1" applyFont="1" applyFill="1" applyBorder="1" applyAlignment="1">
      <alignment horizontal="center" wrapText="1"/>
    </xf>
    <xf numFmtId="3" fontId="11"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2" fillId="0" borderId="0" xfId="0" applyNumberFormat="1" applyFont="1" applyFill="1" applyAlignment="1">
      <alignment horizontal="left" wrapText="1"/>
    </xf>
    <xf numFmtId="3" fontId="3" fillId="0" borderId="1" xfId="0" applyNumberFormat="1" applyFont="1" applyFill="1" applyBorder="1" applyAlignment="1">
      <alignment horizontal="center" vertical="top" wrapText="1"/>
    </xf>
    <xf numFmtId="0" fontId="2" fillId="0"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5"/>
  <sheetViews>
    <sheetView tabSelected="1" zoomScaleNormal="100" workbookViewId="0">
      <selection activeCell="G6" sqref="G6"/>
    </sheetView>
  </sheetViews>
  <sheetFormatPr defaultRowHeight="12.5" x14ac:dyDescent="0.25"/>
  <cols>
    <col min="1" max="1" width="2.54296875" customWidth="1"/>
    <col min="2" max="2" width="18.7265625" bestFit="1" customWidth="1"/>
    <col min="3" max="3" width="19.26953125" bestFit="1" customWidth="1"/>
    <col min="4" max="4" width="12.81640625" bestFit="1" customWidth="1"/>
    <col min="5" max="5" width="17" bestFit="1" customWidth="1"/>
    <col min="6" max="6" width="16.54296875" bestFit="1" customWidth="1"/>
    <col min="7" max="7" width="16.26953125" customWidth="1"/>
    <col min="8" max="8" width="16.1796875" bestFit="1" customWidth="1"/>
  </cols>
  <sheetData>
    <row r="2" spans="2:8" ht="15" x14ac:dyDescent="0.25">
      <c r="B2" s="89" t="s">
        <v>24</v>
      </c>
      <c r="C2" s="90"/>
      <c r="D2" s="90"/>
      <c r="E2" s="90"/>
      <c r="F2" s="90"/>
      <c r="G2" s="90"/>
      <c r="H2" s="91"/>
    </row>
    <row r="3" spans="2:8" ht="13" x14ac:dyDescent="0.25">
      <c r="B3" s="44" t="s">
        <v>25</v>
      </c>
      <c r="C3" s="44" t="s">
        <v>27</v>
      </c>
      <c r="D3" s="44" t="s">
        <v>29</v>
      </c>
      <c r="E3" s="44" t="s">
        <v>31</v>
      </c>
      <c r="F3" s="44" t="s">
        <v>33</v>
      </c>
      <c r="G3" s="44" t="s">
        <v>35</v>
      </c>
      <c r="H3" s="44" t="s">
        <v>36</v>
      </c>
    </row>
    <row r="4" spans="2:8" ht="26" x14ac:dyDescent="0.25">
      <c r="B4" s="30" t="s">
        <v>26</v>
      </c>
      <c r="C4" s="30" t="s">
        <v>28</v>
      </c>
      <c r="D4" s="30" t="s">
        <v>30</v>
      </c>
      <c r="E4" s="30" t="s">
        <v>32</v>
      </c>
      <c r="F4" s="30" t="s">
        <v>34</v>
      </c>
      <c r="G4" s="30" t="s">
        <v>38</v>
      </c>
      <c r="H4" s="30" t="s">
        <v>37</v>
      </c>
    </row>
    <row r="5" spans="2:8" ht="13" x14ac:dyDescent="0.25">
      <c r="B5" s="50" t="s">
        <v>104</v>
      </c>
      <c r="C5" s="43">
        <v>0</v>
      </c>
      <c r="D5" s="57">
        <f>'Respondent Burden'!L7</f>
        <v>0</v>
      </c>
      <c r="E5" s="58">
        <f>C5*D5</f>
        <v>0</v>
      </c>
      <c r="F5" s="58">
        <v>0</v>
      </c>
      <c r="G5" s="57">
        <v>0</v>
      </c>
      <c r="H5" s="43">
        <f>F5*G5</f>
        <v>0</v>
      </c>
    </row>
    <row r="6" spans="2:8" ht="13" x14ac:dyDescent="0.3">
      <c r="B6" s="48" t="s">
        <v>46</v>
      </c>
      <c r="C6" s="30"/>
      <c r="D6" s="30"/>
      <c r="E6" s="49">
        <f>SUM(E5:E5)</f>
        <v>0</v>
      </c>
      <c r="F6" s="30"/>
      <c r="G6" s="30"/>
      <c r="H6" s="49">
        <f>SUM(H5:H5)</f>
        <v>0</v>
      </c>
    </row>
    <row r="15" spans="2:8" x14ac:dyDescent="0.25">
      <c r="E15" s="47"/>
    </row>
  </sheetData>
  <mergeCells count="1">
    <mergeCell ref="B2: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20"/>
  <sheetViews>
    <sheetView workbookViewId="0">
      <selection activeCell="G20" sqref="G20"/>
    </sheetView>
  </sheetViews>
  <sheetFormatPr defaultColWidth="9.1796875" defaultRowHeight="12.5" x14ac:dyDescent="0.25"/>
  <cols>
    <col min="1" max="1" width="0.7265625" style="17" customWidth="1"/>
    <col min="2" max="2" width="31.26953125" style="17" customWidth="1"/>
    <col min="3" max="4" width="10" style="17" customWidth="1"/>
    <col min="5" max="5" width="16" style="17" customWidth="1"/>
    <col min="6" max="6" width="10.54296875" style="17" customWidth="1"/>
    <col min="7" max="7" width="9.26953125" style="17" customWidth="1"/>
    <col min="8" max="8" width="44.81640625" style="17" customWidth="1"/>
    <col min="9" max="16384" width="9.1796875" style="17"/>
  </cols>
  <sheetData>
    <row r="2" spans="2:8" ht="15" x14ac:dyDescent="0.25">
      <c r="B2" s="92" t="s">
        <v>18</v>
      </c>
      <c r="C2" s="92"/>
      <c r="D2" s="92"/>
      <c r="E2" s="92"/>
      <c r="F2" s="92"/>
    </row>
    <row r="3" spans="2:8" ht="57.5" x14ac:dyDescent="0.25">
      <c r="B3" s="23" t="s">
        <v>19</v>
      </c>
      <c r="C3" s="21" t="s">
        <v>45</v>
      </c>
      <c r="D3" s="21" t="s">
        <v>20</v>
      </c>
      <c r="E3" s="18" t="s">
        <v>21</v>
      </c>
      <c r="F3" s="18" t="s">
        <v>22</v>
      </c>
    </row>
    <row r="4" spans="2:8" ht="26" x14ac:dyDescent="0.3">
      <c r="B4" s="28" t="s">
        <v>70</v>
      </c>
      <c r="C4" s="61">
        <f>'Respondent Burden'!L7</f>
        <v>0</v>
      </c>
      <c r="D4" s="42">
        <v>1</v>
      </c>
      <c r="E4" s="29">
        <v>0</v>
      </c>
      <c r="F4" s="61">
        <f>C4*D4+E4</f>
        <v>0</v>
      </c>
      <c r="H4" s="69"/>
    </row>
    <row r="5" spans="2:8" ht="13" x14ac:dyDescent="0.3">
      <c r="B5" s="28" t="s">
        <v>71</v>
      </c>
      <c r="C5" s="61">
        <f>'Respondent Burden'!L7</f>
        <v>0</v>
      </c>
      <c r="D5" s="42">
        <v>1</v>
      </c>
      <c r="E5" s="61">
        <v>0</v>
      </c>
      <c r="F5" s="61">
        <f t="shared" ref="F5:F7" si="0">C5*D5+E5</f>
        <v>0</v>
      </c>
      <c r="H5" s="69"/>
    </row>
    <row r="6" spans="2:8" ht="13" x14ac:dyDescent="0.3">
      <c r="B6" s="28" t="s">
        <v>47</v>
      </c>
      <c r="C6" s="61">
        <f>'Respondent Burden'!L7</f>
        <v>0</v>
      </c>
      <c r="D6" s="61">
        <v>1</v>
      </c>
      <c r="E6" s="61">
        <v>0</v>
      </c>
      <c r="F6" s="61">
        <f t="shared" si="0"/>
        <v>0</v>
      </c>
      <c r="H6" s="69"/>
    </row>
    <row r="7" spans="2:8" ht="13" x14ac:dyDescent="0.3">
      <c r="B7" s="28" t="s">
        <v>72</v>
      </c>
      <c r="C7" s="61">
        <f>'Respondent Burden'!L7</f>
        <v>0</v>
      </c>
      <c r="D7" s="42">
        <v>1</v>
      </c>
      <c r="E7" s="61">
        <v>0</v>
      </c>
      <c r="F7" s="61">
        <f t="shared" si="0"/>
        <v>0</v>
      </c>
      <c r="H7" s="69"/>
    </row>
    <row r="8" spans="2:8" ht="13" x14ac:dyDescent="0.3">
      <c r="B8" s="28" t="s">
        <v>98</v>
      </c>
      <c r="C8" s="61">
        <f>'Respondent Burden'!L7</f>
        <v>0</v>
      </c>
      <c r="D8" s="41">
        <v>1</v>
      </c>
      <c r="E8" s="61">
        <v>0</v>
      </c>
      <c r="F8" s="61">
        <f>C8*D8+E8</f>
        <v>0</v>
      </c>
      <c r="H8" s="69"/>
    </row>
    <row r="9" spans="2:8" ht="26" x14ac:dyDescent="0.3">
      <c r="B9" s="28" t="s">
        <v>99</v>
      </c>
      <c r="C9" s="61">
        <f>'Respondent Burden'!L7</f>
        <v>0</v>
      </c>
      <c r="D9" s="61">
        <v>1</v>
      </c>
      <c r="E9" s="61">
        <v>0</v>
      </c>
      <c r="F9" s="61">
        <f>C9*D9+E9</f>
        <v>0</v>
      </c>
      <c r="H9" s="69"/>
    </row>
    <row r="10" spans="2:8" ht="13" x14ac:dyDescent="0.3">
      <c r="B10" s="28" t="s">
        <v>73</v>
      </c>
      <c r="C10" s="61">
        <f>'Respondent Burden'!L7</f>
        <v>0</v>
      </c>
      <c r="D10" s="61">
        <v>1</v>
      </c>
      <c r="E10" s="61">
        <v>0</v>
      </c>
      <c r="F10" s="61">
        <f>C10*D10+E10</f>
        <v>0</v>
      </c>
      <c r="H10" s="69"/>
    </row>
    <row r="11" spans="2:8" ht="26" x14ac:dyDescent="0.25">
      <c r="B11" s="28" t="s">
        <v>74</v>
      </c>
      <c r="C11" s="61">
        <f>'Respondent Burden'!L7</f>
        <v>0</v>
      </c>
      <c r="D11" s="61">
        <v>1</v>
      </c>
      <c r="E11" s="61">
        <v>0</v>
      </c>
      <c r="F11" s="61">
        <f>C11*D11+E11</f>
        <v>0</v>
      </c>
      <c r="H11"/>
    </row>
    <row r="12" spans="2:8" ht="13" x14ac:dyDescent="0.25">
      <c r="B12" s="28" t="s">
        <v>75</v>
      </c>
      <c r="C12" s="61">
        <f>'Respondent Burden'!L7</f>
        <v>0</v>
      </c>
      <c r="D12" s="61">
        <v>1</v>
      </c>
      <c r="E12" s="61">
        <v>0</v>
      </c>
      <c r="F12" s="61">
        <f>C12*D12+E12</f>
        <v>0</v>
      </c>
    </row>
    <row r="13" spans="2:8" ht="26" x14ac:dyDescent="0.25">
      <c r="B13" s="28" t="s">
        <v>76</v>
      </c>
      <c r="C13" s="61">
        <f>'Respondent Burden'!L7</f>
        <v>0</v>
      </c>
      <c r="D13" s="61">
        <v>1</v>
      </c>
      <c r="E13" s="61">
        <v>0</v>
      </c>
      <c r="F13" s="61">
        <f t="shared" ref="F13:F18" si="1">C13*D13+E13</f>
        <v>0</v>
      </c>
    </row>
    <row r="14" spans="2:8" ht="13" x14ac:dyDescent="0.25">
      <c r="B14" s="28" t="s">
        <v>77</v>
      </c>
      <c r="C14" s="61">
        <f>'Respondent Burden'!L7</f>
        <v>0</v>
      </c>
      <c r="D14" s="61">
        <v>1</v>
      </c>
      <c r="E14" s="61">
        <v>0</v>
      </c>
      <c r="F14" s="61">
        <f t="shared" si="1"/>
        <v>0</v>
      </c>
    </row>
    <row r="15" spans="2:8" ht="13" x14ac:dyDescent="0.25">
      <c r="B15" s="28" t="s">
        <v>78</v>
      </c>
      <c r="C15" s="61">
        <f>'Respondent Burden'!L7</f>
        <v>0</v>
      </c>
      <c r="D15" s="61">
        <v>1</v>
      </c>
      <c r="E15" s="61">
        <v>0</v>
      </c>
      <c r="F15" s="61">
        <f t="shared" si="1"/>
        <v>0</v>
      </c>
    </row>
    <row r="16" spans="2:8" ht="26" x14ac:dyDescent="0.25">
      <c r="B16" s="28" t="s">
        <v>102</v>
      </c>
      <c r="C16" s="61">
        <f>'Respondent Burden'!L7</f>
        <v>0</v>
      </c>
      <c r="D16" s="61">
        <v>1</v>
      </c>
      <c r="E16" s="61">
        <v>0</v>
      </c>
      <c r="F16" s="61">
        <f t="shared" si="1"/>
        <v>0</v>
      </c>
    </row>
    <row r="17" spans="2:8" ht="26" x14ac:dyDescent="0.25">
      <c r="B17" s="28" t="s">
        <v>103</v>
      </c>
      <c r="C17" s="61">
        <f>'Respondent Burden'!L8</f>
        <v>38</v>
      </c>
      <c r="D17" s="61">
        <v>1</v>
      </c>
      <c r="E17" s="61">
        <v>0</v>
      </c>
      <c r="F17" s="61">
        <f t="shared" si="1"/>
        <v>38</v>
      </c>
    </row>
    <row r="18" spans="2:8" ht="13" x14ac:dyDescent="0.25">
      <c r="B18" s="28" t="s">
        <v>100</v>
      </c>
      <c r="C18" s="61">
        <f>'Respondent Burden'!L8</f>
        <v>38</v>
      </c>
      <c r="D18" s="61">
        <v>1</v>
      </c>
      <c r="E18" s="61">
        <v>0</v>
      </c>
      <c r="F18" s="61">
        <f t="shared" si="1"/>
        <v>38</v>
      </c>
    </row>
    <row r="19" spans="2:8" ht="26" x14ac:dyDescent="0.3">
      <c r="B19" s="28" t="s">
        <v>101</v>
      </c>
      <c r="C19" s="62">
        <f>L6</f>
        <v>0</v>
      </c>
      <c r="D19" s="62">
        <v>1</v>
      </c>
      <c r="E19" s="62">
        <f>'Respondent Burden'!L9</f>
        <v>766</v>
      </c>
      <c r="F19" s="62">
        <f>C19*D19+E19</f>
        <v>766</v>
      </c>
      <c r="H19" s="77"/>
    </row>
    <row r="20" spans="2:8" ht="13" x14ac:dyDescent="0.3">
      <c r="B20" s="19" t="s">
        <v>39</v>
      </c>
      <c r="C20" s="20"/>
      <c r="D20" s="20"/>
      <c r="E20" s="45"/>
      <c r="F20" s="22">
        <f>SUM(F4:F19)</f>
        <v>842</v>
      </c>
      <c r="G20" s="24"/>
    </row>
  </sheetData>
  <mergeCells count="1">
    <mergeCell ref="B2: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5"/>
  <sheetViews>
    <sheetView topLeftCell="A46" zoomScale="92" zoomScaleNormal="92" zoomScaleSheetLayoutView="55" workbookViewId="0">
      <selection activeCell="B61" sqref="B61:J61"/>
    </sheetView>
  </sheetViews>
  <sheetFormatPr defaultColWidth="9.1796875" defaultRowHeight="13" x14ac:dyDescent="0.3"/>
  <cols>
    <col min="1" max="1" width="0.7265625" style="8" customWidth="1"/>
    <col min="2" max="2" width="46.26953125" style="8" customWidth="1"/>
    <col min="3" max="3" width="15.1796875" style="8" bestFit="1" customWidth="1"/>
    <col min="4" max="4" width="19.1796875" style="8" bestFit="1" customWidth="1"/>
    <col min="5" max="5" width="20.453125" style="8" customWidth="1"/>
    <col min="6" max="6" width="13" style="8" bestFit="1" customWidth="1"/>
    <col min="7" max="7" width="11.453125" style="8" bestFit="1" customWidth="1"/>
    <col min="8" max="8" width="15" style="8" bestFit="1" customWidth="1"/>
    <col min="9" max="9" width="14.453125" style="8" customWidth="1"/>
    <col min="10" max="10" width="14.81640625" style="12" customWidth="1"/>
    <col min="11" max="11" width="2" style="8" customWidth="1"/>
    <col min="12" max="12" width="8" style="8" customWidth="1"/>
    <col min="13" max="13" width="8.1796875" style="8" customWidth="1"/>
    <col min="14" max="14" width="9.1796875" style="8"/>
    <col min="15" max="15" width="5" style="8" customWidth="1"/>
    <col min="16" max="16384" width="9.1796875" style="8"/>
  </cols>
  <sheetData>
    <row r="1" spans="1:16" ht="15" x14ac:dyDescent="0.3">
      <c r="A1" s="9"/>
      <c r="B1" s="33" t="s">
        <v>62</v>
      </c>
      <c r="C1" s="9"/>
      <c r="D1" s="9"/>
      <c r="E1" s="9"/>
      <c r="F1" s="9"/>
      <c r="G1" s="9"/>
      <c r="H1" s="9"/>
      <c r="I1" s="9"/>
      <c r="J1" s="13"/>
    </row>
    <row r="2" spans="1:16" x14ac:dyDescent="0.3">
      <c r="A2" s="9"/>
      <c r="B2" s="9"/>
      <c r="C2" s="9"/>
      <c r="D2" s="9"/>
      <c r="E2" s="9"/>
      <c r="F2" s="9"/>
      <c r="G2" s="9"/>
      <c r="H2" s="9"/>
      <c r="I2" s="9"/>
      <c r="J2" s="13"/>
    </row>
    <row r="3" spans="1:16" s="3" customFormat="1" ht="14.25" customHeight="1" x14ac:dyDescent="0.3">
      <c r="A3" s="1"/>
      <c r="B3" s="94" t="s">
        <v>0</v>
      </c>
      <c r="C3" s="2" t="s">
        <v>1</v>
      </c>
      <c r="D3" s="2" t="s">
        <v>2</v>
      </c>
      <c r="E3" s="2" t="s">
        <v>3</v>
      </c>
      <c r="F3" s="2" t="s">
        <v>4</v>
      </c>
      <c r="G3" s="2" t="s">
        <v>5</v>
      </c>
      <c r="H3" s="2" t="s">
        <v>6</v>
      </c>
      <c r="I3" s="2" t="s">
        <v>7</v>
      </c>
      <c r="J3" s="10" t="s">
        <v>8</v>
      </c>
      <c r="L3" s="4" t="s">
        <v>9</v>
      </c>
      <c r="M3" s="5">
        <v>121.46</v>
      </c>
    </row>
    <row r="4" spans="1:16" s="7" customFormat="1" ht="41.25" customHeight="1" x14ac:dyDescent="0.3">
      <c r="A4" s="6"/>
      <c r="B4" s="94"/>
      <c r="C4" s="60" t="s">
        <v>10</v>
      </c>
      <c r="D4" s="60" t="s">
        <v>11</v>
      </c>
      <c r="E4" s="60" t="s">
        <v>12</v>
      </c>
      <c r="F4" s="60" t="s">
        <v>40</v>
      </c>
      <c r="G4" s="60" t="s">
        <v>13</v>
      </c>
      <c r="H4" s="60" t="s">
        <v>41</v>
      </c>
      <c r="I4" s="60" t="s">
        <v>42</v>
      </c>
      <c r="J4" s="11" t="s">
        <v>23</v>
      </c>
      <c r="L4" s="4" t="s">
        <v>14</v>
      </c>
      <c r="M4" s="5">
        <v>148.44999999999999</v>
      </c>
    </row>
    <row r="5" spans="1:16" x14ac:dyDescent="0.3">
      <c r="B5" s="28" t="s">
        <v>48</v>
      </c>
      <c r="C5" s="27" t="s">
        <v>43</v>
      </c>
      <c r="D5" s="27"/>
      <c r="E5" s="27"/>
      <c r="F5" s="27"/>
      <c r="G5" s="27"/>
      <c r="H5" s="27"/>
      <c r="I5" s="27"/>
      <c r="J5" s="59"/>
      <c r="L5" s="4" t="s">
        <v>17</v>
      </c>
      <c r="M5" s="5">
        <v>60.23</v>
      </c>
    </row>
    <row r="6" spans="1:16" x14ac:dyDescent="0.3">
      <c r="B6" s="28" t="s">
        <v>65</v>
      </c>
      <c r="C6" s="27" t="s">
        <v>43</v>
      </c>
      <c r="D6" s="27"/>
      <c r="E6" s="27"/>
      <c r="F6" s="27"/>
      <c r="G6" s="27"/>
      <c r="H6" s="27"/>
      <c r="I6" s="27"/>
      <c r="J6" s="59"/>
    </row>
    <row r="7" spans="1:16" x14ac:dyDescent="0.3">
      <c r="B7" s="28" t="s">
        <v>49</v>
      </c>
      <c r="C7" s="27"/>
      <c r="D7" s="27"/>
      <c r="E7" s="27"/>
      <c r="F7" s="27"/>
      <c r="G7" s="27"/>
      <c r="H7" s="27"/>
      <c r="I7" s="27"/>
      <c r="J7" s="59"/>
      <c r="L7" s="26">
        <v>0</v>
      </c>
      <c r="M7" s="32" t="s">
        <v>58</v>
      </c>
      <c r="N7" s="34"/>
    </row>
    <row r="8" spans="1:16" ht="15.5" x14ac:dyDescent="0.3">
      <c r="B8" s="67" t="s">
        <v>108</v>
      </c>
      <c r="C8" s="27">
        <v>1</v>
      </c>
      <c r="D8" s="27">
        <v>1</v>
      </c>
      <c r="E8" s="27">
        <f>C8*D8</f>
        <v>1</v>
      </c>
      <c r="F8" s="27">
        <v>804</v>
      </c>
      <c r="G8" s="61">
        <f>E8*F8</f>
        <v>804</v>
      </c>
      <c r="H8" s="37">
        <f>G8*0.05</f>
        <v>40.200000000000003</v>
      </c>
      <c r="I8" s="37">
        <f>G8*0.1</f>
        <v>80.400000000000006</v>
      </c>
      <c r="J8" s="74">
        <f>G8*$M$3+H8*$M$4+I8*$M$5</f>
        <v>108464.022</v>
      </c>
      <c r="L8" s="56">
        <v>38</v>
      </c>
      <c r="M8" s="31" t="s">
        <v>59</v>
      </c>
      <c r="N8" s="55"/>
    </row>
    <row r="9" spans="1:16" x14ac:dyDescent="0.3">
      <c r="B9" s="67" t="s">
        <v>50</v>
      </c>
      <c r="C9" s="27"/>
      <c r="D9" s="27"/>
      <c r="E9" s="27"/>
      <c r="F9" s="27"/>
      <c r="G9" s="27"/>
      <c r="H9" s="27"/>
      <c r="I9" s="27"/>
      <c r="J9" s="74"/>
      <c r="L9" s="26">
        <v>766</v>
      </c>
      <c r="M9" s="65" t="s">
        <v>64</v>
      </c>
      <c r="N9" s="34"/>
    </row>
    <row r="10" spans="1:16" ht="15.5" x14ac:dyDescent="0.3">
      <c r="B10" s="66" t="s">
        <v>66</v>
      </c>
      <c r="C10" s="27">
        <v>280</v>
      </c>
      <c r="D10" s="27">
        <v>1</v>
      </c>
      <c r="E10" s="27">
        <f>C10*D10</f>
        <v>280</v>
      </c>
      <c r="F10" s="27">
        <f>L7</f>
        <v>0</v>
      </c>
      <c r="G10" s="61">
        <f>E10*F10</f>
        <v>0</v>
      </c>
      <c r="H10" s="61">
        <f>G10*0.05</f>
        <v>0</v>
      </c>
      <c r="I10" s="61">
        <f>G10*0.1</f>
        <v>0</v>
      </c>
      <c r="J10" s="75">
        <f>G10*$M$3+H10*$M$4+I10*$M$5</f>
        <v>0</v>
      </c>
      <c r="L10" s="39"/>
      <c r="M10" s="52"/>
    </row>
    <row r="11" spans="1:16" ht="15.5" x14ac:dyDescent="0.3">
      <c r="B11" s="66" t="s">
        <v>67</v>
      </c>
      <c r="C11" s="27">
        <v>280</v>
      </c>
      <c r="D11" s="27">
        <v>1</v>
      </c>
      <c r="E11" s="27">
        <f>C11*D11</f>
        <v>280</v>
      </c>
      <c r="F11" s="27">
        <f>L7</f>
        <v>0</v>
      </c>
      <c r="G11" s="61">
        <f>E11*F11</f>
        <v>0</v>
      </c>
      <c r="H11" s="61">
        <f>G11*0.05</f>
        <v>0</v>
      </c>
      <c r="I11" s="61">
        <f>G11*0.1</f>
        <v>0</v>
      </c>
      <c r="J11" s="75">
        <f>G11*$M$3+H11*$M$4+I11*$M$5</f>
        <v>0</v>
      </c>
      <c r="L11" s="53"/>
      <c r="M11" s="53"/>
      <c r="N11" s="9"/>
      <c r="O11" s="9"/>
      <c r="P11" s="9"/>
    </row>
    <row r="12" spans="1:16" ht="15.5" x14ac:dyDescent="0.3">
      <c r="B12" s="66" t="s">
        <v>68</v>
      </c>
      <c r="C12" s="27">
        <v>16</v>
      </c>
      <c r="D12" s="27">
        <v>1</v>
      </c>
      <c r="E12" s="27">
        <f>C12*D12</f>
        <v>16</v>
      </c>
      <c r="F12" s="27">
        <f>L8</f>
        <v>38</v>
      </c>
      <c r="G12" s="61">
        <f>E12*F12</f>
        <v>608</v>
      </c>
      <c r="H12" s="37">
        <f>G12*0.05</f>
        <v>30.400000000000002</v>
      </c>
      <c r="I12" s="37">
        <f>G12*0.1</f>
        <v>60.800000000000004</v>
      </c>
      <c r="J12" s="74">
        <f>G12*$M$3+H12*$M$4+I12*$M$5</f>
        <v>82022.543999999994</v>
      </c>
      <c r="L12" s="39"/>
      <c r="M12" s="53"/>
      <c r="N12" s="9"/>
      <c r="O12" s="9"/>
      <c r="P12" s="9"/>
    </row>
    <row r="13" spans="1:16" ht="15.5" x14ac:dyDescent="0.3">
      <c r="B13" s="66" t="s">
        <v>69</v>
      </c>
      <c r="C13" s="27">
        <v>8</v>
      </c>
      <c r="D13" s="27">
        <v>1</v>
      </c>
      <c r="E13" s="27">
        <f>C13*D13</f>
        <v>8</v>
      </c>
      <c r="F13" s="27">
        <v>450</v>
      </c>
      <c r="G13" s="61">
        <f>E13*F13</f>
        <v>3600</v>
      </c>
      <c r="H13" s="61">
        <f>G13*0.05</f>
        <v>180</v>
      </c>
      <c r="I13" s="61">
        <f>G13*0.1</f>
        <v>360</v>
      </c>
      <c r="J13" s="74">
        <f>G13*$M$3+H13*$M$4+I13*$M$5</f>
        <v>485659.8</v>
      </c>
      <c r="L13" s="39"/>
      <c r="M13" s="53"/>
    </row>
    <row r="14" spans="1:16" x14ac:dyDescent="0.3">
      <c r="B14" s="67" t="s">
        <v>51</v>
      </c>
      <c r="C14" s="27" t="s">
        <v>52</v>
      </c>
      <c r="D14" s="27"/>
      <c r="E14" s="27"/>
      <c r="F14" s="27"/>
      <c r="G14" s="27"/>
      <c r="H14" s="27"/>
      <c r="I14" s="27"/>
      <c r="J14" s="74"/>
      <c r="L14" s="51"/>
      <c r="M14" s="51"/>
    </row>
    <row r="15" spans="1:16" x14ac:dyDescent="0.3">
      <c r="B15" s="67" t="s">
        <v>53</v>
      </c>
      <c r="C15" s="27" t="s">
        <v>54</v>
      </c>
      <c r="D15" s="27"/>
      <c r="E15" s="27"/>
      <c r="F15" s="27"/>
      <c r="G15" s="27"/>
      <c r="H15" s="27"/>
      <c r="I15" s="27"/>
      <c r="J15" s="74"/>
      <c r="L15" s="39"/>
      <c r="M15" s="52"/>
    </row>
    <row r="16" spans="1:16" x14ac:dyDescent="0.3">
      <c r="B16" s="67" t="s">
        <v>55</v>
      </c>
      <c r="C16" s="27"/>
      <c r="D16" s="27"/>
      <c r="E16" s="27"/>
      <c r="F16" s="27"/>
      <c r="G16" s="27"/>
      <c r="H16" s="27"/>
      <c r="I16" s="27"/>
      <c r="J16" s="74"/>
      <c r="L16" s="51"/>
      <c r="M16" s="51"/>
    </row>
    <row r="17" spans="2:13" ht="15.5" x14ac:dyDescent="0.3">
      <c r="B17" s="66" t="s">
        <v>114</v>
      </c>
      <c r="C17" s="27">
        <v>2</v>
      </c>
      <c r="D17" s="27">
        <v>1</v>
      </c>
      <c r="E17" s="27">
        <f t="shared" ref="E17:E22" si="0">C17*D17</f>
        <v>2</v>
      </c>
      <c r="F17" s="27">
        <f>L7</f>
        <v>0</v>
      </c>
      <c r="G17" s="61">
        <f t="shared" ref="G17:G22" si="1">E17*F17</f>
        <v>0</v>
      </c>
      <c r="H17" s="61">
        <f t="shared" ref="H17:H22" si="2">G17*0.05</f>
        <v>0</v>
      </c>
      <c r="I17" s="61">
        <f t="shared" ref="I17:I22" si="3">G17*0.1</f>
        <v>0</v>
      </c>
      <c r="J17" s="75">
        <f t="shared" ref="J17:J22" si="4">G17*$M$3+H17*$M$4+I17*$M$5</f>
        <v>0</v>
      </c>
      <c r="L17" s="54"/>
      <c r="M17" s="52"/>
    </row>
    <row r="18" spans="2:13" ht="15.5" x14ac:dyDescent="0.3">
      <c r="B18" s="66" t="s">
        <v>115</v>
      </c>
      <c r="C18" s="27">
        <v>2</v>
      </c>
      <c r="D18" s="27">
        <v>1</v>
      </c>
      <c r="E18" s="27">
        <f t="shared" si="0"/>
        <v>2</v>
      </c>
      <c r="F18" s="27">
        <f>L7</f>
        <v>0</v>
      </c>
      <c r="G18" s="61">
        <f t="shared" si="1"/>
        <v>0</v>
      </c>
      <c r="H18" s="61">
        <f t="shared" si="2"/>
        <v>0</v>
      </c>
      <c r="I18" s="61">
        <f t="shared" si="3"/>
        <v>0</v>
      </c>
      <c r="J18" s="75">
        <f t="shared" si="4"/>
        <v>0</v>
      </c>
      <c r="M18" s="52"/>
    </row>
    <row r="19" spans="2:13" ht="15.5" x14ac:dyDescent="0.3">
      <c r="B19" s="66" t="s">
        <v>116</v>
      </c>
      <c r="C19" s="27">
        <v>2</v>
      </c>
      <c r="D19" s="27">
        <v>1</v>
      </c>
      <c r="E19" s="27">
        <f t="shared" si="0"/>
        <v>2</v>
      </c>
      <c r="F19" s="27">
        <f>L7</f>
        <v>0</v>
      </c>
      <c r="G19" s="61">
        <f t="shared" si="1"/>
        <v>0</v>
      </c>
      <c r="H19" s="61">
        <f t="shared" si="2"/>
        <v>0</v>
      </c>
      <c r="I19" s="61">
        <f t="shared" si="3"/>
        <v>0</v>
      </c>
      <c r="J19" s="75">
        <f t="shared" si="4"/>
        <v>0</v>
      </c>
      <c r="M19" s="52"/>
    </row>
    <row r="20" spans="2:13" ht="15.5" x14ac:dyDescent="0.3">
      <c r="B20" s="66" t="s">
        <v>117</v>
      </c>
      <c r="C20" s="27">
        <v>4</v>
      </c>
      <c r="D20" s="27">
        <v>1</v>
      </c>
      <c r="E20" s="27">
        <f t="shared" si="0"/>
        <v>4</v>
      </c>
      <c r="F20" s="27">
        <f>L7</f>
        <v>0</v>
      </c>
      <c r="G20" s="61">
        <f t="shared" si="1"/>
        <v>0</v>
      </c>
      <c r="H20" s="61">
        <f t="shared" si="2"/>
        <v>0</v>
      </c>
      <c r="I20" s="61">
        <f t="shared" si="3"/>
        <v>0</v>
      </c>
      <c r="J20" s="75">
        <f t="shared" si="4"/>
        <v>0</v>
      </c>
      <c r="L20" s="4"/>
      <c r="M20" s="52"/>
    </row>
    <row r="21" spans="2:13" ht="15.5" x14ac:dyDescent="0.3">
      <c r="B21" s="66" t="s">
        <v>118</v>
      </c>
      <c r="C21" s="27">
        <v>2</v>
      </c>
      <c r="D21" s="27">
        <v>1</v>
      </c>
      <c r="E21" s="27">
        <f t="shared" si="0"/>
        <v>2</v>
      </c>
      <c r="F21" s="27">
        <f>L7</f>
        <v>0</v>
      </c>
      <c r="G21" s="61">
        <f t="shared" si="1"/>
        <v>0</v>
      </c>
      <c r="H21" s="61">
        <f t="shared" si="2"/>
        <v>0</v>
      </c>
      <c r="I21" s="61">
        <f t="shared" si="3"/>
        <v>0</v>
      </c>
      <c r="J21" s="75">
        <f t="shared" si="4"/>
        <v>0</v>
      </c>
      <c r="M21" s="52"/>
    </row>
    <row r="22" spans="2:13" ht="15.5" x14ac:dyDescent="0.3">
      <c r="B22" s="66" t="s">
        <v>119</v>
      </c>
      <c r="C22" s="27">
        <v>1</v>
      </c>
      <c r="D22" s="27">
        <v>1</v>
      </c>
      <c r="E22" s="27">
        <f t="shared" si="0"/>
        <v>1</v>
      </c>
      <c r="F22" s="27">
        <f>L7</f>
        <v>0</v>
      </c>
      <c r="G22" s="61">
        <f t="shared" si="1"/>
        <v>0</v>
      </c>
      <c r="H22" s="61">
        <f t="shared" si="2"/>
        <v>0</v>
      </c>
      <c r="I22" s="61">
        <f t="shared" si="3"/>
        <v>0</v>
      </c>
      <c r="J22" s="75">
        <f t="shared" si="4"/>
        <v>0</v>
      </c>
      <c r="M22" s="52"/>
    </row>
    <row r="23" spans="2:13" ht="15.5" x14ac:dyDescent="0.3">
      <c r="B23" s="66" t="s">
        <v>120</v>
      </c>
      <c r="C23" s="27" t="s">
        <v>52</v>
      </c>
      <c r="D23" s="27"/>
      <c r="E23" s="27"/>
      <c r="F23" s="27"/>
      <c r="G23" s="27"/>
      <c r="H23" s="27"/>
      <c r="I23" s="27"/>
      <c r="J23" s="75"/>
      <c r="M23" s="52"/>
    </row>
    <row r="24" spans="2:13" s="9" customFormat="1" ht="15.5" x14ac:dyDescent="0.3">
      <c r="B24" s="66" t="s">
        <v>121</v>
      </c>
      <c r="C24" s="27">
        <v>2</v>
      </c>
      <c r="D24" s="27">
        <v>1</v>
      </c>
      <c r="E24" s="27">
        <f>C24*D24</f>
        <v>2</v>
      </c>
      <c r="F24" s="27">
        <f>L7</f>
        <v>0</v>
      </c>
      <c r="G24" s="61">
        <f>E24*F24</f>
        <v>0</v>
      </c>
      <c r="H24" s="61">
        <f>G24*0.05</f>
        <v>0</v>
      </c>
      <c r="I24" s="61">
        <f>G24*0.1</f>
        <v>0</v>
      </c>
      <c r="J24" s="75">
        <f>G24*$M$3+H24*$M$4+I24*$M$5</f>
        <v>0</v>
      </c>
      <c r="M24" s="52"/>
    </row>
    <row r="25" spans="2:13" s="9" customFormat="1" ht="15.5" x14ac:dyDescent="0.3">
      <c r="B25" s="66" t="s">
        <v>122</v>
      </c>
      <c r="C25" s="27" t="s">
        <v>52</v>
      </c>
      <c r="D25" s="27"/>
      <c r="E25" s="27"/>
      <c r="F25" s="27"/>
      <c r="G25" s="27"/>
      <c r="H25" s="27"/>
      <c r="I25" s="27"/>
      <c r="J25" s="75"/>
      <c r="M25" s="52"/>
    </row>
    <row r="26" spans="2:13" s="9" customFormat="1" ht="28.5" x14ac:dyDescent="0.3">
      <c r="B26" s="66" t="s">
        <v>126</v>
      </c>
      <c r="C26" s="27">
        <v>1</v>
      </c>
      <c r="D26" s="27">
        <v>1</v>
      </c>
      <c r="E26" s="27">
        <f t="shared" ref="E26:E30" si="5">C26*D26</f>
        <v>1</v>
      </c>
      <c r="F26" s="27">
        <f>L7</f>
        <v>0</v>
      </c>
      <c r="G26" s="61">
        <f t="shared" ref="G26:G30" si="6">E26*F26</f>
        <v>0</v>
      </c>
      <c r="H26" s="61">
        <f t="shared" ref="H26:H31" si="7">G26*0.05</f>
        <v>0</v>
      </c>
      <c r="I26" s="61">
        <f t="shared" ref="I26:I30" si="8">G26*0.1</f>
        <v>0</v>
      </c>
      <c r="J26" s="75">
        <f t="shared" ref="J26:J30" si="9">G26*$M$3+H26*$M$4+I26*$M$5</f>
        <v>0</v>
      </c>
      <c r="M26" s="52"/>
    </row>
    <row r="27" spans="2:13" s="9" customFormat="1" ht="15.5" x14ac:dyDescent="0.3">
      <c r="B27" s="66" t="s">
        <v>123</v>
      </c>
      <c r="C27" s="27">
        <v>1</v>
      </c>
      <c r="D27" s="27">
        <v>1</v>
      </c>
      <c r="E27" s="27">
        <f t="shared" si="5"/>
        <v>1</v>
      </c>
      <c r="F27" s="27">
        <f>L7</f>
        <v>0</v>
      </c>
      <c r="G27" s="61">
        <f t="shared" si="6"/>
        <v>0</v>
      </c>
      <c r="H27" s="61">
        <f t="shared" si="7"/>
        <v>0</v>
      </c>
      <c r="I27" s="61">
        <f t="shared" si="8"/>
        <v>0</v>
      </c>
      <c r="J27" s="75">
        <f t="shared" si="9"/>
        <v>0</v>
      </c>
      <c r="M27" s="52"/>
    </row>
    <row r="28" spans="2:13" s="9" customFormat="1" ht="15.5" x14ac:dyDescent="0.3">
      <c r="B28" s="66" t="s">
        <v>125</v>
      </c>
      <c r="C28" s="27">
        <v>1</v>
      </c>
      <c r="D28" s="27">
        <v>1</v>
      </c>
      <c r="E28" s="27">
        <f t="shared" si="5"/>
        <v>1</v>
      </c>
      <c r="F28" s="27">
        <f>L7</f>
        <v>0</v>
      </c>
      <c r="G28" s="61">
        <f t="shared" si="6"/>
        <v>0</v>
      </c>
      <c r="H28" s="61">
        <f t="shared" si="7"/>
        <v>0</v>
      </c>
      <c r="I28" s="61">
        <f t="shared" si="8"/>
        <v>0</v>
      </c>
      <c r="J28" s="75">
        <f t="shared" si="9"/>
        <v>0</v>
      </c>
      <c r="M28" s="52"/>
    </row>
    <row r="29" spans="2:13" s="9" customFormat="1" ht="15.5" x14ac:dyDescent="0.3">
      <c r="B29" s="66" t="s">
        <v>124</v>
      </c>
      <c r="C29" s="27">
        <v>1</v>
      </c>
      <c r="D29" s="27">
        <v>1</v>
      </c>
      <c r="E29" s="27">
        <f t="shared" si="5"/>
        <v>1</v>
      </c>
      <c r="F29" s="27">
        <f>L7</f>
        <v>0</v>
      </c>
      <c r="G29" s="61">
        <f t="shared" si="6"/>
        <v>0</v>
      </c>
      <c r="H29" s="61">
        <f t="shared" si="7"/>
        <v>0</v>
      </c>
      <c r="I29" s="61">
        <f t="shared" si="8"/>
        <v>0</v>
      </c>
      <c r="J29" s="75">
        <f t="shared" si="9"/>
        <v>0</v>
      </c>
      <c r="M29" s="52"/>
    </row>
    <row r="30" spans="2:13" s="9" customFormat="1" ht="28.5" x14ac:dyDescent="0.3">
      <c r="B30" s="66" t="s">
        <v>79</v>
      </c>
      <c r="C30" s="27">
        <v>32</v>
      </c>
      <c r="D30" s="27">
        <v>1</v>
      </c>
      <c r="E30" s="27">
        <f t="shared" si="5"/>
        <v>32</v>
      </c>
      <c r="F30" s="27">
        <f>L8</f>
        <v>38</v>
      </c>
      <c r="G30" s="61">
        <f t="shared" si="6"/>
        <v>1216</v>
      </c>
      <c r="H30" s="37">
        <f t="shared" si="7"/>
        <v>60.800000000000004</v>
      </c>
      <c r="I30" s="37">
        <f t="shared" si="8"/>
        <v>121.60000000000001</v>
      </c>
      <c r="J30" s="74">
        <f t="shared" si="9"/>
        <v>164045.08799999999</v>
      </c>
    </row>
    <row r="31" spans="2:13" s="9" customFormat="1" ht="15.5" x14ac:dyDescent="0.3">
      <c r="B31" s="66" t="s">
        <v>80</v>
      </c>
      <c r="C31" s="27">
        <v>8</v>
      </c>
      <c r="D31" s="27">
        <v>1</v>
      </c>
      <c r="E31" s="27">
        <f t="shared" ref="E31" si="10">C31*D31</f>
        <v>8</v>
      </c>
      <c r="F31" s="27">
        <f>L8</f>
        <v>38</v>
      </c>
      <c r="G31" s="62">
        <f t="shared" ref="G31" si="11">E31*F31</f>
        <v>304</v>
      </c>
      <c r="H31" s="37">
        <f t="shared" si="7"/>
        <v>15.200000000000001</v>
      </c>
      <c r="I31" s="37">
        <f t="shared" ref="I31" si="12">G31*0.1</f>
        <v>30.400000000000002</v>
      </c>
      <c r="J31" s="74">
        <f t="shared" ref="J31" si="13">G31*$M$3+H31*$M$4+I31*$M$5</f>
        <v>41011.271999999997</v>
      </c>
    </row>
    <row r="32" spans="2:13" x14ac:dyDescent="0.3">
      <c r="B32" s="25" t="s">
        <v>16</v>
      </c>
      <c r="C32" s="27"/>
      <c r="D32" s="27"/>
      <c r="E32" s="28"/>
      <c r="F32" s="61"/>
      <c r="G32" s="95">
        <f>SUM(G8:I31)</f>
        <v>7511.8</v>
      </c>
      <c r="H32" s="95"/>
      <c r="I32" s="95"/>
      <c r="J32" s="76">
        <f>SUM(J8:J31)</f>
        <v>881202.72599999991</v>
      </c>
    </row>
    <row r="33" spans="2:13" x14ac:dyDescent="0.3">
      <c r="B33" s="28" t="s">
        <v>56</v>
      </c>
      <c r="C33" s="27"/>
      <c r="D33" s="27"/>
      <c r="E33" s="27"/>
      <c r="F33" s="27"/>
      <c r="G33" s="27"/>
      <c r="H33" s="27"/>
      <c r="I33" s="27"/>
      <c r="J33" s="74"/>
    </row>
    <row r="34" spans="2:13" ht="15.5" x14ac:dyDescent="0.3">
      <c r="B34" s="67" t="s">
        <v>108</v>
      </c>
      <c r="C34" s="84" t="s">
        <v>127</v>
      </c>
      <c r="D34" s="27"/>
      <c r="E34" s="27"/>
      <c r="F34" s="27"/>
      <c r="G34" s="61"/>
      <c r="H34" s="37"/>
      <c r="I34" s="37"/>
      <c r="J34" s="74"/>
    </row>
    <row r="35" spans="2:13" x14ac:dyDescent="0.3">
      <c r="B35" s="67" t="s">
        <v>57</v>
      </c>
      <c r="C35" s="27" t="s">
        <v>43</v>
      </c>
      <c r="D35" s="27"/>
      <c r="E35" s="27"/>
      <c r="F35" s="27"/>
      <c r="G35" s="27"/>
      <c r="H35" s="27"/>
      <c r="I35" s="27"/>
      <c r="J35" s="74"/>
      <c r="M35" s="12"/>
    </row>
    <row r="36" spans="2:13" ht="15.5" x14ac:dyDescent="0.3">
      <c r="B36" s="67" t="s">
        <v>128</v>
      </c>
      <c r="C36" s="27">
        <v>16</v>
      </c>
      <c r="D36" s="27">
        <v>1</v>
      </c>
      <c r="E36" s="27">
        <f>C36*D36</f>
        <v>16</v>
      </c>
      <c r="F36" s="27">
        <f>L7</f>
        <v>0</v>
      </c>
      <c r="G36" s="61">
        <f>E36*F36</f>
        <v>0</v>
      </c>
      <c r="H36" s="61">
        <f>G36*0.05</f>
        <v>0</v>
      </c>
      <c r="I36" s="61">
        <f>G36*0.1</f>
        <v>0</v>
      </c>
      <c r="J36" s="75">
        <f>G36*$M$3+H36*$M$4+I36*$M$5</f>
        <v>0</v>
      </c>
    </row>
    <row r="37" spans="2:13" ht="15.5" x14ac:dyDescent="0.3">
      <c r="B37" s="67" t="s">
        <v>129</v>
      </c>
      <c r="C37" s="27">
        <v>16</v>
      </c>
      <c r="D37" s="27">
        <v>1</v>
      </c>
      <c r="E37" s="27">
        <f>C37*D37</f>
        <v>16</v>
      </c>
      <c r="F37" s="70">
        <f>L7</f>
        <v>0</v>
      </c>
      <c r="G37" s="61">
        <f>E37*F37</f>
        <v>0</v>
      </c>
      <c r="H37" s="61">
        <f>G37*0.05</f>
        <v>0</v>
      </c>
      <c r="I37" s="61">
        <f>G37*0.1</f>
        <v>0</v>
      </c>
      <c r="J37" s="75">
        <f>G37*$M$3+H37*$M$4+I37*$M$5</f>
        <v>0</v>
      </c>
    </row>
    <row r="38" spans="2:13" ht="15.5" x14ac:dyDescent="0.3">
      <c r="B38" s="67" t="s">
        <v>134</v>
      </c>
      <c r="C38" s="27">
        <v>1</v>
      </c>
      <c r="D38" s="27">
        <v>52</v>
      </c>
      <c r="E38" s="27">
        <f>C38*D38</f>
        <v>52</v>
      </c>
      <c r="F38" s="27">
        <f>L8</f>
        <v>38</v>
      </c>
      <c r="G38" s="61">
        <f>E38*F38</f>
        <v>1976</v>
      </c>
      <c r="H38" s="37">
        <f>G38*0.05</f>
        <v>98.800000000000011</v>
      </c>
      <c r="I38" s="37">
        <f>G38*0.1</f>
        <v>197.60000000000002</v>
      </c>
      <c r="J38" s="74">
        <f>G38*$M$3+H38*$M$4+I38*$M$5</f>
        <v>266573.26799999998</v>
      </c>
    </row>
    <row r="39" spans="2:13" x14ac:dyDescent="0.3">
      <c r="B39" s="67" t="s">
        <v>81</v>
      </c>
      <c r="C39" s="27" t="s">
        <v>43</v>
      </c>
      <c r="D39" s="27"/>
      <c r="E39" s="27"/>
      <c r="F39" s="27"/>
      <c r="G39" s="27"/>
      <c r="H39" s="27"/>
      <c r="I39" s="27"/>
      <c r="J39" s="74"/>
    </row>
    <row r="40" spans="2:13" x14ac:dyDescent="0.3">
      <c r="B40" s="67" t="s">
        <v>83</v>
      </c>
      <c r="C40" s="27">
        <v>1</v>
      </c>
      <c r="D40" s="27">
        <v>1</v>
      </c>
      <c r="E40" s="27">
        <f>C40*D40</f>
        <v>1</v>
      </c>
      <c r="F40" s="27">
        <f>L8</f>
        <v>38</v>
      </c>
      <c r="G40" s="61">
        <f>E40*F40</f>
        <v>38</v>
      </c>
      <c r="H40" s="37">
        <f>G40*0.05</f>
        <v>1.9000000000000001</v>
      </c>
      <c r="I40" s="37">
        <f>G40*0.1</f>
        <v>3.8000000000000003</v>
      </c>
      <c r="J40" s="74">
        <f>G40*$M$3+H40*$M$4+I40*$M$5</f>
        <v>5126.4089999999997</v>
      </c>
    </row>
    <row r="41" spans="2:13" ht="41.5" x14ac:dyDescent="0.3">
      <c r="B41" s="67" t="s">
        <v>135</v>
      </c>
      <c r="C41" s="27">
        <v>1</v>
      </c>
      <c r="D41" s="27">
        <v>1</v>
      </c>
      <c r="E41" s="27">
        <f>C41*D41</f>
        <v>1</v>
      </c>
      <c r="F41" s="27">
        <f>L9</f>
        <v>766</v>
      </c>
      <c r="G41" s="61">
        <f>E41*F41</f>
        <v>766</v>
      </c>
      <c r="H41" s="37">
        <f>G41*0.05</f>
        <v>38.300000000000004</v>
      </c>
      <c r="I41" s="37">
        <f>G41*0.1</f>
        <v>76.600000000000009</v>
      </c>
      <c r="J41" s="74">
        <f>G41*$M$3+H41*$M$4+I41*$M$5</f>
        <v>103337.613</v>
      </c>
    </row>
    <row r="42" spans="2:13" x14ac:dyDescent="0.3">
      <c r="B42" s="67" t="s">
        <v>82</v>
      </c>
      <c r="C42" s="27" t="s">
        <v>43</v>
      </c>
      <c r="D42" s="27"/>
      <c r="E42" s="27"/>
      <c r="F42" s="27"/>
      <c r="G42" s="27"/>
      <c r="H42" s="27"/>
      <c r="I42" s="27"/>
      <c r="J42" s="74"/>
    </row>
    <row r="43" spans="2:13" x14ac:dyDescent="0.3">
      <c r="B43" s="25" t="s">
        <v>15</v>
      </c>
      <c r="C43" s="27"/>
      <c r="D43" s="27"/>
      <c r="E43" s="28"/>
      <c r="F43" s="27"/>
      <c r="G43" s="95">
        <f>SUM(G33:I42)</f>
        <v>3197.0000000000005</v>
      </c>
      <c r="H43" s="95"/>
      <c r="I43" s="95"/>
      <c r="J43" s="76">
        <f>SUM(J33:J42)</f>
        <v>375037.29</v>
      </c>
    </row>
    <row r="44" spans="2:13" ht="15" x14ac:dyDescent="0.3">
      <c r="B44" s="72" t="s">
        <v>139</v>
      </c>
      <c r="C44" s="27"/>
      <c r="D44" s="27"/>
      <c r="E44" s="28"/>
      <c r="F44" s="27"/>
      <c r="G44" s="96">
        <f>ROUND(G32+G43,-2)</f>
        <v>10700</v>
      </c>
      <c r="H44" s="96"/>
      <c r="I44" s="96"/>
      <c r="J44" s="82">
        <f>ROUND(J32+J43,-4)</f>
        <v>1260000</v>
      </c>
      <c r="K44" s="35"/>
    </row>
    <row r="45" spans="2:13" ht="15.5" x14ac:dyDescent="0.35">
      <c r="B45" s="73" t="s">
        <v>140</v>
      </c>
      <c r="C45" s="27"/>
      <c r="D45" s="27"/>
      <c r="E45" s="28"/>
      <c r="F45" s="27"/>
      <c r="G45" s="71"/>
      <c r="H45" s="71"/>
      <c r="I45" s="71"/>
      <c r="J45" s="81">
        <v>0</v>
      </c>
      <c r="K45" s="35"/>
    </row>
    <row r="46" spans="2:13" ht="15.5" x14ac:dyDescent="0.35">
      <c r="B46" s="73" t="s">
        <v>141</v>
      </c>
      <c r="C46" s="27"/>
      <c r="D46" s="27"/>
      <c r="E46" s="28"/>
      <c r="F46" s="27"/>
      <c r="G46" s="71"/>
      <c r="H46" s="71"/>
      <c r="I46" s="71"/>
      <c r="J46" s="81">
        <f>J44</f>
        <v>1260000</v>
      </c>
      <c r="K46" s="35"/>
    </row>
    <row r="47" spans="2:13" x14ac:dyDescent="0.3">
      <c r="B47" s="8" t="s">
        <v>84</v>
      </c>
      <c r="I47" s="87">
        <f>G44/'# Responses Calcs'!F20</f>
        <v>12.707838479809975</v>
      </c>
      <c r="J47" s="12" t="s">
        <v>61</v>
      </c>
    </row>
    <row r="49" spans="2:14" x14ac:dyDescent="0.3">
      <c r="B49" s="9" t="s">
        <v>44</v>
      </c>
      <c r="C49" s="9"/>
      <c r="G49" s="14"/>
      <c r="H49" s="14"/>
      <c r="I49" s="14"/>
      <c r="J49" s="13"/>
    </row>
    <row r="50" spans="2:14" ht="26.25" customHeight="1" x14ac:dyDescent="0.3">
      <c r="B50" s="97" t="s">
        <v>109</v>
      </c>
      <c r="C50" s="97"/>
      <c r="D50" s="97"/>
      <c r="E50" s="97"/>
      <c r="F50" s="97"/>
      <c r="G50" s="97"/>
      <c r="H50" s="97"/>
      <c r="I50" s="97"/>
      <c r="J50" s="97"/>
      <c r="N50" s="9"/>
    </row>
    <row r="51" spans="2:14" ht="39.75" customHeight="1" x14ac:dyDescent="0.3">
      <c r="B51" s="93" t="s">
        <v>159</v>
      </c>
      <c r="C51" s="93"/>
      <c r="D51" s="93"/>
      <c r="E51" s="93"/>
      <c r="F51" s="93"/>
      <c r="G51" s="93"/>
      <c r="H51" s="93"/>
      <c r="I51" s="93"/>
      <c r="J51" s="93"/>
    </row>
    <row r="52" spans="2:14" x14ac:dyDescent="0.3">
      <c r="B52" s="64" t="s">
        <v>105</v>
      </c>
      <c r="C52" s="83"/>
      <c r="D52" s="83"/>
      <c r="E52" s="83"/>
      <c r="F52" s="83"/>
      <c r="G52" s="83"/>
      <c r="H52" s="83"/>
      <c r="I52" s="83"/>
      <c r="J52" s="83"/>
    </row>
    <row r="53" spans="2:14" x14ac:dyDescent="0.3">
      <c r="B53" s="64" t="s">
        <v>110</v>
      </c>
      <c r="C53" s="9"/>
      <c r="D53" s="9"/>
      <c r="E53" s="9"/>
      <c r="F53" s="9"/>
      <c r="G53" s="9"/>
      <c r="H53" s="9"/>
      <c r="I53" s="9"/>
      <c r="J53" s="13"/>
    </row>
    <row r="54" spans="2:14" x14ac:dyDescent="0.3">
      <c r="B54" s="9" t="s">
        <v>111</v>
      </c>
      <c r="C54" s="9"/>
      <c r="D54" s="9"/>
      <c r="E54" s="9"/>
      <c r="F54" s="9"/>
      <c r="G54" s="9"/>
      <c r="H54" s="9"/>
      <c r="I54" s="9"/>
      <c r="J54" s="13"/>
    </row>
    <row r="55" spans="2:14" x14ac:dyDescent="0.3">
      <c r="B55" s="64" t="s">
        <v>112</v>
      </c>
      <c r="C55" s="9"/>
      <c r="D55" s="9"/>
      <c r="E55" s="9"/>
      <c r="F55" s="9"/>
      <c r="G55" s="9"/>
      <c r="H55" s="9"/>
      <c r="I55" s="9"/>
      <c r="J55" s="13"/>
    </row>
    <row r="56" spans="2:14" x14ac:dyDescent="0.3">
      <c r="B56" s="64" t="s">
        <v>113</v>
      </c>
      <c r="C56" s="9"/>
      <c r="D56" s="9"/>
      <c r="E56" s="9"/>
      <c r="F56" s="9"/>
      <c r="G56" s="9"/>
      <c r="H56" s="9"/>
      <c r="I56" s="9"/>
      <c r="J56" s="13"/>
    </row>
    <row r="57" spans="2:14" x14ac:dyDescent="0.3">
      <c r="B57" s="64" t="s">
        <v>106</v>
      </c>
    </row>
    <row r="58" spans="2:14" x14ac:dyDescent="0.3">
      <c r="B58" s="64" t="s">
        <v>161</v>
      </c>
    </row>
    <row r="59" spans="2:14" x14ac:dyDescent="0.3">
      <c r="B59" s="64" t="s">
        <v>130</v>
      </c>
    </row>
    <row r="60" spans="2:14" x14ac:dyDescent="0.3">
      <c r="B60" s="64" t="s">
        <v>131</v>
      </c>
    </row>
    <row r="61" spans="2:14" ht="27" customHeight="1" x14ac:dyDescent="0.3">
      <c r="B61" s="93" t="s">
        <v>155</v>
      </c>
      <c r="C61" s="93"/>
      <c r="D61" s="93"/>
      <c r="E61" s="93"/>
      <c r="F61" s="93"/>
      <c r="G61" s="93"/>
      <c r="H61" s="93"/>
      <c r="I61" s="93"/>
      <c r="J61" s="93"/>
    </row>
    <row r="62" spans="2:14" x14ac:dyDescent="0.3">
      <c r="B62" s="64" t="s">
        <v>132</v>
      </c>
      <c r="C62" s="9"/>
      <c r="D62" s="9"/>
      <c r="E62" s="9"/>
      <c r="F62" s="9"/>
      <c r="G62" s="9"/>
      <c r="H62" s="9"/>
      <c r="I62" s="9"/>
      <c r="J62" s="13"/>
    </row>
    <row r="63" spans="2:14" x14ac:dyDescent="0.3">
      <c r="B63" s="64" t="s">
        <v>136</v>
      </c>
      <c r="C63" s="9"/>
      <c r="D63" s="9"/>
      <c r="E63" s="9"/>
      <c r="F63" s="9"/>
      <c r="G63" s="9"/>
      <c r="H63" s="9"/>
      <c r="I63" s="9"/>
      <c r="J63" s="13"/>
    </row>
    <row r="64" spans="2:14" x14ac:dyDescent="0.3">
      <c r="B64" s="64" t="s">
        <v>137</v>
      </c>
      <c r="C64" s="9"/>
      <c r="D64" s="9"/>
      <c r="E64" s="9"/>
      <c r="F64" s="9"/>
      <c r="G64" s="9"/>
      <c r="H64" s="9"/>
      <c r="I64" s="9"/>
      <c r="J64" s="13"/>
      <c r="N64" s="63" t="s">
        <v>154</v>
      </c>
    </row>
    <row r="65" spans="2:10" x14ac:dyDescent="0.3">
      <c r="B65" s="9" t="s">
        <v>138</v>
      </c>
      <c r="C65" s="9"/>
      <c r="D65" s="9"/>
      <c r="E65" s="9"/>
      <c r="F65" s="9"/>
      <c r="G65" s="9"/>
      <c r="H65" s="9"/>
      <c r="I65" s="9"/>
      <c r="J65" s="13"/>
    </row>
  </sheetData>
  <mergeCells count="7">
    <mergeCell ref="B61:J61"/>
    <mergeCell ref="B51:J51"/>
    <mergeCell ref="B3:B4"/>
    <mergeCell ref="G43:I43"/>
    <mergeCell ref="G44:I44"/>
    <mergeCell ref="G32:I32"/>
    <mergeCell ref="B50:J50"/>
  </mergeCells>
  <pageMargins left="0.7" right="0.7" top="0.75" bottom="0.75" header="0.3" footer="0.3"/>
  <pageSetup scale="70" orientation="landscape" r:id="rId1"/>
  <rowBreaks count="1" manualBreakCount="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29"/>
  <sheetViews>
    <sheetView topLeftCell="B13" zoomScale="90" zoomScaleNormal="90" workbookViewId="0">
      <selection activeCell="H25" sqref="H25"/>
    </sheetView>
  </sheetViews>
  <sheetFormatPr defaultColWidth="9.1796875" defaultRowHeight="13" x14ac:dyDescent="0.3"/>
  <cols>
    <col min="1" max="1" width="0.81640625" style="9" customWidth="1"/>
    <col min="2" max="2" width="49.26953125" style="9" bestFit="1" customWidth="1"/>
    <col min="3" max="3" width="15.1796875" style="9" bestFit="1" customWidth="1"/>
    <col min="4" max="4" width="19.1796875" style="9" bestFit="1" customWidth="1"/>
    <col min="5" max="5" width="21.453125" style="9" bestFit="1" customWidth="1"/>
    <col min="6" max="6" width="13" style="9" bestFit="1" customWidth="1"/>
    <col min="7" max="7" width="11.7265625" style="9" bestFit="1" customWidth="1"/>
    <col min="8" max="8" width="15.1796875" style="9" bestFit="1" customWidth="1"/>
    <col min="9" max="9" width="14.453125" style="9" customWidth="1"/>
    <col min="10" max="10" width="13.81640625" style="9" bestFit="1" customWidth="1"/>
    <col min="11" max="11" width="0.81640625" style="9" customWidth="1"/>
    <col min="12" max="12" width="7.26953125" style="9" customWidth="1"/>
    <col min="13" max="13" width="7.7265625" style="9" customWidth="1"/>
    <col min="14" max="14" width="2.1796875" style="9" customWidth="1"/>
    <col min="15" max="16384" width="9.1796875" style="9"/>
  </cols>
  <sheetData>
    <row r="1" spans="2:13" ht="15" x14ac:dyDescent="0.3">
      <c r="B1" s="38" t="s">
        <v>63</v>
      </c>
      <c r="C1" s="38"/>
    </row>
    <row r="3" spans="2:13" s="1" customFormat="1" ht="12.75" customHeight="1" x14ac:dyDescent="0.3">
      <c r="C3" s="80"/>
      <c r="D3" s="80"/>
      <c r="E3" s="80"/>
      <c r="F3" s="80"/>
      <c r="G3" s="80"/>
      <c r="H3" s="80"/>
      <c r="I3" s="80"/>
      <c r="J3" s="80"/>
      <c r="K3" s="39"/>
      <c r="L3" s="15" t="s">
        <v>9</v>
      </c>
      <c r="M3" s="40">
        <v>50.72</v>
      </c>
    </row>
    <row r="4" spans="2:13" s="6" customFormat="1" ht="61.5" customHeight="1" x14ac:dyDescent="0.3">
      <c r="B4" s="79" t="s">
        <v>0</v>
      </c>
      <c r="C4" s="88" t="s">
        <v>143</v>
      </c>
      <c r="D4" s="88" t="s">
        <v>144</v>
      </c>
      <c r="E4" s="88" t="s">
        <v>145</v>
      </c>
      <c r="F4" s="88" t="s">
        <v>146</v>
      </c>
      <c r="G4" s="88" t="s">
        <v>147</v>
      </c>
      <c r="H4" s="88" t="s">
        <v>148</v>
      </c>
      <c r="I4" s="88" t="s">
        <v>149</v>
      </c>
      <c r="J4" s="88" t="s">
        <v>150</v>
      </c>
      <c r="K4" s="16"/>
      <c r="L4" s="15" t="s">
        <v>14</v>
      </c>
      <c r="M4" s="40">
        <v>68.37</v>
      </c>
    </row>
    <row r="5" spans="2:13" x14ac:dyDescent="0.3">
      <c r="B5" s="28" t="s">
        <v>85</v>
      </c>
      <c r="C5" s="27">
        <v>40</v>
      </c>
      <c r="D5" s="27">
        <v>1</v>
      </c>
      <c r="E5" s="27">
        <f>C5*D5</f>
        <v>40</v>
      </c>
      <c r="F5" s="36">
        <f>'Respondent Burden'!L7</f>
        <v>0</v>
      </c>
      <c r="G5" s="36">
        <f>E5*F5</f>
        <v>0</v>
      </c>
      <c r="H5" s="36">
        <f>G5*0.05</f>
        <v>0</v>
      </c>
      <c r="I5" s="36">
        <f>G5*0.1</f>
        <v>0</v>
      </c>
      <c r="J5" s="75">
        <f>G5*$M$3+H5*$M$4+I5*$M$5</f>
        <v>0</v>
      </c>
      <c r="L5" s="15" t="s">
        <v>17</v>
      </c>
      <c r="M5" s="40">
        <v>27.46</v>
      </c>
    </row>
    <row r="6" spans="2:13" x14ac:dyDescent="0.3">
      <c r="B6" s="28" t="s">
        <v>86</v>
      </c>
      <c r="C6" s="27">
        <v>40</v>
      </c>
      <c r="D6" s="27">
        <v>1</v>
      </c>
      <c r="E6" s="27">
        <f>C6*D6</f>
        <v>40</v>
      </c>
      <c r="F6" s="36">
        <f>'Respondent Burden'!L7</f>
        <v>0</v>
      </c>
      <c r="G6" s="36">
        <f>E6*F6</f>
        <v>0</v>
      </c>
      <c r="H6" s="36">
        <f>G6*0.05</f>
        <v>0</v>
      </c>
      <c r="I6" s="36">
        <f>G6*0.1</f>
        <v>0</v>
      </c>
      <c r="J6" s="75">
        <f>G6*$M$3+H6*$M$4+I6*$M$5</f>
        <v>0</v>
      </c>
      <c r="L6" s="15"/>
      <c r="M6" s="40"/>
    </row>
    <row r="7" spans="2:13" x14ac:dyDescent="0.3">
      <c r="B7" s="28" t="s">
        <v>60</v>
      </c>
      <c r="C7" s="27"/>
      <c r="D7" s="27"/>
      <c r="E7" s="27"/>
      <c r="F7" s="27"/>
      <c r="G7" s="27"/>
      <c r="H7" s="27"/>
      <c r="I7" s="27"/>
      <c r="J7" s="75"/>
    </row>
    <row r="8" spans="2:13" ht="15.5" x14ac:dyDescent="0.3">
      <c r="B8" s="67" t="s">
        <v>87</v>
      </c>
      <c r="C8" s="27">
        <v>2</v>
      </c>
      <c r="D8" s="27">
        <v>1</v>
      </c>
      <c r="E8" s="27">
        <f t="shared" ref="E8:E17" si="0">C8*D8</f>
        <v>2</v>
      </c>
      <c r="F8" s="27">
        <f>'Respondent Burden'!L7</f>
        <v>0</v>
      </c>
      <c r="G8" s="36">
        <f>E8*F8</f>
        <v>0</v>
      </c>
      <c r="H8" s="36">
        <f>G8*0.05</f>
        <v>0</v>
      </c>
      <c r="I8" s="36">
        <f>G8*0.1</f>
        <v>0</v>
      </c>
      <c r="J8" s="75">
        <f>G8*$M$3+H8*$M$4+I8*$M$5</f>
        <v>0</v>
      </c>
      <c r="L8" s="53"/>
    </row>
    <row r="9" spans="2:13" ht="15.5" x14ac:dyDescent="0.3">
      <c r="B9" s="67" t="s">
        <v>88</v>
      </c>
      <c r="C9" s="27">
        <v>2</v>
      </c>
      <c r="D9" s="27">
        <v>1</v>
      </c>
      <c r="E9" s="27">
        <f t="shared" si="0"/>
        <v>2</v>
      </c>
      <c r="F9" s="27">
        <f>'Respondent Burden'!L7</f>
        <v>0</v>
      </c>
      <c r="G9" s="36">
        <f t="shared" ref="G9:G15" si="1">E9*F9</f>
        <v>0</v>
      </c>
      <c r="H9" s="36">
        <f t="shared" ref="H9:H15" si="2">G9*0.05</f>
        <v>0</v>
      </c>
      <c r="I9" s="36">
        <f t="shared" ref="I9:I15" si="3">G9*0.1</f>
        <v>0</v>
      </c>
      <c r="J9" s="75">
        <f t="shared" ref="J9:J15" si="4">G9*$M$3+H9*$M$4+I9*$M$5</f>
        <v>0</v>
      </c>
    </row>
    <row r="10" spans="2:13" ht="15.5" x14ac:dyDescent="0.3">
      <c r="B10" s="67" t="s">
        <v>89</v>
      </c>
      <c r="C10" s="27">
        <v>2</v>
      </c>
      <c r="D10" s="27">
        <v>1</v>
      </c>
      <c r="E10" s="27">
        <f t="shared" si="0"/>
        <v>2</v>
      </c>
      <c r="F10" s="27">
        <f>'Respondent Burden'!L7</f>
        <v>0</v>
      </c>
      <c r="G10" s="36">
        <f t="shared" si="1"/>
        <v>0</v>
      </c>
      <c r="H10" s="36">
        <f t="shared" si="2"/>
        <v>0</v>
      </c>
      <c r="I10" s="36">
        <f t="shared" si="3"/>
        <v>0</v>
      </c>
      <c r="J10" s="75">
        <f t="shared" si="4"/>
        <v>0</v>
      </c>
      <c r="L10" s="8"/>
    </row>
    <row r="11" spans="2:13" ht="15.5" x14ac:dyDescent="0.3">
      <c r="B11" s="67" t="s">
        <v>152</v>
      </c>
      <c r="C11" s="27">
        <v>2</v>
      </c>
      <c r="D11" s="27">
        <v>1</v>
      </c>
      <c r="E11" s="27">
        <f t="shared" si="0"/>
        <v>2</v>
      </c>
      <c r="F11" s="27">
        <f>'Respondent Burden'!L7</f>
        <v>0</v>
      </c>
      <c r="G11" s="36">
        <f t="shared" si="1"/>
        <v>0</v>
      </c>
      <c r="H11" s="36">
        <f t="shared" si="2"/>
        <v>0</v>
      </c>
      <c r="I11" s="36">
        <f t="shared" si="3"/>
        <v>0</v>
      </c>
      <c r="J11" s="75">
        <f t="shared" si="4"/>
        <v>0</v>
      </c>
      <c r="L11" s="8"/>
    </row>
    <row r="12" spans="2:13" ht="15.5" x14ac:dyDescent="0.3">
      <c r="B12" s="67" t="s">
        <v>91</v>
      </c>
      <c r="C12" s="27">
        <v>2</v>
      </c>
      <c r="D12" s="27">
        <v>1</v>
      </c>
      <c r="E12" s="27">
        <f t="shared" si="0"/>
        <v>2</v>
      </c>
      <c r="F12" s="27">
        <f>'Respondent Burden'!L7</f>
        <v>0</v>
      </c>
      <c r="G12" s="36">
        <f t="shared" si="1"/>
        <v>0</v>
      </c>
      <c r="H12" s="36">
        <f t="shared" si="2"/>
        <v>0</v>
      </c>
      <c r="I12" s="36">
        <f t="shared" si="3"/>
        <v>0</v>
      </c>
      <c r="J12" s="75">
        <f t="shared" si="4"/>
        <v>0</v>
      </c>
      <c r="L12" s="8"/>
    </row>
    <row r="13" spans="2:13" ht="15.5" x14ac:dyDescent="0.3">
      <c r="B13" s="67" t="s">
        <v>95</v>
      </c>
      <c r="C13" s="27">
        <v>1</v>
      </c>
      <c r="D13" s="27">
        <v>1</v>
      </c>
      <c r="E13" s="27">
        <f t="shared" si="0"/>
        <v>1</v>
      </c>
      <c r="F13" s="27">
        <f>'Respondent Burden'!L7</f>
        <v>0</v>
      </c>
      <c r="G13" s="36">
        <f t="shared" si="1"/>
        <v>0</v>
      </c>
      <c r="H13" s="36">
        <f t="shared" si="2"/>
        <v>0</v>
      </c>
      <c r="I13" s="36">
        <f t="shared" si="3"/>
        <v>0</v>
      </c>
      <c r="J13" s="75">
        <f t="shared" si="4"/>
        <v>0</v>
      </c>
      <c r="L13" s="8"/>
    </row>
    <row r="14" spans="2:13" ht="15.5" x14ac:dyDescent="0.3">
      <c r="B14" s="67" t="s">
        <v>90</v>
      </c>
      <c r="C14" s="27">
        <v>2</v>
      </c>
      <c r="D14" s="27">
        <v>1</v>
      </c>
      <c r="E14" s="27">
        <f t="shared" si="0"/>
        <v>2</v>
      </c>
      <c r="F14" s="27">
        <f>'Respondent Burden'!L7</f>
        <v>0</v>
      </c>
      <c r="G14" s="36">
        <f t="shared" si="1"/>
        <v>0</v>
      </c>
      <c r="H14" s="36">
        <f t="shared" si="2"/>
        <v>0</v>
      </c>
      <c r="I14" s="36">
        <f t="shared" si="3"/>
        <v>0</v>
      </c>
      <c r="J14" s="75">
        <f t="shared" si="4"/>
        <v>0</v>
      </c>
      <c r="L14" s="8"/>
    </row>
    <row r="15" spans="2:13" ht="15.5" x14ac:dyDescent="0.3">
      <c r="B15" s="67" t="s">
        <v>153</v>
      </c>
      <c r="C15" s="27">
        <v>2</v>
      </c>
      <c r="D15" s="27">
        <v>1</v>
      </c>
      <c r="E15" s="27">
        <f t="shared" si="0"/>
        <v>2</v>
      </c>
      <c r="F15" s="27">
        <f>'Respondent Burden'!L7</f>
        <v>0</v>
      </c>
      <c r="G15" s="36">
        <f t="shared" si="1"/>
        <v>0</v>
      </c>
      <c r="H15" s="36">
        <f t="shared" si="2"/>
        <v>0</v>
      </c>
      <c r="I15" s="36">
        <f t="shared" si="3"/>
        <v>0</v>
      </c>
      <c r="J15" s="75">
        <f t="shared" si="4"/>
        <v>0</v>
      </c>
      <c r="L15" s="8"/>
    </row>
    <row r="16" spans="2:13" ht="28.5" x14ac:dyDescent="0.3">
      <c r="B16" s="67" t="s">
        <v>92</v>
      </c>
      <c r="C16" s="27">
        <v>8</v>
      </c>
      <c r="D16" s="27">
        <v>1</v>
      </c>
      <c r="E16" s="27">
        <f t="shared" si="0"/>
        <v>8</v>
      </c>
      <c r="F16" s="27">
        <f>'Respondent Burden'!L8</f>
        <v>38</v>
      </c>
      <c r="G16" s="36">
        <f>E16*F16</f>
        <v>304</v>
      </c>
      <c r="H16" s="46">
        <f>G16*0.05</f>
        <v>15.200000000000001</v>
      </c>
      <c r="I16" s="46">
        <f>G16*0.1</f>
        <v>30.400000000000002</v>
      </c>
      <c r="J16" s="74">
        <f>G16*$M$3+H16*$M$4+I16*$M$5</f>
        <v>17292.887999999999</v>
      </c>
      <c r="L16" s="8"/>
    </row>
    <row r="17" spans="2:17" ht="15.5" x14ac:dyDescent="0.3">
      <c r="B17" s="67" t="s">
        <v>93</v>
      </c>
      <c r="C17" s="27">
        <v>8</v>
      </c>
      <c r="D17" s="27">
        <v>1</v>
      </c>
      <c r="E17" s="27">
        <f t="shared" si="0"/>
        <v>8</v>
      </c>
      <c r="F17" s="27">
        <f>'Respondent Burden'!L8</f>
        <v>38</v>
      </c>
      <c r="G17" s="36">
        <f>E17*F17</f>
        <v>304</v>
      </c>
      <c r="H17" s="46">
        <f>G17*0.05</f>
        <v>15.200000000000001</v>
      </c>
      <c r="I17" s="46">
        <f>G17*0.1</f>
        <v>30.400000000000002</v>
      </c>
      <c r="J17" s="74">
        <f>G17*$M$3+H17*$M$4+I17*$M$5</f>
        <v>17292.887999999999</v>
      </c>
      <c r="L17" s="8"/>
    </row>
    <row r="18" spans="2:17" ht="15" x14ac:dyDescent="0.3">
      <c r="B18" s="85" t="s">
        <v>142</v>
      </c>
      <c r="C18" s="27"/>
      <c r="D18" s="27"/>
      <c r="E18" s="27"/>
      <c r="F18" s="27"/>
      <c r="G18" s="98">
        <f>SUM(G5:I17)</f>
        <v>699.19999999999993</v>
      </c>
      <c r="H18" s="98"/>
      <c r="I18" s="98"/>
      <c r="J18" s="78">
        <f>ROUND(SUM(J5:J17),-2)</f>
        <v>34600</v>
      </c>
      <c r="K18" s="86"/>
    </row>
    <row r="20" spans="2:17" x14ac:dyDescent="0.3">
      <c r="B20" s="9" t="s">
        <v>44</v>
      </c>
      <c r="K20" s="86"/>
    </row>
    <row r="21" spans="2:17" ht="25.5" customHeight="1" x14ac:dyDescent="0.3">
      <c r="B21" s="97" t="s">
        <v>107</v>
      </c>
      <c r="C21" s="97"/>
      <c r="D21" s="97"/>
      <c r="E21" s="97"/>
      <c r="F21" s="97"/>
      <c r="G21" s="97"/>
      <c r="H21" s="97"/>
      <c r="I21" s="97"/>
      <c r="J21" s="97"/>
      <c r="Q21" s="9" t="s">
        <v>133</v>
      </c>
    </row>
    <row r="22" spans="2:17" ht="25.5" customHeight="1" x14ac:dyDescent="0.3">
      <c r="B22" s="99" t="s">
        <v>160</v>
      </c>
      <c r="C22" s="99"/>
      <c r="D22" s="99"/>
      <c r="E22" s="99"/>
      <c r="F22" s="99"/>
      <c r="G22" s="99"/>
      <c r="H22" s="99"/>
      <c r="I22" s="99"/>
      <c r="J22" s="99"/>
    </row>
    <row r="23" spans="2:17" x14ac:dyDescent="0.3">
      <c r="B23" s="15" t="s">
        <v>94</v>
      </c>
    </row>
    <row r="24" spans="2:17" x14ac:dyDescent="0.3">
      <c r="B24" s="15" t="s">
        <v>157</v>
      </c>
    </row>
    <row r="25" spans="2:17" x14ac:dyDescent="0.3">
      <c r="B25" s="68" t="s">
        <v>158</v>
      </c>
    </row>
    <row r="26" spans="2:17" x14ac:dyDescent="0.3">
      <c r="B26" s="15" t="s">
        <v>96</v>
      </c>
    </row>
    <row r="27" spans="2:17" ht="26.25" customHeight="1" x14ac:dyDescent="0.3">
      <c r="B27" s="99" t="s">
        <v>156</v>
      </c>
      <c r="C27" s="99"/>
      <c r="D27" s="99"/>
      <c r="E27" s="99"/>
      <c r="F27" s="99"/>
      <c r="G27" s="99"/>
      <c r="H27" s="99"/>
      <c r="I27" s="99"/>
      <c r="J27" s="99"/>
    </row>
    <row r="28" spans="2:17" x14ac:dyDescent="0.3">
      <c r="B28" s="15" t="s">
        <v>97</v>
      </c>
    </row>
    <row r="29" spans="2:17" x14ac:dyDescent="0.3">
      <c r="B29" s="9" t="s">
        <v>151</v>
      </c>
    </row>
  </sheetData>
  <mergeCells count="4">
    <mergeCell ref="G18:I18"/>
    <mergeCell ref="B22:J22"/>
    <mergeCell ref="B27:J27"/>
    <mergeCell ref="B21:J21"/>
  </mergeCells>
  <pageMargins left="0.7" right="0.7" top="0.75" bottom="0.75" header="0.3" footer="0.3"/>
  <pageSetup scale="72" orientation="landscape" r:id="rId1"/>
  <colBreaks count="1" manualBreakCount="1">
    <brk id="10"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C3ED254CA8ACF42BC38E4C4654F1101" ma:contentTypeVersion="13" ma:contentTypeDescription="Create a new document." ma:contentTypeScope="" ma:versionID="c2543038e45b2f3413b5308dc5599e3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09a9333-2372-43c0-8c88-7482d0d1b77f" xmlns:ns6="99989e20-99e8-4e27-8e8c-531f68e85093" targetNamespace="http://schemas.microsoft.com/office/2006/metadata/properties" ma:root="true" ma:fieldsID="2918bd9feaf13603402fffd4945a7916" ns1:_="" ns2:_="" ns3:_="" ns4:_="" ns5:_="" ns6:_="">
    <xsd:import namespace="http://schemas.microsoft.com/sharepoint/v3"/>
    <xsd:import namespace="4ffa91fb-a0ff-4ac5-b2db-65c790d184a4"/>
    <xsd:import namespace="http://schemas.microsoft.com/sharepoint.v3"/>
    <xsd:import namespace="http://schemas.microsoft.com/sharepoint/v3/fields"/>
    <xsd:import namespace="009a9333-2372-43c0-8c88-7482d0d1b77f"/>
    <xsd:import namespace="99989e20-99e8-4e27-8e8c-531f68e8509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085d09f8-e969-4227-9941-00d9df14e2cd}" ma:internalName="TaxCatchAllLabel" ma:readOnly="true" ma:showField="CatchAllDataLabel"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085d09f8-e969-4227-9941-00d9df14e2cd}" ma:internalName="TaxCatchAll" ma:showField="CatchAllData" ma:web="99989e20-99e8-4e27-8e8c-531f68e85093">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9a9333-2372-43c0-8c88-7482d0d1b77f"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989e20-99e8-4e27-8e8c-531f68e8509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2020-11-17T18:04:16+00:00</Document_x0020_Creation_x0020_Date>
    <_Source xmlns="http://schemas.microsoft.com/sharepoint/v3/fields"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872EC9E6-3CA9-4588-9C7B-D0193E9CEC67}">
  <ds:schemaRefs>
    <ds:schemaRef ds:uri="http://schemas.microsoft.com/sharepoint/v3/contenttype/forms"/>
  </ds:schemaRefs>
</ds:datastoreItem>
</file>

<file path=customXml/itemProps2.xml><?xml version="1.0" encoding="utf-8"?>
<ds:datastoreItem xmlns:ds="http://schemas.openxmlformats.org/officeDocument/2006/customXml" ds:itemID="{82308AE0-5CB2-4D53-B2EF-E617BA9417C1}">
  <ds:schemaRefs>
    <ds:schemaRef ds:uri="Microsoft.SharePoint.Taxonomy.ContentTypeSync"/>
  </ds:schemaRefs>
</ds:datastoreItem>
</file>

<file path=customXml/itemProps3.xml><?xml version="1.0" encoding="utf-8"?>
<ds:datastoreItem xmlns:ds="http://schemas.openxmlformats.org/officeDocument/2006/customXml" ds:itemID="{BCF50FA2-3CD0-4238-B13D-E1CF405C0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09a9333-2372-43c0-8c88-7482d0d1b77f"/>
    <ds:schemaRef ds:uri="99989e20-99e8-4e27-8e8c-531f68e85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E8E111-F9A4-4C95-9DB4-BD45B6F58464}">
  <ds:schemaRefs>
    <ds:schemaRef ds:uri="http://schemas.microsoft.com/office/2006/metadata/properties"/>
    <ds:schemaRef ds:uri="http://schemas.microsoft.com/office/infopath/2007/PartnerControls"/>
    <ds:schemaRef ds:uri="4ffa91fb-a0ff-4ac5-b2db-65c790d184a4"/>
    <ds:schemaRef ds:uri="http://schemas.microsoft.com/sharepoint/v3"/>
    <ds:schemaRef ds:uri="http://schemas.microsoft.com/sharepoint/v3/field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Capital and O&amp;M Costs</vt:lpstr>
      <vt:lpstr># Responses Calcs</vt:lpstr>
      <vt:lpstr>Respondent Burden</vt:lpstr>
      <vt:lpstr>Agency Burden</vt:lpstr>
      <vt:lpstr>'Agency Burden'!Print_Area</vt:lpstr>
      <vt:lpstr>'Respondent Burden'!Print_Area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EV</dc:creator>
  <cp:lastModifiedBy>Wrigley, William</cp:lastModifiedBy>
  <cp:lastPrinted>2013-09-03T15:51:35Z</cp:lastPrinted>
  <dcterms:created xsi:type="dcterms:W3CDTF">2013-07-15T20:11:44Z</dcterms:created>
  <dcterms:modified xsi:type="dcterms:W3CDTF">2021-02-04T17:12:33Z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0x0101000C3ED254CA8ACF42BC38E4C4654F1101</vt:lpwstr>
  </property>
  <property fmtid="{D5CDD505-2E9C-101B-9397-08002B2CF9AE}" pid="3" name="TaxKeyword">
    <vt:lpwstr/>
  </property>
</Properties>
</file>