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P:\Information Collection\1018 Collections\1018-0100 USFWS Grant Funding Admin Processes\2021 Revision\"/>
    </mc:Choice>
  </mc:AlternateContent>
  <xr:revisionPtr revIDLastSave="0" documentId="13_ncr:1_{C3A91A04-DD9B-4862-AA80-EE52F9A9DDD9}" xr6:coauthVersionLast="45" xr6:coauthVersionMax="45" xr10:uidLastSave="{00000000-0000-0000-0000-000000000000}"/>
  <bookViews>
    <workbookView xWindow="-108" yWindow="-108" windowWidth="23256" windowHeight="12576" tabRatio="902" firstSheet="1" activeTab="2" xr2:uid="{00000000-000D-0000-FFFF-FFFF00000000}"/>
  </bookViews>
  <sheets>
    <sheet name="Totals" sheetId="11" r:id="rId1"/>
    <sheet name="12.1 NAWCA" sheetId="8" r:id="rId2"/>
    <sheet name="12.1 Changes" sheetId="13" r:id="rId3"/>
    <sheet name="12.2 NMBCA" sheetId="9" r:id="rId4"/>
    <sheet name="12.2 Changes" sheetId="14" r:id="rId5"/>
    <sheet name="12.3 International Affairs" sheetId="6" r:id="rId6"/>
    <sheet name="12.3 Changes" sheetId="15" r:id="rId7"/>
    <sheet name="12.4 All Other Programs" sheetId="1" r:id="rId8"/>
    <sheet name="12.4 Changes" sheetId="16" r:id="rId9"/>
    <sheet name="12.5 1018-0007 License Cert" sheetId="1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1" l="1"/>
  <c r="B14" i="11"/>
  <c r="C13" i="11"/>
  <c r="B13" i="11"/>
  <c r="C12" i="11"/>
  <c r="B12" i="11"/>
  <c r="C11" i="11"/>
  <c r="B11" i="11"/>
  <c r="D82" i="9"/>
  <c r="C10" i="11"/>
  <c r="B10" i="11"/>
  <c r="F78" i="9"/>
  <c r="H78" i="9" s="1"/>
  <c r="F74" i="9"/>
  <c r="H74" i="9" s="1"/>
  <c r="F81" i="9"/>
  <c r="H81" i="9" s="1"/>
  <c r="B15" i="11" l="1"/>
  <c r="C15" i="11"/>
  <c r="F80" i="9"/>
  <c r="H80" i="9" s="1"/>
  <c r="F77" i="9"/>
  <c r="H77" i="9" s="1"/>
  <c r="F75" i="9"/>
  <c r="H75" i="9" s="1"/>
  <c r="F68" i="9"/>
  <c r="H68" i="9" s="1"/>
  <c r="F64" i="9"/>
  <c r="F71" i="9"/>
  <c r="H71" i="9" s="1"/>
  <c r="H64" i="9" l="1"/>
  <c r="F65" i="9"/>
  <c r="H65" i="9" s="1"/>
  <c r="F70" i="9"/>
  <c r="H70" i="9" s="1"/>
  <c r="F67" i="9"/>
  <c r="H67" i="9" s="1"/>
  <c r="F82" i="9" l="1"/>
  <c r="C56" i="16"/>
  <c r="B56" i="16"/>
  <c r="I56" i="16"/>
  <c r="H56" i="16"/>
  <c r="G56" i="16"/>
  <c r="F56" i="16"/>
  <c r="I60" i="13"/>
  <c r="H60" i="13"/>
  <c r="G60" i="13"/>
  <c r="F60" i="13"/>
  <c r="C60" i="13"/>
  <c r="B60" i="13"/>
  <c r="C66" i="15"/>
  <c r="B66" i="15"/>
  <c r="I66" i="15"/>
  <c r="H66" i="15"/>
  <c r="G66" i="15"/>
  <c r="F66" i="15"/>
  <c r="C32" i="14"/>
  <c r="B32" i="14"/>
  <c r="I32" i="14"/>
  <c r="H32" i="14"/>
  <c r="G32" i="14"/>
  <c r="F32" i="14"/>
  <c r="B50" i="9"/>
  <c r="B30" i="9"/>
  <c r="B58" i="9"/>
  <c r="B10" i="9"/>
  <c r="B59" i="9" s="1"/>
  <c r="B3" i="11" s="1"/>
  <c r="D4" i="9"/>
  <c r="D5" i="9"/>
  <c r="D48" i="9"/>
  <c r="F49" i="9" s="1"/>
  <c r="H49" i="9" s="1"/>
  <c r="D45" i="9"/>
  <c r="F46" i="9" s="1"/>
  <c r="H46" i="9" s="1"/>
  <c r="D42" i="9"/>
  <c r="D39" i="9"/>
  <c r="F39" i="9" s="1"/>
  <c r="H39" i="9" s="1"/>
  <c r="D36" i="9"/>
  <c r="F37" i="9" s="1"/>
  <c r="H37" i="9" s="1"/>
  <c r="D33" i="9"/>
  <c r="F34" i="9" s="1"/>
  <c r="H34" i="9" s="1"/>
  <c r="D28" i="9"/>
  <c r="F29" i="9" s="1"/>
  <c r="H29" i="9" s="1"/>
  <c r="D25" i="9"/>
  <c r="F25" i="9" s="1"/>
  <c r="H25" i="9" s="1"/>
  <c r="D22" i="9"/>
  <c r="F23" i="9" s="1"/>
  <c r="H23" i="9" s="1"/>
  <c r="D19" i="9"/>
  <c r="F20" i="9" s="1"/>
  <c r="H20" i="9" s="1"/>
  <c r="D16" i="9"/>
  <c r="F16" i="9" s="1"/>
  <c r="H16" i="9" s="1"/>
  <c r="D13" i="9"/>
  <c r="F14" i="9" s="1"/>
  <c r="H14" i="9" s="1"/>
  <c r="D57" i="9"/>
  <c r="F57" i="9" s="1"/>
  <c r="H57" i="9" s="1"/>
  <c r="D56" i="9"/>
  <c r="F56" i="9" s="1"/>
  <c r="H56" i="9" s="1"/>
  <c r="D55" i="9"/>
  <c r="F55" i="9" s="1"/>
  <c r="H55" i="9" s="1"/>
  <c r="D54" i="9"/>
  <c r="F54" i="9" s="1"/>
  <c r="H54" i="9" s="1"/>
  <c r="D53" i="9"/>
  <c r="F53" i="9" s="1"/>
  <c r="H53" i="9" s="1"/>
  <c r="D52" i="9"/>
  <c r="D9" i="9"/>
  <c r="F9" i="9" s="1"/>
  <c r="H9" i="9" s="1"/>
  <c r="D8" i="9"/>
  <c r="F8" i="9" s="1"/>
  <c r="H8" i="9" s="1"/>
  <c r="D7" i="9"/>
  <c r="F7" i="9" s="1"/>
  <c r="H7" i="9" s="1"/>
  <c r="D6" i="9"/>
  <c r="F6" i="9" s="1"/>
  <c r="H6" i="9" s="1"/>
  <c r="D58" i="9" l="1"/>
  <c r="D10" i="9"/>
  <c r="F4" i="9"/>
  <c r="D50" i="9"/>
  <c r="D30" i="9"/>
  <c r="F17" i="9"/>
  <c r="H17" i="9" s="1"/>
  <c r="F36" i="9"/>
  <c r="F26" i="9"/>
  <c r="H26" i="9" s="1"/>
  <c r="F22" i="9"/>
  <c r="H22" i="9" s="1"/>
  <c r="F45" i="9"/>
  <c r="H45" i="9" s="1"/>
  <c r="F5" i="9"/>
  <c r="H5" i="9" s="1"/>
  <c r="F40" i="9"/>
  <c r="H40" i="9" s="1"/>
  <c r="F13" i="9"/>
  <c r="H13" i="9" s="1"/>
  <c r="F28" i="9"/>
  <c r="H28" i="9" s="1"/>
  <c r="F42" i="9"/>
  <c r="H42" i="9" s="1"/>
  <c r="F52" i="9"/>
  <c r="F58" i="9" s="1"/>
  <c r="F19" i="9"/>
  <c r="H19" i="9" s="1"/>
  <c r="F33" i="9"/>
  <c r="F43" i="9"/>
  <c r="H43" i="9" s="1"/>
  <c r="F48" i="9"/>
  <c r="H48" i="9" s="1"/>
  <c r="D59" i="9" l="1"/>
  <c r="C3" i="11" s="1"/>
  <c r="H4" i="9"/>
  <c r="H10" i="9" s="1"/>
  <c r="F10" i="9"/>
  <c r="F50" i="9"/>
  <c r="H36" i="9"/>
  <c r="F30" i="9"/>
  <c r="H30" i="9"/>
  <c r="H33" i="9"/>
  <c r="H52" i="9"/>
  <c r="H58" i="9" s="1"/>
  <c r="H50" i="9" l="1"/>
  <c r="H59" i="9" s="1"/>
  <c r="E3" i="11" s="1"/>
  <c r="F59" i="9"/>
  <c r="D3" i="11" s="1"/>
  <c r="D162" i="1"/>
  <c r="F161" i="1"/>
  <c r="H161" i="1" s="1"/>
  <c r="F160" i="1"/>
  <c r="H160" i="1" s="1"/>
  <c r="F159" i="1"/>
  <c r="H159" i="1" s="1"/>
  <c r="F158" i="1"/>
  <c r="H158" i="1" s="1"/>
  <c r="F157" i="1"/>
  <c r="H157" i="1" s="1"/>
  <c r="F156" i="1"/>
  <c r="H156" i="1" s="1"/>
  <c r="F155" i="1"/>
  <c r="H155" i="1" s="1"/>
  <c r="F154" i="1"/>
  <c r="H154" i="1" s="1"/>
  <c r="F153" i="1"/>
  <c r="H153" i="1" s="1"/>
  <c r="F151" i="1"/>
  <c r="H151" i="1" s="1"/>
  <c r="F150" i="1"/>
  <c r="H150" i="1" s="1"/>
  <c r="F149" i="1"/>
  <c r="H149" i="1" s="1"/>
  <c r="F148" i="1"/>
  <c r="H148" i="1" s="1"/>
  <c r="F147" i="1"/>
  <c r="H147" i="1" s="1"/>
  <c r="F146" i="1"/>
  <c r="H146" i="1" s="1"/>
  <c r="F145" i="1"/>
  <c r="H145" i="1" s="1"/>
  <c r="F144" i="1"/>
  <c r="H144" i="1" s="1"/>
  <c r="F143" i="1"/>
  <c r="H143" i="1" s="1"/>
  <c r="F140" i="1"/>
  <c r="H140" i="1" s="1"/>
  <c r="F137" i="1"/>
  <c r="H137" i="1" s="1"/>
  <c r="F134" i="1"/>
  <c r="H134" i="1" s="1"/>
  <c r="F138" i="1" l="1"/>
  <c r="H138" i="1" s="1"/>
  <c r="F141" i="1"/>
  <c r="H141" i="1" s="1"/>
  <c r="F133" i="1"/>
  <c r="H133" i="1" s="1"/>
  <c r="F123" i="1"/>
  <c r="H123" i="1" s="1"/>
  <c r="F129" i="1"/>
  <c r="H129" i="1" s="1"/>
  <c r="F126" i="1"/>
  <c r="H126" i="1" s="1"/>
  <c r="F130" i="1"/>
  <c r="H130" i="1" s="1"/>
  <c r="F127" i="1"/>
  <c r="H127" i="1" s="1"/>
  <c r="F116" i="1"/>
  <c r="H116" i="1" s="1"/>
  <c r="F119" i="1"/>
  <c r="H119" i="1" s="1"/>
  <c r="F118" i="1"/>
  <c r="H118" i="1" s="1"/>
  <c r="F114" i="1"/>
  <c r="H114" i="1" s="1"/>
  <c r="F113" i="1"/>
  <c r="H113" i="1" s="1"/>
  <c r="F111" i="1"/>
  <c r="H111" i="1" s="1"/>
  <c r="D140" i="6"/>
  <c r="F111" i="6"/>
  <c r="H111" i="6" s="1"/>
  <c r="F108" i="6"/>
  <c r="H108" i="6" s="1"/>
  <c r="F105" i="6"/>
  <c r="H105" i="6" s="1"/>
  <c r="F101" i="6"/>
  <c r="H101" i="6" s="1"/>
  <c r="F99" i="6"/>
  <c r="H99" i="6" s="1"/>
  <c r="F96" i="6"/>
  <c r="H96" i="6" s="1"/>
  <c r="F122" i="1" l="1"/>
  <c r="F102" i="6"/>
  <c r="H102" i="6" s="1"/>
  <c r="F107" i="6"/>
  <c r="H107" i="6" s="1"/>
  <c r="F98" i="6"/>
  <c r="H98" i="6" s="1"/>
  <c r="F104" i="6"/>
  <c r="H104" i="6" s="1"/>
  <c r="F110" i="6"/>
  <c r="H110" i="6" s="1"/>
  <c r="F95" i="6"/>
  <c r="H95" i="6" s="1"/>
  <c r="H122" i="1" l="1"/>
  <c r="F162" i="1"/>
  <c r="F129" i="6"/>
  <c r="H129" i="6" s="1"/>
  <c r="F130" i="6"/>
  <c r="H130" i="6" s="1"/>
  <c r="F127" i="6"/>
  <c r="H127" i="6" s="1"/>
  <c r="F126" i="6"/>
  <c r="H126" i="6" s="1"/>
  <c r="F124" i="6"/>
  <c r="H124" i="6" s="1"/>
  <c r="F121" i="6"/>
  <c r="H121" i="6" s="1"/>
  <c r="F117" i="6"/>
  <c r="H117" i="6" s="1"/>
  <c r="F118" i="6"/>
  <c r="H118" i="6" s="1"/>
  <c r="F115" i="6"/>
  <c r="H115" i="6" s="1"/>
  <c r="F92" i="6"/>
  <c r="H92" i="6" s="1"/>
  <c r="F91" i="6"/>
  <c r="H91" i="6" s="1"/>
  <c r="F90" i="6"/>
  <c r="H90" i="6" s="1"/>
  <c r="F89" i="6"/>
  <c r="H89" i="6" s="1"/>
  <c r="F88" i="6"/>
  <c r="H88" i="6" s="1"/>
  <c r="F87" i="6"/>
  <c r="H87" i="6" s="1"/>
  <c r="F85" i="6"/>
  <c r="H85" i="6" s="1"/>
  <c r="F84" i="6"/>
  <c r="H84" i="6" s="1"/>
  <c r="F83" i="6"/>
  <c r="H83" i="6" s="1"/>
  <c r="F82" i="6"/>
  <c r="H82" i="6" s="1"/>
  <c r="F81" i="6"/>
  <c r="H81" i="6" s="1"/>
  <c r="F80" i="6"/>
  <c r="H80" i="6" s="1"/>
  <c r="F139" i="6"/>
  <c r="H139" i="6" s="1"/>
  <c r="F138" i="6"/>
  <c r="H138" i="6" s="1"/>
  <c r="F137" i="6"/>
  <c r="H137" i="6" s="1"/>
  <c r="F136" i="6"/>
  <c r="H136" i="6" s="1"/>
  <c r="F135" i="6"/>
  <c r="H135" i="6" s="1"/>
  <c r="F134" i="6"/>
  <c r="H134" i="6" s="1"/>
  <c r="F133" i="6"/>
  <c r="H133" i="6" s="1"/>
  <c r="F132" i="6"/>
  <c r="B140" i="6"/>
  <c r="F78" i="6"/>
  <c r="H78" i="6" s="1"/>
  <c r="F77" i="6"/>
  <c r="H77" i="6" s="1"/>
  <c r="F76" i="6"/>
  <c r="H76" i="6" s="1"/>
  <c r="F75" i="6"/>
  <c r="H75" i="6" s="1"/>
  <c r="F74" i="6"/>
  <c r="H74" i="6" s="1"/>
  <c r="F73" i="6"/>
  <c r="H73" i="6" s="1"/>
  <c r="F72" i="6"/>
  <c r="H72" i="6" s="1"/>
  <c r="F71" i="6"/>
  <c r="H71" i="6" s="1"/>
  <c r="D121" i="8"/>
  <c r="F90" i="8"/>
  <c r="H90" i="8" s="1"/>
  <c r="F89" i="8"/>
  <c r="H89" i="8" s="1"/>
  <c r="F87" i="8"/>
  <c r="H87" i="8" s="1"/>
  <c r="F84" i="8"/>
  <c r="H84" i="8" s="1"/>
  <c r="F83" i="8"/>
  <c r="H83" i="8" s="1"/>
  <c r="H132" i="6" l="1"/>
  <c r="F114" i="6"/>
  <c r="H114" i="6" s="1"/>
  <c r="F123" i="6"/>
  <c r="H123" i="6" s="1"/>
  <c r="F120" i="6"/>
  <c r="H120" i="6" s="1"/>
  <c r="F86" i="8"/>
  <c r="H86" i="8" s="1"/>
  <c r="F140" i="6" l="1"/>
  <c r="F16" i="6" l="1"/>
  <c r="C6" i="11"/>
  <c r="B6" i="11"/>
  <c r="B66" i="1" l="1"/>
  <c r="B58" i="1" l="1"/>
  <c r="D13" i="6" l="1"/>
  <c r="B66" i="6"/>
  <c r="B46" i="6"/>
  <c r="B26" i="6"/>
  <c r="B18" i="6"/>
  <c r="F110" i="8"/>
  <c r="H110" i="8" s="1"/>
  <c r="F109" i="8"/>
  <c r="H109" i="8" s="1"/>
  <c r="F108" i="8"/>
  <c r="H108" i="8" s="1"/>
  <c r="F107" i="8"/>
  <c r="H107" i="8" s="1"/>
  <c r="F106" i="8"/>
  <c r="H106" i="8" s="1"/>
  <c r="F105" i="8"/>
  <c r="H105" i="8" s="1"/>
  <c r="F104" i="8"/>
  <c r="H104" i="8" s="1"/>
  <c r="F103" i="8"/>
  <c r="H103" i="8" s="1"/>
  <c r="F102" i="8"/>
  <c r="H102" i="8" l="1"/>
  <c r="F13" i="6"/>
  <c r="F118" i="8"/>
  <c r="H118" i="8" s="1"/>
  <c r="F117" i="8"/>
  <c r="H117" i="8" s="1"/>
  <c r="F116" i="8"/>
  <c r="H116" i="8" s="1"/>
  <c r="F115" i="8"/>
  <c r="H115" i="8" s="1"/>
  <c r="F120" i="8"/>
  <c r="H120" i="8" s="1"/>
  <c r="F119" i="8"/>
  <c r="H119" i="8" s="1"/>
  <c r="F114" i="8"/>
  <c r="H114" i="8" s="1"/>
  <c r="F113" i="8"/>
  <c r="H113" i="8" s="1"/>
  <c r="F112" i="8"/>
  <c r="F100" i="8"/>
  <c r="H100" i="8" s="1"/>
  <c r="F96" i="8"/>
  <c r="H96" i="8" s="1"/>
  <c r="F93" i="8"/>
  <c r="F80" i="8"/>
  <c r="H80" i="8" s="1"/>
  <c r="F79" i="8"/>
  <c r="H79" i="8" s="1"/>
  <c r="F78" i="8"/>
  <c r="H93" i="8" l="1"/>
  <c r="H112" i="8"/>
  <c r="H78" i="8"/>
  <c r="F94" i="8"/>
  <c r="H94" i="8" s="1"/>
  <c r="F99" i="8"/>
  <c r="H99" i="8" s="1"/>
  <c r="F97" i="8"/>
  <c r="H97" i="8" s="1"/>
  <c r="B27" i="8"/>
  <c r="B18" i="8"/>
  <c r="B12" i="8"/>
  <c r="B7" i="8"/>
  <c r="F121" i="8" l="1"/>
  <c r="B86" i="1" l="1"/>
  <c r="D81" i="1"/>
  <c r="F81" i="1" s="1"/>
  <c r="H81" i="1" s="1"/>
  <c r="F2" i="12"/>
  <c r="D6" i="11" s="1"/>
  <c r="H2" i="12" l="1"/>
  <c r="E6" i="11" s="1"/>
  <c r="F82" i="1"/>
  <c r="H82" i="1" s="1"/>
  <c r="B106" i="1"/>
  <c r="D101" i="1"/>
  <c r="F101" i="1" s="1"/>
  <c r="H101" i="1" s="1"/>
  <c r="D98" i="1"/>
  <c r="F99" i="1" s="1"/>
  <c r="H99" i="1" s="1"/>
  <c r="D89" i="1"/>
  <c r="F90" i="1" s="1"/>
  <c r="D104" i="1"/>
  <c r="F104" i="1" s="1"/>
  <c r="H104" i="1" s="1"/>
  <c r="D75" i="1"/>
  <c r="D84" i="1"/>
  <c r="F85" i="1" s="1"/>
  <c r="H85" i="1" s="1"/>
  <c r="D69" i="1"/>
  <c r="F70" i="1" s="1"/>
  <c r="H70" i="1" s="1"/>
  <c r="D78" i="1"/>
  <c r="F78" i="1" s="1"/>
  <c r="H78" i="1" s="1"/>
  <c r="D72" i="1"/>
  <c r="F73" i="1" s="1"/>
  <c r="H73" i="1" s="1"/>
  <c r="B107" i="1" l="1"/>
  <c r="B5" i="11" s="1"/>
  <c r="F76" i="1"/>
  <c r="H76" i="1" s="1"/>
  <c r="F75" i="1"/>
  <c r="H75" i="1" s="1"/>
  <c r="B67" i="6"/>
  <c r="B4" i="11" s="1"/>
  <c r="D86" i="1"/>
  <c r="F105" i="1"/>
  <c r="H105" i="1" s="1"/>
  <c r="F89" i="1"/>
  <c r="H89" i="1" s="1"/>
  <c r="F102" i="1"/>
  <c r="H102" i="1" s="1"/>
  <c r="F98" i="1"/>
  <c r="H98" i="1" s="1"/>
  <c r="H90" i="1"/>
  <c r="F72" i="1"/>
  <c r="H72" i="1" s="1"/>
  <c r="F79" i="1"/>
  <c r="H79" i="1" s="1"/>
  <c r="F84" i="1"/>
  <c r="H84" i="1" s="1"/>
  <c r="F69" i="1"/>
  <c r="H69" i="1" s="1"/>
  <c r="D26" i="8"/>
  <c r="D22" i="8"/>
  <c r="D25" i="8"/>
  <c r="D24" i="8"/>
  <c r="D21" i="8"/>
  <c r="D23" i="8"/>
  <c r="F23" i="8" s="1"/>
  <c r="D20" i="8"/>
  <c r="D17" i="8"/>
  <c r="D65" i="1"/>
  <c r="F65" i="1" s="1"/>
  <c r="H65" i="1" s="1"/>
  <c r="D64" i="1"/>
  <c r="F64" i="1" s="1"/>
  <c r="H64" i="1" s="1"/>
  <c r="D63" i="1"/>
  <c r="F63" i="1" s="1"/>
  <c r="H63" i="1" s="1"/>
  <c r="D61" i="1"/>
  <c r="F61" i="1" s="1"/>
  <c r="H61" i="1" s="1"/>
  <c r="D60" i="1"/>
  <c r="D57" i="1"/>
  <c r="F57" i="1" s="1"/>
  <c r="H57" i="1" s="1"/>
  <c r="D56" i="1"/>
  <c r="F56" i="1" s="1"/>
  <c r="H56" i="1" s="1"/>
  <c r="D55" i="1"/>
  <c r="F55" i="1" s="1"/>
  <c r="H55" i="1" s="1"/>
  <c r="D53" i="1"/>
  <c r="F53" i="1" s="1"/>
  <c r="H53" i="1" s="1"/>
  <c r="D52" i="1"/>
  <c r="B50" i="8"/>
  <c r="B73" i="8"/>
  <c r="F60" i="1" l="1"/>
  <c r="F52" i="1"/>
  <c r="D27" i="8"/>
  <c r="F20" i="8"/>
  <c r="B74" i="8"/>
  <c r="B2" i="11" s="1"/>
  <c r="H86" i="1"/>
  <c r="F86" i="1"/>
  <c r="H52" i="1" l="1"/>
  <c r="H60" i="1"/>
  <c r="D64" i="6"/>
  <c r="F65" i="6" s="1"/>
  <c r="H65" i="6" s="1"/>
  <c r="D61" i="6"/>
  <c r="F62" i="6" s="1"/>
  <c r="H62" i="6" s="1"/>
  <c r="D58" i="6"/>
  <c r="F58" i="6" s="1"/>
  <c r="H58" i="6" s="1"/>
  <c r="D44" i="6"/>
  <c r="F44" i="6" s="1"/>
  <c r="H44" i="6" s="1"/>
  <c r="D41" i="6"/>
  <c r="F42" i="6" s="1"/>
  <c r="H42" i="6" s="1"/>
  <c r="D38" i="6"/>
  <c r="F38" i="6" s="1"/>
  <c r="H38" i="6" s="1"/>
  <c r="D25" i="6"/>
  <c r="F25" i="6" s="1"/>
  <c r="H25" i="6" s="1"/>
  <c r="D24" i="6"/>
  <c r="F24" i="6" s="1"/>
  <c r="H24" i="6" s="1"/>
  <c r="D23" i="6"/>
  <c r="D17" i="6"/>
  <c r="F17" i="6" s="1"/>
  <c r="H17" i="6" s="1"/>
  <c r="H16" i="6"/>
  <c r="D15" i="6"/>
  <c r="D4" i="8"/>
  <c r="D5" i="8"/>
  <c r="D6" i="8"/>
  <c r="F6" i="8" s="1"/>
  <c r="H6" i="8" s="1"/>
  <c r="D9" i="8"/>
  <c r="D10" i="8"/>
  <c r="F10" i="8" s="1"/>
  <c r="H10" i="8" s="1"/>
  <c r="D11" i="8"/>
  <c r="F11" i="8" s="1"/>
  <c r="H11" i="8" s="1"/>
  <c r="D14" i="8"/>
  <c r="D16" i="8"/>
  <c r="F16" i="8" s="1"/>
  <c r="H16" i="8" s="1"/>
  <c r="D15" i="8"/>
  <c r="F15" i="8" s="1"/>
  <c r="H15" i="8" s="1"/>
  <c r="F17" i="8"/>
  <c r="H17" i="8" s="1"/>
  <c r="F22" i="8"/>
  <c r="F25" i="8"/>
  <c r="H25" i="8" s="1"/>
  <c r="F24" i="8"/>
  <c r="H24" i="8" s="1"/>
  <c r="F26" i="8"/>
  <c r="H26" i="8" s="1"/>
  <c r="D30" i="8"/>
  <c r="D33" i="8"/>
  <c r="F33" i="8" s="1"/>
  <c r="D36" i="8"/>
  <c r="F37" i="8" s="1"/>
  <c r="H37" i="8" s="1"/>
  <c r="D39" i="8"/>
  <c r="D45" i="8"/>
  <c r="D42" i="8"/>
  <c r="D48" i="8"/>
  <c r="D53" i="8"/>
  <c r="D56" i="8"/>
  <c r="F57" i="8" s="1"/>
  <c r="D59" i="8"/>
  <c r="F59" i="8" s="1"/>
  <c r="H59" i="8" s="1"/>
  <c r="D62" i="8"/>
  <c r="D68" i="8"/>
  <c r="F68" i="8" s="1"/>
  <c r="H68" i="8" s="1"/>
  <c r="D65" i="8"/>
  <c r="F66" i="8" s="1"/>
  <c r="H66" i="8" s="1"/>
  <c r="D71" i="8"/>
  <c r="F72" i="8" s="1"/>
  <c r="H72" i="8" s="1"/>
  <c r="D55" i="6"/>
  <c r="D52" i="6"/>
  <c r="F52" i="6" s="1"/>
  <c r="H52" i="6" s="1"/>
  <c r="D49" i="6"/>
  <c r="D35" i="6"/>
  <c r="F35" i="6" s="1"/>
  <c r="H35" i="6" s="1"/>
  <c r="D32" i="6"/>
  <c r="D29" i="6"/>
  <c r="D22" i="6"/>
  <c r="D21" i="6"/>
  <c r="F21" i="6" s="1"/>
  <c r="H21" i="6" s="1"/>
  <c r="D20" i="6"/>
  <c r="D14" i="6"/>
  <c r="F14" i="6" s="1"/>
  <c r="H14" i="6" s="1"/>
  <c r="H13" i="6"/>
  <c r="D12" i="6"/>
  <c r="D54" i="1"/>
  <c r="D58" i="1" s="1"/>
  <c r="D95" i="1"/>
  <c r="D92" i="1"/>
  <c r="D26" i="6" l="1"/>
  <c r="D46" i="6"/>
  <c r="D18" i="6"/>
  <c r="D66" i="6"/>
  <c r="D12" i="8"/>
  <c r="D7" i="8"/>
  <c r="D18" i="8"/>
  <c r="F56" i="6"/>
  <c r="H56" i="6" s="1"/>
  <c r="F55" i="6"/>
  <c r="D73" i="8"/>
  <c r="F96" i="1"/>
  <c r="H96" i="1" s="1"/>
  <c r="D106" i="1"/>
  <c r="F95" i="1"/>
  <c r="F92" i="1"/>
  <c r="H92" i="1" s="1"/>
  <c r="F93" i="1"/>
  <c r="H93" i="1" s="1"/>
  <c r="F33" i="6"/>
  <c r="H33" i="6" s="1"/>
  <c r="F22" i="6"/>
  <c r="H22" i="8"/>
  <c r="D50" i="8"/>
  <c r="F49" i="6"/>
  <c r="F29" i="6"/>
  <c r="F62" i="8"/>
  <c r="H62" i="8" s="1"/>
  <c r="F43" i="8"/>
  <c r="H43" i="8" s="1"/>
  <c r="F42" i="8"/>
  <c r="H42" i="8" s="1"/>
  <c r="F54" i="8"/>
  <c r="H54" i="8" s="1"/>
  <c r="F4" i="8"/>
  <c r="F31" i="8"/>
  <c r="H31" i="8" s="1"/>
  <c r="F46" i="8"/>
  <c r="H46" i="8" s="1"/>
  <c r="F45" i="8"/>
  <c r="F40" i="8"/>
  <c r="H40" i="8" s="1"/>
  <c r="F39" i="8"/>
  <c r="H39" i="8" s="1"/>
  <c r="F9" i="8"/>
  <c r="F12" i="8" s="1"/>
  <c r="F49" i="8"/>
  <c r="H49" i="8" s="1"/>
  <c r="F48" i="8"/>
  <c r="H48" i="8" s="1"/>
  <c r="F14" i="8"/>
  <c r="F18" i="8" s="1"/>
  <c r="F71" i="8"/>
  <c r="H71" i="8" s="1"/>
  <c r="F63" i="8"/>
  <c r="H63" i="8" s="1"/>
  <c r="F34" i="8"/>
  <c r="H34" i="8" s="1"/>
  <c r="F59" i="6"/>
  <c r="H59" i="6" s="1"/>
  <c r="F61" i="6"/>
  <c r="H61" i="6" s="1"/>
  <c r="F39" i="6"/>
  <c r="H39" i="6" s="1"/>
  <c r="F64" i="6"/>
  <c r="H64" i="6" s="1"/>
  <c r="F45" i="6"/>
  <c r="H45" i="6" s="1"/>
  <c r="F41" i="6"/>
  <c r="H41" i="6" s="1"/>
  <c r="F23" i="6"/>
  <c r="F36" i="6"/>
  <c r="H36" i="6" s="1"/>
  <c r="F15" i="6"/>
  <c r="F65" i="8"/>
  <c r="H65" i="8" s="1"/>
  <c r="F53" i="8"/>
  <c r="F36" i="8"/>
  <c r="H36" i="8" s="1"/>
  <c r="F30" i="8"/>
  <c r="F21" i="8"/>
  <c r="F27" i="8" s="1"/>
  <c r="F56" i="8"/>
  <c r="H56" i="8" s="1"/>
  <c r="F5" i="8"/>
  <c r="H5" i="8" s="1"/>
  <c r="F69" i="8"/>
  <c r="H69" i="8" s="1"/>
  <c r="H57" i="8"/>
  <c r="H33" i="8"/>
  <c r="F60" i="8"/>
  <c r="H60" i="8" s="1"/>
  <c r="F12" i="6"/>
  <c r="F20" i="6"/>
  <c r="F30" i="6"/>
  <c r="H30" i="6" s="1"/>
  <c r="F50" i="6"/>
  <c r="H50" i="6" s="1"/>
  <c r="F32" i="6"/>
  <c r="H32" i="6" s="1"/>
  <c r="F53" i="6"/>
  <c r="H53" i="6" s="1"/>
  <c r="F26" i="6" l="1"/>
  <c r="F18" i="6"/>
  <c r="F7" i="8"/>
  <c r="H49" i="6"/>
  <c r="F66" i="6"/>
  <c r="H29" i="6"/>
  <c r="H46" i="6" s="1"/>
  <c r="F46" i="6"/>
  <c r="D67" i="6"/>
  <c r="C4" i="11" s="1"/>
  <c r="H21" i="8"/>
  <c r="D74" i="8"/>
  <c r="C2" i="11" s="1"/>
  <c r="H55" i="6"/>
  <c r="H95" i="1"/>
  <c r="H106" i="1" s="1"/>
  <c r="F106" i="1"/>
  <c r="H22" i="6"/>
  <c r="F50" i="8"/>
  <c r="F73" i="8"/>
  <c r="H20" i="8"/>
  <c r="H4" i="8"/>
  <c r="H7" i="8" s="1"/>
  <c r="H9" i="8"/>
  <c r="H12" i="8" s="1"/>
  <c r="H53" i="8"/>
  <c r="H73" i="8" s="1"/>
  <c r="H30" i="8"/>
  <c r="H14" i="8"/>
  <c r="H18" i="8" s="1"/>
  <c r="B7" i="11"/>
  <c r="H45" i="8"/>
  <c r="H23" i="6"/>
  <c r="H15" i="6"/>
  <c r="H23" i="8"/>
  <c r="H20" i="6"/>
  <c r="H12" i="6"/>
  <c r="D62" i="1"/>
  <c r="D66" i="1" s="1"/>
  <c r="D107" i="1" s="1"/>
  <c r="C5" i="11" s="1"/>
  <c r="F54" i="1"/>
  <c r="F58" i="1" s="1"/>
  <c r="F67" i="6" l="1"/>
  <c r="D4" i="11" s="1"/>
  <c r="H26" i="6"/>
  <c r="C7" i="11"/>
  <c r="H18" i="6"/>
  <c r="H66" i="6"/>
  <c r="H27" i="8"/>
  <c r="F74" i="8"/>
  <c r="D2" i="11" s="1"/>
  <c r="F62" i="1"/>
  <c r="F66" i="1" s="1"/>
  <c r="F107" i="1" s="1"/>
  <c r="D5" i="11" s="1"/>
  <c r="H54" i="1"/>
  <c r="H58" i="1" s="1"/>
  <c r="H50" i="8"/>
  <c r="H74" i="8" l="1"/>
  <c r="E2" i="11" s="1"/>
  <c r="H67" i="6"/>
  <c r="E4" i="11" s="1"/>
  <c r="H62" i="1"/>
  <c r="H66" i="1" l="1"/>
  <c r="H107" i="1" s="1"/>
  <c r="D7" i="11"/>
  <c r="E5" i="11" l="1"/>
  <c r="E7" i="11" s="1"/>
</calcChain>
</file>

<file path=xl/sharedStrings.xml><?xml version="1.0" encoding="utf-8"?>
<sst xmlns="http://schemas.openxmlformats.org/spreadsheetml/2006/main" count="1288" uniqueCount="546">
  <si>
    <t>CFDA Number and Title</t>
  </si>
  <si>
    <t>Annual No. of Respondents</t>
  </si>
  <si>
    <t>Number of Submissions Each</t>
  </si>
  <si>
    <t>15.605 Sport Fish Restoration</t>
  </si>
  <si>
    <t>15.608 Fish and Wildlife Management Assistance</t>
  </si>
  <si>
    <t>15.611 Wildlife Restoration and Basic Hunter Education</t>
  </si>
  <si>
    <t>15.614 Coastal Wetlands Planning, Protection and Restoration</t>
  </si>
  <si>
    <t>15.615 Cooperative Endangered Species Conservation Fund</t>
  </si>
  <si>
    <t>15.616 Clean Vessel Act</t>
  </si>
  <si>
    <t>15.619 Rhinoceros and Tiger Conservation Fund</t>
  </si>
  <si>
    <t>15.620 African Elephant Conservation Fund</t>
  </si>
  <si>
    <t>15.621 Asian Elephant Conservation Fund</t>
  </si>
  <si>
    <t>15.622 Sportfishing and Boating Safety Act</t>
  </si>
  <si>
    <t>15.626 Enhanced Hunter Education and Safety</t>
  </si>
  <si>
    <t>15.628 Multistate Conservation Grant</t>
  </si>
  <si>
    <t>15.629 Great Apes Conservation Fund</t>
  </si>
  <si>
    <t>15.630 Coastal</t>
  </si>
  <si>
    <t>15.631 Partners for Fish and Wildlife</t>
  </si>
  <si>
    <t>Total Annual Responses</t>
  </si>
  <si>
    <t>Completion Time per Response (Hours)</t>
  </si>
  <si>
    <t>Annual Burden Hours</t>
  </si>
  <si>
    <t>Hourly Labor Costs (Incl. Benefits)</t>
  </si>
  <si>
    <t>Dollar Value of Annual Burden Hours</t>
  </si>
  <si>
    <t xml:space="preserve">     Private Sector</t>
  </si>
  <si>
    <t xml:space="preserve">     Government</t>
  </si>
  <si>
    <t>Subtotals:</t>
  </si>
  <si>
    <t>15.634 State Wildlife Grants</t>
  </si>
  <si>
    <t>15.636 Alaska Subsistence Management</t>
  </si>
  <si>
    <t>15.637 Migratory Bird Joint Ventures</t>
  </si>
  <si>
    <t>15.639 Tribal Wildlife Grants</t>
  </si>
  <si>
    <t>15.640 Wildlife Without Borders- Latin America and the Caribbean</t>
  </si>
  <si>
    <t>15.643 Alaska Migratory Bird Co-Management Council</t>
  </si>
  <si>
    <t>15.645 Marine Turtle Conservation Fund</t>
  </si>
  <si>
    <t>15.647 Migratory Bird Conservation</t>
  </si>
  <si>
    <t>15.653 National Outreach and Communication</t>
  </si>
  <si>
    <t>15.654 National Wildlife Refuge System Enhancements</t>
  </si>
  <si>
    <t>15.655 Migratory Bird Monitoring, Assessment and Conservation</t>
  </si>
  <si>
    <t>15.658 Natural Resource Damage Assessment, Restoration and Implementation</t>
  </si>
  <si>
    <t>15.661 Lower Snake River Compensation Plan</t>
  </si>
  <si>
    <t>15.662 Great Lakes Restoration</t>
  </si>
  <si>
    <t>15.664 Fish and Wildlife Coordination and Assistance</t>
  </si>
  <si>
    <t>15.666 Endangered Species Conservation-Wolf Livestock Loss Compensation and Prevention</t>
  </si>
  <si>
    <t>15.667 Highlands Conservation</t>
  </si>
  <si>
    <t>15.670 Adaptive Science</t>
  </si>
  <si>
    <t>15.671 Yukon River Salmon Research and Management Assistance</t>
  </si>
  <si>
    <t>15.674 National Fire Plan-Wildland Urban Interface Community Fire Assistance</t>
  </si>
  <si>
    <t>15.676 Youth Engagement, Education, and Employment</t>
  </si>
  <si>
    <t>15.677 Hurricane Sandy Disaster Relief Activities-FWS</t>
  </si>
  <si>
    <t>15.679 Combating Wildlife Trafficking</t>
  </si>
  <si>
    <t>15.680 Mexican Wolf Recovery</t>
  </si>
  <si>
    <t>15.681 Cooperative Agriculture</t>
  </si>
  <si>
    <t>Applications</t>
  </si>
  <si>
    <t>Amendments</t>
  </si>
  <si>
    <t xml:space="preserve">     Individuals</t>
  </si>
  <si>
    <t>Individuals</t>
  </si>
  <si>
    <t xml:space="preserve">     Reporting</t>
  </si>
  <si>
    <t xml:space="preserve">     Recordkeeping</t>
  </si>
  <si>
    <t>Private Sector</t>
  </si>
  <si>
    <t>Government</t>
  </si>
  <si>
    <t>Annual Performance Reports</t>
  </si>
  <si>
    <t>15.665 National Wetlands Inventory</t>
  </si>
  <si>
    <t>15.651 Wildlife Without Borders-Africa</t>
  </si>
  <si>
    <t>15.623 North American Wetlands Conservation Fund (NAWCA)</t>
  </si>
  <si>
    <t>15.635 Neotropical Migratory Bird Conservation (NMBCA)</t>
  </si>
  <si>
    <t>Quarterly Performance Reports</t>
  </si>
  <si>
    <t>TOTAL:</t>
  </si>
  <si>
    <t>Program</t>
  </si>
  <si>
    <t>Totals:</t>
  </si>
  <si>
    <t>Applications - U.S. Standard Grant</t>
  </si>
  <si>
    <t>Applications - U.S. Small Grant</t>
  </si>
  <si>
    <t>Applications - Canada/Mexico Standard Grant</t>
  </si>
  <si>
    <t xml:space="preserve">     Individuals - Mexico</t>
  </si>
  <si>
    <t xml:space="preserve">     Private Sector - Canada</t>
  </si>
  <si>
    <t xml:space="preserve">     Government - Mexico</t>
  </si>
  <si>
    <r>
      <t xml:space="preserve">15.641 Wildlife Without Borders-Mexico </t>
    </r>
    <r>
      <rPr>
        <sz val="12"/>
        <color theme="1"/>
        <rFont val="Calibri"/>
        <family val="2"/>
        <scheme val="minor"/>
      </rPr>
      <t>(no new funding; collection limited to recipient reporting)</t>
    </r>
  </si>
  <si>
    <r>
      <t xml:space="preserve">15.633 Landowner Incentive </t>
    </r>
    <r>
      <rPr>
        <sz val="12"/>
        <color theme="1"/>
        <rFont val="Calibri"/>
        <family val="2"/>
        <scheme val="minor"/>
      </rPr>
      <t>(no new funding; collection limited to recipient reporting)</t>
    </r>
  </si>
  <si>
    <r>
      <t xml:space="preserve">15.668 Coastal Impact Assistance </t>
    </r>
    <r>
      <rPr>
        <sz val="12"/>
        <color theme="1"/>
        <rFont val="Calibri"/>
        <family val="2"/>
        <scheme val="minor"/>
      </rPr>
      <t>(sunset; collection limited to recipient reporting)</t>
    </r>
  </si>
  <si>
    <t xml:space="preserve">15.684 White-nose Syndrome National Response Implementation </t>
  </si>
  <si>
    <t>TOTAL NAWCA:</t>
  </si>
  <si>
    <t>15.648 Central Valley Project Improvement Act</t>
  </si>
  <si>
    <t>15.657 Endangered Species Recovery Implementation</t>
  </si>
  <si>
    <t>15.660 Candidate Species Conservation</t>
  </si>
  <si>
    <t>15.663 NFWF-USFWS Conservation Partnership</t>
  </si>
  <si>
    <t>15.682 Experienced Services</t>
  </si>
  <si>
    <t>15.683 Prescott Marine Mammal Rescue Assistance</t>
  </si>
  <si>
    <r>
      <t xml:space="preserve">15.650 Research Grants </t>
    </r>
    <r>
      <rPr>
        <sz val="12"/>
        <color theme="1"/>
        <rFont val="Calibri"/>
        <family val="2"/>
        <scheme val="minor"/>
      </rPr>
      <t>(no new funding; collection limited to recipient reporting)</t>
    </r>
  </si>
  <si>
    <r>
      <t xml:space="preserve">15.652 Invasive Species </t>
    </r>
    <r>
      <rPr>
        <sz val="12"/>
        <color theme="1"/>
        <rFont val="Calibri"/>
        <family val="2"/>
        <scheme val="minor"/>
      </rPr>
      <t>(standing down CFDA; collection limited to recipient reporting)</t>
    </r>
  </si>
  <si>
    <r>
      <t xml:space="preserve">15.649 Service Training and Technical Assistance </t>
    </r>
    <r>
      <rPr>
        <sz val="12"/>
        <color theme="1"/>
        <rFont val="Calibri"/>
        <family val="2"/>
        <scheme val="minor"/>
      </rPr>
      <t>(standing down CFDA; collection limited to recipient reporting)</t>
    </r>
  </si>
  <si>
    <r>
      <t xml:space="preserve">15.656 Recovery Act Funds - Habitat Enhancement, Restoration and Improvement </t>
    </r>
    <r>
      <rPr>
        <sz val="12"/>
        <color theme="1"/>
        <rFont val="Calibri"/>
        <family val="2"/>
        <scheme val="minor"/>
      </rPr>
      <t>(no new funding; collection limited to recipient reporting)</t>
    </r>
  </si>
  <si>
    <r>
      <t xml:space="preserve">15.669 Cooperative Landscape Conservation </t>
    </r>
    <r>
      <rPr>
        <sz val="12"/>
        <color theme="1"/>
        <rFont val="Calibri"/>
        <family val="2"/>
        <scheme val="minor"/>
      </rPr>
      <t>(no new funding; collection limited to recipient reporting)</t>
    </r>
  </si>
  <si>
    <r>
      <t xml:space="preserve">15.678 Cooperative Ecosystem Studies Units </t>
    </r>
    <r>
      <rPr>
        <sz val="12"/>
        <color theme="1"/>
        <rFont val="Calibri"/>
        <family val="2"/>
        <scheme val="minor"/>
      </rPr>
      <t>(standing down CFDA; collection limited to recipient reporting)</t>
    </r>
  </si>
  <si>
    <t>Collection</t>
  </si>
  <si>
    <t>12.4 All Other Programs</t>
  </si>
  <si>
    <t>12.3 International Affairs</t>
  </si>
  <si>
    <t>12.2 NMBCA</t>
  </si>
  <si>
    <t>12.1 NAWCA</t>
  </si>
  <si>
    <t>State Agency Hunting and Sport Fishing License Certification</t>
  </si>
  <si>
    <t>12.5 1018-0007 License Certification</t>
  </si>
  <si>
    <t xml:space="preserve">     International - Government</t>
  </si>
  <si>
    <t xml:space="preserve">     International - Individuals</t>
  </si>
  <si>
    <t xml:space="preserve">     International - Private Sector</t>
  </si>
  <si>
    <t>International - Government</t>
  </si>
  <si>
    <t>International - Individuals</t>
  </si>
  <si>
    <t>ICs REMOVED</t>
  </si>
  <si>
    <t>IC Title</t>
  </si>
  <si>
    <t>Applications - NAWCA U.S. Standard Grant (International - Government)</t>
  </si>
  <si>
    <t>Applications - NAWCA U.S. Standard Grant (International - Individuals)</t>
  </si>
  <si>
    <t>Applications - NAWCA U.S. Standard Grant (International - Private Sector)</t>
  </si>
  <si>
    <t>Amendments - NAWCA U.S. Standard Grant (Mexico - Individuals)</t>
  </si>
  <si>
    <t>Amendments - NAWCA U.S. Standard Grant (Mexico - Government)</t>
  </si>
  <si>
    <t>Quarterly Performance Reports - NAWCA U.S. Standard Grant (Mexico - Individuals)</t>
  </si>
  <si>
    <t>Quarterly Performance Reports - NAWCA (Private Sector-Mexico)</t>
  </si>
  <si>
    <t>Quarterly Performance Reports - NAWCA U.S. Standard Grant (Mexico - Government)</t>
  </si>
  <si>
    <t>Annual Performance Reports - NAWCA U.S. Standard Grant (Mexico - Individuals)</t>
  </si>
  <si>
    <t>Annual Performance Reports - NAWCA U.S. Standard Grant (Mexico/Canada - Private Sector)</t>
  </si>
  <si>
    <t>Annual Performance Reports - NAWCA (Private Sector-Mexico)</t>
  </si>
  <si>
    <t>Annual Performance Reports - NAWCA U.S. Standard Grant (Mexico - Government)</t>
  </si>
  <si>
    <t>Annual Financial Reports - NAWCA U.S. Standard Grant (Mexico/Canada - Private Sector)</t>
  </si>
  <si>
    <t>Applications - International Affairs (Individuals)</t>
  </si>
  <si>
    <t>Applications - International Affairs (Private Sector)</t>
  </si>
  <si>
    <t>Applications - International Affairs (Government)</t>
  </si>
  <si>
    <t>Amendments - International Affairs (Individuals)</t>
  </si>
  <si>
    <t>Amendments - International Affairs (Private Sector)</t>
  </si>
  <si>
    <t>Amendments - International Affairs (Government)</t>
  </si>
  <si>
    <t>Quarterly Performance Reports - International Affairs (Individuals)</t>
  </si>
  <si>
    <t>Quarterly Performance Reports - International Affairs (Private Sector)</t>
  </si>
  <si>
    <t>Quarterly Performance Reports - International Affairs (Government)</t>
  </si>
  <si>
    <t>Annual Performance Reports - International Affairs (Individuals)</t>
  </si>
  <si>
    <t>Annual Performance Reports - International Affairs (Private Sector)</t>
  </si>
  <si>
    <t>Annual Performance Reports - International Affairs (Government)</t>
  </si>
  <si>
    <t>Applications - Cooperative Endangered Species Conservation (Individuals)</t>
  </si>
  <si>
    <t>Applications - Cooperative Endangered Species Conservation (Private Sector)</t>
  </si>
  <si>
    <t>Applications - Cooperative Endangered Species Conservation (Government)</t>
  </si>
  <si>
    <t>Applications - Cooperative Endangered Species Conservation (International - Individuals)</t>
  </si>
  <si>
    <t>Applications - Cooperative Endangered Species Conservation (International - Private Sector)</t>
  </si>
  <si>
    <t>Applications - Cooperative Endangered Species Conservation (International - Government)</t>
  </si>
  <si>
    <t>Applications - Wildlife Without Borders (International - Government)</t>
  </si>
  <si>
    <t>Applications - Wildlife Without Borders (International - Private Sector)</t>
  </si>
  <si>
    <t>Amendments - Cooperative Endangered Species Conservation (Private Sector)</t>
  </si>
  <si>
    <t>Amendments - Cooperative Endangered Species Conservation (Individuals)</t>
  </si>
  <si>
    <t>Amendments - Cooperative Endangered Species Conservation (Government)</t>
  </si>
  <si>
    <t>Amendments - Wildlife Without Borders (International - Government)</t>
  </si>
  <si>
    <t>Amendments - Wildlife Without Borders (International - Private Sector)</t>
  </si>
  <si>
    <t>Quarterly Performance Reports - Cooperative Endangered Species Conservation (Government)</t>
  </si>
  <si>
    <t>Quarterly Performance Reports - Cooperative Endangered Species Conservation (Private Sector)</t>
  </si>
  <si>
    <t>Quarterly Performance Reports - Cooperative Endangered Species Conservation (Individuals)</t>
  </si>
  <si>
    <t>Quarterly Performance Reports - Wildlife Without Borders (International - Government)</t>
  </si>
  <si>
    <t>Quarterly Performance Reports - Wildlife Without Borders (International - Private Sector)</t>
  </si>
  <si>
    <t>Annual Performance Reports - Cooperative Endangered Species Conservation (International - Government)</t>
  </si>
  <si>
    <t>Annual Performance Reports - Cooperative Endangered Species Conservation (International - Private Sector)</t>
  </si>
  <si>
    <t>Annual Performance Reports - Cooperative Endangered Species Conservation (International - Individuals)</t>
  </si>
  <si>
    <t>Annual Performance Reports - Cooperative Endangered Species Conservation (Government)</t>
  </si>
  <si>
    <t>Annual Performance Reports - Cooperative Endangered Species Conservation (Private Sector)</t>
  </si>
  <si>
    <t>Annual Performance Reports - Cooperative Endangered Species Conservation (Individuals)</t>
  </si>
  <si>
    <t>Annual Performance Reports - Wildlife Without Borders (International - Private Sector)</t>
  </si>
  <si>
    <t>Annual Performance Reports - Wildlife Without Borders (International - Government)</t>
  </si>
  <si>
    <t>NEW IC transferred from OMB Control No. 1018-0007</t>
  </si>
  <si>
    <t>Responses</t>
  </si>
  <si>
    <t>Hours</t>
  </si>
  <si>
    <t>Responses Change</t>
  </si>
  <si>
    <t>Hours Change</t>
  </si>
  <si>
    <t>2021 Responses</t>
  </si>
  <si>
    <t>2021 Hours</t>
  </si>
  <si>
    <t>2021 Submission IC Title</t>
  </si>
  <si>
    <t>Individuals - Mexico</t>
  </si>
  <si>
    <t>Private Sector - Canada</t>
  </si>
  <si>
    <t xml:space="preserve">Government - Mexico </t>
  </si>
  <si>
    <t>Government - Mexico</t>
  </si>
  <si>
    <t>Change Description</t>
  </si>
  <si>
    <t>Amendments - NAWCA U.S. Small Grant (International - Government)</t>
  </si>
  <si>
    <t>New</t>
  </si>
  <si>
    <t>Amendments - NAWCA U.S. Small Grant (International - Individuals)</t>
  </si>
  <si>
    <t>Amendments - NAWCA U.S. Small Grant (International - Private Sector)</t>
  </si>
  <si>
    <t>Annual Financial Reports - NAWCA U.S. Small Grant (International - Government)</t>
  </si>
  <si>
    <t>Annual Financial Reports - NAWCA U.S. Small Grant (International - Individuals)</t>
  </si>
  <si>
    <t>Annual Financial Reports - NAWCA U.S. Small Grant (International - Private Sector)</t>
  </si>
  <si>
    <t>Annual Financial Reports - NAWCA U.S. Standard Grant (International - Government)</t>
  </si>
  <si>
    <t>Annual Financial Reports - NAWCA U.S. Standard Grant (International - Individuals)</t>
  </si>
  <si>
    <t>Annual Financial Reports - NAWCA U.S. Standard Grant (International - Private Sector)</t>
  </si>
  <si>
    <t>Annual Financial Reports - NAWCA U.S. Standard Grant (Mexico - Government)</t>
  </si>
  <si>
    <t>Annual Financial Reports - NAWCA U.S. Standard Grant (Mexico - Individuals)</t>
  </si>
  <si>
    <t>Annual Performance Reports - NAWCA U.S. Small Grant (International - Government)</t>
  </si>
  <si>
    <t>Annual Performance Reports - NAWCA U.S. Small Grant (International - Individuals)</t>
  </si>
  <si>
    <t>Annual Performance Reports - NAWCA U.S. Small Grant (International - Private Sector)</t>
  </si>
  <si>
    <t>Annual Property Reports - NAWCA U.S. Small Grant (International - Government)</t>
  </si>
  <si>
    <t>Annual Property Reports - NAWCA U.S. Small Grant (International - Individuals)</t>
  </si>
  <si>
    <t>Annual Property Reports - NAWCA U.S. Small Grant (International - Private Sector)</t>
  </si>
  <si>
    <t>Annual Property Reports - NAWCA U.S. Standard Grant (International - Government)</t>
  </si>
  <si>
    <t>Annual Property Reports - NAWCA U.S. Standard Grant (International - Individuals)</t>
  </si>
  <si>
    <t>Annual Property Reports - NAWCA U.S. Standard Grant (International - Private Sector)</t>
  </si>
  <si>
    <t>Annual Property Reports - NAWCA U.S. Standard Grant (Mexico - Government)</t>
  </si>
  <si>
    <t>Annual Property Reports - NAWCA U.S. Standard Grant (Mexico - Individuals)</t>
  </si>
  <si>
    <t>Annual Property Reports - NAWCA U.S. Standard Grant (Mexico - Private Sector)</t>
  </si>
  <si>
    <t>Quarterly Performance Reports - NAWCA U.S. Small Grant (International - Government)</t>
  </si>
  <si>
    <t>Quarterly Performance Reports - NAWCA U.S. Small Grant (International - Individuals)</t>
  </si>
  <si>
    <t>Quarterly Performance Reports - NAWCA U.S. Small Grant (International - Private Sector)</t>
  </si>
  <si>
    <t>Title</t>
  </si>
  <si>
    <t>Amendments - NAWCA U.S. Standard Grant (International - Government)</t>
  </si>
  <si>
    <t>Revise</t>
  </si>
  <si>
    <t>Changed title to "Amendments-NAWCA"; increased burden to reflect consolidation of amendment burdens for all NAWCA subprograms</t>
  </si>
  <si>
    <t>Amendments - NAWCA (Government)</t>
  </si>
  <si>
    <t>Amendments - NAWCA U.S. Standard Grant (International - Individuals)</t>
  </si>
  <si>
    <t>Amendments - NAWCA (Individuals)</t>
  </si>
  <si>
    <t>Amendments - NAWCA U.S. Standard Grant (International - Private Sector)</t>
  </si>
  <si>
    <t>Amendments - NAWCA (Private Sector)</t>
  </si>
  <si>
    <t>Amendments - NAWCA (Government-Mexico)</t>
  </si>
  <si>
    <t>Amendments - NAWCA (Individuals-Mexico)</t>
  </si>
  <si>
    <t>Amendments - NAWCA U.S. Standard Grant (Mexico/Canada - Private Sector)</t>
  </si>
  <si>
    <t>Amendments - NAWCA (Private Sector-Canada)</t>
  </si>
  <si>
    <t>Amendments - NAWCA (Private Sector-Mexico)</t>
  </si>
  <si>
    <t>Annual Performance Reports - NAWCA U.S. Standard Grant (International - Government)</t>
  </si>
  <si>
    <t>Annual Performance Reports - NAWCA (Government)</t>
  </si>
  <si>
    <t>Annual Performance Reports - NAWCA U.S. Standard Grant (International - Individuals)</t>
  </si>
  <si>
    <t>Annual Performance Reports - NAWCA (Individuals)</t>
  </si>
  <si>
    <t>Annual Performance Reports - NAWCA U.S. Standard Grant (International - Private Sector)</t>
  </si>
  <si>
    <t>Annual Performance Reports - NAWCA (Private Sector)</t>
  </si>
  <si>
    <t>Annual Performance Reports - NAWCA (Government-Mexico)</t>
  </si>
  <si>
    <t>Annual Performance Reports - NAWCA (Individuals-Mexico)</t>
  </si>
  <si>
    <t>Annual Performance Reports - NAWCA (Private Sector-Canada)</t>
  </si>
  <si>
    <t>Applications - NAWCA U.S. Small Grant (International - Government)</t>
  </si>
  <si>
    <t xml:space="preserve"> between burden reporting for domestic versus foreign entities</t>
  </si>
  <si>
    <t>Applications - NAWCA U.S. Small Grant (Government)</t>
  </si>
  <si>
    <t>Applications - NAWCA U.S. Small Grant (International - Individuals)</t>
  </si>
  <si>
    <t>Removed the word "International" from IC title. Has no program significance and creates confusion between domestic/foreign burden reporting.</t>
  </si>
  <si>
    <t>Applications - NAWCA U.S. Small Grant (Individuals)</t>
  </si>
  <si>
    <t>Applications - NAWCA U.S. Small Grant (International - Private Sector)</t>
  </si>
  <si>
    <t>Applications - NAWCA U.S. Small Grant (Private Sector)</t>
  </si>
  <si>
    <t>Removed the word "International" from IC title. Burdens significantly reduced as a result of stakeholder feedback. See SSA Q8 and Q15 for details.</t>
  </si>
  <si>
    <t>Applications - NAWCA U.S. Standard Grant (Government)</t>
  </si>
  <si>
    <t>Applications - NAWCA U.S. Standard Grant (Individuals)</t>
  </si>
  <si>
    <t>Applications - NAWCA U.S. Standard Grant (Private Sector)</t>
  </si>
  <si>
    <t>Applications - NAWCA U.S. Standard Grant (Mexico - Government)</t>
  </si>
  <si>
    <t>Applications - NAWCA Canada/Mexico Standard Grant (Government-Mexico)</t>
  </si>
  <si>
    <t>Applications - NAWCA U.S. Standard Grant (Mexico - Individuals)</t>
  </si>
  <si>
    <t>Applications - NAWCA Canada/Mexico Standard Grant (Individuals-Mexico)</t>
  </si>
  <si>
    <t>Applications - NAWCA U.S. Standard Grant (Mexico/Canada - Private Sector)</t>
  </si>
  <si>
    <t>Applications - NAWCA Canada/Mexico Standard Grant (Private Sector-Canada)</t>
  </si>
  <si>
    <t>Applications - NAWCA Canada/Mexico Standard Grant (Private Sector-Mexico)</t>
  </si>
  <si>
    <t>Quarterly Performance Reports - NAWCA U.S. Standard Grant (International - Government)</t>
  </si>
  <si>
    <t>Changed title to "Quarterly Performance Reports-NAWCA"; increased burden to reflect consolidation of quarterly performance reporting burdens for all NAWCA subprograms.Burdens further adjusted by applying a standard burden across all Service quarterly reporting ICs of 6 hrs reporting/2 hrs recordkeeping.</t>
  </si>
  <si>
    <t>Quarterly Performance Reports - NAWCA (Government)</t>
  </si>
  <si>
    <t>Quarterly Performance Reports - NAWCA U.S. Standard Grant (International - Individuals)</t>
  </si>
  <si>
    <t>Changed title to "Quarterly Performance Reports-NAWCA"; increased burden to reflect consolidation of quarterly performance reporting burdens for all NAWCA subprograms. Burdens further adjusted by applying a standard burden across all Service quarterly reporting ICs of 6 hrs reporting/2 hrs recordkeeping.</t>
  </si>
  <si>
    <t>Quarterly Performance Reports - NAWCA (Individuals)</t>
  </si>
  <si>
    <t>Quarterly Performance Reports - NAWCA U.S. Standard Grant (International - Private Sector)</t>
  </si>
  <si>
    <t>Quarterly Performance Reports - NAWCA (Private Sector)</t>
  </si>
  <si>
    <t xml:space="preserve">Changed title to "Quarterly Performance Reports-NAWCA"; increased burden to reflect consolidation of quarterly performance reporting burdens for all NAWCA subprograms. Burdens further adjusted by applying a standard burden across all Service quarterly reporting ICs of 6 hrs reporting/2 hrs recordkeeping. </t>
  </si>
  <si>
    <t>Quarterly Performance Reports - NAWCA (Government-Mexico)</t>
  </si>
  <si>
    <t>Quarterly Performance Reports - NAWCA (Individuals-Mexico)</t>
  </si>
  <si>
    <t>Quarterly Performance Reports - NAWCA U.S. Standard Grant (Mexico/Canada - Private Sector)</t>
  </si>
  <si>
    <t>Quarterly Performance Reports - NAWCA (Private Sector-Canada)</t>
  </si>
  <si>
    <t>2021 Change</t>
  </si>
  <si>
    <t>Title changed to reflect separation of estimates for Mexico. Burdens reduced by the same amount as added by new "Private Sector-Mexico" ICR. Labor vary significantly between the two.</t>
  </si>
  <si>
    <t>Added to present burden estimates for MX separately from CAN. Labor costs vary significantly between the two.</t>
  </si>
  <si>
    <t>Title changed to reflect separation of estimates for Mexico. Burdens reduced by the same amount as added by new "Private Sector-Mexico" ICR. Labor vary significantly between the two.Burdens further adjusted by applying a standard burden across all Service quarterly reporting ICs of 6 hrs reporting/2 hrs recordkeeping.</t>
  </si>
  <si>
    <t>Changed title to "Amendments-NAWCA"; increased burden to reflect consolidation of amendment burdens for all NAWCA subprograms. Title also changed to reflect separation of estimates for Mexico. Labor vary significantly between the two.</t>
  </si>
  <si>
    <t>Remove</t>
  </si>
  <si>
    <t>Merged burdens for NAWCA U.S. Small and U.S. Standard subprograms. Removed US Small ICRs. Used US standard ICRs for consolidation. Changed title on those to "Amendments-NAWCA".</t>
  </si>
  <si>
    <t>Merged burdens for NAWCA U.S. Small and U.S. Standard subprograms. Removed US Small ICRs. Used US standard ICRs for consolidation. Changed title on those to "Annual Performance Reports-NAWCA".</t>
  </si>
  <si>
    <t xml:space="preserve">Duplicative of burdens already reported in our SF-429 RCF entries. </t>
  </si>
  <si>
    <t xml:space="preserve">Duplicative of burdens already reported in our SF-425 RCF entries. </t>
  </si>
  <si>
    <r>
      <rPr>
        <b/>
        <i/>
        <sz val="10"/>
        <color rgb="FFC00000"/>
        <rFont val="Calibri"/>
        <family val="2"/>
        <scheme val="minor"/>
      </rPr>
      <t>Amendments - NAWCA U.S. Small Grants REMOVED</t>
    </r>
    <r>
      <rPr>
        <b/>
        <i/>
        <sz val="10"/>
        <rFont val="Calibri"/>
        <family val="2"/>
        <scheme val="minor"/>
      </rPr>
      <t>. Merged burdens for NAWCA U.S. Small and U.S. Standard subprograms. Removed US Small ICRs. Used US standard ICRs for consolidation. Changed title on those to "Amendments-NAWCA".</t>
    </r>
  </si>
  <si>
    <r>
      <rPr>
        <b/>
        <i/>
        <sz val="10"/>
        <color rgb="FFC00000"/>
        <rFont val="Calibri"/>
        <family val="2"/>
        <scheme val="minor"/>
      </rPr>
      <t>Annual Performance Reports - NAWCA U.S. Small Grants REMOVED</t>
    </r>
    <r>
      <rPr>
        <b/>
        <i/>
        <sz val="10"/>
        <color theme="1"/>
        <rFont val="Calibri"/>
        <family val="2"/>
        <scheme val="minor"/>
      </rPr>
      <t>. Merged burdens for NAWCA U.S. Small and U.S. Standard subprograms. Removed US Small ICRs. Used US standard ICRs for consolidation. Changed title on those to "Annual Performance Reports-NAWCA".</t>
    </r>
  </si>
  <si>
    <t>Merged burdens for NAWCA U.S. Small and U.S. Standard subprograms. Removed US Small ICRs. Used US standard ICRs for consolidation. Changed title on those to "Quarterly Performance Reports-NAWCA".</t>
  </si>
  <si>
    <r>
      <rPr>
        <b/>
        <i/>
        <sz val="10"/>
        <color rgb="FFC00000"/>
        <rFont val="Calibri"/>
        <family val="2"/>
        <scheme val="minor"/>
      </rPr>
      <t>Quarterly Performance Reports - NAWCA U.S. Small Grants REMOVED</t>
    </r>
    <r>
      <rPr>
        <b/>
        <i/>
        <sz val="10"/>
        <color theme="1"/>
        <rFont val="Calibri"/>
        <family val="2"/>
        <scheme val="minor"/>
      </rPr>
      <t xml:space="preserve">. </t>
    </r>
    <r>
      <rPr>
        <b/>
        <i/>
        <sz val="10"/>
        <rFont val="Calibri"/>
        <family val="2"/>
        <scheme val="minor"/>
      </rPr>
      <t>Merged burdens for NAWCA U.S. Small and U.S. Standard subprograms. Removed US Small ICRs. Used US standard ICRs for consolidation. Changed title on those to "Quarterly Performance Reports-NAWCA".</t>
    </r>
  </si>
  <si>
    <t>Changed title to "Annual Performance Reports-NAWCA"; increased burden to reflect consolidation of amendment burdens for all NAWCA subprograms. Title also changed to reflect separation of estimates for Mexico. Labor vary significantly between the two. Burdens further adjusted by applying a standard burden across all Service annual reporting ICs of 24 hrs reporting/8 hrs recordkeeping.</t>
  </si>
  <si>
    <t>Changed title to "Annual Performance Reports-NAWCA"; increased burden to reflect consolidation of amendment burdens for all NAWCA subprograms. Burdens further adjusted by applying a standard burden across all Service annual reporting ICs of 24 hrs reporting/8 hrs recordkeeping.</t>
  </si>
  <si>
    <t>Changed title to "Annual Performance Reports-NAWCA"; increased burden to reflect consolidation of performance reporting Ics for all NAWCA subprograms.Burdens further adjusted by applying a standard burden across all Service annual reporting ICs of 24 hrs reporting/8 hrs recordkeeping.</t>
  </si>
  <si>
    <t>Merged burdens for Wildlife w/o Borders (WWB) and Cooperative ES Conservation (CESC) ICs. Removed CESC ICs. Used WWB ICs for consolidation.</t>
  </si>
  <si>
    <t>Amendments - Cooperative Endangered Species Conservation (International - Government)</t>
  </si>
  <si>
    <t>Amendments - Cooperative Endangered Species Conservation (International - Individuals)</t>
  </si>
  <si>
    <t>Amendments - Cooperative Endangered Species Conservation (International - Private Sector)</t>
  </si>
  <si>
    <t>Title changed to "International Affairs"and burdens revised. Merged burdens for Wildlife w/o Borders (WWB) and Cooperative ES Conservation (CESC) ICs. Removed CESC ICs. Used WWB ICs for consolidation.</t>
  </si>
  <si>
    <t>Added missing Amendments IC for foreign governments</t>
  </si>
  <si>
    <t>Added missing Amendments IC for individuals</t>
  </si>
  <si>
    <t>Added missing Amendments IC for foreign individuals</t>
  </si>
  <si>
    <t>Added missing Amendments IC for foreign private sector</t>
  </si>
  <si>
    <t>Annual Financial Reports - Cooperative Endangered Species Conservation (Government)</t>
  </si>
  <si>
    <t>Annual Financial Reports - Cooperative Endangered Species Conservation (Individuals)</t>
  </si>
  <si>
    <t>Annual Financial Reports - Cooperative Endangered Species Conservation (International - Government)</t>
  </si>
  <si>
    <t>Annual Financial Reports - Cooperative Endangered Species Conservation (International - Individuals)</t>
  </si>
  <si>
    <t>Annual Financial Reports - Cooperative Endangered Species Conservation (International - Private Sector)</t>
  </si>
  <si>
    <t>Annual Financial Reports - Cooperative Endangered Species Conservation (Private Sector)</t>
  </si>
  <si>
    <t>Annual Financial Reports - Wildlife Without Borders (International - Government)</t>
  </si>
  <si>
    <t>Annual Financial Reports - Wildlife Without Borders (International - Private Sector)</t>
  </si>
  <si>
    <t>Added missing Annual Performance Reports IC for foreign governments</t>
  </si>
  <si>
    <t>Added missing Annual Performance Reports IC for individuals</t>
  </si>
  <si>
    <t>Added missing Annual Performance Reports IC for foreign individuals</t>
  </si>
  <si>
    <t>Added missing Annual Performance Reports IC for foreign private sector</t>
  </si>
  <si>
    <t>Annual Property Reports - Cooperative Endangered Species Conservation (Government)</t>
  </si>
  <si>
    <t>Annual Property Reports - Cooperative Endangered Species Conservation (Individuals)</t>
  </si>
  <si>
    <t>Annual Property Reports - Cooperative Endangered Species Conservation (International - Government)</t>
  </si>
  <si>
    <t>Annual Property Reports - Cooperative Endangered Species Conservation (International - Individuals)</t>
  </si>
  <si>
    <t>Annual Property Reports - Cooperative Endangered Species Conservation (International - Private Sector)</t>
  </si>
  <si>
    <t>Annual Property Reports - Cooperative Endangered Species Conservation (Private Sector)</t>
  </si>
  <si>
    <t>Annual Property Reports - Wildlife Without Borders (International - Government)</t>
  </si>
  <si>
    <t>Annual Property Reports - Wildlife Without Borders (International - Private Sector)</t>
  </si>
  <si>
    <t>Added missing Applications IC for foreign governments</t>
  </si>
  <si>
    <t>Added missing Applications IC for individuals</t>
  </si>
  <si>
    <t>Added missing Applications IC for foreign individuals</t>
  </si>
  <si>
    <t>Added missing Applications IC for foreign private sector</t>
  </si>
  <si>
    <t>Quarterly Performance Reports - Cooperative Endangered Species Conservation (International - Government)</t>
  </si>
  <si>
    <t>Quarterly Performance Reports - Cooperative Endangered Species Conservation (International - Individuals)</t>
  </si>
  <si>
    <t>Quarterly Performance Reports - Cooperative Endangered Species Conservation (International - Private Sector)</t>
  </si>
  <si>
    <t>Title changed to "International Affairs"and burdens revised. Merged burdens for Wildlife w/o Borders (WWB) and Cooperative ES Conservation (CESC) ICs. Removed CESC ICs. Used WWB ICs for consolidation. Burdens further adjusted by applying a standard burden across all Service annual reporting ICs of 24 hrs reporting/8 hrs recordkeeping. Burdens further adjusted to reflect current data on program participants.</t>
  </si>
  <si>
    <t>Title changed to "International Affairs"and burdens revised. Merged burdens for Wildlife w/o Borders (WWB) and Cooperative ES Conservation (CESC) ICs. Removed CESC ICs. Used WWB ICs for consolidation. Burdens further adjusted by applying a standard burden across all Service annual reporting ICs of 24 hrs reporting/8 hrs recordkeeping and to reflect current program participant data.</t>
  </si>
  <si>
    <t>Title changed to "International Affairs"and burdens revised. Merged burdens for Wildlife w/o Borders (WWB) and Cooperative ES Conservation (CESC) ICs. Removed CESC ICs. Used WWB ICs for consolidation. Burdens further adjusted to reflect current program participant data.</t>
  </si>
  <si>
    <t>Title changed to "International Affairs"and burdens revised. Merged burdens for Wildlife w/o Borders (WWB) and Cooperative ES Conservation (CESC) ICs. Removed CESC ICs. Used WWB ICs for consolidation. Burdens further adjusted by applying a standard burden across all Service quarterly reporting ICs of 6 hrs reporting/2 hrs recordkeeping and to reflect current program participant data.</t>
  </si>
  <si>
    <r>
      <t xml:space="preserve">Annual Financial Reports </t>
    </r>
    <r>
      <rPr>
        <b/>
        <i/>
        <sz val="10"/>
        <color rgb="FFC00000"/>
        <rFont val="Calibri"/>
        <family val="2"/>
        <scheme val="minor"/>
      </rPr>
      <t>REMOVED</t>
    </r>
    <r>
      <rPr>
        <b/>
        <i/>
        <sz val="10"/>
        <color theme="1"/>
        <rFont val="Calibri"/>
        <family val="2"/>
        <scheme val="minor"/>
      </rPr>
      <t>. Duplicative of burdens already reported in our SF-425 RCF entries</t>
    </r>
  </si>
  <si>
    <r>
      <t xml:space="preserve">Annual Property Reports </t>
    </r>
    <r>
      <rPr>
        <b/>
        <i/>
        <sz val="10"/>
        <color rgb="FFC00000"/>
        <rFont val="Calibri"/>
        <family val="2"/>
        <scheme val="minor"/>
      </rPr>
      <t>REMOVED</t>
    </r>
    <r>
      <rPr>
        <b/>
        <i/>
        <sz val="10"/>
        <color theme="1"/>
        <rFont val="Calibri"/>
        <family val="2"/>
        <scheme val="minor"/>
      </rPr>
      <t>. Duplicative of burdens already reported in our SF-429 RCF entries</t>
    </r>
  </si>
  <si>
    <t>International - Private Sector</t>
  </si>
  <si>
    <r>
      <rPr>
        <b/>
        <i/>
        <sz val="10"/>
        <color rgb="FFC00000"/>
        <rFont val="Calibri"/>
        <family val="2"/>
        <scheme val="minor"/>
      </rPr>
      <t>Applications - Cooperative Endangered Species Conservation (CESC) REMOVED.</t>
    </r>
    <r>
      <rPr>
        <b/>
        <i/>
        <sz val="10"/>
        <color theme="1"/>
        <rFont val="Calibri"/>
        <family val="2"/>
        <scheme val="minor"/>
      </rPr>
      <t xml:space="preserve"> Merged burdens for CESC and WWB. Removed CESC ICRs. Used WWB ICRs for consolidation. Changed title on those to "International Affairs".</t>
    </r>
  </si>
  <si>
    <r>
      <rPr>
        <b/>
        <i/>
        <sz val="10"/>
        <color rgb="FFC00000"/>
        <rFont val="Calibri"/>
        <family val="2"/>
        <scheme val="minor"/>
      </rPr>
      <t>Amendments - Cooperative Endangered Species Conservation (CESC) REMOVED</t>
    </r>
    <r>
      <rPr>
        <b/>
        <i/>
        <sz val="10"/>
        <rFont val="Calibri"/>
        <family val="2"/>
        <scheme val="minor"/>
      </rPr>
      <t>. Merged burdens for CESC and WWB. Removed CESC ICRs. Used WWB ICRs for consolidation. Changed title on those to "International Affairs".</t>
    </r>
  </si>
  <si>
    <r>
      <rPr>
        <b/>
        <i/>
        <sz val="10"/>
        <color rgb="FFC00000"/>
        <rFont val="Calibri"/>
        <family val="2"/>
        <scheme val="minor"/>
      </rPr>
      <t>Annual Performance Reports - Cooperative Endangered Species Conservation (CESC) REMOVED</t>
    </r>
    <r>
      <rPr>
        <b/>
        <i/>
        <sz val="10"/>
        <color theme="1"/>
        <rFont val="Calibri"/>
        <family val="2"/>
        <scheme val="minor"/>
      </rPr>
      <t xml:space="preserve">. </t>
    </r>
    <r>
      <rPr>
        <b/>
        <i/>
        <sz val="10"/>
        <rFont val="Calibri"/>
        <family val="2"/>
        <scheme val="minor"/>
      </rPr>
      <t>Merged burdens for CESC and WWB. Removed CESC ICRs. Used WWB ICRs for consolidation. Changed title on those to "International Affairs".</t>
    </r>
  </si>
  <si>
    <t>Individuals REMOVED</t>
  </si>
  <si>
    <t xml:space="preserve">     U.S. Small Grant (International - Individuals) </t>
  </si>
  <si>
    <t xml:space="preserve">     U.S. Small Grant (International - Private Sector)</t>
  </si>
  <si>
    <t xml:space="preserve">     U.S. Small Grant (International - Government)</t>
  </si>
  <si>
    <t xml:space="preserve">     U.S. Standard Grant (International - Individuals)</t>
  </si>
  <si>
    <t xml:space="preserve">     U.S. Standard Grant (International - Private Sector)</t>
  </si>
  <si>
    <t xml:space="preserve">     U.S. Standard Grant (International - Government)</t>
  </si>
  <si>
    <t xml:space="preserve">     U.S. Standard Grant (Mexico - Individuals)</t>
  </si>
  <si>
    <t xml:space="preserve">     U.S. Standard Grant (Mexico/Canada - Private Sector)</t>
  </si>
  <si>
    <t xml:space="preserve">     U.S. Standard Grant (Mexico - Government)</t>
  </si>
  <si>
    <t xml:space="preserve">     U.S. Small Grant (International - Individuals)</t>
  </si>
  <si>
    <t xml:space="preserve">     U.S. Standard Grant (Mexico - Private Sector)</t>
  </si>
  <si>
    <t xml:space="preserve">     Cooperative Endangered Species Conservation (Individuals)</t>
  </si>
  <si>
    <t xml:space="preserve">     Cooperative Endangered Species Conservation (Government)</t>
  </si>
  <si>
    <t xml:space="preserve">     Cooperative Endangered Species Conservation (Private Sector)</t>
  </si>
  <si>
    <t xml:space="preserve">     Cooperative Endangered Species Conservation (International - Individuals)</t>
  </si>
  <si>
    <t xml:space="preserve">     Cooperative Endangered Species Conservation (International - Private Sector)</t>
  </si>
  <si>
    <t xml:space="preserve">     Cooperative Endangered Species Conservation (International - Government)</t>
  </si>
  <si>
    <t xml:space="preserve">     Wildlife Without Borders (International - Government)</t>
  </si>
  <si>
    <t xml:space="preserve">     Wildlife Without Borders (International - Private Sector)</t>
  </si>
  <si>
    <t>Individuals (NEW)</t>
  </si>
  <si>
    <r>
      <t xml:space="preserve">Quarterly Performance Reports - Cooperative Endangered Species Conservation (CESC) REMOVED. </t>
    </r>
    <r>
      <rPr>
        <b/>
        <i/>
        <sz val="10"/>
        <rFont val="Calibri"/>
        <family val="2"/>
        <scheme val="minor"/>
      </rPr>
      <t>Merged burdens for CESC and WWB. Removed CESC ICRs. Used WWB ICRs for consolidation. Changed title on those to "International Affairs".</t>
    </r>
  </si>
  <si>
    <t>Amendments - Endangered Species Conservation (Government)</t>
  </si>
  <si>
    <t>Amendments - Sport Fish Restoration (Government)</t>
  </si>
  <si>
    <t>Amendments - Sport Fish Restoration (Private Sector)</t>
  </si>
  <si>
    <t>Annual Financial Reports - Endangered Species Conservation (Government)</t>
  </si>
  <si>
    <t>Annual Financial Reports - Fish and Wildlife Management (Government)</t>
  </si>
  <si>
    <t>Annual Financial Reports - Fish and Wildlife Management (Individuals)</t>
  </si>
  <si>
    <t>Annual Financial Reports - Fish and Wildlife Management (International - Government)</t>
  </si>
  <si>
    <t>Annual Financial Reports - Fish and Wildlife Management (International - Individuals)</t>
  </si>
  <si>
    <t>Annual Financial Reports - Fish and Wildlife Management (International - Private Sector)</t>
  </si>
  <si>
    <t>Annual Financial Reports - Fish and Wildlife Management (Private Sector)</t>
  </si>
  <si>
    <t>Annual Financial Reports - Sport Fish Restoration (Government)</t>
  </si>
  <si>
    <t>Annual Financial Reports - Sport Fish Restoration (Private Sector)</t>
  </si>
  <si>
    <t>Annual Performance Reports - Endangered Species Conservation (Government)</t>
  </si>
  <si>
    <t>Annual Performance Reports - Sport Fish Restoration (Government)</t>
  </si>
  <si>
    <t>Annual Performance Reports - Sport Fish Restoration (Private Sector)</t>
  </si>
  <si>
    <t>Annual Property Reports - Endangered Species Conservation (Government)</t>
  </si>
  <si>
    <t>Annual Property Reports - Fish and Wildlife Management (Government)</t>
  </si>
  <si>
    <t>Annual Property Reports - Fish and Wildlife Management (Individuals)</t>
  </si>
  <si>
    <t>Annual Property Reports - Fish and Wildlife Management (International - Government)</t>
  </si>
  <si>
    <t>Annual Property Reports - Fish and Wildlife Management (International - Individuals)</t>
  </si>
  <si>
    <t>Annual Property Reports - Fish and Wildlife Management (International - Private Sector)</t>
  </si>
  <si>
    <t>Annual Property Reports - Fish and Wildlife Management (Private Sector)</t>
  </si>
  <si>
    <t>Annual Property Reports - Sport Fish Restoration (Government)</t>
  </si>
  <si>
    <t>Annual Property Reports - Sport Fish Restoration (Private Sector)</t>
  </si>
  <si>
    <t>Applications - Endangered Species Conservation (Government)</t>
  </si>
  <si>
    <t>Applications - Sport Fish Restoration (Government)</t>
  </si>
  <si>
    <t>Applications - Sport Fish Restoration (Private Sector)</t>
  </si>
  <si>
    <t>Quarterly Performance Reports - Endangered Species Conservation (Government)</t>
  </si>
  <si>
    <t>Quarterly Performance Reports - Sport Fish Restoration (Government)</t>
  </si>
  <si>
    <t>Quarterly Performance Reports - Sport Fish Restoration (Private Sector)</t>
  </si>
  <si>
    <t>Amendments - Sport Fish Restoration REMOVED.</t>
  </si>
  <si>
    <t>TOTAL REMOVED OR CONSOLIDATED (see also 12.4 Changes tab):</t>
  </si>
  <si>
    <t>Amendments - Endangered Species Conservation REMOVED.</t>
  </si>
  <si>
    <t>Applications -  Sport Fish Restoration REMOVED.</t>
  </si>
  <si>
    <t>Quarterly Performance Reports - Endangered Species Conservation REMOVED.</t>
  </si>
  <si>
    <t>Quarterly Performance Reports -  Sport Fish Restoration REMOVED.</t>
  </si>
  <si>
    <t>Annual Performance Reports - Endangered Species Conservation REMOVED.</t>
  </si>
  <si>
    <t>Annual Performance Reports -  Sport Fish Restoration REMOVED.</t>
  </si>
  <si>
    <t xml:space="preserve">     Endangered Species Conservation (Government)</t>
  </si>
  <si>
    <t xml:space="preserve">     Fish and Wildlife Management (Government)</t>
  </si>
  <si>
    <t xml:space="preserve">     Fish and Wildlife Management (Individuals)</t>
  </si>
  <si>
    <t xml:space="preserve">     Fish and Wildlife Management (International - Government)</t>
  </si>
  <si>
    <t xml:space="preserve">     Fish and Wildlife Management (International - Individuals)</t>
  </si>
  <si>
    <t xml:space="preserve">     Fish and Wildlife Management (International - Private Sector)</t>
  </si>
  <si>
    <t xml:space="preserve">     Fish and Wildlife Management (Private Sector)</t>
  </si>
  <si>
    <t xml:space="preserve">     Sport Fish Restoration (Government)</t>
  </si>
  <si>
    <t xml:space="preserve">     Sport Fish Restoration (Private Sector)</t>
  </si>
  <si>
    <r>
      <rPr>
        <b/>
        <i/>
        <sz val="10"/>
        <color rgb="FFC00000"/>
        <rFont val="Calibri"/>
        <family val="2"/>
        <scheme val="minor"/>
      </rPr>
      <t>Annual Financial Reports REMOVED</t>
    </r>
    <r>
      <rPr>
        <b/>
        <i/>
        <sz val="10"/>
        <color theme="1"/>
        <rFont val="Calibri"/>
        <family val="2"/>
        <scheme val="minor"/>
      </rPr>
      <t>. Duplicative of burdens already reported in our SF-425 RCF entries</t>
    </r>
  </si>
  <si>
    <r>
      <rPr>
        <b/>
        <i/>
        <sz val="10"/>
        <color rgb="FFC00000"/>
        <rFont val="Calibri"/>
        <family val="2"/>
        <scheme val="minor"/>
      </rPr>
      <t>Annual Property Reports REMOVED</t>
    </r>
    <r>
      <rPr>
        <b/>
        <i/>
        <sz val="10"/>
        <color theme="1"/>
        <rFont val="Calibri"/>
        <family val="2"/>
        <scheme val="minor"/>
      </rPr>
      <t>. Duplicative of burdens already reported in our SF-429 RCF entries</t>
    </r>
  </si>
  <si>
    <r>
      <rPr>
        <b/>
        <i/>
        <sz val="10"/>
        <color rgb="FFC00000"/>
        <rFont val="Calibri"/>
        <family val="2"/>
        <scheme val="minor"/>
      </rPr>
      <t>Applications - Endangered Species Conservation REMOVED.</t>
    </r>
    <r>
      <rPr>
        <b/>
        <i/>
        <sz val="10"/>
        <color theme="1"/>
        <rFont val="Calibri"/>
        <family val="2"/>
        <scheme val="minor"/>
      </rPr>
      <t xml:space="preserve"> Consolidated "Endangered Spp Conservation", "Sport Fish Restoration", and "Fish and Wildlife Management" ICRs. Used "Fish and Wildlife Management" ICRs for consolidation and changed title on those to "All Other Programs". Removed ESC and SFR ICRs. </t>
    </r>
  </si>
  <si>
    <t xml:space="preserve">Consolidated "Endangered Spp Conservation", "Sport Fish Restoration", and "Fish and Wildlife Management" ICRs. Used "Fish and Wildlife Management" ICRs for consolidation and changed title on those to "All Other Programs". Removed ESC and SFR ICRs. </t>
  </si>
  <si>
    <t>Amendments - Fish and Wildlife Management (Government)</t>
  </si>
  <si>
    <t>Consolidated "Endangered Spp Conservation", "Sport Fish Restoration", and "Fish and Wildlife Management" ICRs. Used "Fish and Wildlife Management" ICRs for consolidation and changed title on those to "All Other Programs". Burden increased due to consolidation.</t>
  </si>
  <si>
    <t>Amendments - All Other Programs (Government)</t>
  </si>
  <si>
    <t>Amendments - Fish and Wildlife Management (Individuals)</t>
  </si>
  <si>
    <t>Amendments - All Other Programs (Individuals)</t>
  </si>
  <si>
    <t>Amendments - Fish and Wildlife Management (International - Government)</t>
  </si>
  <si>
    <t>Consolidated "Endangered Spp Conservation", "Sport Fish Restoration", and "Fish and Wildlife Management" ICRs. Used "Fish and Wildlife Management" ICRs for consolidation and changed title on those to "All Other Programs". Burden increased due to consolidation. For accuracy, replaced references to "International" with "Foreign".</t>
  </si>
  <si>
    <t>Amendments - All Other Programs (Government-Foreign)</t>
  </si>
  <si>
    <t>Amendments - Fish and Wildlife Management (International - Individuals)</t>
  </si>
  <si>
    <t>Consolidated "Endangered Spp Conservation", "Sport Fish Restoration", and "Fish and Wildlife Management" ICRs. Used "Fish and Wildlife Management" ICRs for consolidation and changed title on those to "All Other Programs". Consolidation did not increase burden estimate for foreign individuals. For accuracy, replaced references to "International" with "Foreign".</t>
  </si>
  <si>
    <t>Amendments - All Other Programs (Individuals-Foreign)</t>
  </si>
  <si>
    <t>Amendments - Fish and Wildlife Management (International - Private Sector)</t>
  </si>
  <si>
    <t>Amendments - All Other Programs (Private Sector-Foreign)</t>
  </si>
  <si>
    <t>Amendments - Fish and Wildlife Management (Private Sector)</t>
  </si>
  <si>
    <t>Amendments - All Other Programs (Private Sector)</t>
  </si>
  <si>
    <t>Duplicative of burdens already reported in our SF-425 RCF entries</t>
  </si>
  <si>
    <t>Annual Performance Reports - Fish and Wildlife Management (Government)</t>
  </si>
  <si>
    <t>Annual Performance Reports - All Other Programs (Government)</t>
  </si>
  <si>
    <t>Annual Performance Reports - Fish and Wildlife Management (Individuals)</t>
  </si>
  <si>
    <t>Annual Performance Reports - All Other Programs (Individuals)</t>
  </si>
  <si>
    <t>Annual Performance Reports - Fish and Wildlife Management (International - Government)</t>
  </si>
  <si>
    <t>Annual Performance Reports - All Other Programs (Government-Foreign)</t>
  </si>
  <si>
    <t>Annual Performance Reports - Fish and Wildlife Management (International - Individuals)</t>
  </si>
  <si>
    <t>Annual Performance Reports - All Other Programs (Individuals-Foreign)</t>
  </si>
  <si>
    <t>Annual Performance Reports - Fish and Wildlife Management (International - Private Sector)</t>
  </si>
  <si>
    <t>Annual Performance Reports - All Other Programs (Private Sector-Foreign)</t>
  </si>
  <si>
    <t>Annual Performance Reports - Fish and Wildlife Management (Private Sector)</t>
  </si>
  <si>
    <t>Annual Performance Reports - All Other Programs (Private Sector)</t>
  </si>
  <si>
    <t>Duplicative of burdens already reported in our SF-429 RCF entries</t>
  </si>
  <si>
    <t>Applications - Fish and Wildlife Management (Government)</t>
  </si>
  <si>
    <t>Applications - All Other Programs (Government)</t>
  </si>
  <si>
    <t>Applications - Fish and Wildlife Management (Individuals)</t>
  </si>
  <si>
    <t>Applications - All Other Programs (Individuals)</t>
  </si>
  <si>
    <t>Applications - Fish and Wildlife Management (International - Government)</t>
  </si>
  <si>
    <t>Applications - Fish and Wildlife Management (International - Individuals)</t>
  </si>
  <si>
    <t>Consolidated "Endangered Spp Conservation", "Sport Fish Restoration", and "Fish and Wildlife Management" ICRs. Used "Fish and Wildlife Management" ICRs for consolidation and changed title on those to "All Other Programs". Burden did not increase after consolidation. For accuracy, replaced references to "International" with "Foreign".</t>
  </si>
  <si>
    <t>Applications - Fish and Wildlife Management (International - Private Sector)</t>
  </si>
  <si>
    <t>Applications - Fish and Wildlife Management (Private Sector)</t>
  </si>
  <si>
    <t>Applications - All Other Programs (Private Sector)</t>
  </si>
  <si>
    <t>Quarterly Performance Reports - Fish and Wildlife Management (Government)</t>
  </si>
  <si>
    <t>Quarterly Performance Reports - All Other Programs (Government)</t>
  </si>
  <si>
    <t>Quarterly Performance Reports - Fish and Wildlife Management (Individuals)</t>
  </si>
  <si>
    <t>Quarterly Performance Reports - All Other Programs (Individuals)</t>
  </si>
  <si>
    <t>Quarterly Performance Reports - Fish and Wildlife Management (International - Government)</t>
  </si>
  <si>
    <t>Quarterly Performance Reports - All Other Programs (Government-Foreign)</t>
  </si>
  <si>
    <t>Quarterly Performance Reports - Fish and Wildlife Management (International - Individuals)</t>
  </si>
  <si>
    <t>Quarterly Performance Reports - All Other Programs (Individuals-Foreign)</t>
  </si>
  <si>
    <t>Quarterly Performance Reports - Fish and Wildlife Management (International - Private Sector)</t>
  </si>
  <si>
    <t>Quarterly Performance Reports - All Other Programs (Private Sector-Foreign)</t>
  </si>
  <si>
    <t>Quarterly Performance Reports - Fish and Wildlife Management (Private Sector)</t>
  </si>
  <si>
    <t>Quarterly Performance Reports - All Other Programs (Private Sector)</t>
  </si>
  <si>
    <t>Consolidated "Endangered Spp Conservation", "Sport Fish Restoration", and "Fish and Wildlife Management" ICRs. Used "Fish and Wildlife Management" ICRs for consolidation and changed title on those to "All Other Programs". Burden increased due to consolidation and due to application of a standard burden across all Service annual reporting ICs of 24 hrs reporting/8 hrs recordkeeping.</t>
  </si>
  <si>
    <t>Consolidated "Endangered Spp Conservation", "Sport Fish Restoration", and "Fish and Wildlife Management" ICRs. Used "Fish and Wildlife Management" ICRs for consolidation and changed title on those to "All Other Programs". For accuracy, replaced references to "International" with "Foreign". Burden increased due to consolidation and due to application of a standard burden across all Service annual reporting ICs of 24 hrs reporting/8 hrs recordkeeping.</t>
  </si>
  <si>
    <t>Consolidated "Endangered Spp Conservation", "Sport Fish Restoration", and "Fish and Wildlife Management" ICRs. Used "Fish and Wildlife Management" ICRs for consolidation and changed title on those to "All Other Programs". Burden decreased to reflect current data regarding private citizen participants in these programs.</t>
  </si>
  <si>
    <t>TOTAL REMOVED OR CONSOLIDATED (see also 12.3 Changes tab):</t>
  </si>
  <si>
    <t>TOTAL REMOVED OR CONSOLIDATED (see also 12.1 Changes tab):</t>
  </si>
  <si>
    <t xml:space="preserve">     Individuals-Foreign</t>
  </si>
  <si>
    <t xml:space="preserve">     Private Sector-Foreign</t>
  </si>
  <si>
    <t xml:space="preserve">     Government-Foreign</t>
  </si>
  <si>
    <t>TOTAL NMBCA:</t>
  </si>
  <si>
    <t>Consolidated "Endangered Spp Conservation", "Sport Fish Restoration", and "Fish and Wildlife Management" ICRs. Used "Fish and Wildlife Management" ICRs for consolidation and changed title on those to "All Other Programs". Burden decreased to reflect current data regarding private citizen participants in these programs and number of those required to submit quarterly reporting. Burdens also adjusted to implement standard 6 hr reporting/2 hr recordkeeping for quarterly reporting.</t>
  </si>
  <si>
    <t>Consolidated "Endangered Spp Conservation", "Sport Fish Restoration", and "Fish and Wildlife Management" ICRs. Used "Fish and Wildlife Management" ICRs for consolidation and changed title on those to "All Other Programs".  Burden decreased to reflect current data regarding number of participants required to submit quarterly reporting under these programs. Burdens also adjusted to implement standard 6 hr reporting/2 hr recordkeeping for quarterly reporting.</t>
  </si>
  <si>
    <t>Consolidated "Endangered Spp Conservation", "Sport Fish Restoration", and "Fish and Wildlife Management" ICRs. Used "Fish and Wildlife Management" ICRs for consolidation and changed title on those to "All Other Programs". Burden increased due to consolidation. Burdens also adjusted to implement standard 6 hr reporting/2 hr recordkeeping for quarterly reporting.</t>
  </si>
  <si>
    <t>Consolidated "Endangered Spp Conservation", "Sport Fish Restoration", and "Fish and Wildlife Management" ICRs. Used "Fish and Wildlife Management" ICRs for consolidation and changed title on those to "All Other Programs". Burden did not increase after consolidation. For accuracy, replaced references to "International" with "Foreign". Burdens also adjusted to implement standard 6 hr reporting/2 hr recordkeeping for quarterly reporting.</t>
  </si>
  <si>
    <t>Consolidated "Endangered Spp Conservation", "Sport Fish Restoration", and "Fish and Wildlife Management" ICRs. Used "Fish and Wildlife Management" ICRs for consolidation and changed title on those to "All Other Programs". For accuracy, replaced references to "International" with "Foreign". Burden decreased to reflect current data regarding number of participants required to submit quarterly reporting under these programs. Burdens also adjusted to implement standard 6 hr reporting/2 hr recordkeeping for quarterly reporting.</t>
  </si>
  <si>
    <t xml:space="preserve">Duplicative of burdens already reported in our SF-425 RCF entries </t>
  </si>
  <si>
    <t>Private Sector (NEW)</t>
  </si>
  <si>
    <t>Government (NEW)</t>
  </si>
  <si>
    <t>Amendments - NMBCA (International - Government)</t>
  </si>
  <si>
    <t>Change title to remove "International" and replace with more accurate "foreign" designation.</t>
  </si>
  <si>
    <t>Amendments - NMBCA (International - Individuals)</t>
  </si>
  <si>
    <t>Amendments - NMBCA (International - Private Sector)</t>
  </si>
  <si>
    <t>Change title to remove "International" and replace with more accurate "foreign" designation. Revised total responses to reflect current program participation data.</t>
  </si>
  <si>
    <t>Prior submission did not differentiate between US and foreign participants.</t>
  </si>
  <si>
    <t>Amendments - NMBCA (Government)</t>
  </si>
  <si>
    <t>Amendments - NMBCA (Individual)</t>
  </si>
  <si>
    <t>Amendments - NMBCA (Private Sector)</t>
  </si>
  <si>
    <t>Annual Financial Reports - NMBCA (International - Government)</t>
  </si>
  <si>
    <t>Annual Financial Reports - NMBCA (International - Individuals)</t>
  </si>
  <si>
    <t>Annual Financial Reports - NMBCA (International - Private Sector)</t>
  </si>
  <si>
    <t>Annual Performance Reports - NMBCA (International - Government)</t>
  </si>
  <si>
    <t>Change title to remove "International" and replace with more accurate "foreign" designation. Revised total responses to reflect current program participation data. Burdens further adjusted by applying a standard burden across all Service annual reporting ICs of 24 hrs reporting/8 hrs recordkeeping.</t>
  </si>
  <si>
    <t>Annual Performance Reports - NMBCA (International - Individuals)</t>
  </si>
  <si>
    <t>Change title to remove "International" and replace with more accurate "foreign" designation. Burdens adjusted by applying a standard burden across all Service annual reporting ICs of 24 hrs reporting/8 hrs recordkeeping.</t>
  </si>
  <si>
    <t>Annual Performance Reports - NMBCA (International - Private Sector)</t>
  </si>
  <si>
    <t>Annual Performance Reports - NMBCA (Government)</t>
  </si>
  <si>
    <t>Annual Performance Reports - NMBCA (Individual)</t>
  </si>
  <si>
    <t>Annual Performance Reports - NMBCA (Private Sector)</t>
  </si>
  <si>
    <t>Annual Property Reports - NMBCA (International - Government)</t>
  </si>
  <si>
    <t xml:space="preserve">Duplicative of burdens already reported in our SF-429 RCF entries </t>
  </si>
  <si>
    <t>Annual Property Reports - NMBCA (International - Individuals)</t>
  </si>
  <si>
    <t>Annual Property Reports - NMBCA (International - Private Sector)</t>
  </si>
  <si>
    <t>Applications - NMBCA (International - Government)</t>
  </si>
  <si>
    <t>Applications - NMBCA (International - Individuals)</t>
  </si>
  <si>
    <t>Applications - NMBCA (International - Private Sector)</t>
  </si>
  <si>
    <t>Applications - NMBCA (Government)</t>
  </si>
  <si>
    <t>Applications - NMBCA (Individual)</t>
  </si>
  <si>
    <t>Applications - NMBCA (Private Sector)</t>
  </si>
  <si>
    <t>Quarterly Performance Reports - NMBCA (International - Government)</t>
  </si>
  <si>
    <t>Change title to remove "International" and replace with more accurate "foreign" designation. Revised total responses to reflect current data regarding number of recipients required to submit quarterly reporting. Burdens further adjusted by applying a standard burden across all Service quarterly reporting ICs of 6 hrs reporting/2 hrs recordkeeping.</t>
  </si>
  <si>
    <t>Quarterly Performance Reports - NMBCA (International - Individuals)</t>
  </si>
  <si>
    <t>Quarterly Performance Reports - NMBCA (International - Private Sector)</t>
  </si>
  <si>
    <t>Quarterly Performance Reports - NMBCA (Government)</t>
  </si>
  <si>
    <t>Quarterly Performance Reports - NMBCA (Individual)</t>
  </si>
  <si>
    <t>Quarterly Performance Reports - NMBCA (Private Sector)</t>
  </si>
  <si>
    <t>Applications - NMBCA (Foreign - Individuals)</t>
  </si>
  <si>
    <t>Applications - NMBCA (Foreign - Private Sector)</t>
  </si>
  <si>
    <t>Applications - NMBCA (Foreign - Government)</t>
  </si>
  <si>
    <t>Amendments - NMBCA (Foreign - Individuals)</t>
  </si>
  <si>
    <t>Amendments - NMBCA (Foreign - Private Sector)</t>
  </si>
  <si>
    <t>Amendments - NMBCA (Foreign - Government)</t>
  </si>
  <si>
    <t>Quarterly Performance Reports - NMBCA (Foreign - Individuals)</t>
  </si>
  <si>
    <t>Quarterly Performance Reports - NMBCA (Foreign - Private Sector)</t>
  </si>
  <si>
    <t>Quarterly Performance Reports - NMBCA (Foreign - Government)</t>
  </si>
  <si>
    <t>Annual Performance Reports - NMBCA (Foreign - Individuals)</t>
  </si>
  <si>
    <t>Annual Performance Reports - NMBCA (Foreign - Private Sector)</t>
  </si>
  <si>
    <t>Annual Performance Reports - NMBCA (Foreign - Government)</t>
  </si>
  <si>
    <r>
      <t xml:space="preserve">     Private Sector - Mexico </t>
    </r>
    <r>
      <rPr>
        <b/>
        <i/>
        <sz val="10"/>
        <color rgb="FFC00000"/>
        <rFont val="Calibri"/>
        <family val="2"/>
        <scheme val="minor"/>
      </rPr>
      <t>(NEW)</t>
    </r>
  </si>
  <si>
    <r>
      <t xml:space="preserve">Private Sector - Mexico </t>
    </r>
    <r>
      <rPr>
        <b/>
        <i/>
        <sz val="10"/>
        <color rgb="FFC00000"/>
        <rFont val="Calibri"/>
        <family val="2"/>
        <scheme val="minor"/>
      </rPr>
      <t>(NEW)</t>
    </r>
  </si>
  <si>
    <r>
      <t xml:space="preserve">     Individuals </t>
    </r>
    <r>
      <rPr>
        <b/>
        <i/>
        <sz val="10"/>
        <color rgb="FFC00000"/>
        <rFont val="Calibri"/>
        <family val="2"/>
        <scheme val="minor"/>
      </rPr>
      <t>(NEW)</t>
    </r>
  </si>
  <si>
    <r>
      <t xml:space="preserve">     Private Sector </t>
    </r>
    <r>
      <rPr>
        <b/>
        <i/>
        <sz val="10"/>
        <color rgb="FFC00000"/>
        <rFont val="Calibri"/>
        <family val="2"/>
        <scheme val="minor"/>
      </rPr>
      <t>(NEW)</t>
    </r>
  </si>
  <si>
    <r>
      <t xml:space="preserve">     Government </t>
    </r>
    <r>
      <rPr>
        <b/>
        <i/>
        <sz val="10"/>
        <color rgb="FFC00000"/>
        <rFont val="Calibri"/>
        <family val="2"/>
        <scheme val="minor"/>
      </rPr>
      <t>(NEW)</t>
    </r>
  </si>
  <si>
    <t>Burden Changes</t>
  </si>
  <si>
    <t>Individuals - International</t>
  </si>
  <si>
    <t>Private Sector - International</t>
  </si>
  <si>
    <t>Government - International</t>
  </si>
  <si>
    <t>TOTAL REMOVED OR CONSOLIDATED (see also 12.2 Changes tab):</t>
  </si>
  <si>
    <t>Foreign - Individuals</t>
  </si>
  <si>
    <t>Foreign - Private Sector</t>
  </si>
  <si>
    <t>Foreign - Government</t>
  </si>
  <si>
    <t xml:space="preserve">     Foreign - Individuals</t>
  </si>
  <si>
    <t xml:space="preserve">     Foreign - Private Sector</t>
  </si>
  <si>
    <t xml:space="preserve">     Foreign - Government</t>
  </si>
  <si>
    <r>
      <t xml:space="preserve">     Foreign - Private Sector </t>
    </r>
    <r>
      <rPr>
        <b/>
        <i/>
        <sz val="10"/>
        <color rgb="FFC00000"/>
        <rFont val="Calibri"/>
        <family val="2"/>
        <scheme val="minor"/>
      </rPr>
      <t>(NEW)</t>
    </r>
  </si>
  <si>
    <r>
      <t xml:space="preserve">     Foreign - Government </t>
    </r>
    <r>
      <rPr>
        <b/>
        <i/>
        <sz val="10"/>
        <color rgb="FFC00000"/>
        <rFont val="Calibri"/>
        <family val="2"/>
        <scheme val="minor"/>
      </rPr>
      <t>(NEW)</t>
    </r>
  </si>
  <si>
    <r>
      <t xml:space="preserve">     Foreign - Individuals </t>
    </r>
    <r>
      <rPr>
        <b/>
        <i/>
        <sz val="10"/>
        <color rgb="FFC00000"/>
        <rFont val="Calibri"/>
        <family val="2"/>
        <scheme val="minor"/>
      </rPr>
      <t>(NEW)</t>
    </r>
  </si>
  <si>
    <t>Applications - International Affairs (Foreign - Individuals)</t>
  </si>
  <si>
    <t>Applications - International Affairs (Foreign - Private Sector)</t>
  </si>
  <si>
    <t>Applications - International Affairs (Foreign - Government)</t>
  </si>
  <si>
    <t>Amendments - International Affairs (Foreign - Individuals)</t>
  </si>
  <si>
    <t>Amendments - International Affairs (Foreign - Private Sector)</t>
  </si>
  <si>
    <t>Amendments - International Affairs (Foreign - Government)</t>
  </si>
  <si>
    <t>Quarterly Performance Reports - International Affairs (Foreign - Individuals)</t>
  </si>
  <si>
    <t>Quarterly Performance Reports - International Affairs (Foreign - Private Sector)</t>
  </si>
  <si>
    <t>Quarterly Performance Reports - International Affairs (Foreign - Government)</t>
  </si>
  <si>
    <t>Annual Performance Reports - International Affairs (Foreign - Individuals)</t>
  </si>
  <si>
    <t>Annual Performance Reports - International Affairs (Foreign - Private Sector)</t>
  </si>
  <si>
    <t>Annual Performance Reports - International Affairs (Foreign - Government)</t>
  </si>
  <si>
    <r>
      <t xml:space="preserve">Individuals </t>
    </r>
    <r>
      <rPr>
        <b/>
        <i/>
        <sz val="10"/>
        <color rgb="FFC00000"/>
        <rFont val="Calibri"/>
        <family val="2"/>
        <scheme val="minor"/>
      </rPr>
      <t>(NEW)</t>
    </r>
  </si>
  <si>
    <r>
      <t xml:space="preserve">Foreign - Individuals </t>
    </r>
    <r>
      <rPr>
        <b/>
        <i/>
        <sz val="10"/>
        <color rgb="FFC00000"/>
        <rFont val="Calibri"/>
        <family val="2"/>
        <scheme val="minor"/>
      </rPr>
      <t>(NEW)</t>
    </r>
  </si>
  <si>
    <r>
      <t xml:space="preserve">Foreign - Private Sector </t>
    </r>
    <r>
      <rPr>
        <b/>
        <i/>
        <sz val="10"/>
        <color rgb="FFC00000"/>
        <rFont val="Calibri"/>
        <family val="2"/>
        <scheme val="minor"/>
      </rPr>
      <t>(NEW)</t>
    </r>
  </si>
  <si>
    <r>
      <t xml:space="preserve">Foreign - Government </t>
    </r>
    <r>
      <rPr>
        <b/>
        <i/>
        <sz val="10"/>
        <color rgb="FFC00000"/>
        <rFont val="Calibri"/>
        <family val="2"/>
        <scheme val="minor"/>
      </rPr>
      <t>(NEW)</t>
    </r>
  </si>
  <si>
    <t>Added missing Quarterly Performance Reports IC for individuals</t>
  </si>
  <si>
    <t>Added missing Quarterly Performance Reports IC for foreign individuals</t>
  </si>
  <si>
    <t>Added missing Quarterly Performance Reports IC for foreign private sector</t>
  </si>
  <si>
    <t>Added missing Quarterly Performance Reports IC for foreign governments</t>
  </si>
  <si>
    <t>Applications - All Other Programs (Foreign - Individuals)</t>
  </si>
  <si>
    <t>Applications - All Other Programs (Foreign - Private Sector-Foreign)</t>
  </si>
  <si>
    <t>Applications - All Other Programs (Foreign - Government-Foreign)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</si>
</sst>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25" x14ac:knownFonts="1">
    <font>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i/>
      <sz val="10"/>
      <color theme="1"/>
      <name val="Calibri"/>
      <family val="2"/>
      <scheme val="minor"/>
    </font>
    <font>
      <i/>
      <sz val="10"/>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b/>
      <sz val="11"/>
      <color theme="1"/>
      <name val="Calibri"/>
      <family val="2"/>
      <scheme val="minor"/>
    </font>
    <font>
      <sz val="12"/>
      <color theme="1"/>
      <name val="Calibri"/>
      <family val="2"/>
      <scheme val="minor"/>
    </font>
    <font>
      <b/>
      <sz val="9"/>
      <color rgb="FF000000"/>
      <name val="Arial"/>
      <family val="2"/>
    </font>
    <font>
      <b/>
      <sz val="9"/>
      <color theme="1"/>
      <name val="Arial"/>
      <family val="2"/>
    </font>
    <font>
      <b/>
      <sz val="11"/>
      <name val="Calibri"/>
      <family val="2"/>
      <scheme val="minor"/>
    </font>
    <font>
      <sz val="11"/>
      <color theme="1"/>
      <name val="Calibri"/>
      <family val="2"/>
      <scheme val="minor"/>
    </font>
    <font>
      <b/>
      <sz val="12"/>
      <name val="Calibri"/>
      <family val="2"/>
      <scheme val="minor"/>
    </font>
    <font>
      <b/>
      <i/>
      <sz val="10"/>
      <color rgb="FFC00000"/>
      <name val="Calibri"/>
      <family val="2"/>
      <scheme val="minor"/>
    </font>
    <font>
      <b/>
      <i/>
      <sz val="11"/>
      <name val="Calibri"/>
      <family val="2"/>
      <scheme val="minor"/>
    </font>
    <font>
      <b/>
      <sz val="14"/>
      <color theme="1"/>
      <name val="Calibri"/>
      <family val="2"/>
      <scheme val="minor"/>
    </font>
    <font>
      <sz val="14"/>
      <color theme="1"/>
      <name val="Calibri"/>
      <family val="2"/>
      <scheme val="minor"/>
    </font>
    <font>
      <b/>
      <i/>
      <sz val="10"/>
      <name val="Calibri"/>
      <family val="2"/>
      <scheme val="minor"/>
    </font>
    <font>
      <sz val="10"/>
      <name val="Calibri"/>
      <family val="2"/>
      <scheme val="minor"/>
    </font>
    <font>
      <b/>
      <sz val="14"/>
      <name val="Calibri"/>
      <family val="2"/>
      <scheme val="minor"/>
    </font>
    <font>
      <sz val="14"/>
      <name val="Calibri"/>
      <family val="2"/>
      <scheme val="minor"/>
    </font>
    <font>
      <i/>
      <sz val="10"/>
      <color rgb="FFC00000"/>
      <name val="Calibri"/>
      <family val="2"/>
      <scheme val="minor"/>
    </font>
  </fonts>
  <fills count="26">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gray0625">
        <bgColor theme="4" tint="0.39997558519241921"/>
      </patternFill>
    </fill>
    <fill>
      <patternFill patternType="solid">
        <fgColor theme="4" tint="0.59999389629810485"/>
        <bgColor indexed="64"/>
      </patternFill>
    </fill>
    <fill>
      <patternFill patternType="gray125">
        <bgColor theme="4" tint="0.59999389629810485"/>
      </patternFill>
    </fill>
    <fill>
      <patternFill patternType="gray125">
        <bgColor theme="4" tint="0.39997558519241921"/>
      </patternFill>
    </fill>
    <fill>
      <patternFill patternType="solid">
        <fgColor theme="0" tint="-0.249977111117893"/>
        <bgColor indexed="64"/>
      </patternFill>
    </fill>
    <fill>
      <patternFill patternType="gray0625">
        <bgColor theme="0" tint="-0.249977111117893"/>
      </patternFill>
    </fill>
    <fill>
      <patternFill patternType="gray0625">
        <bgColor theme="4" tint="0.59999389629810485"/>
      </patternFill>
    </fill>
    <fill>
      <patternFill patternType="solid">
        <fgColor rgb="FFC0C0C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4" fontId="14" fillId="0" borderId="0" applyFont="0" applyFill="0" applyBorder="0" applyAlignment="0" applyProtection="0"/>
    <xf numFmtId="43" fontId="14" fillId="0" borderId="0" applyFont="0" applyFill="0" applyBorder="0" applyAlignment="0" applyProtection="0"/>
  </cellStyleXfs>
  <cellXfs count="284">
    <xf numFmtId="0" fontId="0" fillId="0" borderId="0" xfId="0"/>
    <xf numFmtId="0" fontId="1" fillId="0" borderId="0" xfId="0" applyFont="1" applyBorder="1"/>
    <xf numFmtId="0" fontId="1" fillId="0" borderId="1" xfId="0" applyFont="1" applyBorder="1" applyAlignment="1">
      <alignmen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right" vertical="center" wrapText="1"/>
    </xf>
    <xf numFmtId="4" fontId="1" fillId="0" borderId="1" xfId="0" applyNumberFormat="1" applyFont="1" applyBorder="1" applyAlignment="1">
      <alignment horizontal="right" vertical="center" wrapText="1"/>
    </xf>
    <xf numFmtId="0" fontId="1" fillId="0" borderId="0" xfId="0" applyFont="1" applyFill="1" applyBorder="1"/>
    <xf numFmtId="0" fontId="4" fillId="0" borderId="0" xfId="0" applyFont="1" applyFill="1" applyBorder="1"/>
    <xf numFmtId="0" fontId="5" fillId="0" borderId="0" xfId="0" applyFont="1" applyFill="1" applyBorder="1"/>
    <xf numFmtId="3" fontId="1" fillId="0" borderId="1" xfId="0" applyNumberFormat="1" applyFont="1" applyBorder="1" applyAlignment="1">
      <alignment horizontal="center" vertical="center" wrapText="1"/>
    </xf>
    <xf numFmtId="3" fontId="1" fillId="0" borderId="0" xfId="0" applyNumberFormat="1" applyFont="1" applyBorder="1"/>
    <xf numFmtId="0" fontId="3" fillId="4" borderId="7" xfId="0" applyFont="1" applyFill="1" applyBorder="1" applyAlignment="1">
      <alignment horizontal="center" wrapText="1"/>
    </xf>
    <xf numFmtId="3" fontId="3" fillId="4" borderId="7" xfId="0" applyNumberFormat="1" applyFont="1" applyFill="1" applyBorder="1" applyAlignment="1">
      <alignment horizontal="center" wrapText="1"/>
    </xf>
    <xf numFmtId="4" fontId="3" fillId="4" borderId="7" xfId="0" applyNumberFormat="1" applyFont="1" applyFill="1" applyBorder="1" applyAlignment="1">
      <alignment horizontal="center" wrapText="1"/>
    </xf>
    <xf numFmtId="4" fontId="1" fillId="0" borderId="0" xfId="0" applyNumberFormat="1" applyFont="1" applyBorder="1"/>
    <xf numFmtId="3" fontId="1" fillId="6"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3" fontId="4" fillId="2"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3" fontId="4" fillId="7" borderId="1" xfId="0" applyNumberFormat="1" applyFont="1" applyFill="1" applyBorder="1" applyAlignment="1">
      <alignment horizontal="center" vertical="center" wrapText="1"/>
    </xf>
    <xf numFmtId="4" fontId="4" fillId="7" borderId="1" xfId="0" applyNumberFormat="1" applyFont="1" applyFill="1" applyBorder="1" applyAlignment="1">
      <alignment horizontal="right" vertical="center" wrapText="1"/>
    </xf>
    <xf numFmtId="2" fontId="3" fillId="4" borderId="7" xfId="0" applyNumberFormat="1" applyFont="1" applyFill="1" applyBorder="1" applyAlignment="1">
      <alignment horizontal="center" wrapText="1"/>
    </xf>
    <xf numFmtId="2" fontId="1" fillId="0" borderId="1" xfId="0" applyNumberFormat="1" applyFont="1" applyBorder="1" applyAlignment="1">
      <alignment horizontal="right" vertical="center" wrapText="1"/>
    </xf>
    <xf numFmtId="2" fontId="1" fillId="0" borderId="0" xfId="0" applyNumberFormat="1" applyFont="1" applyBorder="1"/>
    <xf numFmtId="0" fontId="2" fillId="8" borderId="1" xfId="0" applyFont="1" applyFill="1" applyBorder="1" applyAlignment="1">
      <alignment horizontal="right" vertical="center" wrapText="1"/>
    </xf>
    <xf numFmtId="3" fontId="9" fillId="8" borderId="1" xfId="0" applyNumberFormat="1" applyFont="1" applyFill="1" applyBorder="1" applyAlignment="1">
      <alignment horizontal="center" vertical="center" wrapText="1"/>
    </xf>
    <xf numFmtId="164" fontId="9" fillId="8" borderId="1" xfId="0" applyNumberFormat="1" applyFont="1" applyFill="1" applyBorder="1" applyAlignment="1">
      <alignment horizontal="right" vertical="center" wrapText="1"/>
    </xf>
    <xf numFmtId="0" fontId="9" fillId="9" borderId="1" xfId="0"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2" fontId="2" fillId="9" borderId="1" xfId="0" applyNumberFormat="1" applyFont="1" applyFill="1" applyBorder="1" applyAlignment="1">
      <alignment horizontal="right" vertical="center" wrapText="1"/>
    </xf>
    <xf numFmtId="0" fontId="2" fillId="2" borderId="1" xfId="0" applyFont="1" applyFill="1" applyBorder="1" applyAlignment="1">
      <alignment horizontal="right" vertical="center" wrapText="1"/>
    </xf>
    <xf numFmtId="0" fontId="9" fillId="10" borderId="1" xfId="0" applyFont="1" applyFill="1" applyBorder="1" applyAlignment="1">
      <alignment horizontal="center" vertical="center" wrapText="1"/>
    </xf>
    <xf numFmtId="3" fontId="2" fillId="10" borderId="1" xfId="0" applyNumberFormat="1" applyFont="1" applyFill="1" applyBorder="1" applyAlignment="1">
      <alignment horizontal="center" vertical="center" wrapText="1"/>
    </xf>
    <xf numFmtId="2" fontId="2" fillId="10" borderId="1" xfId="0" applyNumberFormat="1" applyFont="1" applyFill="1" applyBorder="1" applyAlignment="1">
      <alignment horizontal="right" vertical="center" wrapText="1"/>
    </xf>
    <xf numFmtId="3" fontId="0" fillId="0" borderId="0" xfId="0" applyNumberFormat="1" applyAlignment="1">
      <alignment horizontal="center" vertical="center"/>
    </xf>
    <xf numFmtId="0" fontId="9" fillId="0" borderId="0" xfId="0" applyFont="1"/>
    <xf numFmtId="0" fontId="4" fillId="11" borderId="1" xfId="0" applyFont="1" applyFill="1" applyBorder="1" applyAlignment="1">
      <alignment horizontal="right" vertical="center" wrapText="1"/>
    </xf>
    <xf numFmtId="3" fontId="4" fillId="11" borderId="1" xfId="0" applyNumberFormat="1" applyFont="1" applyFill="1" applyBorder="1" applyAlignment="1">
      <alignment horizontal="center" vertical="center" wrapText="1"/>
    </xf>
    <xf numFmtId="0" fontId="4" fillId="12" borderId="1" xfId="0" applyFont="1" applyFill="1" applyBorder="1" applyAlignment="1">
      <alignment horizontal="center" vertical="center" wrapText="1"/>
    </xf>
    <xf numFmtId="3" fontId="4" fillId="12" borderId="1" xfId="0" applyNumberFormat="1" applyFont="1" applyFill="1" applyBorder="1" applyAlignment="1">
      <alignment horizontal="center" vertical="center" wrapText="1"/>
    </xf>
    <xf numFmtId="2" fontId="4" fillId="12" borderId="1" xfId="0" applyNumberFormat="1" applyFont="1" applyFill="1" applyBorder="1" applyAlignment="1">
      <alignment horizontal="right" vertical="center" wrapText="1"/>
    </xf>
    <xf numFmtId="4" fontId="4" fillId="12" borderId="1" xfId="0" applyNumberFormat="1" applyFont="1" applyFill="1" applyBorder="1" applyAlignment="1">
      <alignment horizontal="right" vertical="center" wrapText="1"/>
    </xf>
    <xf numFmtId="3" fontId="0" fillId="0" borderId="1" xfId="0" applyNumberFormat="1" applyBorder="1" applyAlignment="1">
      <alignment horizontal="center" vertical="center"/>
    </xf>
    <xf numFmtId="0" fontId="13" fillId="11" borderId="1" xfId="0" applyFont="1" applyFill="1" applyBorder="1" applyAlignment="1">
      <alignment horizontal="right"/>
    </xf>
    <xf numFmtId="3" fontId="13" fillId="11" borderId="1" xfId="0" applyNumberFormat="1" applyFont="1" applyFill="1" applyBorder="1" applyAlignment="1">
      <alignment horizontal="center" vertical="center"/>
    </xf>
    <xf numFmtId="164" fontId="9" fillId="8" borderId="1" xfId="1" applyNumberFormat="1" applyFont="1" applyFill="1" applyBorder="1" applyAlignment="1">
      <alignment horizontal="right" vertical="center" wrapText="1"/>
    </xf>
    <xf numFmtId="0" fontId="4" fillId="8" borderId="1" xfId="0" applyFont="1" applyFill="1" applyBorder="1" applyAlignment="1">
      <alignment horizontal="right" vertical="center" wrapText="1"/>
    </xf>
    <xf numFmtId="3" fontId="4" fillId="8" borderId="1" xfId="0" applyNumberFormat="1" applyFont="1" applyFill="1" applyBorder="1" applyAlignment="1">
      <alignment horizontal="center" vertical="center" wrapText="1"/>
    </xf>
    <xf numFmtId="0" fontId="4" fillId="13" borderId="1" xfId="0" applyFont="1" applyFill="1" applyBorder="1" applyAlignment="1">
      <alignment horizontal="center" vertical="center" wrapText="1"/>
    </xf>
    <xf numFmtId="3" fontId="4" fillId="13" borderId="1" xfId="0" applyNumberFormat="1" applyFont="1" applyFill="1" applyBorder="1" applyAlignment="1">
      <alignment horizontal="center" vertical="center" wrapText="1"/>
    </xf>
    <xf numFmtId="2" fontId="4" fillId="13" borderId="1" xfId="0" applyNumberFormat="1" applyFont="1" applyFill="1" applyBorder="1" applyAlignment="1">
      <alignment horizontal="right" vertical="center" wrapText="1"/>
    </xf>
    <xf numFmtId="164" fontId="4" fillId="8" borderId="1" xfId="0" applyNumberFormat="1" applyFont="1" applyFill="1" applyBorder="1" applyAlignment="1">
      <alignment horizontal="right" vertical="center" wrapText="1"/>
    </xf>
    <xf numFmtId="4" fontId="4" fillId="13" borderId="1" xfId="0" applyNumberFormat="1" applyFont="1" applyFill="1" applyBorder="1" applyAlignment="1">
      <alignment horizontal="right" vertical="center" wrapText="1"/>
    </xf>
    <xf numFmtId="0" fontId="0" fillId="0" borderId="0" xfId="0" applyAlignment="1">
      <alignment horizontal="center"/>
    </xf>
    <xf numFmtId="164" fontId="4" fillId="2" borderId="1" xfId="1" applyNumberFormat="1" applyFont="1" applyFill="1" applyBorder="1" applyAlignment="1">
      <alignment horizontal="right" vertical="center" wrapText="1"/>
    </xf>
    <xf numFmtId="0" fontId="9" fillId="0" borderId="1" xfId="0" applyFont="1" applyFill="1" applyBorder="1"/>
    <xf numFmtId="3" fontId="11" fillId="4" borderId="1" xfId="0" applyNumberFormat="1" applyFont="1" applyFill="1" applyBorder="1" applyAlignment="1">
      <alignment horizontal="center" wrapText="1"/>
    </xf>
    <xf numFmtId="3" fontId="12" fillId="4" borderId="1" xfId="0" applyNumberFormat="1" applyFont="1" applyFill="1" applyBorder="1" applyAlignment="1">
      <alignment horizontal="center" wrapText="1"/>
    </xf>
    <xf numFmtId="164" fontId="0" fillId="0" borderId="1" xfId="0" applyNumberFormat="1" applyFill="1" applyBorder="1" applyAlignment="1">
      <alignment horizontal="right"/>
    </xf>
    <xf numFmtId="164" fontId="0" fillId="0" borderId="1" xfId="0" applyNumberFormat="1" applyBorder="1" applyAlignment="1">
      <alignment horizontal="right"/>
    </xf>
    <xf numFmtId="164" fontId="13" fillId="11" borderId="1" xfId="1" applyNumberFormat="1" applyFont="1" applyFill="1" applyBorder="1" applyAlignment="1">
      <alignment horizontal="right" vertical="center"/>
    </xf>
    <xf numFmtId="164" fontId="0" fillId="0" borderId="0" xfId="0" applyNumberFormat="1" applyAlignment="1">
      <alignment horizontal="right"/>
    </xf>
    <xf numFmtId="0" fontId="3" fillId="4" borderId="1" xfId="0" applyFont="1" applyFill="1" applyBorder="1" applyAlignment="1">
      <alignment horizontal="center" wrapText="1"/>
    </xf>
    <xf numFmtId="3" fontId="3" fillId="4" borderId="1" xfId="0" applyNumberFormat="1" applyFont="1" applyFill="1" applyBorder="1" applyAlignment="1">
      <alignment horizontal="center" wrapText="1"/>
    </xf>
    <xf numFmtId="4" fontId="3" fillId="4" borderId="1" xfId="0" applyNumberFormat="1" applyFont="1" applyFill="1" applyBorder="1" applyAlignment="1">
      <alignment horizontal="center" wrapText="1"/>
    </xf>
    <xf numFmtId="0" fontId="0" fillId="0" borderId="1" xfId="0" applyBorder="1"/>
    <xf numFmtId="0" fontId="0" fillId="0" borderId="1" xfId="0" applyBorder="1" applyAlignment="1">
      <alignment horizontal="center"/>
    </xf>
    <xf numFmtId="44" fontId="0" fillId="0" borderId="1" xfId="1" applyFont="1" applyBorder="1" applyAlignment="1">
      <alignment horizontal="center"/>
    </xf>
    <xf numFmtId="44" fontId="0" fillId="0" borderId="1" xfId="0" applyNumberFormat="1" applyBorder="1"/>
    <xf numFmtId="164" fontId="4" fillId="11" borderId="1" xfId="1" applyNumberFormat="1" applyFont="1" applyFill="1" applyBorder="1" applyAlignment="1">
      <alignment horizontal="right" vertical="center" wrapText="1"/>
    </xf>
    <xf numFmtId="3" fontId="1" fillId="14" borderId="1" xfId="0" applyNumberFormat="1" applyFont="1" applyFill="1" applyBorder="1" applyAlignment="1">
      <alignment horizontal="center" vertical="center" wrapText="1"/>
    </xf>
    <xf numFmtId="3" fontId="1" fillId="11" borderId="1" xfId="0" applyNumberFormat="1" applyFont="1" applyFill="1" applyBorder="1" applyAlignment="1">
      <alignment horizontal="center" vertical="center" wrapText="1"/>
    </xf>
    <xf numFmtId="0" fontId="1" fillId="16" borderId="1" xfId="0" applyFont="1" applyFill="1" applyBorder="1" applyAlignment="1">
      <alignment vertical="center" wrapText="1"/>
    </xf>
    <xf numFmtId="3" fontId="1" fillId="16" borderId="1" xfId="0" applyNumberFormat="1" applyFont="1" applyFill="1" applyBorder="1" applyAlignment="1">
      <alignment horizontal="center" vertical="center" wrapText="1"/>
    </xf>
    <xf numFmtId="0" fontId="1" fillId="16" borderId="1" xfId="0" applyFont="1" applyFill="1" applyBorder="1" applyAlignment="1">
      <alignment horizontal="center" vertical="center" wrapText="1"/>
    </xf>
    <xf numFmtId="2" fontId="1" fillId="16" borderId="1" xfId="0" applyNumberFormat="1" applyFont="1" applyFill="1" applyBorder="1" applyAlignment="1">
      <alignment horizontal="right" vertical="center" wrapText="1"/>
    </xf>
    <xf numFmtId="164" fontId="1" fillId="16" borderId="1" xfId="0" applyNumberFormat="1" applyFont="1" applyFill="1" applyBorder="1" applyAlignment="1">
      <alignment horizontal="right" vertical="center" wrapText="1"/>
    </xf>
    <xf numFmtId="4" fontId="1" fillId="16" borderId="1" xfId="0" applyNumberFormat="1" applyFont="1" applyFill="1" applyBorder="1" applyAlignment="1">
      <alignment horizontal="center" vertical="center" wrapText="1"/>
    </xf>
    <xf numFmtId="164" fontId="12" fillId="4" borderId="1" xfId="0" applyNumberFormat="1" applyFont="1" applyFill="1" applyBorder="1" applyAlignment="1">
      <alignment horizontal="center" wrapText="1"/>
    </xf>
    <xf numFmtId="0" fontId="18" fillId="19" borderId="0" xfId="0" applyFont="1" applyFill="1" applyBorder="1"/>
    <xf numFmtId="3" fontId="19" fillId="19" borderId="0" xfId="0" applyNumberFormat="1" applyFont="1" applyFill="1" applyBorder="1"/>
    <xf numFmtId="0" fontId="19" fillId="19" borderId="0" xfId="0" applyFont="1" applyFill="1" applyBorder="1"/>
    <xf numFmtId="2" fontId="19" fillId="19" borderId="0" xfId="0" applyNumberFormat="1" applyFont="1" applyFill="1" applyBorder="1"/>
    <xf numFmtId="0" fontId="21" fillId="0" borderId="1" xfId="0" applyFont="1" applyBorder="1" applyAlignment="1">
      <alignment vertical="center" wrapText="1"/>
    </xf>
    <xf numFmtId="0" fontId="21" fillId="0" borderId="1" xfId="0" applyFont="1" applyFill="1" applyBorder="1" applyAlignment="1">
      <alignment vertical="center" wrapText="1"/>
    </xf>
    <xf numFmtId="3" fontId="1" fillId="21" borderId="1" xfId="0" applyNumberFormat="1" applyFont="1" applyFill="1" applyBorder="1" applyAlignment="1">
      <alignment horizontal="center" vertical="center" wrapText="1"/>
    </xf>
    <xf numFmtId="3" fontId="21" fillId="14" borderId="1" xfId="0" applyNumberFormat="1" applyFont="1" applyFill="1" applyBorder="1" applyAlignment="1">
      <alignment horizontal="center" vertical="center" wrapText="1"/>
    </xf>
    <xf numFmtId="3" fontId="21" fillId="6" borderId="1" xfId="0" applyNumberFormat="1" applyFont="1" applyFill="1" applyBorder="1" applyAlignment="1">
      <alignment horizontal="center" vertical="center" wrapText="1"/>
    </xf>
    <xf numFmtId="2" fontId="21" fillId="0" borderId="1" xfId="0" applyNumberFormat="1" applyFont="1" applyBorder="1" applyAlignment="1">
      <alignment horizontal="right" vertical="center" wrapText="1"/>
    </xf>
    <xf numFmtId="4" fontId="21" fillId="0" borderId="1" xfId="0" applyNumberFormat="1" applyFont="1" applyBorder="1" applyAlignment="1">
      <alignment horizontal="right" vertical="center" wrapText="1"/>
    </xf>
    <xf numFmtId="3" fontId="21" fillId="11" borderId="1" xfId="0" applyNumberFormat="1" applyFont="1" applyFill="1" applyBorder="1" applyAlignment="1">
      <alignment horizontal="center" vertical="center" wrapText="1"/>
    </xf>
    <xf numFmtId="0" fontId="1" fillId="17" borderId="0" xfId="0" applyFont="1" applyFill="1"/>
    <xf numFmtId="0" fontId="1" fillId="0" borderId="0" xfId="0" applyFont="1" applyFill="1" applyAlignment="1">
      <alignment wrapText="1"/>
    </xf>
    <xf numFmtId="37" fontId="1" fillId="24" borderId="0" xfId="0" applyNumberFormat="1" applyFont="1" applyFill="1" applyAlignment="1">
      <alignment horizontal="center"/>
    </xf>
    <xf numFmtId="0" fontId="1" fillId="0" borderId="0" xfId="0" applyFont="1" applyBorder="1" applyAlignment="1">
      <alignment vertical="top"/>
    </xf>
    <xf numFmtId="0" fontId="1" fillId="17" borderId="0" xfId="0" applyFont="1" applyFill="1" applyAlignment="1">
      <alignment vertical="top"/>
    </xf>
    <xf numFmtId="0" fontId="1" fillId="0" borderId="0" xfId="0" applyFont="1" applyFill="1" applyAlignment="1">
      <alignment vertical="top"/>
    </xf>
    <xf numFmtId="0" fontId="1" fillId="0" borderId="0" xfId="0" applyFont="1" applyFill="1" applyAlignment="1">
      <alignment vertical="top" wrapText="1"/>
    </xf>
    <xf numFmtId="0" fontId="21" fillId="0" borderId="0" xfId="0" applyFont="1" applyFill="1" applyAlignment="1">
      <alignment vertical="top" wrapText="1"/>
    </xf>
    <xf numFmtId="0" fontId="1" fillId="17" borderId="0" xfId="0" applyFont="1" applyFill="1" applyBorder="1" applyAlignment="1">
      <alignment vertical="top"/>
    </xf>
    <xf numFmtId="0" fontId="1" fillId="20" borderId="0" xfId="0" applyFont="1" applyFill="1" applyBorder="1" applyAlignment="1">
      <alignment vertical="top"/>
    </xf>
    <xf numFmtId="0" fontId="1" fillId="0" borderId="0" xfId="0" applyFont="1" applyBorder="1" applyAlignment="1">
      <alignment horizontal="center" vertical="top"/>
    </xf>
    <xf numFmtId="0" fontId="1" fillId="0" borderId="0" xfId="0" applyFont="1" applyBorder="1" applyAlignment="1">
      <alignment vertical="top" wrapText="1"/>
    </xf>
    <xf numFmtId="0" fontId="17" fillId="18" borderId="0" xfId="0" applyFont="1" applyFill="1"/>
    <xf numFmtId="3" fontId="1" fillId="23" borderId="1" xfId="0" applyNumberFormat="1" applyFont="1" applyFill="1" applyBorder="1" applyAlignment="1">
      <alignment horizontal="center" vertical="center" wrapText="1"/>
    </xf>
    <xf numFmtId="0" fontId="1" fillId="0" borderId="0" xfId="0" applyFont="1"/>
    <xf numFmtId="0" fontId="1" fillId="15" borderId="0" xfId="0" applyFont="1" applyFill="1"/>
    <xf numFmtId="0" fontId="1" fillId="20" borderId="0" xfId="0" applyFont="1" applyFill="1"/>
    <xf numFmtId="0" fontId="1" fillId="0" borderId="0" xfId="0" applyFont="1" applyAlignment="1">
      <alignment horizontal="center"/>
    </xf>
    <xf numFmtId="0" fontId="1" fillId="20" borderId="0" xfId="0" applyFont="1" applyFill="1" applyAlignment="1">
      <alignment wrapText="1"/>
    </xf>
    <xf numFmtId="0" fontId="1" fillId="0" borderId="0" xfId="0" applyFont="1" applyAlignment="1">
      <alignment wrapText="1"/>
    </xf>
    <xf numFmtId="37" fontId="1" fillId="24" borderId="0" xfId="0" applyNumberFormat="1" applyFont="1" applyFill="1" applyAlignment="1">
      <alignment horizontal="center" vertical="top"/>
    </xf>
    <xf numFmtId="37" fontId="1" fillId="24" borderId="0" xfId="0" applyNumberFormat="1" applyFont="1" applyFill="1" applyBorder="1" applyAlignment="1">
      <alignment horizontal="center" vertical="top"/>
    </xf>
    <xf numFmtId="37" fontId="2" fillId="24" borderId="0" xfId="0" applyNumberFormat="1" applyFont="1" applyFill="1" applyBorder="1" applyAlignment="1">
      <alignment horizontal="center" vertical="top"/>
    </xf>
    <xf numFmtId="37" fontId="2" fillId="24" borderId="0" xfId="0" applyNumberFormat="1" applyFont="1" applyFill="1" applyAlignment="1">
      <alignment horizontal="center"/>
    </xf>
    <xf numFmtId="37" fontId="2" fillId="24" borderId="0" xfId="0" applyNumberFormat="1" applyFont="1" applyFill="1" applyAlignment="1">
      <alignment horizontal="center" vertical="top"/>
    </xf>
    <xf numFmtId="0" fontId="22" fillId="19" borderId="0" xfId="0" applyFont="1" applyFill="1" applyBorder="1"/>
    <xf numFmtId="3" fontId="23" fillId="19" borderId="0" xfId="0" applyNumberFormat="1" applyFont="1" applyFill="1" applyBorder="1"/>
    <xf numFmtId="0" fontId="23" fillId="19" borderId="0" xfId="0" applyFont="1" applyFill="1" applyBorder="1"/>
    <xf numFmtId="2" fontId="23" fillId="19" borderId="0" xfId="0" applyNumberFormat="1" applyFont="1" applyFill="1" applyBorder="1"/>
    <xf numFmtId="4" fontId="1" fillId="16" borderId="1" xfId="0" applyNumberFormat="1" applyFont="1" applyFill="1" applyBorder="1" applyAlignment="1">
      <alignment horizontal="right" vertical="center" wrapText="1"/>
    </xf>
    <xf numFmtId="0" fontId="1" fillId="16" borderId="1" xfId="0" applyFont="1" applyFill="1" applyBorder="1"/>
    <xf numFmtId="37" fontId="2" fillId="0" borderId="0" xfId="0" applyNumberFormat="1" applyFont="1" applyFill="1" applyAlignment="1">
      <alignment horizontal="center"/>
    </xf>
    <xf numFmtId="0" fontId="1" fillId="0" borderId="1" xfId="0" applyFont="1" applyFill="1" applyBorder="1" applyAlignment="1">
      <alignment horizontal="left"/>
    </xf>
    <xf numFmtId="3"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37" fontId="21" fillId="24" borderId="0" xfId="0" applyNumberFormat="1" applyFont="1" applyFill="1" applyAlignment="1">
      <alignment horizontal="center"/>
    </xf>
    <xf numFmtId="3" fontId="2" fillId="0" borderId="0" xfId="1" applyNumberFormat="1" applyFont="1" applyFill="1" applyAlignment="1">
      <alignment horizontal="center" vertical="top"/>
    </xf>
    <xf numFmtId="3" fontId="2" fillId="0" borderId="0" xfId="0" applyNumberFormat="1" applyFont="1" applyFill="1" applyAlignment="1">
      <alignment horizontal="center" vertical="top"/>
    </xf>
    <xf numFmtId="3" fontId="1" fillId="0" borderId="0" xfId="1" applyNumberFormat="1" applyFont="1" applyFill="1" applyAlignment="1">
      <alignment horizontal="center" vertical="top"/>
    </xf>
    <xf numFmtId="3" fontId="1" fillId="0" borderId="0" xfId="0" applyNumberFormat="1" applyFont="1" applyFill="1" applyAlignment="1">
      <alignment horizontal="center" vertical="top"/>
    </xf>
    <xf numFmtId="0" fontId="1" fillId="20" borderId="0" xfId="0" applyFont="1" applyFill="1" applyBorder="1" applyAlignment="1">
      <alignment horizontal="center" vertical="top"/>
    </xf>
    <xf numFmtId="3" fontId="2" fillId="0" borderId="0" xfId="0" applyNumberFormat="1" applyFont="1" applyBorder="1" applyAlignment="1">
      <alignment horizontal="center" vertical="top"/>
    </xf>
    <xf numFmtId="0" fontId="2" fillId="17" borderId="0" xfId="0" applyFont="1" applyFill="1" applyAlignment="1">
      <alignment horizontal="center" vertical="top"/>
    </xf>
    <xf numFmtId="0" fontId="1" fillId="17" borderId="0" xfId="0" applyFont="1" applyFill="1" applyAlignment="1">
      <alignment horizontal="center" vertical="top"/>
    </xf>
    <xf numFmtId="0" fontId="1" fillId="17" borderId="0" xfId="0" applyFont="1" applyFill="1" applyBorder="1" applyAlignment="1">
      <alignment horizontal="center" vertical="top"/>
    </xf>
    <xf numFmtId="3" fontId="2" fillId="17" borderId="0" xfId="0" applyNumberFormat="1" applyFont="1" applyFill="1" applyBorder="1" applyAlignment="1">
      <alignment horizontal="center" vertical="top"/>
    </xf>
    <xf numFmtId="0" fontId="2" fillId="17" borderId="0" xfId="0" applyFont="1" applyFill="1" applyAlignment="1">
      <alignment horizontal="center"/>
    </xf>
    <xf numFmtId="0" fontId="1" fillId="15" borderId="0" xfId="0" applyFont="1" applyFill="1" applyAlignment="1">
      <alignment horizontal="center"/>
    </xf>
    <xf numFmtId="0" fontId="1" fillId="17" borderId="0" xfId="0" applyFont="1" applyFill="1" applyAlignment="1">
      <alignment horizontal="center"/>
    </xf>
    <xf numFmtId="37" fontId="2" fillId="17" borderId="0" xfId="0" applyNumberFormat="1" applyFont="1" applyFill="1" applyAlignment="1">
      <alignment horizontal="center"/>
    </xf>
    <xf numFmtId="3" fontId="2" fillId="0" borderId="0" xfId="1" applyNumberFormat="1" applyFont="1" applyFill="1" applyAlignment="1">
      <alignment horizontal="center"/>
    </xf>
    <xf numFmtId="3" fontId="2" fillId="0" borderId="0" xfId="0" applyNumberFormat="1" applyFont="1" applyFill="1" applyAlignment="1">
      <alignment horizontal="center"/>
    </xf>
    <xf numFmtId="49" fontId="1" fillId="20" borderId="0" xfId="1" applyNumberFormat="1" applyFont="1" applyFill="1" applyAlignment="1">
      <alignment horizontal="center"/>
    </xf>
    <xf numFmtId="0" fontId="1" fillId="20" borderId="0" xfId="0" applyFont="1" applyFill="1" applyAlignment="1">
      <alignment horizontal="center"/>
    </xf>
    <xf numFmtId="0" fontId="5" fillId="0" borderId="0" xfId="0" applyFont="1"/>
    <xf numFmtId="0" fontId="21" fillId="3" borderId="0" xfId="0" applyFont="1" applyFill="1"/>
    <xf numFmtId="3" fontId="21" fillId="3" borderId="0" xfId="1" applyNumberFormat="1" applyFont="1" applyFill="1" applyAlignment="1">
      <alignment horizontal="center"/>
    </xf>
    <xf numFmtId="3" fontId="21" fillId="3" borderId="0" xfId="0" applyNumberFormat="1" applyFont="1" applyFill="1" applyAlignment="1">
      <alignment horizontal="center"/>
    </xf>
    <xf numFmtId="0" fontId="21" fillId="3" borderId="0" xfId="0" applyFont="1" applyFill="1" applyAlignment="1">
      <alignment wrapText="1"/>
    </xf>
    <xf numFmtId="0" fontId="1" fillId="25" borderId="0" xfId="0" applyFont="1" applyFill="1"/>
    <xf numFmtId="0" fontId="21" fillId="25" borderId="0" xfId="0" applyFont="1" applyFill="1"/>
    <xf numFmtId="3" fontId="21" fillId="25" borderId="0" xfId="1" applyNumberFormat="1" applyFont="1" applyFill="1" applyAlignment="1">
      <alignment horizontal="center"/>
    </xf>
    <xf numFmtId="3" fontId="21" fillId="25" borderId="0" xfId="0" applyNumberFormat="1" applyFont="1" applyFill="1" applyAlignment="1">
      <alignment horizontal="center"/>
    </xf>
    <xf numFmtId="3" fontId="1" fillId="25" borderId="0" xfId="1" applyNumberFormat="1" applyFont="1" applyFill="1" applyAlignment="1">
      <alignment horizontal="center"/>
    </xf>
    <xf numFmtId="3" fontId="1" fillId="25" borderId="0" xfId="0" applyNumberFormat="1" applyFont="1" applyFill="1" applyAlignment="1">
      <alignment horizontal="center"/>
    </xf>
    <xf numFmtId="0" fontId="1" fillId="25" borderId="0" xfId="0" applyFont="1" applyFill="1" applyAlignment="1">
      <alignment wrapText="1"/>
    </xf>
    <xf numFmtId="0" fontId="21" fillId="25" borderId="0" xfId="0" applyFont="1" applyFill="1" applyAlignment="1">
      <alignment wrapText="1"/>
    </xf>
    <xf numFmtId="0" fontId="2" fillId="17" borderId="0" xfId="0" applyFont="1" applyFill="1" applyAlignment="1">
      <alignment horizontal="center" wrapText="1"/>
    </xf>
    <xf numFmtId="3" fontId="2" fillId="0" borderId="0" xfId="1" applyNumberFormat="1" applyFont="1" applyFill="1" applyAlignment="1">
      <alignment horizontal="center" wrapText="1"/>
    </xf>
    <xf numFmtId="3" fontId="2" fillId="0" borderId="0" xfId="0" applyNumberFormat="1" applyFont="1" applyFill="1" applyAlignment="1">
      <alignment horizontal="center" wrapText="1"/>
    </xf>
    <xf numFmtId="37" fontId="2" fillId="24" borderId="0" xfId="0" applyNumberFormat="1" applyFont="1" applyFill="1" applyAlignment="1">
      <alignment horizontal="center" wrapText="1"/>
    </xf>
    <xf numFmtId="0" fontId="1" fillId="17" borderId="0" xfId="0" applyFont="1" applyFill="1" applyAlignment="1">
      <alignment wrapText="1"/>
    </xf>
    <xf numFmtId="0" fontId="1" fillId="17" borderId="0" xfId="0" applyFont="1" applyFill="1" applyAlignment="1">
      <alignment horizontal="center" wrapText="1"/>
    </xf>
    <xf numFmtId="37" fontId="1" fillId="24" borderId="0" xfId="0" applyNumberFormat="1" applyFont="1" applyFill="1" applyAlignment="1">
      <alignment horizontal="center" wrapText="1"/>
    </xf>
    <xf numFmtId="0" fontId="1" fillId="15" borderId="0" xfId="0" applyFont="1" applyFill="1" applyAlignment="1">
      <alignment wrapText="1"/>
    </xf>
    <xf numFmtId="0" fontId="1" fillId="15" borderId="0" xfId="0" applyFont="1" applyFill="1" applyAlignment="1">
      <alignment horizontal="center" wrapText="1"/>
    </xf>
    <xf numFmtId="49" fontId="1" fillId="20" borderId="0" xfId="1" applyNumberFormat="1" applyFont="1" applyFill="1" applyAlignment="1">
      <alignment horizontal="center" wrapText="1"/>
    </xf>
    <xf numFmtId="0" fontId="1" fillId="20" borderId="0" xfId="0" applyFont="1" applyFill="1" applyAlignment="1">
      <alignment horizontal="center" wrapText="1"/>
    </xf>
    <xf numFmtId="37" fontId="2" fillId="17" borderId="0" xfId="0" applyNumberFormat="1" applyFont="1" applyFill="1" applyAlignment="1">
      <alignment horizontal="center" wrapText="1"/>
    </xf>
    <xf numFmtId="37" fontId="2" fillId="0" borderId="0" xfId="0" applyNumberFormat="1" applyFont="1" applyFill="1" applyAlignment="1">
      <alignment horizontal="center" wrapText="1"/>
    </xf>
    <xf numFmtId="0" fontId="1" fillId="0" borderId="0" xfId="0" applyFont="1" applyAlignment="1">
      <alignment horizontal="center" wrapText="1"/>
    </xf>
    <xf numFmtId="0" fontId="1" fillId="3" borderId="0" xfId="0" applyFont="1" applyFill="1" applyAlignment="1">
      <alignment wrapText="1"/>
    </xf>
    <xf numFmtId="3" fontId="1" fillId="3" borderId="0" xfId="1" applyNumberFormat="1" applyFont="1" applyFill="1" applyAlignment="1">
      <alignment horizontal="center" wrapText="1"/>
    </xf>
    <xf numFmtId="3" fontId="1" fillId="3" borderId="0" xfId="2" applyNumberFormat="1" applyFont="1" applyFill="1" applyAlignment="1">
      <alignment horizontal="center" wrapText="1"/>
    </xf>
    <xf numFmtId="0" fontId="21" fillId="3" borderId="0" xfId="0" applyFont="1" applyFill="1" applyBorder="1" applyAlignment="1">
      <alignment vertical="center" wrapText="1"/>
    </xf>
    <xf numFmtId="3" fontId="1" fillId="3" borderId="0" xfId="0" applyNumberFormat="1" applyFont="1" applyFill="1" applyAlignment="1">
      <alignment horizontal="center" wrapText="1"/>
    </xf>
    <xf numFmtId="0" fontId="1" fillId="17" borderId="0" xfId="0" applyFont="1" applyFill="1" applyAlignment="1">
      <alignment horizontal="left" vertical="center"/>
    </xf>
    <xf numFmtId="0" fontId="1" fillId="20" borderId="0" xfId="0" applyFont="1" applyFill="1" applyAlignment="1">
      <alignment horizontal="left" vertical="center"/>
    </xf>
    <xf numFmtId="0" fontId="1" fillId="0" borderId="0" xfId="0" applyFont="1" applyAlignment="1">
      <alignment horizontal="left" vertical="center"/>
    </xf>
    <xf numFmtId="165" fontId="2" fillId="17" borderId="0" xfId="2" applyNumberFormat="1" applyFont="1" applyFill="1" applyAlignment="1">
      <alignment horizontal="center" vertical="center"/>
    </xf>
    <xf numFmtId="0" fontId="2" fillId="0" borderId="0" xfId="0" applyFont="1" applyFill="1" applyAlignment="1">
      <alignment horizontal="center" vertical="center"/>
    </xf>
    <xf numFmtId="165" fontId="1" fillId="17" borderId="0" xfId="2" applyNumberFormat="1" applyFont="1" applyFill="1" applyAlignment="1">
      <alignment horizontal="center" vertical="center"/>
    </xf>
    <xf numFmtId="0" fontId="1" fillId="20" borderId="0" xfId="0" applyFont="1" applyFill="1" applyAlignment="1">
      <alignment horizontal="center" vertical="center"/>
    </xf>
    <xf numFmtId="0" fontId="1" fillId="0" borderId="0" xfId="0" applyFont="1" applyAlignment="1">
      <alignment horizontal="center" vertical="center"/>
    </xf>
    <xf numFmtId="165" fontId="1" fillId="0" borderId="0" xfId="2" applyNumberFormat="1" applyFont="1" applyAlignment="1">
      <alignment horizontal="center" vertical="center"/>
    </xf>
    <xf numFmtId="3" fontId="2" fillId="0" borderId="0" xfId="1" applyNumberFormat="1" applyFont="1" applyFill="1" applyAlignment="1">
      <alignment horizontal="center" vertical="center"/>
    </xf>
    <xf numFmtId="3" fontId="2" fillId="0" borderId="0" xfId="0" applyNumberFormat="1" applyFont="1" applyFill="1" applyAlignment="1">
      <alignment horizontal="center" vertical="center"/>
    </xf>
    <xf numFmtId="37" fontId="2" fillId="24" borderId="0" xfId="0" applyNumberFormat="1" applyFont="1" applyFill="1" applyAlignment="1">
      <alignment horizontal="center" vertical="center"/>
    </xf>
    <xf numFmtId="37" fontId="1" fillId="24" borderId="0" xfId="0" applyNumberFormat="1" applyFont="1" applyFill="1" applyAlignment="1">
      <alignment horizontal="center" vertical="center"/>
    </xf>
    <xf numFmtId="49" fontId="1" fillId="20" borderId="0" xfId="1" applyNumberFormat="1" applyFont="1" applyFill="1" applyAlignment="1">
      <alignment horizontal="center" vertical="center"/>
    </xf>
    <xf numFmtId="37" fontId="2" fillId="0" borderId="0" xfId="0" applyNumberFormat="1" applyFont="1" applyFill="1" applyAlignment="1">
      <alignment horizontal="center" vertical="center"/>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3" fontId="1" fillId="0" borderId="5"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3" fontId="1" fillId="6" borderId="5" xfId="0" applyNumberFormat="1" applyFont="1" applyFill="1" applyBorder="1" applyAlignment="1">
      <alignment horizontal="center" vertical="center" wrapText="1"/>
    </xf>
    <xf numFmtId="3" fontId="1" fillId="6" borderId="6" xfId="0" applyNumberFormat="1" applyFont="1" applyFill="1" applyBorder="1" applyAlignment="1">
      <alignment horizontal="center" vertical="center" wrapText="1"/>
    </xf>
    <xf numFmtId="3" fontId="21" fillId="0" borderId="5" xfId="0" applyNumberFormat="1" applyFont="1" applyBorder="1" applyAlignment="1">
      <alignment horizontal="center" vertical="center" wrapText="1"/>
    </xf>
    <xf numFmtId="3" fontId="21" fillId="0" borderId="6" xfId="0" applyNumberFormat="1"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3" fontId="21" fillId="6" borderId="5" xfId="0" applyNumberFormat="1" applyFont="1" applyFill="1" applyBorder="1" applyAlignment="1">
      <alignment horizontal="center" vertical="center" wrapText="1"/>
    </xf>
    <xf numFmtId="3" fontId="21" fillId="6" borderId="6" xfId="0" applyNumberFormat="1"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8" fillId="2" borderId="8" xfId="0" applyFont="1" applyFill="1" applyBorder="1" applyAlignment="1">
      <alignment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4" fillId="14" borderId="2" xfId="0" applyFont="1" applyFill="1" applyBorder="1" applyAlignment="1">
      <alignment horizontal="left" vertical="center" wrapText="1"/>
    </xf>
    <xf numFmtId="0" fontId="4" fillId="14" borderId="3" xfId="0" applyFont="1" applyFill="1" applyBorder="1" applyAlignment="1">
      <alignment horizontal="left" vertical="center" wrapText="1"/>
    </xf>
    <xf numFmtId="0" fontId="4" fillId="14" borderId="4" xfId="0" applyFont="1" applyFill="1" applyBorder="1" applyAlignment="1">
      <alignment horizontal="left" vertical="center" wrapText="1"/>
    </xf>
    <xf numFmtId="3" fontId="1" fillId="16" borderId="5" xfId="0" applyNumberFormat="1" applyFont="1" applyFill="1" applyBorder="1" applyAlignment="1">
      <alignment horizontal="center" vertical="center" wrapText="1"/>
    </xf>
    <xf numFmtId="3" fontId="1" fillId="16" borderId="6" xfId="0" applyNumberFormat="1" applyFont="1" applyFill="1" applyBorder="1" applyAlignment="1">
      <alignment horizontal="center" vertical="center" wrapText="1"/>
    </xf>
    <xf numFmtId="0" fontId="1" fillId="16" borderId="5" xfId="0" applyFont="1" applyFill="1" applyBorder="1" applyAlignment="1">
      <alignment horizontal="center" vertical="center" wrapText="1"/>
    </xf>
    <xf numFmtId="0" fontId="1" fillId="16" borderId="6"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3" fontId="1" fillId="0" borderId="5" xfId="0" applyNumberFormat="1" applyFont="1" applyFill="1" applyBorder="1" applyAlignment="1">
      <alignment horizontal="center" vertical="center" wrapText="1"/>
    </xf>
    <xf numFmtId="0" fontId="0" fillId="0" borderId="6" xfId="0" applyFill="1" applyBorder="1" applyAlignment="1">
      <alignment horizontal="center" vertical="center" wrapText="1"/>
    </xf>
    <xf numFmtId="0" fontId="1" fillId="0" borderId="5" xfId="0" applyFont="1" applyFill="1" applyBorder="1" applyAlignment="1">
      <alignment horizontal="center" vertical="center" wrapText="1"/>
    </xf>
    <xf numFmtId="0" fontId="0" fillId="6" borderId="6" xfId="0" applyFill="1" applyBorder="1" applyAlignment="1">
      <alignment horizontal="center" vertical="center" wrapText="1"/>
    </xf>
    <xf numFmtId="0" fontId="20" fillId="5" borderId="2"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20" fillId="5" borderId="4" xfId="0" applyFont="1" applyFill="1" applyBorder="1" applyAlignment="1">
      <alignment horizontal="left" vertical="center" wrapText="1"/>
    </xf>
    <xf numFmtId="3" fontId="1"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22" borderId="2" xfId="0" applyFont="1" applyFill="1" applyBorder="1" applyAlignment="1">
      <alignment horizontal="left" vertical="center" wrapText="1"/>
    </xf>
    <xf numFmtId="0" fontId="6" fillId="22" borderId="3" xfId="0" applyFont="1" applyFill="1" applyBorder="1" applyAlignment="1">
      <alignment horizontal="left" vertical="center" wrapText="1"/>
    </xf>
    <xf numFmtId="0" fontId="6" fillId="22" borderId="4" xfId="0" applyFont="1" applyFill="1" applyBorder="1" applyAlignment="1">
      <alignment horizontal="left" vertical="center" wrapText="1"/>
    </xf>
    <xf numFmtId="0" fontId="0" fillId="0" borderId="6" xfId="0" applyBorder="1" applyAlignment="1">
      <alignment horizontal="center"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8" fillId="2" borderId="1" xfId="0" applyFont="1" applyFill="1" applyBorder="1" applyAlignment="1">
      <alignment vertical="center" wrapText="1"/>
    </xf>
    <xf numFmtId="0" fontId="16" fillId="4" borderId="2" xfId="0" applyFont="1" applyFill="1" applyBorder="1" applyAlignment="1">
      <alignment horizontal="left" vertical="center" wrapText="1"/>
    </xf>
    <xf numFmtId="0" fontId="15"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1" fillId="6" borderId="6" xfId="0" applyFont="1" applyFill="1" applyBorder="1" applyAlignment="1">
      <alignment horizontal="center"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24" fillId="4" borderId="4" xfId="0" applyFont="1" applyFill="1" applyBorder="1" applyAlignment="1">
      <alignment horizontal="left" vertical="center" wrapText="1"/>
    </xf>
    <xf numFmtId="0" fontId="1" fillId="25" borderId="0" xfId="0" applyFont="1" applyFill="1" applyAlignment="1">
      <alignment vertical="top"/>
    </xf>
    <xf numFmtId="0" fontId="1" fillId="25" borderId="0" xfId="0" applyFont="1" applyFill="1" applyAlignment="1">
      <alignment horizontal="center" vertical="top"/>
    </xf>
    <xf numFmtId="0" fontId="1" fillId="3" borderId="0" xfId="0" applyFont="1" applyFill="1" applyAlignment="1">
      <alignment vertical="top"/>
    </xf>
    <xf numFmtId="3" fontId="1" fillId="3" borderId="0" xfId="1" applyNumberFormat="1" applyFont="1" applyFill="1" applyAlignment="1">
      <alignment horizontal="center" vertical="top"/>
    </xf>
    <xf numFmtId="3" fontId="1" fillId="3" borderId="0" xfId="0" applyNumberFormat="1" applyFont="1" applyFill="1" applyAlignment="1">
      <alignment horizontal="center" vertical="top"/>
    </xf>
    <xf numFmtId="0" fontId="1" fillId="3" borderId="0" xfId="0" applyFont="1" applyFill="1" applyAlignment="1">
      <alignment vertical="top" wrapText="1"/>
    </xf>
    <xf numFmtId="3" fontId="1" fillId="25" borderId="0" xfId="1" applyNumberFormat="1" applyFont="1" applyFill="1" applyAlignment="1">
      <alignment horizontal="center" wrapText="1"/>
    </xf>
    <xf numFmtId="3" fontId="1" fillId="25" borderId="0" xfId="2" applyNumberFormat="1" applyFont="1" applyFill="1" applyAlignment="1">
      <alignment horizontal="center" wrapText="1"/>
    </xf>
    <xf numFmtId="3" fontId="1" fillId="25" borderId="0" xfId="0" applyNumberFormat="1" applyFont="1" applyFill="1" applyAlignment="1">
      <alignment horizontal="center" wrapText="1"/>
    </xf>
    <xf numFmtId="0" fontId="1" fillId="25" borderId="0" xfId="0" applyFont="1" applyFill="1" applyBorder="1" applyAlignment="1">
      <alignment wrapText="1"/>
    </xf>
    <xf numFmtId="0" fontId="2" fillId="0" borderId="0" xfId="0" applyFont="1" applyFill="1" applyAlignment="1">
      <alignment horizontal="center" wrapText="1"/>
    </xf>
    <xf numFmtId="0" fontId="1" fillId="25" borderId="0" xfId="0" applyFont="1" applyFill="1" applyAlignment="1">
      <alignment horizontal="left" vertical="center"/>
    </xf>
    <xf numFmtId="3" fontId="1" fillId="25" borderId="0" xfId="1" applyNumberFormat="1" applyFont="1" applyFill="1" applyAlignment="1">
      <alignment horizontal="center" vertical="center"/>
    </xf>
    <xf numFmtId="3" fontId="1" fillId="25" borderId="0" xfId="0" applyNumberFormat="1" applyFont="1" applyFill="1" applyAlignment="1">
      <alignment horizontal="center" vertical="center"/>
    </xf>
    <xf numFmtId="0" fontId="21" fillId="25" borderId="0" xfId="0" applyFont="1" applyFill="1" applyAlignment="1">
      <alignment horizontal="left" vertical="center"/>
    </xf>
    <xf numFmtId="0" fontId="1" fillId="25" borderId="0" xfId="0" applyFont="1" applyFill="1" applyAlignment="1">
      <alignment vertical="center"/>
    </xf>
    <xf numFmtId="0" fontId="1" fillId="20" borderId="0" xfId="0" applyFont="1" applyFill="1" applyAlignment="1">
      <alignment vertical="center"/>
    </xf>
    <xf numFmtId="0" fontId="1" fillId="0" borderId="0" xfId="0" applyFont="1" applyAlignment="1">
      <alignment vertical="center"/>
    </xf>
    <xf numFmtId="0" fontId="2" fillId="17" borderId="0" xfId="0" applyFont="1" applyFill="1" applyAlignment="1">
      <alignment horizontal="center" vertical="center"/>
    </xf>
    <xf numFmtId="0" fontId="2" fillId="25" borderId="0" xfId="0" applyFont="1" applyFill="1" applyAlignment="1">
      <alignment horizontal="center" wrapText="1"/>
    </xf>
    <xf numFmtId="0" fontId="2" fillId="0" borderId="0" xfId="0" applyFont="1" applyFill="1" applyAlignment="1">
      <alignment horizontal="center"/>
    </xf>
    <xf numFmtId="0" fontId="2" fillId="0" borderId="0" xfId="0" applyFont="1" applyFill="1" applyAlignment="1">
      <alignment horizontal="center" vertical="top"/>
    </xf>
    <xf numFmtId="0" fontId="2" fillId="25" borderId="0" xfId="0" applyFont="1" applyFill="1" applyAlignment="1">
      <alignment horizontal="center" vertical="top" wrapText="1"/>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FFFFCC"/>
      <color rgb="FFCCECFF"/>
      <color rgb="FFC0C0C0"/>
      <color rgb="FFFFFF99"/>
      <color rgb="FFFFFF66"/>
      <color rgb="FF66FF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workbookViewId="0">
      <selection activeCell="D14" sqref="D14"/>
    </sheetView>
  </sheetViews>
  <sheetFormatPr defaultRowHeight="14.4" x14ac:dyDescent="0.3"/>
  <cols>
    <col min="1" max="1" width="44.88671875" style="35" bestFit="1" customWidth="1"/>
    <col min="2" max="4" width="15.6640625" style="34" customWidth="1"/>
    <col min="5" max="5" width="17.88671875" style="61" customWidth="1"/>
  </cols>
  <sheetData>
    <row r="1" spans="1:5" ht="24.6" x14ac:dyDescent="0.3">
      <c r="A1" s="56" t="s">
        <v>66</v>
      </c>
      <c r="B1" s="56" t="s">
        <v>1</v>
      </c>
      <c r="C1" s="57" t="s">
        <v>18</v>
      </c>
      <c r="D1" s="57" t="s">
        <v>20</v>
      </c>
      <c r="E1" s="78" t="s">
        <v>22</v>
      </c>
    </row>
    <row r="2" spans="1:5" x14ac:dyDescent="0.3">
      <c r="A2" s="55" t="s">
        <v>95</v>
      </c>
      <c r="B2" s="42">
        <f>SUM('12.1 NAWCA'!B74)</f>
        <v>397</v>
      </c>
      <c r="C2" s="42">
        <f>SUM('12.1 NAWCA'!D74)</f>
        <v>568</v>
      </c>
      <c r="D2" s="42">
        <f>SUM('12.1 NAWCA'!F74)</f>
        <v>18100</v>
      </c>
      <c r="E2" s="58">
        <f>SUM('12.1 NAWCA'!H74)</f>
        <v>633390.5199999999</v>
      </c>
    </row>
    <row r="3" spans="1:5" x14ac:dyDescent="0.3">
      <c r="A3" s="55" t="s">
        <v>94</v>
      </c>
      <c r="B3" s="42">
        <f>'12.2 NMBCA'!B59</f>
        <v>128</v>
      </c>
      <c r="C3" s="42">
        <f>'12.2 NMBCA'!D59</f>
        <v>146</v>
      </c>
      <c r="D3" s="42">
        <f>'12.2 NMBCA'!F59</f>
        <v>4622</v>
      </c>
      <c r="E3" s="59">
        <f>'12.2 NMBCA'!H59</f>
        <v>96763.420000000013</v>
      </c>
    </row>
    <row r="4" spans="1:5" x14ac:dyDescent="0.3">
      <c r="A4" s="55" t="s">
        <v>93</v>
      </c>
      <c r="B4" s="42">
        <f>SUM('12.3 International Affairs'!B67)</f>
        <v>598</v>
      </c>
      <c r="C4" s="42">
        <f>SUM('12.3 International Affairs'!D67)</f>
        <v>819</v>
      </c>
      <c r="D4" s="42">
        <f>SUM('12.3 International Affairs'!F67)</f>
        <v>18533</v>
      </c>
      <c r="E4" s="59">
        <f>SUM('12.3 International Affairs'!H67)</f>
        <v>449710.85</v>
      </c>
    </row>
    <row r="5" spans="1:5" x14ac:dyDescent="0.3">
      <c r="A5" s="55" t="s">
        <v>92</v>
      </c>
      <c r="B5" s="42">
        <f>SUM('12.4 All Other Programs'!B107)</f>
        <v>13532</v>
      </c>
      <c r="C5" s="42">
        <f>SUM('12.4 All Other Programs'!D107)</f>
        <v>14435</v>
      </c>
      <c r="D5" s="42">
        <f>SUM('12.4 All Other Programs'!F107)</f>
        <v>349743</v>
      </c>
      <c r="E5" s="59">
        <f>SUM('12.4 All Other Programs'!H107)</f>
        <v>16906889.530000001</v>
      </c>
    </row>
    <row r="6" spans="1:5" x14ac:dyDescent="0.3">
      <c r="A6" s="55" t="s">
        <v>97</v>
      </c>
      <c r="B6" s="42">
        <f>SUM('12.5 1018-0007 License Cert'!B2)</f>
        <v>56</v>
      </c>
      <c r="C6" s="42">
        <f>SUM('12.5 1018-0007 License Cert'!D2)</f>
        <v>56</v>
      </c>
      <c r="D6" s="42">
        <f>SUM('12.5 1018-0007 License Cert'!F2)</f>
        <v>672</v>
      </c>
      <c r="E6" s="59">
        <f>SUM('12.5 1018-0007 License Cert'!H2)</f>
        <v>35931.839999999997</v>
      </c>
    </row>
    <row r="7" spans="1:5" x14ac:dyDescent="0.3">
      <c r="A7" s="43" t="s">
        <v>65</v>
      </c>
      <c r="B7" s="44">
        <f>SUM(B2:B6)</f>
        <v>14711</v>
      </c>
      <c r="C7" s="44">
        <f>SUM(C2:C6)</f>
        <v>16024</v>
      </c>
      <c r="D7" s="44">
        <f>SUM(D2:D6)</f>
        <v>391670</v>
      </c>
      <c r="E7" s="60">
        <f>SUM(E2:E6)</f>
        <v>18122686.16</v>
      </c>
    </row>
    <row r="9" spans="1:5" ht="24.6" x14ac:dyDescent="0.3">
      <c r="A9" s="56" t="s">
        <v>509</v>
      </c>
      <c r="B9" s="56" t="s">
        <v>1</v>
      </c>
      <c r="C9" s="57" t="s">
        <v>20</v>
      </c>
      <c r="D9"/>
      <c r="E9"/>
    </row>
    <row r="10" spans="1:5" x14ac:dyDescent="0.3">
      <c r="A10" s="55" t="s">
        <v>95</v>
      </c>
      <c r="B10" s="42">
        <f>SUM('12.1 Changes'!H60)</f>
        <v>-53</v>
      </c>
      <c r="C10" s="42">
        <f>SUM('12.1 Changes'!I60)</f>
        <v>-9842</v>
      </c>
      <c r="D10"/>
      <c r="E10"/>
    </row>
    <row r="11" spans="1:5" x14ac:dyDescent="0.3">
      <c r="A11" s="55" t="s">
        <v>94</v>
      </c>
      <c r="B11" s="42">
        <f>SUM('12.2 Changes'!H32)</f>
        <v>-74</v>
      </c>
      <c r="C11" s="42">
        <f>SUM('12.2 Changes'!I32)</f>
        <v>-1035</v>
      </c>
      <c r="D11"/>
      <c r="E11"/>
    </row>
    <row r="12" spans="1:5" x14ac:dyDescent="0.3">
      <c r="A12" s="55" t="s">
        <v>93</v>
      </c>
      <c r="B12" s="42">
        <f>SUM('12.3 Changes'!H66)</f>
        <v>-515</v>
      </c>
      <c r="C12" s="42">
        <f>SUM('12.3 Changes'!I66)</f>
        <v>-11215</v>
      </c>
      <c r="D12"/>
      <c r="E12"/>
    </row>
    <row r="13" spans="1:5" x14ac:dyDescent="0.3">
      <c r="A13" s="55" t="s">
        <v>92</v>
      </c>
      <c r="B13" s="42">
        <f>SUM('12.4 Changes'!H56)</f>
        <v>-18</v>
      </c>
      <c r="C13" s="42">
        <f>SUM('12.4 Changes'!I56)</f>
        <v>149228</v>
      </c>
      <c r="D13"/>
      <c r="E13"/>
    </row>
    <row r="14" spans="1:5" x14ac:dyDescent="0.3">
      <c r="A14" s="55" t="s">
        <v>97</v>
      </c>
      <c r="B14" s="42">
        <f>SUM('12.5 1018-0007 License Cert'!D2)</f>
        <v>56</v>
      </c>
      <c r="C14" s="42">
        <f>SUM('12.5 1018-0007 License Cert'!F2)</f>
        <v>672</v>
      </c>
      <c r="D14"/>
      <c r="E14"/>
    </row>
    <row r="15" spans="1:5" x14ac:dyDescent="0.3">
      <c r="A15" s="43" t="s">
        <v>65</v>
      </c>
      <c r="B15" s="44">
        <f>SUM(B10:B14)</f>
        <v>-604</v>
      </c>
      <c r="C15" s="44">
        <f>SUM(C10:C14)</f>
        <v>127808</v>
      </c>
      <c r="D15"/>
      <c r="E15"/>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
  <sheetViews>
    <sheetView workbookViewId="0">
      <selection activeCell="A4" sqref="A4"/>
    </sheetView>
  </sheetViews>
  <sheetFormatPr defaultRowHeight="14.4" x14ac:dyDescent="0.3"/>
  <cols>
    <col min="1" max="1" width="50.33203125" bestFit="1" customWidth="1"/>
    <col min="2" max="2" width="11.44140625" style="53" customWidth="1"/>
    <col min="3" max="3" width="9.21875" style="53" customWidth="1"/>
    <col min="4" max="6" width="8.88671875" style="53"/>
    <col min="8" max="8" width="11.109375" bestFit="1" customWidth="1"/>
    <col min="9" max="9" width="46.88671875" bestFit="1" customWidth="1"/>
    <col min="10" max="10" width="14" customWidth="1"/>
  </cols>
  <sheetData>
    <row r="1" spans="1:9" ht="48.6" x14ac:dyDescent="0.3">
      <c r="A1" s="62" t="s">
        <v>91</v>
      </c>
      <c r="B1" s="63" t="s">
        <v>1</v>
      </c>
      <c r="C1" s="62" t="s">
        <v>2</v>
      </c>
      <c r="D1" s="63" t="s">
        <v>18</v>
      </c>
      <c r="E1" s="63" t="s">
        <v>19</v>
      </c>
      <c r="F1" s="63" t="s">
        <v>20</v>
      </c>
      <c r="G1" s="64" t="s">
        <v>21</v>
      </c>
      <c r="H1" s="62" t="s">
        <v>22</v>
      </c>
    </row>
    <row r="2" spans="1:9" x14ac:dyDescent="0.3">
      <c r="A2" s="65" t="s">
        <v>96</v>
      </c>
      <c r="B2" s="66">
        <v>56</v>
      </c>
      <c r="C2" s="66">
        <v>1</v>
      </c>
      <c r="D2" s="66">
        <v>56</v>
      </c>
      <c r="E2" s="66">
        <v>12</v>
      </c>
      <c r="F2" s="66">
        <f>D2*E2</f>
        <v>672</v>
      </c>
      <c r="G2" s="67">
        <v>53.47</v>
      </c>
      <c r="H2" s="68">
        <f>G2*F2</f>
        <v>35931.839999999997</v>
      </c>
      <c r="I2" s="103" t="s">
        <v>156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23"/>
  <sheetViews>
    <sheetView zoomScale="85" zoomScaleNormal="85" workbookViewId="0">
      <pane ySplit="1" topLeftCell="A2" activePane="bottomLeft" state="frozen"/>
      <selection pane="bottomLeft" activeCell="D121" sqref="D121"/>
    </sheetView>
  </sheetViews>
  <sheetFormatPr defaultColWidth="8.77734375" defaultRowHeight="13.8" x14ac:dyDescent="0.3"/>
  <cols>
    <col min="1" max="1" width="43.33203125" style="1" customWidth="1"/>
    <col min="2" max="2" width="14.21875" style="10" customWidth="1"/>
    <col min="3" max="3" width="15.109375" style="1" customWidth="1"/>
    <col min="4" max="4" width="17.33203125" style="10" bestFit="1" customWidth="1"/>
    <col min="5" max="5" width="16.21875" style="10" customWidth="1"/>
    <col min="6" max="6" width="11" style="10" bestFit="1" customWidth="1"/>
    <col min="7" max="7" width="13.33203125" style="23" customWidth="1"/>
    <col min="8" max="8" width="16.109375" style="1" customWidth="1"/>
    <col min="9" max="9" width="20" style="6" bestFit="1" customWidth="1"/>
    <col min="10" max="16384" width="8.77734375" style="6"/>
  </cols>
  <sheetData>
    <row r="1" spans="1:9" ht="37.200000000000003" thickBot="1" x14ac:dyDescent="0.35">
      <c r="A1" s="11" t="s">
        <v>0</v>
      </c>
      <c r="B1" s="12" t="s">
        <v>1</v>
      </c>
      <c r="C1" s="11" t="s">
        <v>2</v>
      </c>
      <c r="D1" s="12" t="s">
        <v>18</v>
      </c>
      <c r="E1" s="12" t="s">
        <v>19</v>
      </c>
      <c r="F1" s="12" t="s">
        <v>20</v>
      </c>
      <c r="G1" s="21" t="s">
        <v>21</v>
      </c>
      <c r="H1" s="11" t="s">
        <v>22</v>
      </c>
    </row>
    <row r="2" spans="1:9" ht="15.45" customHeight="1" x14ac:dyDescent="0.3">
      <c r="A2" s="216" t="s">
        <v>62</v>
      </c>
      <c r="B2" s="217"/>
      <c r="C2" s="217"/>
      <c r="D2" s="217"/>
      <c r="E2" s="217"/>
      <c r="F2" s="217"/>
      <c r="G2" s="217"/>
      <c r="H2" s="218"/>
    </row>
    <row r="3" spans="1:9" s="8" customFormat="1" ht="13.05" customHeight="1" x14ac:dyDescent="0.3">
      <c r="A3" s="213" t="s">
        <v>69</v>
      </c>
      <c r="B3" s="214"/>
      <c r="C3" s="214"/>
      <c r="D3" s="214"/>
      <c r="E3" s="214"/>
      <c r="F3" s="214"/>
      <c r="G3" s="214"/>
      <c r="H3" s="215"/>
      <c r="I3" s="6"/>
    </row>
    <row r="4" spans="1:9" ht="13.05" customHeight="1" x14ac:dyDescent="0.3">
      <c r="A4" s="2" t="s">
        <v>53</v>
      </c>
      <c r="B4" s="9">
        <v>1</v>
      </c>
      <c r="C4" s="3">
        <v>1</v>
      </c>
      <c r="D4" s="15">
        <f>SUM(B4*C4)</f>
        <v>1</v>
      </c>
      <c r="E4" s="9">
        <v>40</v>
      </c>
      <c r="F4" s="15">
        <f>SUM(D4*E4)</f>
        <v>40</v>
      </c>
      <c r="G4" s="22">
        <v>38.6</v>
      </c>
      <c r="H4" s="4">
        <f>SUM(F4*G4)</f>
        <v>1544</v>
      </c>
    </row>
    <row r="5" spans="1:9" ht="13.05" customHeight="1" x14ac:dyDescent="0.3">
      <c r="A5" s="2" t="s">
        <v>23</v>
      </c>
      <c r="B5" s="9">
        <v>54</v>
      </c>
      <c r="C5" s="3">
        <v>1</v>
      </c>
      <c r="D5" s="15">
        <f>SUM(B5*C5)</f>
        <v>54</v>
      </c>
      <c r="E5" s="9">
        <v>40</v>
      </c>
      <c r="F5" s="15">
        <f>SUM(D5*E5)</f>
        <v>2160</v>
      </c>
      <c r="G5" s="22">
        <v>36.229999999999997</v>
      </c>
      <c r="H5" s="4">
        <f>SUM(F5*G5)</f>
        <v>78256.799999999988</v>
      </c>
    </row>
    <row r="6" spans="1:9" ht="13.05" customHeight="1" x14ac:dyDescent="0.3">
      <c r="A6" s="2" t="s">
        <v>24</v>
      </c>
      <c r="B6" s="9">
        <v>16</v>
      </c>
      <c r="C6" s="3">
        <v>1</v>
      </c>
      <c r="D6" s="15">
        <f>SUM(B6*C6)</f>
        <v>16</v>
      </c>
      <c r="E6" s="9">
        <v>40</v>
      </c>
      <c r="F6" s="15">
        <f>SUM(D6*E6)</f>
        <v>640</v>
      </c>
      <c r="G6" s="22">
        <v>53.47</v>
      </c>
      <c r="H6" s="4">
        <f>SUM(F6*G6)</f>
        <v>34220.800000000003</v>
      </c>
    </row>
    <row r="7" spans="1:9" ht="13.05" customHeight="1" x14ac:dyDescent="0.3">
      <c r="A7" s="24" t="s">
        <v>25</v>
      </c>
      <c r="B7" s="25">
        <f>SUM(B4:B6)</f>
        <v>71</v>
      </c>
      <c r="C7" s="27"/>
      <c r="D7" s="25">
        <f>SUM(D4:D6)</f>
        <v>71</v>
      </c>
      <c r="E7" s="28"/>
      <c r="F7" s="25">
        <f>SUM(F4:F6)</f>
        <v>2840</v>
      </c>
      <c r="G7" s="29"/>
      <c r="H7" s="26">
        <f>SUM(H4:H6)</f>
        <v>114021.59999999999</v>
      </c>
    </row>
    <row r="8" spans="1:9" s="8" customFormat="1" ht="13.05" customHeight="1" x14ac:dyDescent="0.3">
      <c r="A8" s="213" t="s">
        <v>68</v>
      </c>
      <c r="B8" s="214"/>
      <c r="C8" s="214"/>
      <c r="D8" s="214"/>
      <c r="E8" s="214"/>
      <c r="F8" s="214"/>
      <c r="G8" s="214"/>
      <c r="H8" s="215"/>
    </row>
    <row r="9" spans="1:9" ht="13.05" customHeight="1" x14ac:dyDescent="0.3">
      <c r="A9" s="2" t="s">
        <v>53</v>
      </c>
      <c r="B9" s="9">
        <v>1</v>
      </c>
      <c r="C9" s="3">
        <v>1</v>
      </c>
      <c r="D9" s="15">
        <f>SUM(B9*C9)</f>
        <v>1</v>
      </c>
      <c r="E9" s="85">
        <v>100</v>
      </c>
      <c r="F9" s="15">
        <f>SUM(D9*E9)</f>
        <v>100</v>
      </c>
      <c r="G9" s="22">
        <v>38.6</v>
      </c>
      <c r="H9" s="4">
        <f>SUM(F9*G9)</f>
        <v>3860</v>
      </c>
    </row>
    <row r="10" spans="1:9" ht="13.05" customHeight="1" x14ac:dyDescent="0.3">
      <c r="A10" s="2" t="s">
        <v>23</v>
      </c>
      <c r="B10" s="9">
        <v>53</v>
      </c>
      <c r="C10" s="3">
        <v>1</v>
      </c>
      <c r="D10" s="15">
        <f>SUM(B10*C10)</f>
        <v>53</v>
      </c>
      <c r="E10" s="85">
        <v>100</v>
      </c>
      <c r="F10" s="15">
        <f>SUM(D10*E10)</f>
        <v>5300</v>
      </c>
      <c r="G10" s="22">
        <v>36.229999999999997</v>
      </c>
      <c r="H10" s="4">
        <f>SUM(F10*G10)</f>
        <v>192018.99999999997</v>
      </c>
    </row>
    <row r="11" spans="1:9" ht="13.05" customHeight="1" x14ac:dyDescent="0.3">
      <c r="A11" s="2" t="s">
        <v>24</v>
      </c>
      <c r="B11" s="9">
        <v>15</v>
      </c>
      <c r="C11" s="3">
        <v>1</v>
      </c>
      <c r="D11" s="15">
        <f>SUM(B11*C11)</f>
        <v>15</v>
      </c>
      <c r="E11" s="85">
        <v>100</v>
      </c>
      <c r="F11" s="15">
        <f>SUM(D11*E11)</f>
        <v>1500</v>
      </c>
      <c r="G11" s="22">
        <v>53.47</v>
      </c>
      <c r="H11" s="4">
        <f>SUM(F11*G11)</f>
        <v>80205</v>
      </c>
    </row>
    <row r="12" spans="1:9" ht="13.05" customHeight="1" x14ac:dyDescent="0.3">
      <c r="A12" s="24" t="s">
        <v>25</v>
      </c>
      <c r="B12" s="25">
        <f>SUM(B9:B11)</f>
        <v>69</v>
      </c>
      <c r="C12" s="27"/>
      <c r="D12" s="25">
        <f>SUM(D9:D11)</f>
        <v>69</v>
      </c>
      <c r="E12" s="28"/>
      <c r="F12" s="25">
        <f>SUM(F9:F11)</f>
        <v>6900</v>
      </c>
      <c r="G12" s="29"/>
      <c r="H12" s="26">
        <f>SUM(H9:H11)</f>
        <v>276084</v>
      </c>
    </row>
    <row r="13" spans="1:9" s="8" customFormat="1" ht="13.05" customHeight="1" x14ac:dyDescent="0.3">
      <c r="A13" s="213" t="s">
        <v>70</v>
      </c>
      <c r="B13" s="214"/>
      <c r="C13" s="214"/>
      <c r="D13" s="214"/>
      <c r="E13" s="214"/>
      <c r="F13" s="214"/>
      <c r="G13" s="214"/>
      <c r="H13" s="215"/>
    </row>
    <row r="14" spans="1:9" ht="13.05" customHeight="1" x14ac:dyDescent="0.3">
      <c r="A14" s="2" t="s">
        <v>71</v>
      </c>
      <c r="B14" s="9">
        <v>1</v>
      </c>
      <c r="C14" s="3">
        <v>1</v>
      </c>
      <c r="D14" s="15">
        <f>SUM(B14*C14)</f>
        <v>1</v>
      </c>
      <c r="E14" s="9">
        <v>80</v>
      </c>
      <c r="F14" s="15">
        <f>SUM(D14*E14)</f>
        <v>80</v>
      </c>
      <c r="G14" s="22">
        <v>3.91</v>
      </c>
      <c r="H14" s="4">
        <f>SUM(F14*G14)</f>
        <v>312.8</v>
      </c>
    </row>
    <row r="15" spans="1:9" ht="13.05" customHeight="1" x14ac:dyDescent="0.3">
      <c r="A15" s="2" t="s">
        <v>72</v>
      </c>
      <c r="B15" s="9">
        <v>9</v>
      </c>
      <c r="C15" s="3">
        <v>1</v>
      </c>
      <c r="D15" s="15">
        <f>SUM(B15*C15)</f>
        <v>9</v>
      </c>
      <c r="E15" s="9">
        <v>80</v>
      </c>
      <c r="F15" s="15">
        <f>SUM(D15*E15)</f>
        <v>720</v>
      </c>
      <c r="G15" s="22">
        <v>30.08</v>
      </c>
      <c r="H15" s="4">
        <f>SUM(F15*G15)</f>
        <v>21657.599999999999</v>
      </c>
    </row>
    <row r="16" spans="1:9" ht="13.05" customHeight="1" x14ac:dyDescent="0.3">
      <c r="A16" s="83" t="s">
        <v>504</v>
      </c>
      <c r="B16" s="9">
        <v>13</v>
      </c>
      <c r="C16" s="3">
        <v>1</v>
      </c>
      <c r="D16" s="15">
        <f>SUM(B16*C16)</f>
        <v>13</v>
      </c>
      <c r="E16" s="9">
        <v>80</v>
      </c>
      <c r="F16" s="15">
        <f>SUM(D16*E16)</f>
        <v>1040</v>
      </c>
      <c r="G16" s="22">
        <v>3.91</v>
      </c>
      <c r="H16" s="4">
        <f>SUM(F16*G16)</f>
        <v>4066.4</v>
      </c>
    </row>
    <row r="17" spans="1:8" ht="13.05" customHeight="1" x14ac:dyDescent="0.3">
      <c r="A17" s="2" t="s">
        <v>73</v>
      </c>
      <c r="B17" s="9">
        <v>4</v>
      </c>
      <c r="C17" s="3">
        <v>1</v>
      </c>
      <c r="D17" s="15">
        <f>SUM(B17*C17)</f>
        <v>4</v>
      </c>
      <c r="E17" s="9">
        <v>80</v>
      </c>
      <c r="F17" s="15">
        <f>SUM(D17*E17)</f>
        <v>320</v>
      </c>
      <c r="G17" s="22">
        <v>3.91</v>
      </c>
      <c r="H17" s="4">
        <f>SUM(F17*G17)</f>
        <v>1251.2</v>
      </c>
    </row>
    <row r="18" spans="1:8" ht="13.05" customHeight="1" x14ac:dyDescent="0.3">
      <c r="A18" s="24" t="s">
        <v>25</v>
      </c>
      <c r="B18" s="25">
        <f>SUM(B14:B17)</f>
        <v>27</v>
      </c>
      <c r="C18" s="27"/>
      <c r="D18" s="25">
        <f>SUM(D14:D17)</f>
        <v>27</v>
      </c>
      <c r="E18" s="28"/>
      <c r="F18" s="25">
        <f>SUM(F14:F17)</f>
        <v>2160</v>
      </c>
      <c r="G18" s="29"/>
      <c r="H18" s="26">
        <f>SUM(H14:H17)</f>
        <v>27288</v>
      </c>
    </row>
    <row r="19" spans="1:8" s="8" customFormat="1" ht="13.05" customHeight="1" x14ac:dyDescent="0.3">
      <c r="A19" s="213" t="s">
        <v>52</v>
      </c>
      <c r="B19" s="214"/>
      <c r="C19" s="214"/>
      <c r="D19" s="214"/>
      <c r="E19" s="214"/>
      <c r="F19" s="214"/>
      <c r="G19" s="214"/>
      <c r="H19" s="215"/>
    </row>
    <row r="20" spans="1:8" ht="12.6" customHeight="1" x14ac:dyDescent="0.3">
      <c r="A20" s="2" t="s">
        <v>53</v>
      </c>
      <c r="B20" s="9">
        <v>8</v>
      </c>
      <c r="C20" s="3">
        <v>1</v>
      </c>
      <c r="D20" s="15">
        <f t="shared" ref="D20:D26" si="0">SUM(B20*C20)</f>
        <v>8</v>
      </c>
      <c r="E20" s="9">
        <v>3</v>
      </c>
      <c r="F20" s="15">
        <f t="shared" ref="F20:F26" si="1">SUM(D20*E20)</f>
        <v>24</v>
      </c>
      <c r="G20" s="22">
        <v>38.6</v>
      </c>
      <c r="H20" s="4">
        <f t="shared" ref="H20:H26" si="2">SUM(F20*G20)</f>
        <v>926.40000000000009</v>
      </c>
    </row>
    <row r="21" spans="1:8" s="8" customFormat="1" ht="13.05" customHeight="1" x14ac:dyDescent="0.3">
      <c r="A21" s="2" t="s">
        <v>23</v>
      </c>
      <c r="B21" s="9">
        <v>8</v>
      </c>
      <c r="C21" s="3">
        <v>1</v>
      </c>
      <c r="D21" s="15">
        <f t="shared" si="0"/>
        <v>8</v>
      </c>
      <c r="E21" s="9">
        <v>3</v>
      </c>
      <c r="F21" s="15">
        <f t="shared" si="1"/>
        <v>24</v>
      </c>
      <c r="G21" s="22">
        <v>36.229999999999997</v>
      </c>
      <c r="H21" s="4">
        <f t="shared" si="2"/>
        <v>869.52</v>
      </c>
    </row>
    <row r="22" spans="1:8" ht="13.05" customHeight="1" x14ac:dyDescent="0.3">
      <c r="A22" s="2" t="s">
        <v>24</v>
      </c>
      <c r="B22" s="9">
        <v>8</v>
      </c>
      <c r="C22" s="3">
        <v>1</v>
      </c>
      <c r="D22" s="15">
        <f t="shared" si="0"/>
        <v>8</v>
      </c>
      <c r="E22" s="9">
        <v>3</v>
      </c>
      <c r="F22" s="15">
        <f t="shared" si="1"/>
        <v>24</v>
      </c>
      <c r="G22" s="22">
        <v>53.47</v>
      </c>
      <c r="H22" s="4">
        <f t="shared" si="2"/>
        <v>1283.28</v>
      </c>
    </row>
    <row r="23" spans="1:8" ht="13.05" customHeight="1" x14ac:dyDescent="0.3">
      <c r="A23" s="84" t="s">
        <v>71</v>
      </c>
      <c r="B23" s="9">
        <v>4</v>
      </c>
      <c r="C23" s="3">
        <v>1</v>
      </c>
      <c r="D23" s="15">
        <f t="shared" si="0"/>
        <v>4</v>
      </c>
      <c r="E23" s="9">
        <v>3</v>
      </c>
      <c r="F23" s="15">
        <f t="shared" si="1"/>
        <v>12</v>
      </c>
      <c r="G23" s="22">
        <v>3.91</v>
      </c>
      <c r="H23" s="4">
        <f t="shared" si="2"/>
        <v>46.92</v>
      </c>
    </row>
    <row r="24" spans="1:8" ht="13.05" customHeight="1" x14ac:dyDescent="0.3">
      <c r="A24" s="84" t="s">
        <v>72</v>
      </c>
      <c r="B24" s="9">
        <v>4</v>
      </c>
      <c r="C24" s="3">
        <v>1</v>
      </c>
      <c r="D24" s="15">
        <f t="shared" si="0"/>
        <v>4</v>
      </c>
      <c r="E24" s="9">
        <v>3</v>
      </c>
      <c r="F24" s="15">
        <f t="shared" si="1"/>
        <v>12</v>
      </c>
      <c r="G24" s="22">
        <v>30.08</v>
      </c>
      <c r="H24" s="4">
        <f t="shared" si="2"/>
        <v>360.96</v>
      </c>
    </row>
    <row r="25" spans="1:8" ht="13.05" customHeight="1" x14ac:dyDescent="0.3">
      <c r="A25" s="84" t="s">
        <v>504</v>
      </c>
      <c r="B25" s="9">
        <v>4</v>
      </c>
      <c r="C25" s="3">
        <v>1</v>
      </c>
      <c r="D25" s="15">
        <f t="shared" si="0"/>
        <v>4</v>
      </c>
      <c r="E25" s="9">
        <v>3</v>
      </c>
      <c r="F25" s="15">
        <f t="shared" si="1"/>
        <v>12</v>
      </c>
      <c r="G25" s="22">
        <v>3.91</v>
      </c>
      <c r="H25" s="4">
        <f t="shared" si="2"/>
        <v>46.92</v>
      </c>
    </row>
    <row r="26" spans="1:8" ht="13.05" customHeight="1" x14ac:dyDescent="0.3">
      <c r="A26" s="84" t="s">
        <v>73</v>
      </c>
      <c r="B26" s="9">
        <v>4</v>
      </c>
      <c r="C26" s="3">
        <v>1</v>
      </c>
      <c r="D26" s="15">
        <f t="shared" si="0"/>
        <v>4</v>
      </c>
      <c r="E26" s="9">
        <v>3</v>
      </c>
      <c r="F26" s="15">
        <f t="shared" si="1"/>
        <v>12</v>
      </c>
      <c r="G26" s="22">
        <v>3.91</v>
      </c>
      <c r="H26" s="4">
        <f t="shared" si="2"/>
        <v>46.92</v>
      </c>
    </row>
    <row r="27" spans="1:8" ht="13.05" customHeight="1" x14ac:dyDescent="0.3">
      <c r="A27" s="24" t="s">
        <v>25</v>
      </c>
      <c r="B27" s="25">
        <f>SUM(B20:B26)</f>
        <v>40</v>
      </c>
      <c r="C27" s="27"/>
      <c r="D27" s="25">
        <f>SUM(D20:D26)</f>
        <v>40</v>
      </c>
      <c r="E27" s="28"/>
      <c r="F27" s="25">
        <f>SUM(F20:F26)</f>
        <v>120</v>
      </c>
      <c r="G27" s="29"/>
      <c r="H27" s="26">
        <f>SUM(H20:H26)</f>
        <v>3580.92</v>
      </c>
    </row>
    <row r="28" spans="1:8" ht="13.05" customHeight="1" x14ac:dyDescent="0.3">
      <c r="A28" s="213" t="s">
        <v>64</v>
      </c>
      <c r="B28" s="214"/>
      <c r="C28" s="214"/>
      <c r="D28" s="214"/>
      <c r="E28" s="214"/>
      <c r="F28" s="214"/>
      <c r="G28" s="214"/>
      <c r="H28" s="215"/>
    </row>
    <row r="29" spans="1:8" ht="13.05" customHeight="1" x14ac:dyDescent="0.3">
      <c r="A29" s="198" t="s">
        <v>54</v>
      </c>
      <c r="B29" s="199"/>
      <c r="C29" s="199"/>
      <c r="D29" s="199"/>
      <c r="E29" s="199"/>
      <c r="F29" s="199"/>
      <c r="G29" s="199"/>
      <c r="H29" s="200"/>
    </row>
    <row r="30" spans="1:8" s="8" customFormat="1" ht="13.05" customHeight="1" x14ac:dyDescent="0.3">
      <c r="A30" s="2" t="s">
        <v>55</v>
      </c>
      <c r="B30" s="201">
        <v>2</v>
      </c>
      <c r="C30" s="203">
        <v>4</v>
      </c>
      <c r="D30" s="205">
        <f>SUM(B30*C30)</f>
        <v>8</v>
      </c>
      <c r="E30" s="9">
        <v>6</v>
      </c>
      <c r="F30" s="15">
        <f>SUM(D30*E30)</f>
        <v>48</v>
      </c>
      <c r="G30" s="22">
        <v>38.6</v>
      </c>
      <c r="H30" s="4">
        <f>SUM(F30*G30)</f>
        <v>1852.8000000000002</v>
      </c>
    </row>
    <row r="31" spans="1:8" ht="13.05" customHeight="1" x14ac:dyDescent="0.3">
      <c r="A31" s="2" t="s">
        <v>56</v>
      </c>
      <c r="B31" s="202"/>
      <c r="C31" s="204"/>
      <c r="D31" s="206"/>
      <c r="E31" s="9">
        <v>2</v>
      </c>
      <c r="F31" s="15">
        <f>SUM(D30*E31)</f>
        <v>16</v>
      </c>
      <c r="G31" s="22">
        <v>38.6</v>
      </c>
      <c r="H31" s="4">
        <f>SUM(F31*G31)</f>
        <v>617.6</v>
      </c>
    </row>
    <row r="32" spans="1:8" ht="13.05" customHeight="1" x14ac:dyDescent="0.3">
      <c r="A32" s="198" t="s">
        <v>57</v>
      </c>
      <c r="B32" s="199"/>
      <c r="C32" s="199"/>
      <c r="D32" s="199"/>
      <c r="E32" s="199"/>
      <c r="F32" s="199"/>
      <c r="G32" s="199"/>
      <c r="H32" s="200"/>
    </row>
    <row r="33" spans="1:8" s="8" customFormat="1" ht="13.05" customHeight="1" x14ac:dyDescent="0.3">
      <c r="A33" s="2" t="s">
        <v>55</v>
      </c>
      <c r="B33" s="201">
        <v>32</v>
      </c>
      <c r="C33" s="203">
        <v>4</v>
      </c>
      <c r="D33" s="205">
        <f>SUM(B33*C33)</f>
        <v>128</v>
      </c>
      <c r="E33" s="9">
        <v>6</v>
      </c>
      <c r="F33" s="15">
        <f>SUM(D33*E33)</f>
        <v>768</v>
      </c>
      <c r="G33" s="22">
        <v>36.229999999999997</v>
      </c>
      <c r="H33" s="4">
        <f>SUM(F33*G33)</f>
        <v>27824.639999999999</v>
      </c>
    </row>
    <row r="34" spans="1:8" ht="13.05" customHeight="1" x14ac:dyDescent="0.3">
      <c r="A34" s="2" t="s">
        <v>56</v>
      </c>
      <c r="B34" s="202"/>
      <c r="C34" s="204"/>
      <c r="D34" s="206"/>
      <c r="E34" s="9">
        <v>2</v>
      </c>
      <c r="F34" s="15">
        <f>SUM(D33*E34)</f>
        <v>256</v>
      </c>
      <c r="G34" s="22">
        <v>36.229999999999997</v>
      </c>
      <c r="H34" s="4">
        <f>SUM(F34*G34)</f>
        <v>9274.8799999999992</v>
      </c>
    </row>
    <row r="35" spans="1:8" ht="13.05" customHeight="1" x14ac:dyDescent="0.3">
      <c r="A35" s="198" t="s">
        <v>58</v>
      </c>
      <c r="B35" s="199"/>
      <c r="C35" s="199"/>
      <c r="D35" s="199"/>
      <c r="E35" s="199"/>
      <c r="F35" s="199"/>
      <c r="G35" s="199"/>
      <c r="H35" s="200"/>
    </row>
    <row r="36" spans="1:8" ht="13.05" customHeight="1" x14ac:dyDescent="0.3">
      <c r="A36" s="2" t="s">
        <v>55</v>
      </c>
      <c r="B36" s="201">
        <v>10</v>
      </c>
      <c r="C36" s="203">
        <v>4</v>
      </c>
      <c r="D36" s="205">
        <f>SUM(B36*C36)</f>
        <v>40</v>
      </c>
      <c r="E36" s="9">
        <v>6</v>
      </c>
      <c r="F36" s="15">
        <f>SUM(D36*E36)</f>
        <v>240</v>
      </c>
      <c r="G36" s="22">
        <v>53.47</v>
      </c>
      <c r="H36" s="4">
        <f>SUM(F36*G36)</f>
        <v>12832.8</v>
      </c>
    </row>
    <row r="37" spans="1:8" ht="13.05" customHeight="1" x14ac:dyDescent="0.3">
      <c r="A37" s="2" t="s">
        <v>56</v>
      </c>
      <c r="B37" s="202"/>
      <c r="C37" s="204"/>
      <c r="D37" s="206"/>
      <c r="E37" s="9">
        <v>2</v>
      </c>
      <c r="F37" s="15">
        <f>SUM(D36*E37)</f>
        <v>80</v>
      </c>
      <c r="G37" s="22">
        <v>53.47</v>
      </c>
      <c r="H37" s="4">
        <f>SUM(F37*G37)</f>
        <v>4277.6000000000004</v>
      </c>
    </row>
    <row r="38" spans="1:8" s="8" customFormat="1" ht="13.05" customHeight="1" x14ac:dyDescent="0.3">
      <c r="A38" s="195" t="s">
        <v>164</v>
      </c>
      <c r="B38" s="196"/>
      <c r="C38" s="196"/>
      <c r="D38" s="196"/>
      <c r="E38" s="196"/>
      <c r="F38" s="196"/>
      <c r="G38" s="196"/>
      <c r="H38" s="197"/>
    </row>
    <row r="39" spans="1:8" ht="13.05" customHeight="1" x14ac:dyDescent="0.3">
      <c r="A39" s="83" t="s">
        <v>55</v>
      </c>
      <c r="B39" s="207">
        <v>1</v>
      </c>
      <c r="C39" s="209">
        <v>4</v>
      </c>
      <c r="D39" s="211">
        <f>SUM(B39*C39)</f>
        <v>4</v>
      </c>
      <c r="E39" s="86">
        <v>6</v>
      </c>
      <c r="F39" s="87">
        <f>SUM(D39*E39)</f>
        <v>24</v>
      </c>
      <c r="G39" s="88">
        <v>3.91</v>
      </c>
      <c r="H39" s="89">
        <f>SUM(F39*G39)</f>
        <v>93.84</v>
      </c>
    </row>
    <row r="40" spans="1:8" ht="13.05" customHeight="1" x14ac:dyDescent="0.3">
      <c r="A40" s="83" t="s">
        <v>56</v>
      </c>
      <c r="B40" s="208"/>
      <c r="C40" s="210"/>
      <c r="D40" s="212"/>
      <c r="E40" s="86">
        <v>2</v>
      </c>
      <c r="F40" s="87">
        <f>SUM(D39*E40)</f>
        <v>8</v>
      </c>
      <c r="G40" s="88">
        <v>3.91</v>
      </c>
      <c r="H40" s="89">
        <f>SUM(F40*G40)</f>
        <v>31.28</v>
      </c>
    </row>
    <row r="41" spans="1:8" s="8" customFormat="1" ht="13.05" customHeight="1" x14ac:dyDescent="0.3">
      <c r="A41" s="195" t="s">
        <v>165</v>
      </c>
      <c r="B41" s="196"/>
      <c r="C41" s="196"/>
      <c r="D41" s="196"/>
      <c r="E41" s="196"/>
      <c r="F41" s="196"/>
      <c r="G41" s="196"/>
      <c r="H41" s="197"/>
    </row>
    <row r="42" spans="1:8" ht="13.05" customHeight="1" x14ac:dyDescent="0.3">
      <c r="A42" s="83" t="s">
        <v>55</v>
      </c>
      <c r="B42" s="207">
        <v>6</v>
      </c>
      <c r="C42" s="209">
        <v>4</v>
      </c>
      <c r="D42" s="211">
        <f>SUM(B42*C42)</f>
        <v>24</v>
      </c>
      <c r="E42" s="86">
        <v>6</v>
      </c>
      <c r="F42" s="87">
        <f>SUM(D42*E42)</f>
        <v>144</v>
      </c>
      <c r="G42" s="88">
        <v>30.08</v>
      </c>
      <c r="H42" s="89">
        <f>SUM(F42*G42)</f>
        <v>4331.5199999999995</v>
      </c>
    </row>
    <row r="43" spans="1:8" ht="13.05" customHeight="1" x14ac:dyDescent="0.3">
      <c r="A43" s="83" t="s">
        <v>56</v>
      </c>
      <c r="B43" s="208"/>
      <c r="C43" s="210"/>
      <c r="D43" s="212"/>
      <c r="E43" s="86">
        <v>2</v>
      </c>
      <c r="F43" s="87">
        <f>SUM(D42*E43)</f>
        <v>48</v>
      </c>
      <c r="G43" s="88">
        <v>30.08</v>
      </c>
      <c r="H43" s="89">
        <f>SUM(F43*G43)</f>
        <v>1443.84</v>
      </c>
    </row>
    <row r="44" spans="1:8" s="8" customFormat="1" ht="13.05" customHeight="1" x14ac:dyDescent="0.3">
      <c r="A44" s="195" t="s">
        <v>505</v>
      </c>
      <c r="B44" s="196"/>
      <c r="C44" s="196"/>
      <c r="D44" s="196"/>
      <c r="E44" s="196"/>
      <c r="F44" s="196"/>
      <c r="G44" s="196"/>
      <c r="H44" s="197"/>
    </row>
    <row r="45" spans="1:8" ht="13.05" customHeight="1" x14ac:dyDescent="0.3">
      <c r="A45" s="83" t="s">
        <v>55</v>
      </c>
      <c r="B45" s="207">
        <v>5</v>
      </c>
      <c r="C45" s="209">
        <v>4</v>
      </c>
      <c r="D45" s="211">
        <f>SUM(B45*C45)</f>
        <v>20</v>
      </c>
      <c r="E45" s="128">
        <v>6</v>
      </c>
      <c r="F45" s="87">
        <f>SUM(D45*E45)</f>
        <v>120</v>
      </c>
      <c r="G45" s="88">
        <v>3.91</v>
      </c>
      <c r="H45" s="89">
        <f>SUM(F45*G45)</f>
        <v>469.20000000000005</v>
      </c>
    </row>
    <row r="46" spans="1:8" ht="13.05" customHeight="1" x14ac:dyDescent="0.3">
      <c r="A46" s="83" t="s">
        <v>56</v>
      </c>
      <c r="B46" s="208"/>
      <c r="C46" s="210"/>
      <c r="D46" s="212"/>
      <c r="E46" s="128">
        <v>2</v>
      </c>
      <c r="F46" s="87">
        <f>SUM(D45*E46)</f>
        <v>40</v>
      </c>
      <c r="G46" s="88">
        <v>3.91</v>
      </c>
      <c r="H46" s="89">
        <f>SUM(F46*G46)</f>
        <v>156.4</v>
      </c>
    </row>
    <row r="47" spans="1:8" ht="13.05" customHeight="1" x14ac:dyDescent="0.3">
      <c r="A47" s="195" t="s">
        <v>167</v>
      </c>
      <c r="B47" s="196"/>
      <c r="C47" s="196"/>
      <c r="D47" s="196"/>
      <c r="E47" s="196"/>
      <c r="F47" s="196"/>
      <c r="G47" s="196"/>
      <c r="H47" s="197"/>
    </row>
    <row r="48" spans="1:8" s="8" customFormat="1" ht="13.05" customHeight="1" x14ac:dyDescent="0.3">
      <c r="A48" s="2" t="s">
        <v>55</v>
      </c>
      <c r="B48" s="201">
        <v>1</v>
      </c>
      <c r="C48" s="203">
        <v>4</v>
      </c>
      <c r="D48" s="205">
        <f>SUM(B48*C48)</f>
        <v>4</v>
      </c>
      <c r="E48" s="70">
        <v>6</v>
      </c>
      <c r="F48" s="15">
        <f>SUM(D48*E48)</f>
        <v>24</v>
      </c>
      <c r="G48" s="22">
        <v>3.91</v>
      </c>
      <c r="H48" s="5">
        <f>SUM(F48*G48)</f>
        <v>93.84</v>
      </c>
    </row>
    <row r="49" spans="1:8" ht="13.05" customHeight="1" x14ac:dyDescent="0.3">
      <c r="A49" s="2" t="s">
        <v>56</v>
      </c>
      <c r="B49" s="202"/>
      <c r="C49" s="204"/>
      <c r="D49" s="206"/>
      <c r="E49" s="70">
        <v>2</v>
      </c>
      <c r="F49" s="15">
        <f>SUM(D48*E49)</f>
        <v>8</v>
      </c>
      <c r="G49" s="22">
        <v>3.91</v>
      </c>
      <c r="H49" s="5">
        <f>SUM(F49*G49)</f>
        <v>31.28</v>
      </c>
    </row>
    <row r="50" spans="1:8" s="8" customFormat="1" ht="13.05" customHeight="1" x14ac:dyDescent="0.3">
      <c r="A50" s="30" t="s">
        <v>25</v>
      </c>
      <c r="B50" s="25">
        <f>SUM(B30,B33,B36,B39,B45,B48,B42)</f>
        <v>57</v>
      </c>
      <c r="C50" s="31"/>
      <c r="D50" s="25">
        <f>SUM(D30,D33,D36,D39,D45,D48,D42)</f>
        <v>228</v>
      </c>
      <c r="E50" s="32"/>
      <c r="F50" s="25">
        <f>SUM(F30:F31,F33:F34,F36:F37,F39:F40,F45:F46,F42:F43,F48:F49)</f>
        <v>1824</v>
      </c>
      <c r="G50" s="33"/>
      <c r="H50" s="45">
        <f>SUM(H30:H31,H33:H34,H36:H37,H39:H40,H45:H46,H42:H43,H48:H49)</f>
        <v>63331.519999999982</v>
      </c>
    </row>
    <row r="51" spans="1:8" ht="13.05" customHeight="1" x14ac:dyDescent="0.3">
      <c r="A51" s="213" t="s">
        <v>59</v>
      </c>
      <c r="B51" s="214"/>
      <c r="C51" s="214"/>
      <c r="D51" s="214"/>
      <c r="E51" s="214"/>
      <c r="F51" s="214"/>
      <c r="G51" s="214"/>
      <c r="H51" s="215"/>
    </row>
    <row r="52" spans="1:8" ht="13.05" customHeight="1" x14ac:dyDescent="0.3">
      <c r="A52" s="198" t="s">
        <v>54</v>
      </c>
      <c r="B52" s="199"/>
      <c r="C52" s="199"/>
      <c r="D52" s="199"/>
      <c r="E52" s="199"/>
      <c r="F52" s="199"/>
      <c r="G52" s="199"/>
      <c r="H52" s="200"/>
    </row>
    <row r="53" spans="1:8" s="8" customFormat="1" ht="13.05" customHeight="1" x14ac:dyDescent="0.3">
      <c r="A53" s="2" t="s">
        <v>55</v>
      </c>
      <c r="B53" s="201">
        <v>4</v>
      </c>
      <c r="C53" s="203">
        <v>1</v>
      </c>
      <c r="D53" s="205">
        <f>SUM(B53*C53)</f>
        <v>4</v>
      </c>
      <c r="E53" s="71">
        <v>24</v>
      </c>
      <c r="F53" s="15">
        <f>SUM(D53*E53)</f>
        <v>96</v>
      </c>
      <c r="G53" s="22">
        <v>38.6</v>
      </c>
      <c r="H53" s="4">
        <f>SUM(F53*G53)</f>
        <v>3705.6000000000004</v>
      </c>
    </row>
    <row r="54" spans="1:8" ht="13.05" customHeight="1" x14ac:dyDescent="0.3">
      <c r="A54" s="2" t="s">
        <v>56</v>
      </c>
      <c r="B54" s="202"/>
      <c r="C54" s="204"/>
      <c r="D54" s="206"/>
      <c r="E54" s="71">
        <v>8</v>
      </c>
      <c r="F54" s="15">
        <f>SUM(D53*E54)</f>
        <v>32</v>
      </c>
      <c r="G54" s="22">
        <v>38.6</v>
      </c>
      <c r="H54" s="4">
        <f>SUM(F54*G54)</f>
        <v>1235.2</v>
      </c>
    </row>
    <row r="55" spans="1:8" ht="13.05" customHeight="1" x14ac:dyDescent="0.3">
      <c r="A55" s="198" t="s">
        <v>57</v>
      </c>
      <c r="B55" s="199"/>
      <c r="C55" s="199"/>
      <c r="D55" s="199"/>
      <c r="E55" s="199"/>
      <c r="F55" s="199"/>
      <c r="G55" s="199"/>
      <c r="H55" s="200"/>
    </row>
    <row r="56" spans="1:8" s="8" customFormat="1" ht="13.05" customHeight="1" x14ac:dyDescent="0.3">
      <c r="A56" s="2" t="s">
        <v>55</v>
      </c>
      <c r="B56" s="201">
        <v>85</v>
      </c>
      <c r="C56" s="203">
        <v>1</v>
      </c>
      <c r="D56" s="205">
        <f>SUM(B56*C56)</f>
        <v>85</v>
      </c>
      <c r="E56" s="71">
        <v>24</v>
      </c>
      <c r="F56" s="15">
        <f>SUM(D56*E56)</f>
        <v>2040</v>
      </c>
      <c r="G56" s="22">
        <v>36.229999999999997</v>
      </c>
      <c r="H56" s="4">
        <f>SUM(F56*G56)</f>
        <v>73909.2</v>
      </c>
    </row>
    <row r="57" spans="1:8" ht="13.05" customHeight="1" x14ac:dyDescent="0.3">
      <c r="A57" s="2" t="s">
        <v>56</v>
      </c>
      <c r="B57" s="202"/>
      <c r="C57" s="204"/>
      <c r="D57" s="206"/>
      <c r="E57" s="71">
        <v>8</v>
      </c>
      <c r="F57" s="15">
        <f>SUM(D56*E57)</f>
        <v>680</v>
      </c>
      <c r="G57" s="22">
        <v>36.229999999999997</v>
      </c>
      <c r="H57" s="4">
        <f>SUM(F57*G57)</f>
        <v>24636.399999999998</v>
      </c>
    </row>
    <row r="58" spans="1:8" ht="13.05" customHeight="1" x14ac:dyDescent="0.3">
      <c r="A58" s="198" t="s">
        <v>58</v>
      </c>
      <c r="B58" s="199"/>
      <c r="C58" s="199"/>
      <c r="D58" s="199"/>
      <c r="E58" s="199"/>
      <c r="F58" s="199"/>
      <c r="G58" s="199"/>
      <c r="H58" s="200"/>
    </row>
    <row r="59" spans="1:8" ht="13.05" customHeight="1" x14ac:dyDescent="0.3">
      <c r="A59" s="2" t="s">
        <v>55</v>
      </c>
      <c r="B59" s="201">
        <v>20</v>
      </c>
      <c r="C59" s="203">
        <v>1</v>
      </c>
      <c r="D59" s="205">
        <f>SUM(B59*C59)</f>
        <v>20</v>
      </c>
      <c r="E59" s="71">
        <v>24</v>
      </c>
      <c r="F59" s="15">
        <f>SUM(D59*E59)</f>
        <v>480</v>
      </c>
      <c r="G59" s="22">
        <v>53.47</v>
      </c>
      <c r="H59" s="4">
        <f>SUM(F59*G59)</f>
        <v>25665.599999999999</v>
      </c>
    </row>
    <row r="60" spans="1:8" ht="13.05" customHeight="1" x14ac:dyDescent="0.3">
      <c r="A60" s="2" t="s">
        <v>56</v>
      </c>
      <c r="B60" s="202"/>
      <c r="C60" s="204"/>
      <c r="D60" s="206"/>
      <c r="E60" s="71">
        <v>8</v>
      </c>
      <c r="F60" s="15">
        <f>SUM(D59*E60)</f>
        <v>160</v>
      </c>
      <c r="G60" s="22">
        <v>53.47</v>
      </c>
      <c r="H60" s="4">
        <f>SUM(F60*G60)</f>
        <v>8555.2000000000007</v>
      </c>
    </row>
    <row r="61" spans="1:8" s="8" customFormat="1" ht="13.05" customHeight="1" x14ac:dyDescent="0.3">
      <c r="A61" s="195" t="s">
        <v>164</v>
      </c>
      <c r="B61" s="196"/>
      <c r="C61" s="196"/>
      <c r="D61" s="196"/>
      <c r="E61" s="196"/>
      <c r="F61" s="196"/>
      <c r="G61" s="196"/>
      <c r="H61" s="197"/>
    </row>
    <row r="62" spans="1:8" ht="13.05" customHeight="1" x14ac:dyDescent="0.3">
      <c r="A62" s="83" t="s">
        <v>55</v>
      </c>
      <c r="B62" s="207">
        <v>2</v>
      </c>
      <c r="C62" s="209">
        <v>1</v>
      </c>
      <c r="D62" s="211">
        <f>SUM(B62*C62)</f>
        <v>2</v>
      </c>
      <c r="E62" s="90">
        <v>24</v>
      </c>
      <c r="F62" s="87">
        <f>SUM(D62*E62)</f>
        <v>48</v>
      </c>
      <c r="G62" s="88">
        <v>3.91</v>
      </c>
      <c r="H62" s="89">
        <f>SUM(F62*G62)</f>
        <v>187.68</v>
      </c>
    </row>
    <row r="63" spans="1:8" ht="13.05" customHeight="1" x14ac:dyDescent="0.3">
      <c r="A63" s="83" t="s">
        <v>56</v>
      </c>
      <c r="B63" s="208"/>
      <c r="C63" s="210"/>
      <c r="D63" s="212"/>
      <c r="E63" s="90">
        <v>8</v>
      </c>
      <c r="F63" s="87">
        <f>SUM(D62*E63)</f>
        <v>16</v>
      </c>
      <c r="G63" s="88">
        <v>3.91</v>
      </c>
      <c r="H63" s="89">
        <f>SUM(F63*G63)</f>
        <v>62.56</v>
      </c>
    </row>
    <row r="64" spans="1:8" s="8" customFormat="1" ht="13.05" customHeight="1" x14ac:dyDescent="0.3">
      <c r="A64" s="195" t="s">
        <v>165</v>
      </c>
      <c r="B64" s="196"/>
      <c r="C64" s="196"/>
      <c r="D64" s="196"/>
      <c r="E64" s="196"/>
      <c r="F64" s="196"/>
      <c r="G64" s="196"/>
      <c r="H64" s="197"/>
    </row>
    <row r="65" spans="1:8" ht="13.05" customHeight="1" x14ac:dyDescent="0.3">
      <c r="A65" s="83" t="s">
        <v>55</v>
      </c>
      <c r="B65" s="207">
        <v>10</v>
      </c>
      <c r="C65" s="209">
        <v>1</v>
      </c>
      <c r="D65" s="211">
        <f>SUM(B65*C65)</f>
        <v>10</v>
      </c>
      <c r="E65" s="90">
        <v>24</v>
      </c>
      <c r="F65" s="87">
        <f>SUM(D65*E65)</f>
        <v>240</v>
      </c>
      <c r="G65" s="88">
        <v>30.08</v>
      </c>
      <c r="H65" s="89">
        <f>SUM(F65*G65)</f>
        <v>7219.2</v>
      </c>
    </row>
    <row r="66" spans="1:8" ht="13.05" customHeight="1" x14ac:dyDescent="0.3">
      <c r="A66" s="83" t="s">
        <v>56</v>
      </c>
      <c r="B66" s="208"/>
      <c r="C66" s="210"/>
      <c r="D66" s="212"/>
      <c r="E66" s="90">
        <v>8</v>
      </c>
      <c r="F66" s="87">
        <f>SUM(D65*E66)</f>
        <v>80</v>
      </c>
      <c r="G66" s="88">
        <v>30.08</v>
      </c>
      <c r="H66" s="89">
        <f>SUM(F66*G66)</f>
        <v>2406.3999999999996</v>
      </c>
    </row>
    <row r="67" spans="1:8" s="8" customFormat="1" ht="13.05" customHeight="1" x14ac:dyDescent="0.3">
      <c r="A67" s="195" t="s">
        <v>505</v>
      </c>
      <c r="B67" s="196"/>
      <c r="C67" s="196"/>
      <c r="D67" s="196"/>
      <c r="E67" s="196"/>
      <c r="F67" s="196"/>
      <c r="G67" s="196"/>
      <c r="H67" s="197"/>
    </row>
    <row r="68" spans="1:8" ht="13.05" customHeight="1" x14ac:dyDescent="0.3">
      <c r="A68" s="2" t="s">
        <v>55</v>
      </c>
      <c r="B68" s="201">
        <v>10</v>
      </c>
      <c r="C68" s="203">
        <v>1</v>
      </c>
      <c r="D68" s="205">
        <f>SUM(B68*C68)</f>
        <v>10</v>
      </c>
      <c r="E68" s="124">
        <v>24</v>
      </c>
      <c r="F68" s="15">
        <f>SUM(D68*E68)</f>
        <v>240</v>
      </c>
      <c r="G68" s="22">
        <v>3.91</v>
      </c>
      <c r="H68" s="5">
        <f>SUM(F68*G68)</f>
        <v>938.40000000000009</v>
      </c>
    </row>
    <row r="69" spans="1:8" ht="13.05" customHeight="1" x14ac:dyDescent="0.3">
      <c r="A69" s="2" t="s">
        <v>56</v>
      </c>
      <c r="B69" s="202"/>
      <c r="C69" s="204"/>
      <c r="D69" s="206"/>
      <c r="E69" s="124">
        <v>8</v>
      </c>
      <c r="F69" s="15">
        <f>SUM(D68*E69)</f>
        <v>80</v>
      </c>
      <c r="G69" s="22">
        <v>3.91</v>
      </c>
      <c r="H69" s="5">
        <f>SUM(F69*G69)</f>
        <v>312.8</v>
      </c>
    </row>
    <row r="70" spans="1:8" ht="13.05" customHeight="1" x14ac:dyDescent="0.3">
      <c r="A70" s="195" t="s">
        <v>166</v>
      </c>
      <c r="B70" s="196"/>
      <c r="C70" s="196"/>
      <c r="D70" s="196"/>
      <c r="E70" s="196"/>
      <c r="F70" s="196"/>
      <c r="G70" s="196"/>
      <c r="H70" s="197"/>
    </row>
    <row r="71" spans="1:8" s="8" customFormat="1" ht="13.05" customHeight="1" x14ac:dyDescent="0.3">
      <c r="A71" s="2" t="s">
        <v>55</v>
      </c>
      <c r="B71" s="201">
        <v>2</v>
      </c>
      <c r="C71" s="203">
        <v>1</v>
      </c>
      <c r="D71" s="205">
        <f>SUM(B71*C71)</f>
        <v>2</v>
      </c>
      <c r="E71" s="71">
        <v>24</v>
      </c>
      <c r="F71" s="15">
        <f>SUM(D71*E71)</f>
        <v>48</v>
      </c>
      <c r="G71" s="22">
        <v>3.91</v>
      </c>
      <c r="H71" s="5">
        <f>SUM(F71*G71)</f>
        <v>187.68</v>
      </c>
    </row>
    <row r="72" spans="1:8" ht="13.05" customHeight="1" x14ac:dyDescent="0.3">
      <c r="A72" s="2" t="s">
        <v>56</v>
      </c>
      <c r="B72" s="202"/>
      <c r="C72" s="204"/>
      <c r="D72" s="206"/>
      <c r="E72" s="71">
        <v>8</v>
      </c>
      <c r="F72" s="15">
        <f>SUM(D71*E72)</f>
        <v>16</v>
      </c>
      <c r="G72" s="22">
        <v>3.91</v>
      </c>
      <c r="H72" s="5">
        <f>SUM(F72*G72)</f>
        <v>62.56</v>
      </c>
    </row>
    <row r="73" spans="1:8" ht="13.05" customHeight="1" x14ac:dyDescent="0.3">
      <c r="A73" s="24" t="s">
        <v>25</v>
      </c>
      <c r="B73" s="25">
        <f>SUM(B53,B59,B65,B56,B62,B71,B68)</f>
        <v>133</v>
      </c>
      <c r="C73" s="27"/>
      <c r="D73" s="25">
        <f>SUM(D53,D59,D65,D56,D62,D71,D68)</f>
        <v>133</v>
      </c>
      <c r="E73" s="28"/>
      <c r="F73" s="25">
        <f>SUM(F53:F54,F59:F60,F65:F66,F56:F57,F62:F63,F68:F69,F71:F72)</f>
        <v>4256</v>
      </c>
      <c r="G73" s="29"/>
      <c r="H73" s="45">
        <f>SUM(H53:H54,H59:H60,H65:H66,H56:H57,H62:H63,H68:H69,H71:H72)</f>
        <v>149084.47999999995</v>
      </c>
    </row>
    <row r="74" spans="1:8" ht="13.05" customHeight="1" x14ac:dyDescent="0.3">
      <c r="A74" s="36" t="s">
        <v>78</v>
      </c>
      <c r="B74" s="37">
        <f>SUM(B7,B12,B18,B27,B50,B73,)</f>
        <v>397</v>
      </c>
      <c r="C74" s="38"/>
      <c r="D74" s="37">
        <f>SUM(D7,D12,D18,D27,D50,D73,)</f>
        <v>568</v>
      </c>
      <c r="E74" s="39"/>
      <c r="F74" s="37">
        <f>SUM(F7,F12,F18,F27,F50,F73,)</f>
        <v>18100</v>
      </c>
      <c r="G74" s="40"/>
      <c r="H74" s="69">
        <f>SUM(H7,H12,H18,H27,H50,H73)</f>
        <v>633390.5199999999</v>
      </c>
    </row>
    <row r="76" spans="1:8" ht="18" x14ac:dyDescent="0.35">
      <c r="A76" s="116" t="s">
        <v>103</v>
      </c>
      <c r="B76" s="117"/>
      <c r="C76" s="118"/>
      <c r="D76" s="117"/>
      <c r="E76" s="117"/>
      <c r="F76" s="117"/>
      <c r="G76" s="119"/>
      <c r="H76" s="118"/>
    </row>
    <row r="77" spans="1:8" s="8" customFormat="1" ht="32.4" customHeight="1" x14ac:dyDescent="0.3">
      <c r="A77" s="213" t="s">
        <v>261</v>
      </c>
      <c r="B77" s="214"/>
      <c r="C77" s="214"/>
      <c r="D77" s="214"/>
      <c r="E77" s="214"/>
      <c r="F77" s="214"/>
      <c r="G77" s="214"/>
      <c r="H77" s="215"/>
    </row>
    <row r="78" spans="1:8" ht="13.05" customHeight="1" x14ac:dyDescent="0.3">
      <c r="A78" s="72" t="s">
        <v>99</v>
      </c>
      <c r="B78" s="73">
        <v>0</v>
      </c>
      <c r="C78" s="74">
        <v>0</v>
      </c>
      <c r="D78" s="15">
        <v>-1</v>
      </c>
      <c r="E78" s="73">
        <v>3</v>
      </c>
      <c r="F78" s="15">
        <f>SUM(D78*E78)</f>
        <v>-3</v>
      </c>
      <c r="G78" s="75">
        <v>0</v>
      </c>
      <c r="H78" s="76">
        <f>SUM(F78*G78)</f>
        <v>0</v>
      </c>
    </row>
    <row r="79" spans="1:8" s="8" customFormat="1" ht="13.05" customHeight="1" x14ac:dyDescent="0.3">
      <c r="A79" s="72" t="s">
        <v>100</v>
      </c>
      <c r="B79" s="73">
        <v>0</v>
      </c>
      <c r="C79" s="74">
        <v>0</v>
      </c>
      <c r="D79" s="15">
        <v>-1</v>
      </c>
      <c r="E79" s="73">
        <v>3</v>
      </c>
      <c r="F79" s="15">
        <f>SUM(D79*E79)</f>
        <v>-3</v>
      </c>
      <c r="G79" s="75">
        <v>0</v>
      </c>
      <c r="H79" s="76">
        <f>SUM(F79*G79)</f>
        <v>0</v>
      </c>
    </row>
    <row r="80" spans="1:8" ht="13.05" customHeight="1" x14ac:dyDescent="0.3">
      <c r="A80" s="72" t="s">
        <v>98</v>
      </c>
      <c r="B80" s="73">
        <v>0</v>
      </c>
      <c r="C80" s="74">
        <v>0</v>
      </c>
      <c r="D80" s="15">
        <v>-1</v>
      </c>
      <c r="E80" s="73">
        <v>3</v>
      </c>
      <c r="F80" s="15">
        <f>SUM(D80*E80)</f>
        <v>-3</v>
      </c>
      <c r="G80" s="75">
        <v>0</v>
      </c>
      <c r="H80" s="76">
        <f>SUM(F80*G80)</f>
        <v>0</v>
      </c>
    </row>
    <row r="81" spans="1:8" s="8" customFormat="1" ht="28.2" customHeight="1" x14ac:dyDescent="0.3">
      <c r="A81" s="213" t="s">
        <v>264</v>
      </c>
      <c r="B81" s="214"/>
      <c r="C81" s="214"/>
      <c r="D81" s="214"/>
      <c r="E81" s="214"/>
      <c r="F81" s="214"/>
      <c r="G81" s="214"/>
      <c r="H81" s="215"/>
    </row>
    <row r="82" spans="1:8" ht="13.05" customHeight="1" x14ac:dyDescent="0.3">
      <c r="A82" s="219" t="s">
        <v>314</v>
      </c>
      <c r="B82" s="220"/>
      <c r="C82" s="220"/>
      <c r="D82" s="220"/>
      <c r="E82" s="220"/>
      <c r="F82" s="220"/>
      <c r="G82" s="220"/>
      <c r="H82" s="221"/>
    </row>
    <row r="83" spans="1:8" s="8" customFormat="1" ht="13.05" customHeight="1" x14ac:dyDescent="0.3">
      <c r="A83" s="72" t="s">
        <v>55</v>
      </c>
      <c r="B83" s="222">
        <v>0</v>
      </c>
      <c r="C83" s="224">
        <v>0</v>
      </c>
      <c r="D83" s="205">
        <v>-4</v>
      </c>
      <c r="E83" s="73">
        <v>6</v>
      </c>
      <c r="F83" s="15">
        <f>SUM(D83*E83)</f>
        <v>-24</v>
      </c>
      <c r="G83" s="75">
        <v>0</v>
      </c>
      <c r="H83" s="76">
        <f>SUM(F83*G83)</f>
        <v>0</v>
      </c>
    </row>
    <row r="84" spans="1:8" ht="13.05" customHeight="1" x14ac:dyDescent="0.3">
      <c r="A84" s="72" t="s">
        <v>56</v>
      </c>
      <c r="B84" s="223"/>
      <c r="C84" s="225"/>
      <c r="D84" s="206"/>
      <c r="E84" s="73">
        <v>2</v>
      </c>
      <c r="F84" s="15">
        <f>SUM(D83*E84)</f>
        <v>-8</v>
      </c>
      <c r="G84" s="75">
        <v>0</v>
      </c>
      <c r="H84" s="76">
        <f>SUM(F84*G84)</f>
        <v>0</v>
      </c>
    </row>
    <row r="85" spans="1:8" ht="13.05" customHeight="1" x14ac:dyDescent="0.3">
      <c r="A85" s="219" t="s">
        <v>57</v>
      </c>
      <c r="B85" s="220"/>
      <c r="C85" s="220"/>
      <c r="D85" s="220"/>
      <c r="E85" s="220"/>
      <c r="F85" s="220"/>
      <c r="G85" s="220"/>
      <c r="H85" s="221"/>
    </row>
    <row r="86" spans="1:8" ht="13.05" customHeight="1" x14ac:dyDescent="0.3">
      <c r="A86" s="72" t="s">
        <v>55</v>
      </c>
      <c r="B86" s="222">
        <v>0</v>
      </c>
      <c r="C86" s="224">
        <v>0</v>
      </c>
      <c r="D86" s="205">
        <v>-20</v>
      </c>
      <c r="E86" s="73">
        <v>6</v>
      </c>
      <c r="F86" s="15">
        <f>SUM(D86*E86)</f>
        <v>-120</v>
      </c>
      <c r="G86" s="75">
        <v>0</v>
      </c>
      <c r="H86" s="76">
        <f>SUM(F86*G86)</f>
        <v>0</v>
      </c>
    </row>
    <row r="87" spans="1:8" ht="13.05" customHeight="1" x14ac:dyDescent="0.3">
      <c r="A87" s="72" t="s">
        <v>56</v>
      </c>
      <c r="B87" s="223"/>
      <c r="C87" s="225"/>
      <c r="D87" s="206"/>
      <c r="E87" s="73">
        <v>2</v>
      </c>
      <c r="F87" s="15">
        <f>SUM(D86*E87)</f>
        <v>-40</v>
      </c>
      <c r="G87" s="75">
        <v>0</v>
      </c>
      <c r="H87" s="76">
        <f>SUM(F87*G87)</f>
        <v>0</v>
      </c>
    </row>
    <row r="88" spans="1:8" ht="13.05" customHeight="1" x14ac:dyDescent="0.3">
      <c r="A88" s="219" t="s">
        <v>58</v>
      </c>
      <c r="B88" s="220"/>
      <c r="C88" s="220"/>
      <c r="D88" s="220"/>
      <c r="E88" s="220"/>
      <c r="F88" s="220"/>
      <c r="G88" s="220"/>
      <c r="H88" s="221"/>
    </row>
    <row r="89" spans="1:8" ht="13.05" customHeight="1" x14ac:dyDescent="0.3">
      <c r="A89" s="72" t="s">
        <v>55</v>
      </c>
      <c r="B89" s="222">
        <v>0</v>
      </c>
      <c r="C89" s="224">
        <v>0</v>
      </c>
      <c r="D89" s="205">
        <v>-16</v>
      </c>
      <c r="E89" s="73">
        <v>6</v>
      </c>
      <c r="F89" s="15">
        <f>SUM(D89*E89)</f>
        <v>-96</v>
      </c>
      <c r="G89" s="75">
        <v>0</v>
      </c>
      <c r="H89" s="76">
        <f>SUM(F89*G89)</f>
        <v>0</v>
      </c>
    </row>
    <row r="90" spans="1:8" s="8" customFormat="1" ht="13.05" customHeight="1" x14ac:dyDescent="0.3">
      <c r="A90" s="72" t="s">
        <v>56</v>
      </c>
      <c r="B90" s="223"/>
      <c r="C90" s="225"/>
      <c r="D90" s="206"/>
      <c r="E90" s="73">
        <v>2</v>
      </c>
      <c r="F90" s="15">
        <f>SUM(D89*E90)</f>
        <v>-32</v>
      </c>
      <c r="G90" s="75">
        <v>0</v>
      </c>
      <c r="H90" s="76">
        <f>SUM(F90*G90)</f>
        <v>0</v>
      </c>
    </row>
    <row r="91" spans="1:8" ht="32.4" customHeight="1" x14ac:dyDescent="0.3">
      <c r="A91" s="213" t="s">
        <v>262</v>
      </c>
      <c r="B91" s="214"/>
      <c r="C91" s="214"/>
      <c r="D91" s="214"/>
      <c r="E91" s="214"/>
      <c r="F91" s="214"/>
      <c r="G91" s="214"/>
      <c r="H91" s="215"/>
    </row>
    <row r="92" spans="1:8" x14ac:dyDescent="0.3">
      <c r="A92" s="219" t="s">
        <v>54</v>
      </c>
      <c r="B92" s="220"/>
      <c r="C92" s="220"/>
      <c r="D92" s="220"/>
      <c r="E92" s="220"/>
      <c r="F92" s="220"/>
      <c r="G92" s="220"/>
      <c r="H92" s="221"/>
    </row>
    <row r="93" spans="1:8" x14ac:dyDescent="0.3">
      <c r="A93" s="72" t="s">
        <v>55</v>
      </c>
      <c r="B93" s="222">
        <v>0</v>
      </c>
      <c r="C93" s="224">
        <v>0</v>
      </c>
      <c r="D93" s="205">
        <v>-1</v>
      </c>
      <c r="E93" s="73">
        <v>25</v>
      </c>
      <c r="F93" s="15">
        <f>SUM(D93*E93)</f>
        <v>-25</v>
      </c>
      <c r="G93" s="75">
        <v>0</v>
      </c>
      <c r="H93" s="76">
        <f>SUM(F93*G93)</f>
        <v>0</v>
      </c>
    </row>
    <row r="94" spans="1:8" x14ac:dyDescent="0.3">
      <c r="A94" s="72" t="s">
        <v>56</v>
      </c>
      <c r="B94" s="223"/>
      <c r="C94" s="225"/>
      <c r="D94" s="206"/>
      <c r="E94" s="73">
        <v>8</v>
      </c>
      <c r="F94" s="15">
        <f>SUM(D93*E94)</f>
        <v>-8</v>
      </c>
      <c r="G94" s="75">
        <v>0</v>
      </c>
      <c r="H94" s="76">
        <f>SUM(F94*G94)</f>
        <v>0</v>
      </c>
    </row>
    <row r="95" spans="1:8" x14ac:dyDescent="0.3">
      <c r="A95" s="219" t="s">
        <v>57</v>
      </c>
      <c r="B95" s="220"/>
      <c r="C95" s="220"/>
      <c r="D95" s="220"/>
      <c r="E95" s="220"/>
      <c r="F95" s="220"/>
      <c r="G95" s="220"/>
      <c r="H95" s="221"/>
    </row>
    <row r="96" spans="1:8" x14ac:dyDescent="0.3">
      <c r="A96" s="72" t="s">
        <v>55</v>
      </c>
      <c r="B96" s="222">
        <v>0</v>
      </c>
      <c r="C96" s="224">
        <v>0</v>
      </c>
      <c r="D96" s="205">
        <v>-20</v>
      </c>
      <c r="E96" s="73">
        <v>25</v>
      </c>
      <c r="F96" s="15">
        <f>SUM(D96*E96)</f>
        <v>-500</v>
      </c>
      <c r="G96" s="75">
        <v>0</v>
      </c>
      <c r="H96" s="76">
        <f>SUM(F96*G96)</f>
        <v>0</v>
      </c>
    </row>
    <row r="97" spans="1:8" x14ac:dyDescent="0.3">
      <c r="A97" s="72" t="s">
        <v>56</v>
      </c>
      <c r="B97" s="223"/>
      <c r="C97" s="225"/>
      <c r="D97" s="206"/>
      <c r="E97" s="73">
        <v>8</v>
      </c>
      <c r="F97" s="15">
        <f>SUM(D96*E97)</f>
        <v>-160</v>
      </c>
      <c r="G97" s="75">
        <v>0</v>
      </c>
      <c r="H97" s="76">
        <f>SUM(F97*G97)</f>
        <v>0</v>
      </c>
    </row>
    <row r="98" spans="1:8" x14ac:dyDescent="0.3">
      <c r="A98" s="219" t="s">
        <v>58</v>
      </c>
      <c r="B98" s="220"/>
      <c r="C98" s="220"/>
      <c r="D98" s="220"/>
      <c r="E98" s="220"/>
      <c r="F98" s="220"/>
      <c r="G98" s="220"/>
      <c r="H98" s="221"/>
    </row>
    <row r="99" spans="1:8" x14ac:dyDescent="0.3">
      <c r="A99" s="72" t="s">
        <v>55</v>
      </c>
      <c r="B99" s="222">
        <v>0</v>
      </c>
      <c r="C99" s="224">
        <v>0</v>
      </c>
      <c r="D99" s="205">
        <v>-4</v>
      </c>
      <c r="E99" s="73">
        <v>25</v>
      </c>
      <c r="F99" s="15">
        <f>SUM(D99*E99)</f>
        <v>-100</v>
      </c>
      <c r="G99" s="75">
        <v>0</v>
      </c>
      <c r="H99" s="76">
        <f>SUM(F99*G99)</f>
        <v>0</v>
      </c>
    </row>
    <row r="100" spans="1:8" x14ac:dyDescent="0.3">
      <c r="A100" s="72" t="s">
        <v>56</v>
      </c>
      <c r="B100" s="223"/>
      <c r="C100" s="225"/>
      <c r="D100" s="206"/>
      <c r="E100" s="73">
        <v>8</v>
      </c>
      <c r="F100" s="15">
        <f>SUM(D99*E100)</f>
        <v>-32</v>
      </c>
      <c r="G100" s="75">
        <v>0</v>
      </c>
      <c r="H100" s="76">
        <f>SUM(F100*G100)</f>
        <v>0</v>
      </c>
    </row>
    <row r="101" spans="1:8" x14ac:dyDescent="0.3">
      <c r="A101" s="213" t="s">
        <v>308</v>
      </c>
      <c r="B101" s="214"/>
      <c r="C101" s="214"/>
      <c r="D101" s="214"/>
      <c r="E101" s="214"/>
      <c r="F101" s="214"/>
      <c r="G101" s="214"/>
      <c r="H101" s="215"/>
    </row>
    <row r="102" spans="1:8" x14ac:dyDescent="0.3">
      <c r="A102" s="72" t="s">
        <v>315</v>
      </c>
      <c r="B102" s="73">
        <v>0</v>
      </c>
      <c r="C102" s="74">
        <v>0</v>
      </c>
      <c r="D102" s="15">
        <v>-1</v>
      </c>
      <c r="E102" s="73">
        <v>33</v>
      </c>
      <c r="F102" s="15">
        <f t="shared" ref="F102:F110" si="3">SUM(D102*E102)</f>
        <v>-33</v>
      </c>
      <c r="G102" s="75">
        <v>0</v>
      </c>
      <c r="H102" s="76">
        <f t="shared" ref="H102:H110" si="4">SUM(F102*G102)</f>
        <v>0</v>
      </c>
    </row>
    <row r="103" spans="1:8" x14ac:dyDescent="0.3">
      <c r="A103" s="72" t="s">
        <v>316</v>
      </c>
      <c r="B103" s="73">
        <v>0</v>
      </c>
      <c r="C103" s="74">
        <v>0</v>
      </c>
      <c r="D103" s="15">
        <v>-20</v>
      </c>
      <c r="E103" s="73">
        <v>33</v>
      </c>
      <c r="F103" s="15">
        <f t="shared" si="3"/>
        <v>-660</v>
      </c>
      <c r="G103" s="75">
        <v>0</v>
      </c>
      <c r="H103" s="76">
        <f t="shared" si="4"/>
        <v>0</v>
      </c>
    </row>
    <row r="104" spans="1:8" x14ac:dyDescent="0.3">
      <c r="A104" s="72" t="s">
        <v>317</v>
      </c>
      <c r="B104" s="73">
        <v>0</v>
      </c>
      <c r="C104" s="74">
        <v>0</v>
      </c>
      <c r="D104" s="15">
        <v>-4</v>
      </c>
      <c r="E104" s="73">
        <v>33</v>
      </c>
      <c r="F104" s="15">
        <f t="shared" si="3"/>
        <v>-132</v>
      </c>
      <c r="G104" s="75">
        <v>0</v>
      </c>
      <c r="H104" s="76">
        <f t="shared" si="4"/>
        <v>0</v>
      </c>
    </row>
    <row r="105" spans="1:8" x14ac:dyDescent="0.3">
      <c r="A105" s="72" t="s">
        <v>318</v>
      </c>
      <c r="B105" s="73">
        <v>0</v>
      </c>
      <c r="C105" s="74">
        <v>0</v>
      </c>
      <c r="D105" s="15">
        <v>-1</v>
      </c>
      <c r="E105" s="73">
        <v>30</v>
      </c>
      <c r="F105" s="15">
        <f t="shared" si="3"/>
        <v>-30</v>
      </c>
      <c r="G105" s="75">
        <v>0</v>
      </c>
      <c r="H105" s="76">
        <f t="shared" si="4"/>
        <v>0</v>
      </c>
    </row>
    <row r="106" spans="1:8" x14ac:dyDescent="0.3">
      <c r="A106" s="72" t="s">
        <v>319</v>
      </c>
      <c r="B106" s="73">
        <v>0</v>
      </c>
      <c r="C106" s="74">
        <v>0</v>
      </c>
      <c r="D106" s="15">
        <v>-27</v>
      </c>
      <c r="E106" s="73">
        <v>30</v>
      </c>
      <c r="F106" s="15">
        <f t="shared" si="3"/>
        <v>-810</v>
      </c>
      <c r="G106" s="75">
        <v>0</v>
      </c>
      <c r="H106" s="76">
        <f t="shared" si="4"/>
        <v>0</v>
      </c>
    </row>
    <row r="107" spans="1:8" x14ac:dyDescent="0.3">
      <c r="A107" s="72" t="s">
        <v>320</v>
      </c>
      <c r="B107" s="73">
        <v>0</v>
      </c>
      <c r="C107" s="74">
        <v>0</v>
      </c>
      <c r="D107" s="15">
        <v>-6</v>
      </c>
      <c r="E107" s="73">
        <v>30</v>
      </c>
      <c r="F107" s="15">
        <f t="shared" si="3"/>
        <v>-180</v>
      </c>
      <c r="G107" s="75">
        <v>0</v>
      </c>
      <c r="H107" s="76">
        <f t="shared" si="4"/>
        <v>0</v>
      </c>
    </row>
    <row r="108" spans="1:8" x14ac:dyDescent="0.3">
      <c r="A108" s="72" t="s">
        <v>321</v>
      </c>
      <c r="B108" s="73">
        <v>0</v>
      </c>
      <c r="C108" s="74">
        <v>0</v>
      </c>
      <c r="D108" s="15">
        <v>-1</v>
      </c>
      <c r="E108" s="73">
        <v>30</v>
      </c>
      <c r="F108" s="15">
        <f t="shared" si="3"/>
        <v>-30</v>
      </c>
      <c r="G108" s="75">
        <v>0</v>
      </c>
      <c r="H108" s="76">
        <f t="shared" si="4"/>
        <v>0</v>
      </c>
    </row>
    <row r="109" spans="1:8" ht="27.6" x14ac:dyDescent="0.3">
      <c r="A109" s="72" t="s">
        <v>322</v>
      </c>
      <c r="B109" s="73">
        <v>0</v>
      </c>
      <c r="C109" s="74">
        <v>0</v>
      </c>
      <c r="D109" s="15">
        <v>-11</v>
      </c>
      <c r="E109" s="73">
        <v>30</v>
      </c>
      <c r="F109" s="15">
        <f t="shared" si="3"/>
        <v>-330</v>
      </c>
      <c r="G109" s="75">
        <v>0</v>
      </c>
      <c r="H109" s="76">
        <f t="shared" si="4"/>
        <v>0</v>
      </c>
    </row>
    <row r="110" spans="1:8" x14ac:dyDescent="0.3">
      <c r="A110" s="72" t="s">
        <v>323</v>
      </c>
      <c r="B110" s="73">
        <v>0</v>
      </c>
      <c r="C110" s="74">
        <v>0</v>
      </c>
      <c r="D110" s="15">
        <v>-1</v>
      </c>
      <c r="E110" s="73">
        <v>30</v>
      </c>
      <c r="F110" s="15">
        <f t="shared" si="3"/>
        <v>-30</v>
      </c>
      <c r="G110" s="75">
        <v>0</v>
      </c>
      <c r="H110" s="76">
        <f t="shared" si="4"/>
        <v>0</v>
      </c>
    </row>
    <row r="111" spans="1:8" x14ac:dyDescent="0.3">
      <c r="A111" s="213" t="s">
        <v>309</v>
      </c>
      <c r="B111" s="214"/>
      <c r="C111" s="214"/>
      <c r="D111" s="214"/>
      <c r="E111" s="214"/>
      <c r="F111" s="214"/>
      <c r="G111" s="214"/>
      <c r="H111" s="215"/>
    </row>
    <row r="112" spans="1:8" x14ac:dyDescent="0.3">
      <c r="A112" s="72" t="s">
        <v>324</v>
      </c>
      <c r="B112" s="73">
        <v>0</v>
      </c>
      <c r="C112" s="74">
        <v>0</v>
      </c>
      <c r="D112" s="15">
        <v>-1</v>
      </c>
      <c r="E112" s="73">
        <v>33</v>
      </c>
      <c r="F112" s="15">
        <f t="shared" ref="F112:F120" si="5">SUM(D112*E112)</f>
        <v>-33</v>
      </c>
      <c r="G112" s="75">
        <v>0</v>
      </c>
      <c r="H112" s="76">
        <f t="shared" ref="H112:H120" si="6">SUM(F112*G112)</f>
        <v>0</v>
      </c>
    </row>
    <row r="113" spans="1:8" x14ac:dyDescent="0.3">
      <c r="A113" s="72" t="s">
        <v>316</v>
      </c>
      <c r="B113" s="73">
        <v>0</v>
      </c>
      <c r="C113" s="74">
        <v>0</v>
      </c>
      <c r="D113" s="15">
        <v>-20</v>
      </c>
      <c r="E113" s="73">
        <v>33</v>
      </c>
      <c r="F113" s="15">
        <f t="shared" si="5"/>
        <v>-660</v>
      </c>
      <c r="G113" s="75">
        <v>0</v>
      </c>
      <c r="H113" s="76">
        <f t="shared" si="6"/>
        <v>0</v>
      </c>
    </row>
    <row r="114" spans="1:8" x14ac:dyDescent="0.3">
      <c r="A114" s="72" t="s">
        <v>317</v>
      </c>
      <c r="B114" s="73">
        <v>0</v>
      </c>
      <c r="C114" s="74">
        <v>0</v>
      </c>
      <c r="D114" s="15">
        <v>-4</v>
      </c>
      <c r="E114" s="73">
        <v>33</v>
      </c>
      <c r="F114" s="15">
        <f t="shared" si="5"/>
        <v>-132</v>
      </c>
      <c r="G114" s="75">
        <v>0</v>
      </c>
      <c r="H114" s="76">
        <f t="shared" si="6"/>
        <v>0</v>
      </c>
    </row>
    <row r="115" spans="1:8" x14ac:dyDescent="0.3">
      <c r="A115" s="72" t="s">
        <v>318</v>
      </c>
      <c r="B115" s="73">
        <v>0</v>
      </c>
      <c r="C115" s="74">
        <v>0</v>
      </c>
      <c r="D115" s="15">
        <v>-1</v>
      </c>
      <c r="E115" s="73">
        <v>30</v>
      </c>
      <c r="F115" s="15">
        <f t="shared" si="5"/>
        <v>-30</v>
      </c>
      <c r="G115" s="75">
        <v>0</v>
      </c>
      <c r="H115" s="76">
        <f t="shared" si="6"/>
        <v>0</v>
      </c>
    </row>
    <row r="116" spans="1:8" x14ac:dyDescent="0.3">
      <c r="A116" s="72" t="s">
        <v>319</v>
      </c>
      <c r="B116" s="73">
        <v>0</v>
      </c>
      <c r="C116" s="74">
        <v>0</v>
      </c>
      <c r="D116" s="15">
        <v>-27</v>
      </c>
      <c r="E116" s="73">
        <v>30</v>
      </c>
      <c r="F116" s="15">
        <f t="shared" si="5"/>
        <v>-810</v>
      </c>
      <c r="G116" s="75">
        <v>0</v>
      </c>
      <c r="H116" s="76">
        <f t="shared" si="6"/>
        <v>0</v>
      </c>
    </row>
    <row r="117" spans="1:8" x14ac:dyDescent="0.3">
      <c r="A117" s="72" t="s">
        <v>320</v>
      </c>
      <c r="B117" s="73">
        <v>0</v>
      </c>
      <c r="C117" s="74">
        <v>0</v>
      </c>
      <c r="D117" s="15">
        <v>-6</v>
      </c>
      <c r="E117" s="73">
        <v>30</v>
      </c>
      <c r="F117" s="15">
        <f t="shared" si="5"/>
        <v>-180</v>
      </c>
      <c r="G117" s="75">
        <v>0</v>
      </c>
      <c r="H117" s="76">
        <f t="shared" si="6"/>
        <v>0</v>
      </c>
    </row>
    <row r="118" spans="1:8" x14ac:dyDescent="0.3">
      <c r="A118" s="72" t="s">
        <v>321</v>
      </c>
      <c r="B118" s="73">
        <v>0</v>
      </c>
      <c r="C118" s="74">
        <v>0</v>
      </c>
      <c r="D118" s="15">
        <v>-1</v>
      </c>
      <c r="E118" s="73">
        <v>30</v>
      </c>
      <c r="F118" s="15">
        <f t="shared" si="5"/>
        <v>-30</v>
      </c>
      <c r="G118" s="75">
        <v>0</v>
      </c>
      <c r="H118" s="76">
        <f t="shared" si="6"/>
        <v>0</v>
      </c>
    </row>
    <row r="119" spans="1:8" x14ac:dyDescent="0.3">
      <c r="A119" s="72" t="s">
        <v>325</v>
      </c>
      <c r="B119" s="73">
        <v>0</v>
      </c>
      <c r="C119" s="74">
        <v>0</v>
      </c>
      <c r="D119" s="15">
        <v>-11</v>
      </c>
      <c r="E119" s="73">
        <v>30</v>
      </c>
      <c r="F119" s="15">
        <f t="shared" si="5"/>
        <v>-330</v>
      </c>
      <c r="G119" s="75">
        <v>0</v>
      </c>
      <c r="H119" s="76">
        <f t="shared" si="6"/>
        <v>0</v>
      </c>
    </row>
    <row r="120" spans="1:8" x14ac:dyDescent="0.3">
      <c r="A120" s="72" t="s">
        <v>323</v>
      </c>
      <c r="B120" s="73">
        <v>0</v>
      </c>
      <c r="C120" s="74">
        <v>0</v>
      </c>
      <c r="D120" s="15">
        <v>-1</v>
      </c>
      <c r="E120" s="73">
        <v>30</v>
      </c>
      <c r="F120" s="15">
        <f t="shared" si="5"/>
        <v>-30</v>
      </c>
      <c r="G120" s="75">
        <v>0</v>
      </c>
      <c r="H120" s="76">
        <f t="shared" si="6"/>
        <v>0</v>
      </c>
    </row>
    <row r="121" spans="1:8" ht="27.6" x14ac:dyDescent="0.3">
      <c r="A121" s="36" t="s">
        <v>442</v>
      </c>
      <c r="B121" s="38"/>
      <c r="C121" s="38"/>
      <c r="D121" s="37">
        <f>SUM(D112:D120,D102:D110,D99,D96,D93,D89,D86,D83,D78:D80)</f>
        <v>-212</v>
      </c>
      <c r="E121" s="39"/>
      <c r="F121" s="37">
        <f>SUM(F112:F120,F102:F110,F99:F100,F96:F97,F93:F94,F89:F90,F86:F87,F83:F84,F78:F80)</f>
        <v>-5624</v>
      </c>
      <c r="G121" s="40"/>
      <c r="H121" s="69">
        <v>0</v>
      </c>
    </row>
    <row r="123" spans="1:8" x14ac:dyDescent="0.3">
      <c r="A123" s="6"/>
      <c r="B123" s="6"/>
      <c r="C123" s="6"/>
      <c r="D123" s="6"/>
      <c r="E123" s="6"/>
      <c r="F123" s="6"/>
      <c r="G123" s="6"/>
      <c r="H123" s="6"/>
    </row>
  </sheetData>
  <sortState xmlns:xlrd2="http://schemas.microsoft.com/office/spreadsheetml/2017/richdata2" ref="A20:H26">
    <sortCondition ref="A20"/>
  </sortState>
  <mergeCells count="92">
    <mergeCell ref="B83:B84"/>
    <mergeCell ref="C83:C84"/>
    <mergeCell ref="D83:D84"/>
    <mergeCell ref="A85:H85"/>
    <mergeCell ref="A77:H77"/>
    <mergeCell ref="A81:H81"/>
    <mergeCell ref="A82:H82"/>
    <mergeCell ref="A111:H111"/>
    <mergeCell ref="A101:H101"/>
    <mergeCell ref="B99:B100"/>
    <mergeCell ref="C99:C100"/>
    <mergeCell ref="D99:D100"/>
    <mergeCell ref="A98:H98"/>
    <mergeCell ref="B86:B87"/>
    <mergeCell ref="C86:C87"/>
    <mergeCell ref="D86:D87"/>
    <mergeCell ref="A88:H88"/>
    <mergeCell ref="B89:B90"/>
    <mergeCell ref="C89:C90"/>
    <mergeCell ref="D89:D90"/>
    <mergeCell ref="A95:H95"/>
    <mergeCell ref="B96:B97"/>
    <mergeCell ref="C96:C97"/>
    <mergeCell ref="D96:D97"/>
    <mergeCell ref="A91:H91"/>
    <mergeCell ref="A92:H92"/>
    <mergeCell ref="B93:B94"/>
    <mergeCell ref="C93:C94"/>
    <mergeCell ref="A47:H47"/>
    <mergeCell ref="B48:B49"/>
    <mergeCell ref="C48:C49"/>
    <mergeCell ref="D48:D49"/>
    <mergeCell ref="A32:H32"/>
    <mergeCell ref="B33:B34"/>
    <mergeCell ref="D93:D94"/>
    <mergeCell ref="A2:H2"/>
    <mergeCell ref="A3:H3"/>
    <mergeCell ref="A8:H8"/>
    <mergeCell ref="A13:H13"/>
    <mergeCell ref="A28:H28"/>
    <mergeCell ref="A19:H19"/>
    <mergeCell ref="C33:C34"/>
    <mergeCell ref="D33:D34"/>
    <mergeCell ref="A35:H35"/>
    <mergeCell ref="B36:B37"/>
    <mergeCell ref="C36:C37"/>
    <mergeCell ref="D36:D37"/>
    <mergeCell ref="A29:H29"/>
    <mergeCell ref="B30:B31"/>
    <mergeCell ref="C30:C31"/>
    <mergeCell ref="D30:D31"/>
    <mergeCell ref="A70:H70"/>
    <mergeCell ref="A38:H38"/>
    <mergeCell ref="B39:B40"/>
    <mergeCell ref="A41:H41"/>
    <mergeCell ref="C39:C40"/>
    <mergeCell ref="D39:D40"/>
    <mergeCell ref="B42:B43"/>
    <mergeCell ref="C42:C43"/>
    <mergeCell ref="A55:H55"/>
    <mergeCell ref="D42:D43"/>
    <mergeCell ref="B45:B46"/>
    <mergeCell ref="A44:H44"/>
    <mergeCell ref="B68:B69"/>
    <mergeCell ref="C68:C69"/>
    <mergeCell ref="D68:D69"/>
    <mergeCell ref="B71:B72"/>
    <mergeCell ref="C71:C72"/>
    <mergeCell ref="D71:D72"/>
    <mergeCell ref="C45:C46"/>
    <mergeCell ref="D45:D46"/>
    <mergeCell ref="A51:H51"/>
    <mergeCell ref="D56:D57"/>
    <mergeCell ref="A58:H58"/>
    <mergeCell ref="B59:B60"/>
    <mergeCell ref="C59:C60"/>
    <mergeCell ref="D59:D60"/>
    <mergeCell ref="A64:H64"/>
    <mergeCell ref="B62:B63"/>
    <mergeCell ref="C62:C63"/>
    <mergeCell ref="B56:B57"/>
    <mergeCell ref="D62:D63"/>
    <mergeCell ref="A67:H67"/>
    <mergeCell ref="A52:H52"/>
    <mergeCell ref="B53:B54"/>
    <mergeCell ref="C53:C54"/>
    <mergeCell ref="D53:D54"/>
    <mergeCell ref="B65:B66"/>
    <mergeCell ref="C65:C66"/>
    <mergeCell ref="D65:D66"/>
    <mergeCell ref="A61:H61"/>
    <mergeCell ref="C56:C57"/>
  </mergeCells>
  <pageMargins left="0.25" right="0.25" top="0.25" bottom="0.25" header="0.3" footer="0.3"/>
  <pageSetup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0"/>
  <sheetViews>
    <sheetView tabSelected="1" zoomScale="70" zoomScaleNormal="70" workbookViewId="0">
      <pane ySplit="1" topLeftCell="A2" activePane="bottomLeft" state="frozen"/>
      <selection pane="bottomLeft" activeCell="A9" sqref="A9"/>
    </sheetView>
  </sheetViews>
  <sheetFormatPr defaultRowHeight="13.8" x14ac:dyDescent="0.3"/>
  <cols>
    <col min="1" max="1" width="83" style="94" bestFit="1" customWidth="1"/>
    <col min="2" max="2" width="9.44140625" style="101" bestFit="1" customWidth="1"/>
    <col min="3" max="3" width="6" style="101" bestFit="1" customWidth="1"/>
    <col min="4" max="4" width="11.21875" style="94" bestFit="1" customWidth="1"/>
    <col min="5" max="5" width="69.44140625" style="94" bestFit="1" customWidth="1"/>
    <col min="6" max="6" width="14" style="101" bestFit="1" customWidth="1"/>
    <col min="7" max="7" width="10.109375" style="101" bestFit="1" customWidth="1"/>
    <col min="8" max="8" width="16.6640625" style="101" bestFit="1" customWidth="1"/>
    <col min="9" max="9" width="12.6640625" style="101" bestFit="1" customWidth="1"/>
    <col min="10" max="10" width="132.33203125" style="102" customWidth="1"/>
    <col min="11" max="16384" width="8.88671875" style="94"/>
  </cols>
  <sheetData>
    <row r="1" spans="1:10" s="101" customFormat="1" x14ac:dyDescent="0.3">
      <c r="A1" s="136" t="s">
        <v>104</v>
      </c>
      <c r="B1" s="136" t="s">
        <v>157</v>
      </c>
      <c r="C1" s="136" t="s">
        <v>158</v>
      </c>
      <c r="D1" s="282" t="s">
        <v>251</v>
      </c>
      <c r="E1" s="282" t="s">
        <v>163</v>
      </c>
      <c r="F1" s="130" t="s">
        <v>161</v>
      </c>
      <c r="G1" s="131" t="s">
        <v>162</v>
      </c>
      <c r="H1" s="115" t="s">
        <v>159</v>
      </c>
      <c r="I1" s="115" t="s">
        <v>160</v>
      </c>
      <c r="J1" s="283" t="s">
        <v>168</v>
      </c>
    </row>
    <row r="2" spans="1:10" x14ac:dyDescent="0.3">
      <c r="A2" s="95" t="s">
        <v>222</v>
      </c>
      <c r="B2" s="137">
        <v>1</v>
      </c>
      <c r="C2" s="137">
        <v>40</v>
      </c>
      <c r="D2" s="96" t="s">
        <v>198</v>
      </c>
      <c r="E2" s="96" t="s">
        <v>224</v>
      </c>
      <c r="F2" s="132">
        <v>1</v>
      </c>
      <c r="G2" s="133">
        <v>40</v>
      </c>
      <c r="H2" s="111">
        <v>0</v>
      </c>
      <c r="I2" s="111">
        <v>0</v>
      </c>
      <c r="J2" s="97" t="s">
        <v>223</v>
      </c>
    </row>
    <row r="3" spans="1:10" x14ac:dyDescent="0.3">
      <c r="A3" s="95" t="s">
        <v>225</v>
      </c>
      <c r="B3" s="137">
        <v>54</v>
      </c>
      <c r="C3" s="137">
        <v>2160</v>
      </c>
      <c r="D3" s="96" t="s">
        <v>198</v>
      </c>
      <c r="E3" s="96" t="s">
        <v>226</v>
      </c>
      <c r="F3" s="132">
        <v>54</v>
      </c>
      <c r="G3" s="133">
        <v>2160</v>
      </c>
      <c r="H3" s="111">
        <v>0</v>
      </c>
      <c r="I3" s="111">
        <v>0</v>
      </c>
      <c r="J3" s="97" t="s">
        <v>223</v>
      </c>
    </row>
    <row r="4" spans="1:10" x14ac:dyDescent="0.3">
      <c r="A4" s="95" t="s">
        <v>219</v>
      </c>
      <c r="B4" s="137">
        <v>16</v>
      </c>
      <c r="C4" s="137">
        <v>640</v>
      </c>
      <c r="D4" s="96" t="s">
        <v>198</v>
      </c>
      <c r="E4" s="96" t="s">
        <v>221</v>
      </c>
      <c r="F4" s="132">
        <v>16</v>
      </c>
      <c r="G4" s="133">
        <v>640</v>
      </c>
      <c r="H4" s="111">
        <v>0</v>
      </c>
      <c r="I4" s="111">
        <v>0</v>
      </c>
      <c r="J4" s="97" t="s">
        <v>220</v>
      </c>
    </row>
    <row r="5" spans="1:10" x14ac:dyDescent="0.3">
      <c r="A5" s="95" t="s">
        <v>106</v>
      </c>
      <c r="B5" s="137">
        <v>1</v>
      </c>
      <c r="C5" s="137">
        <v>203</v>
      </c>
      <c r="D5" s="96" t="s">
        <v>198</v>
      </c>
      <c r="E5" s="96" t="s">
        <v>229</v>
      </c>
      <c r="F5" s="132">
        <v>1</v>
      </c>
      <c r="G5" s="133">
        <v>100</v>
      </c>
      <c r="H5" s="111">
        <v>0</v>
      </c>
      <c r="I5" s="111">
        <v>-103</v>
      </c>
      <c r="J5" s="97" t="s">
        <v>227</v>
      </c>
    </row>
    <row r="6" spans="1:10" x14ac:dyDescent="0.3">
      <c r="A6" s="95" t="s">
        <v>107</v>
      </c>
      <c r="B6" s="137">
        <v>53</v>
      </c>
      <c r="C6" s="137">
        <v>10759</v>
      </c>
      <c r="D6" s="96" t="s">
        <v>198</v>
      </c>
      <c r="E6" s="96" t="s">
        <v>230</v>
      </c>
      <c r="F6" s="132">
        <v>53</v>
      </c>
      <c r="G6" s="133">
        <v>5300</v>
      </c>
      <c r="H6" s="111">
        <v>0</v>
      </c>
      <c r="I6" s="111">
        <v>-5459</v>
      </c>
      <c r="J6" s="97" t="s">
        <v>227</v>
      </c>
    </row>
    <row r="7" spans="1:10" x14ac:dyDescent="0.3">
      <c r="A7" s="95" t="s">
        <v>105</v>
      </c>
      <c r="B7" s="137">
        <v>15</v>
      </c>
      <c r="C7" s="137">
        <v>3045</v>
      </c>
      <c r="D7" s="96" t="s">
        <v>198</v>
      </c>
      <c r="E7" s="96" t="s">
        <v>228</v>
      </c>
      <c r="F7" s="132">
        <v>15</v>
      </c>
      <c r="G7" s="133">
        <v>1500</v>
      </c>
      <c r="H7" s="111">
        <v>0</v>
      </c>
      <c r="I7" s="111">
        <v>-1545</v>
      </c>
      <c r="J7" s="97" t="s">
        <v>227</v>
      </c>
    </row>
    <row r="8" spans="1:10" x14ac:dyDescent="0.3">
      <c r="A8" s="95" t="s">
        <v>233</v>
      </c>
      <c r="B8" s="137">
        <v>1</v>
      </c>
      <c r="C8" s="137">
        <v>80</v>
      </c>
      <c r="D8" s="96" t="s">
        <v>198</v>
      </c>
      <c r="E8" s="96" t="s">
        <v>234</v>
      </c>
      <c r="F8" s="132">
        <v>1</v>
      </c>
      <c r="G8" s="133">
        <v>80</v>
      </c>
      <c r="H8" s="111">
        <v>0</v>
      </c>
      <c r="I8" s="111">
        <v>0</v>
      </c>
      <c r="J8" s="97" t="s">
        <v>223</v>
      </c>
    </row>
    <row r="9" spans="1:10" ht="27.6" x14ac:dyDescent="0.3">
      <c r="A9" s="95" t="s">
        <v>235</v>
      </c>
      <c r="B9" s="137">
        <v>22</v>
      </c>
      <c r="C9" s="137">
        <v>1760</v>
      </c>
      <c r="D9" s="96" t="s">
        <v>198</v>
      </c>
      <c r="E9" s="96" t="s">
        <v>236</v>
      </c>
      <c r="F9" s="132">
        <v>9</v>
      </c>
      <c r="G9" s="133">
        <v>720</v>
      </c>
      <c r="H9" s="111">
        <v>-13</v>
      </c>
      <c r="I9" s="111">
        <v>-1040</v>
      </c>
      <c r="J9" s="98" t="s">
        <v>252</v>
      </c>
    </row>
    <row r="10" spans="1:10" x14ac:dyDescent="0.3">
      <c r="A10" s="261"/>
      <c r="B10" s="262"/>
      <c r="C10" s="262"/>
      <c r="D10" s="263" t="s">
        <v>170</v>
      </c>
      <c r="E10" s="263" t="s">
        <v>237</v>
      </c>
      <c r="F10" s="264">
        <v>13</v>
      </c>
      <c r="G10" s="265">
        <v>1040</v>
      </c>
      <c r="H10" s="111">
        <v>13</v>
      </c>
      <c r="I10" s="111">
        <v>1040</v>
      </c>
      <c r="J10" s="266" t="s">
        <v>253</v>
      </c>
    </row>
    <row r="11" spans="1:10" x14ac:dyDescent="0.3">
      <c r="A11" s="95" t="s">
        <v>231</v>
      </c>
      <c r="B11" s="137">
        <v>4</v>
      </c>
      <c r="C11" s="137">
        <v>320</v>
      </c>
      <c r="D11" s="96" t="s">
        <v>198</v>
      </c>
      <c r="E11" s="96" t="s">
        <v>232</v>
      </c>
      <c r="F11" s="132">
        <v>4</v>
      </c>
      <c r="G11" s="133">
        <v>320</v>
      </c>
      <c r="H11" s="111">
        <v>0</v>
      </c>
      <c r="I11" s="111">
        <v>0</v>
      </c>
      <c r="J11" s="97" t="s">
        <v>223</v>
      </c>
    </row>
    <row r="12" spans="1:10" x14ac:dyDescent="0.3">
      <c r="A12" s="95" t="s">
        <v>201</v>
      </c>
      <c r="B12" s="137">
        <v>1</v>
      </c>
      <c r="C12" s="137">
        <v>3</v>
      </c>
      <c r="D12" s="96" t="s">
        <v>198</v>
      </c>
      <c r="E12" s="96" t="s">
        <v>202</v>
      </c>
      <c r="F12" s="132">
        <v>8</v>
      </c>
      <c r="G12" s="133">
        <v>24</v>
      </c>
      <c r="H12" s="111">
        <v>7</v>
      </c>
      <c r="I12" s="111">
        <v>21</v>
      </c>
      <c r="J12" s="97" t="s">
        <v>199</v>
      </c>
    </row>
    <row r="13" spans="1:10" x14ac:dyDescent="0.3">
      <c r="A13" s="95" t="s">
        <v>203</v>
      </c>
      <c r="B13" s="137">
        <v>1</v>
      </c>
      <c r="C13" s="137">
        <v>3</v>
      </c>
      <c r="D13" s="96" t="s">
        <v>198</v>
      </c>
      <c r="E13" s="96" t="s">
        <v>204</v>
      </c>
      <c r="F13" s="132">
        <v>8</v>
      </c>
      <c r="G13" s="133">
        <v>24</v>
      </c>
      <c r="H13" s="111">
        <v>7</v>
      </c>
      <c r="I13" s="111">
        <v>21</v>
      </c>
      <c r="J13" s="97" t="s">
        <v>199</v>
      </c>
    </row>
    <row r="14" spans="1:10" x14ac:dyDescent="0.3">
      <c r="A14" s="95" t="s">
        <v>197</v>
      </c>
      <c r="B14" s="137">
        <v>1</v>
      </c>
      <c r="C14" s="137">
        <v>3</v>
      </c>
      <c r="D14" s="96" t="s">
        <v>198</v>
      </c>
      <c r="E14" s="96" t="s">
        <v>200</v>
      </c>
      <c r="F14" s="132">
        <v>8</v>
      </c>
      <c r="G14" s="133">
        <v>24</v>
      </c>
      <c r="H14" s="111">
        <v>7</v>
      </c>
      <c r="I14" s="111">
        <v>21</v>
      </c>
      <c r="J14" s="97" t="s">
        <v>199</v>
      </c>
    </row>
    <row r="15" spans="1:10" x14ac:dyDescent="0.3">
      <c r="A15" s="95" t="s">
        <v>108</v>
      </c>
      <c r="B15" s="137">
        <v>1</v>
      </c>
      <c r="C15" s="137">
        <v>3</v>
      </c>
      <c r="D15" s="96" t="s">
        <v>198</v>
      </c>
      <c r="E15" s="96" t="s">
        <v>206</v>
      </c>
      <c r="F15" s="132">
        <v>4</v>
      </c>
      <c r="G15" s="133">
        <v>12</v>
      </c>
      <c r="H15" s="111">
        <v>3</v>
      </c>
      <c r="I15" s="111">
        <v>9</v>
      </c>
      <c r="J15" s="97" t="s">
        <v>199</v>
      </c>
    </row>
    <row r="16" spans="1:10" ht="27.6" x14ac:dyDescent="0.3">
      <c r="A16" s="95" t="s">
        <v>207</v>
      </c>
      <c r="B16" s="137">
        <v>2</v>
      </c>
      <c r="C16" s="137">
        <v>6</v>
      </c>
      <c r="D16" s="96" t="s">
        <v>198</v>
      </c>
      <c r="E16" s="96" t="s">
        <v>208</v>
      </c>
      <c r="F16" s="132">
        <v>4</v>
      </c>
      <c r="G16" s="133">
        <v>12</v>
      </c>
      <c r="H16" s="111">
        <v>2</v>
      </c>
      <c r="I16" s="111">
        <v>6</v>
      </c>
      <c r="J16" s="97" t="s">
        <v>255</v>
      </c>
    </row>
    <row r="17" spans="1:10" x14ac:dyDescent="0.3">
      <c r="A17" s="261"/>
      <c r="B17" s="262"/>
      <c r="C17" s="262"/>
      <c r="D17" s="263" t="s">
        <v>170</v>
      </c>
      <c r="E17" s="263" t="s">
        <v>209</v>
      </c>
      <c r="F17" s="264">
        <v>4</v>
      </c>
      <c r="G17" s="265">
        <v>12</v>
      </c>
      <c r="H17" s="111">
        <v>4</v>
      </c>
      <c r="I17" s="111">
        <v>12</v>
      </c>
      <c r="J17" s="266" t="s">
        <v>253</v>
      </c>
    </row>
    <row r="18" spans="1:10" x14ac:dyDescent="0.3">
      <c r="A18" s="95" t="s">
        <v>109</v>
      </c>
      <c r="B18" s="137">
        <v>1</v>
      </c>
      <c r="C18" s="137">
        <v>3</v>
      </c>
      <c r="D18" s="96" t="s">
        <v>198</v>
      </c>
      <c r="E18" s="96" t="s">
        <v>205</v>
      </c>
      <c r="F18" s="132">
        <v>4</v>
      </c>
      <c r="G18" s="133">
        <v>12</v>
      </c>
      <c r="H18" s="111">
        <v>3</v>
      </c>
      <c r="I18" s="111">
        <v>9</v>
      </c>
      <c r="J18" s="97" t="s">
        <v>199</v>
      </c>
    </row>
    <row r="19" spans="1:10" ht="27.6" x14ac:dyDescent="0.3">
      <c r="A19" s="95" t="s">
        <v>238</v>
      </c>
      <c r="B19" s="137">
        <v>24</v>
      </c>
      <c r="C19" s="137">
        <v>240</v>
      </c>
      <c r="D19" s="96" t="s">
        <v>198</v>
      </c>
      <c r="E19" s="96" t="s">
        <v>240</v>
      </c>
      <c r="F19" s="132">
        <v>40</v>
      </c>
      <c r="G19" s="133">
        <v>320</v>
      </c>
      <c r="H19" s="111">
        <v>16</v>
      </c>
      <c r="I19" s="111">
        <v>80</v>
      </c>
      <c r="J19" s="97" t="s">
        <v>239</v>
      </c>
    </row>
    <row r="20" spans="1:10" ht="27.6" x14ac:dyDescent="0.3">
      <c r="A20" s="95" t="s">
        <v>241</v>
      </c>
      <c r="B20" s="137">
        <v>4</v>
      </c>
      <c r="C20" s="137">
        <v>40</v>
      </c>
      <c r="D20" s="96" t="s">
        <v>198</v>
      </c>
      <c r="E20" s="96" t="s">
        <v>243</v>
      </c>
      <c r="F20" s="132">
        <v>8</v>
      </c>
      <c r="G20" s="133">
        <v>64</v>
      </c>
      <c r="H20" s="111">
        <v>4</v>
      </c>
      <c r="I20" s="111">
        <v>24</v>
      </c>
      <c r="J20" s="97" t="s">
        <v>242</v>
      </c>
    </row>
    <row r="21" spans="1:10" ht="27.6" x14ac:dyDescent="0.3">
      <c r="A21" s="95" t="s">
        <v>244</v>
      </c>
      <c r="B21" s="137">
        <v>108</v>
      </c>
      <c r="C21" s="137">
        <v>1080</v>
      </c>
      <c r="D21" s="96" t="s">
        <v>198</v>
      </c>
      <c r="E21" s="96" t="s">
        <v>245</v>
      </c>
      <c r="F21" s="132">
        <v>128</v>
      </c>
      <c r="G21" s="133">
        <v>1024</v>
      </c>
      <c r="H21" s="111">
        <v>20</v>
      </c>
      <c r="I21" s="111">
        <v>-56</v>
      </c>
      <c r="J21" s="97" t="s">
        <v>242</v>
      </c>
    </row>
    <row r="22" spans="1:10" ht="27.6" x14ac:dyDescent="0.3">
      <c r="A22" s="95" t="s">
        <v>112</v>
      </c>
      <c r="B22" s="137">
        <v>4</v>
      </c>
      <c r="C22" s="137">
        <v>40</v>
      </c>
      <c r="D22" s="96" t="s">
        <v>198</v>
      </c>
      <c r="E22" s="96" t="s">
        <v>247</v>
      </c>
      <c r="F22" s="132">
        <v>4</v>
      </c>
      <c r="G22" s="133">
        <v>32</v>
      </c>
      <c r="H22" s="111">
        <v>0</v>
      </c>
      <c r="I22" s="111">
        <v>-8</v>
      </c>
      <c r="J22" s="97" t="s">
        <v>246</v>
      </c>
    </row>
    <row r="23" spans="1:10" ht="27.6" x14ac:dyDescent="0.3">
      <c r="A23" s="95" t="s">
        <v>110</v>
      </c>
      <c r="B23" s="137">
        <v>4</v>
      </c>
      <c r="C23" s="137">
        <v>40</v>
      </c>
      <c r="D23" s="96" t="s">
        <v>198</v>
      </c>
      <c r="E23" s="96" t="s">
        <v>248</v>
      </c>
      <c r="F23" s="132">
        <v>4</v>
      </c>
      <c r="G23" s="133">
        <v>32</v>
      </c>
      <c r="H23" s="111">
        <v>0</v>
      </c>
      <c r="I23" s="111">
        <v>-8</v>
      </c>
      <c r="J23" s="97" t="s">
        <v>242</v>
      </c>
    </row>
    <row r="24" spans="1:10" ht="41.4" x14ac:dyDescent="0.3">
      <c r="A24" s="95" t="s">
        <v>249</v>
      </c>
      <c r="B24" s="137">
        <v>44</v>
      </c>
      <c r="C24" s="137">
        <v>440</v>
      </c>
      <c r="D24" s="96" t="s">
        <v>198</v>
      </c>
      <c r="E24" s="96" t="s">
        <v>250</v>
      </c>
      <c r="F24" s="132">
        <v>24</v>
      </c>
      <c r="G24" s="133">
        <v>192</v>
      </c>
      <c r="H24" s="111">
        <v>-20</v>
      </c>
      <c r="I24" s="111">
        <v>-248</v>
      </c>
      <c r="J24" s="97" t="s">
        <v>254</v>
      </c>
    </row>
    <row r="25" spans="1:10" x14ac:dyDescent="0.3">
      <c r="A25" s="261"/>
      <c r="B25" s="262"/>
      <c r="C25" s="262"/>
      <c r="D25" s="263" t="s">
        <v>170</v>
      </c>
      <c r="E25" s="263" t="s">
        <v>111</v>
      </c>
      <c r="F25" s="264">
        <v>20</v>
      </c>
      <c r="G25" s="265">
        <v>160</v>
      </c>
      <c r="H25" s="111">
        <v>20</v>
      </c>
      <c r="I25" s="111">
        <v>160</v>
      </c>
      <c r="J25" s="266" t="s">
        <v>253</v>
      </c>
    </row>
    <row r="26" spans="1:10" ht="27.6" x14ac:dyDescent="0.3">
      <c r="A26" s="95" t="s">
        <v>212</v>
      </c>
      <c r="B26" s="137">
        <v>1</v>
      </c>
      <c r="C26" s="137">
        <v>30</v>
      </c>
      <c r="D26" s="96" t="s">
        <v>198</v>
      </c>
      <c r="E26" s="96" t="s">
        <v>213</v>
      </c>
      <c r="F26" s="132">
        <v>4</v>
      </c>
      <c r="G26" s="133">
        <v>128</v>
      </c>
      <c r="H26" s="111">
        <v>3</v>
      </c>
      <c r="I26" s="111">
        <v>98</v>
      </c>
      <c r="J26" s="97" t="s">
        <v>266</v>
      </c>
    </row>
    <row r="27" spans="1:10" ht="27.6" x14ac:dyDescent="0.3">
      <c r="A27" s="95" t="s">
        <v>214</v>
      </c>
      <c r="B27" s="137">
        <v>27</v>
      </c>
      <c r="C27" s="137">
        <v>810</v>
      </c>
      <c r="D27" s="96" t="s">
        <v>198</v>
      </c>
      <c r="E27" s="96" t="s">
        <v>215</v>
      </c>
      <c r="F27" s="132">
        <v>85</v>
      </c>
      <c r="G27" s="133">
        <v>2720</v>
      </c>
      <c r="H27" s="111">
        <v>58</v>
      </c>
      <c r="I27" s="111">
        <v>1910</v>
      </c>
      <c r="J27" s="97" t="s">
        <v>266</v>
      </c>
    </row>
    <row r="28" spans="1:10" ht="27.6" x14ac:dyDescent="0.3">
      <c r="A28" s="95" t="s">
        <v>210</v>
      </c>
      <c r="B28" s="137">
        <v>6</v>
      </c>
      <c r="C28" s="137">
        <v>180</v>
      </c>
      <c r="D28" s="96" t="s">
        <v>198</v>
      </c>
      <c r="E28" s="96" t="s">
        <v>211</v>
      </c>
      <c r="F28" s="132">
        <v>20</v>
      </c>
      <c r="G28" s="133">
        <v>640</v>
      </c>
      <c r="H28" s="111">
        <v>14</v>
      </c>
      <c r="I28" s="111">
        <v>460</v>
      </c>
      <c r="J28" s="97" t="s">
        <v>266</v>
      </c>
    </row>
    <row r="29" spans="1:10" ht="27.6" x14ac:dyDescent="0.3">
      <c r="A29" s="95" t="s">
        <v>113</v>
      </c>
      <c r="B29" s="137">
        <v>1</v>
      </c>
      <c r="C29" s="137">
        <v>30</v>
      </c>
      <c r="D29" s="96" t="s">
        <v>198</v>
      </c>
      <c r="E29" s="96" t="s">
        <v>217</v>
      </c>
      <c r="F29" s="132">
        <v>2</v>
      </c>
      <c r="G29" s="133">
        <v>64</v>
      </c>
      <c r="H29" s="111">
        <v>1</v>
      </c>
      <c r="I29" s="111">
        <v>34</v>
      </c>
      <c r="J29" s="97" t="s">
        <v>266</v>
      </c>
    </row>
    <row r="30" spans="1:10" ht="41.4" x14ac:dyDescent="0.3">
      <c r="A30" s="95" t="s">
        <v>114</v>
      </c>
      <c r="B30" s="137">
        <v>11</v>
      </c>
      <c r="C30" s="137">
        <v>330</v>
      </c>
      <c r="D30" s="96" t="s">
        <v>198</v>
      </c>
      <c r="E30" s="96" t="s">
        <v>218</v>
      </c>
      <c r="F30" s="132">
        <v>10</v>
      </c>
      <c r="G30" s="133">
        <v>320</v>
      </c>
      <c r="H30" s="111">
        <v>-1</v>
      </c>
      <c r="I30" s="111">
        <v>-10</v>
      </c>
      <c r="J30" s="97" t="s">
        <v>265</v>
      </c>
    </row>
    <row r="31" spans="1:10" x14ac:dyDescent="0.3">
      <c r="A31" s="261"/>
      <c r="B31" s="262"/>
      <c r="C31" s="262"/>
      <c r="D31" s="263" t="s">
        <v>170</v>
      </c>
      <c r="E31" s="263" t="s">
        <v>115</v>
      </c>
      <c r="F31" s="264">
        <v>10</v>
      </c>
      <c r="G31" s="265">
        <v>320</v>
      </c>
      <c r="H31" s="111">
        <v>10</v>
      </c>
      <c r="I31" s="111">
        <v>320</v>
      </c>
      <c r="J31" s="266" t="s">
        <v>253</v>
      </c>
    </row>
    <row r="32" spans="1:10" ht="27.6" x14ac:dyDescent="0.3">
      <c r="A32" s="95" t="s">
        <v>116</v>
      </c>
      <c r="B32" s="137">
        <v>1</v>
      </c>
      <c r="C32" s="137">
        <v>30</v>
      </c>
      <c r="D32" s="96" t="s">
        <v>198</v>
      </c>
      <c r="E32" s="96" t="s">
        <v>216</v>
      </c>
      <c r="F32" s="132">
        <v>2</v>
      </c>
      <c r="G32" s="133">
        <v>64</v>
      </c>
      <c r="H32" s="111">
        <v>1</v>
      </c>
      <c r="I32" s="111">
        <v>34</v>
      </c>
      <c r="J32" s="97" t="s">
        <v>267</v>
      </c>
    </row>
    <row r="33" spans="1:10" ht="27.6" x14ac:dyDescent="0.3">
      <c r="A33" s="99" t="s">
        <v>171</v>
      </c>
      <c r="B33" s="138">
        <v>1</v>
      </c>
      <c r="C33" s="138">
        <v>3</v>
      </c>
      <c r="D33" s="100" t="s">
        <v>256</v>
      </c>
      <c r="E33" s="100"/>
      <c r="F33" s="134"/>
      <c r="G33" s="134"/>
      <c r="H33" s="112">
        <v>-1</v>
      </c>
      <c r="I33" s="112">
        <v>-3</v>
      </c>
      <c r="J33" s="102" t="s">
        <v>257</v>
      </c>
    </row>
    <row r="34" spans="1:10" ht="27.6" x14ac:dyDescent="0.3">
      <c r="A34" s="99" t="s">
        <v>172</v>
      </c>
      <c r="B34" s="138">
        <v>1</v>
      </c>
      <c r="C34" s="138">
        <v>3</v>
      </c>
      <c r="D34" s="100" t="s">
        <v>256</v>
      </c>
      <c r="E34" s="100"/>
      <c r="F34" s="134"/>
      <c r="G34" s="134"/>
      <c r="H34" s="112">
        <v>-1</v>
      </c>
      <c r="I34" s="112">
        <v>-3</v>
      </c>
      <c r="J34" s="102" t="s">
        <v>257</v>
      </c>
    </row>
    <row r="35" spans="1:10" ht="27.6" x14ac:dyDescent="0.3">
      <c r="A35" s="99" t="s">
        <v>169</v>
      </c>
      <c r="B35" s="138">
        <v>1</v>
      </c>
      <c r="C35" s="138">
        <v>3</v>
      </c>
      <c r="D35" s="100" t="s">
        <v>256</v>
      </c>
      <c r="E35" s="100"/>
      <c r="F35" s="134"/>
      <c r="G35" s="134"/>
      <c r="H35" s="112">
        <v>-1</v>
      </c>
      <c r="I35" s="112">
        <v>-3</v>
      </c>
      <c r="J35" s="102" t="s">
        <v>257</v>
      </c>
    </row>
    <row r="36" spans="1:10" ht="27.6" x14ac:dyDescent="0.3">
      <c r="A36" s="99" t="s">
        <v>194</v>
      </c>
      <c r="B36" s="138">
        <v>4</v>
      </c>
      <c r="C36" s="138">
        <v>32</v>
      </c>
      <c r="D36" s="100" t="s">
        <v>256</v>
      </c>
      <c r="E36" s="100"/>
      <c r="F36" s="134"/>
      <c r="G36" s="134"/>
      <c r="H36" s="112">
        <v>-4</v>
      </c>
      <c r="I36" s="112">
        <v>-32</v>
      </c>
      <c r="J36" s="102" t="s">
        <v>263</v>
      </c>
    </row>
    <row r="37" spans="1:10" ht="27.6" x14ac:dyDescent="0.3">
      <c r="A37" s="99" t="s">
        <v>195</v>
      </c>
      <c r="B37" s="138">
        <v>20</v>
      </c>
      <c r="C37" s="138">
        <v>160</v>
      </c>
      <c r="D37" s="100" t="s">
        <v>256</v>
      </c>
      <c r="E37" s="100"/>
      <c r="F37" s="134"/>
      <c r="G37" s="134"/>
      <c r="H37" s="112">
        <v>-20</v>
      </c>
      <c r="I37" s="112">
        <v>-160</v>
      </c>
      <c r="J37" s="102" t="s">
        <v>263</v>
      </c>
    </row>
    <row r="38" spans="1:10" ht="27.6" x14ac:dyDescent="0.3">
      <c r="A38" s="99" t="s">
        <v>193</v>
      </c>
      <c r="B38" s="138">
        <v>16</v>
      </c>
      <c r="C38" s="138">
        <v>128</v>
      </c>
      <c r="D38" s="100" t="s">
        <v>256</v>
      </c>
      <c r="E38" s="100"/>
      <c r="F38" s="134"/>
      <c r="G38" s="134"/>
      <c r="H38" s="112">
        <v>-16</v>
      </c>
      <c r="I38" s="112">
        <v>-128</v>
      </c>
      <c r="J38" s="102" t="s">
        <v>263</v>
      </c>
    </row>
    <row r="39" spans="1:10" ht="27.6" x14ac:dyDescent="0.3">
      <c r="A39" s="99" t="s">
        <v>182</v>
      </c>
      <c r="B39" s="138">
        <v>1</v>
      </c>
      <c r="C39" s="138">
        <v>33</v>
      </c>
      <c r="D39" s="100" t="s">
        <v>256</v>
      </c>
      <c r="E39" s="100"/>
      <c r="F39" s="134"/>
      <c r="G39" s="134"/>
      <c r="H39" s="112">
        <v>-1</v>
      </c>
      <c r="I39" s="112">
        <v>-33</v>
      </c>
      <c r="J39" s="102" t="s">
        <v>258</v>
      </c>
    </row>
    <row r="40" spans="1:10" ht="27.6" x14ac:dyDescent="0.3">
      <c r="A40" s="99" t="s">
        <v>183</v>
      </c>
      <c r="B40" s="138">
        <v>20</v>
      </c>
      <c r="C40" s="138">
        <v>660</v>
      </c>
      <c r="D40" s="100" t="s">
        <v>256</v>
      </c>
      <c r="E40" s="100"/>
      <c r="F40" s="134"/>
      <c r="G40" s="134"/>
      <c r="H40" s="112">
        <v>-20</v>
      </c>
      <c r="I40" s="112">
        <v>-660</v>
      </c>
      <c r="J40" s="102" t="s">
        <v>258</v>
      </c>
    </row>
    <row r="41" spans="1:10" ht="27.6" x14ac:dyDescent="0.3">
      <c r="A41" s="99" t="s">
        <v>181</v>
      </c>
      <c r="B41" s="138">
        <v>4</v>
      </c>
      <c r="C41" s="138">
        <v>132</v>
      </c>
      <c r="D41" s="100" t="s">
        <v>256</v>
      </c>
      <c r="E41" s="100"/>
      <c r="F41" s="134"/>
      <c r="G41" s="134"/>
      <c r="H41" s="112">
        <v>-4</v>
      </c>
      <c r="I41" s="112">
        <v>-132</v>
      </c>
      <c r="J41" s="102" t="s">
        <v>258</v>
      </c>
    </row>
    <row r="42" spans="1:10" x14ac:dyDescent="0.3">
      <c r="A42" s="99" t="s">
        <v>174</v>
      </c>
      <c r="B42" s="138">
        <v>1</v>
      </c>
      <c r="C42" s="138">
        <v>33</v>
      </c>
      <c r="D42" s="100" t="s">
        <v>256</v>
      </c>
      <c r="E42" s="100"/>
      <c r="F42" s="134"/>
      <c r="G42" s="134"/>
      <c r="H42" s="112">
        <v>-1</v>
      </c>
      <c r="I42" s="112">
        <v>-33</v>
      </c>
      <c r="J42" s="102" t="s">
        <v>452</v>
      </c>
    </row>
    <row r="43" spans="1:10" x14ac:dyDescent="0.3">
      <c r="A43" s="99" t="s">
        <v>175</v>
      </c>
      <c r="B43" s="138">
        <v>20</v>
      </c>
      <c r="C43" s="138">
        <v>660</v>
      </c>
      <c r="D43" s="100" t="s">
        <v>256</v>
      </c>
      <c r="E43" s="100"/>
      <c r="F43" s="134"/>
      <c r="G43" s="134"/>
      <c r="H43" s="112">
        <v>-20</v>
      </c>
      <c r="I43" s="112">
        <v>-660</v>
      </c>
      <c r="J43" s="102" t="s">
        <v>452</v>
      </c>
    </row>
    <row r="44" spans="1:10" x14ac:dyDescent="0.3">
      <c r="A44" s="99" t="s">
        <v>173</v>
      </c>
      <c r="B44" s="138">
        <v>4</v>
      </c>
      <c r="C44" s="138">
        <v>132</v>
      </c>
      <c r="D44" s="100" t="s">
        <v>256</v>
      </c>
      <c r="E44" s="100"/>
      <c r="F44" s="134"/>
      <c r="G44" s="134"/>
      <c r="H44" s="112">
        <v>-4</v>
      </c>
      <c r="I44" s="112">
        <v>-132</v>
      </c>
      <c r="J44" s="102" t="s">
        <v>452</v>
      </c>
    </row>
    <row r="45" spans="1:10" x14ac:dyDescent="0.3">
      <c r="A45" s="99" t="s">
        <v>177</v>
      </c>
      <c r="B45" s="138">
        <v>1</v>
      </c>
      <c r="C45" s="138">
        <v>30</v>
      </c>
      <c r="D45" s="100" t="s">
        <v>256</v>
      </c>
      <c r="E45" s="100"/>
      <c r="F45" s="134"/>
      <c r="G45" s="134"/>
      <c r="H45" s="112">
        <v>-1</v>
      </c>
      <c r="I45" s="112">
        <v>-30</v>
      </c>
      <c r="J45" s="102" t="s">
        <v>452</v>
      </c>
    </row>
    <row r="46" spans="1:10" x14ac:dyDescent="0.3">
      <c r="A46" s="99" t="s">
        <v>178</v>
      </c>
      <c r="B46" s="138">
        <v>27</v>
      </c>
      <c r="C46" s="138">
        <v>810</v>
      </c>
      <c r="D46" s="100" t="s">
        <v>256</v>
      </c>
      <c r="E46" s="100"/>
      <c r="F46" s="134"/>
      <c r="G46" s="134"/>
      <c r="H46" s="112">
        <v>-27</v>
      </c>
      <c r="I46" s="112">
        <v>-810</v>
      </c>
      <c r="J46" s="102" t="s">
        <v>452</v>
      </c>
    </row>
    <row r="47" spans="1:10" x14ac:dyDescent="0.3">
      <c r="A47" s="99" t="s">
        <v>176</v>
      </c>
      <c r="B47" s="138">
        <v>6</v>
      </c>
      <c r="C47" s="138">
        <v>180</v>
      </c>
      <c r="D47" s="100" t="s">
        <v>256</v>
      </c>
      <c r="E47" s="100"/>
      <c r="F47" s="134"/>
      <c r="G47" s="134"/>
      <c r="H47" s="112">
        <v>-6</v>
      </c>
      <c r="I47" s="112">
        <v>-180</v>
      </c>
      <c r="J47" s="102" t="s">
        <v>452</v>
      </c>
    </row>
    <row r="48" spans="1:10" x14ac:dyDescent="0.3">
      <c r="A48" s="99" t="s">
        <v>180</v>
      </c>
      <c r="B48" s="138">
        <v>1</v>
      </c>
      <c r="C48" s="138">
        <v>30</v>
      </c>
      <c r="D48" s="100" t="s">
        <v>256</v>
      </c>
      <c r="E48" s="100"/>
      <c r="F48" s="134"/>
      <c r="G48" s="134"/>
      <c r="H48" s="112">
        <v>-1</v>
      </c>
      <c r="I48" s="112">
        <v>-30</v>
      </c>
      <c r="J48" s="102" t="s">
        <v>452</v>
      </c>
    </row>
    <row r="49" spans="1:10" x14ac:dyDescent="0.3">
      <c r="A49" s="99" t="s">
        <v>117</v>
      </c>
      <c r="B49" s="138">
        <v>11</v>
      </c>
      <c r="C49" s="138">
        <v>330</v>
      </c>
      <c r="D49" s="100" t="s">
        <v>256</v>
      </c>
      <c r="E49" s="100"/>
      <c r="F49" s="134"/>
      <c r="G49" s="134"/>
      <c r="H49" s="112">
        <v>-11</v>
      </c>
      <c r="I49" s="112">
        <v>-330</v>
      </c>
      <c r="J49" s="102" t="s">
        <v>452</v>
      </c>
    </row>
    <row r="50" spans="1:10" x14ac:dyDescent="0.3">
      <c r="A50" s="99" t="s">
        <v>179</v>
      </c>
      <c r="B50" s="138">
        <v>1</v>
      </c>
      <c r="C50" s="138">
        <v>30</v>
      </c>
      <c r="D50" s="100" t="s">
        <v>256</v>
      </c>
      <c r="E50" s="100"/>
      <c r="F50" s="134"/>
      <c r="G50" s="134"/>
      <c r="H50" s="112">
        <v>-1</v>
      </c>
      <c r="I50" s="112">
        <v>-30</v>
      </c>
      <c r="J50" s="102" t="s">
        <v>452</v>
      </c>
    </row>
    <row r="51" spans="1:10" x14ac:dyDescent="0.3">
      <c r="A51" s="99" t="s">
        <v>185</v>
      </c>
      <c r="B51" s="138">
        <v>1</v>
      </c>
      <c r="C51" s="138">
        <v>33</v>
      </c>
      <c r="D51" s="100" t="s">
        <v>256</v>
      </c>
      <c r="E51" s="100"/>
      <c r="F51" s="134"/>
      <c r="G51" s="134"/>
      <c r="H51" s="112">
        <v>-1</v>
      </c>
      <c r="I51" s="112">
        <v>-33</v>
      </c>
      <c r="J51" s="102" t="s">
        <v>415</v>
      </c>
    </row>
    <row r="52" spans="1:10" x14ac:dyDescent="0.3">
      <c r="A52" s="99" t="s">
        <v>186</v>
      </c>
      <c r="B52" s="138">
        <v>20</v>
      </c>
      <c r="C52" s="138">
        <v>660</v>
      </c>
      <c r="D52" s="100" t="s">
        <v>256</v>
      </c>
      <c r="E52" s="100"/>
      <c r="F52" s="134"/>
      <c r="G52" s="134"/>
      <c r="H52" s="112">
        <v>-20</v>
      </c>
      <c r="I52" s="112">
        <v>-660</v>
      </c>
      <c r="J52" s="102" t="s">
        <v>415</v>
      </c>
    </row>
    <row r="53" spans="1:10" x14ac:dyDescent="0.3">
      <c r="A53" s="99" t="s">
        <v>184</v>
      </c>
      <c r="B53" s="138">
        <v>4</v>
      </c>
      <c r="C53" s="138">
        <v>132</v>
      </c>
      <c r="D53" s="100" t="s">
        <v>256</v>
      </c>
      <c r="E53" s="100"/>
      <c r="F53" s="134"/>
      <c r="G53" s="134"/>
      <c r="H53" s="112">
        <v>-4</v>
      </c>
      <c r="I53" s="112">
        <v>-132</v>
      </c>
      <c r="J53" s="102" t="s">
        <v>415</v>
      </c>
    </row>
    <row r="54" spans="1:10" x14ac:dyDescent="0.3">
      <c r="A54" s="99" t="s">
        <v>188</v>
      </c>
      <c r="B54" s="138">
        <v>1</v>
      </c>
      <c r="C54" s="138">
        <v>30</v>
      </c>
      <c r="D54" s="100" t="s">
        <v>256</v>
      </c>
      <c r="E54" s="100"/>
      <c r="F54" s="134"/>
      <c r="G54" s="134"/>
      <c r="H54" s="112">
        <v>-1</v>
      </c>
      <c r="I54" s="112">
        <v>-30</v>
      </c>
      <c r="J54" s="102" t="s">
        <v>415</v>
      </c>
    </row>
    <row r="55" spans="1:10" x14ac:dyDescent="0.3">
      <c r="A55" s="99" t="s">
        <v>189</v>
      </c>
      <c r="B55" s="138">
        <v>27</v>
      </c>
      <c r="C55" s="138">
        <v>810</v>
      </c>
      <c r="D55" s="100" t="s">
        <v>256</v>
      </c>
      <c r="E55" s="100"/>
      <c r="F55" s="134"/>
      <c r="G55" s="134"/>
      <c r="H55" s="112">
        <v>-27</v>
      </c>
      <c r="I55" s="112">
        <v>-810</v>
      </c>
      <c r="J55" s="102" t="s">
        <v>415</v>
      </c>
    </row>
    <row r="56" spans="1:10" x14ac:dyDescent="0.3">
      <c r="A56" s="99" t="s">
        <v>187</v>
      </c>
      <c r="B56" s="138">
        <v>6</v>
      </c>
      <c r="C56" s="138">
        <v>180</v>
      </c>
      <c r="D56" s="100" t="s">
        <v>256</v>
      </c>
      <c r="E56" s="100"/>
      <c r="F56" s="134"/>
      <c r="G56" s="134"/>
      <c r="H56" s="112">
        <v>-6</v>
      </c>
      <c r="I56" s="112">
        <v>-180</v>
      </c>
      <c r="J56" s="102" t="s">
        <v>415</v>
      </c>
    </row>
    <row r="57" spans="1:10" x14ac:dyDescent="0.3">
      <c r="A57" s="99" t="s">
        <v>191</v>
      </c>
      <c r="B57" s="138">
        <v>1</v>
      </c>
      <c r="C57" s="138">
        <v>30</v>
      </c>
      <c r="D57" s="100" t="s">
        <v>256</v>
      </c>
      <c r="E57" s="100"/>
      <c r="F57" s="134"/>
      <c r="G57" s="134"/>
      <c r="H57" s="112">
        <v>-1</v>
      </c>
      <c r="I57" s="112">
        <v>-30</v>
      </c>
      <c r="J57" s="102" t="s">
        <v>415</v>
      </c>
    </row>
    <row r="58" spans="1:10" x14ac:dyDescent="0.3">
      <c r="A58" s="99" t="s">
        <v>192</v>
      </c>
      <c r="B58" s="138">
        <v>11</v>
      </c>
      <c r="C58" s="138">
        <v>330</v>
      </c>
      <c r="D58" s="100" t="s">
        <v>256</v>
      </c>
      <c r="E58" s="100"/>
      <c r="F58" s="134"/>
      <c r="G58" s="134"/>
      <c r="H58" s="112">
        <v>-11</v>
      </c>
      <c r="I58" s="112">
        <v>-330</v>
      </c>
      <c r="J58" s="102" t="s">
        <v>415</v>
      </c>
    </row>
    <row r="59" spans="1:10" x14ac:dyDescent="0.3">
      <c r="A59" s="99" t="s">
        <v>190</v>
      </c>
      <c r="B59" s="138">
        <v>1</v>
      </c>
      <c r="C59" s="138">
        <v>30</v>
      </c>
      <c r="D59" s="100" t="s">
        <v>256</v>
      </c>
      <c r="E59" s="100"/>
      <c r="F59" s="134"/>
      <c r="G59" s="134"/>
      <c r="H59" s="112">
        <v>-1</v>
      </c>
      <c r="I59" s="112">
        <v>-30</v>
      </c>
      <c r="J59" s="102" t="s">
        <v>415</v>
      </c>
    </row>
    <row r="60" spans="1:10" x14ac:dyDescent="0.3">
      <c r="B60" s="139">
        <f>SUM(B2:B59)</f>
        <v>621</v>
      </c>
      <c r="C60" s="139">
        <f>SUM(C2:C59)</f>
        <v>27942</v>
      </c>
      <c r="F60" s="135">
        <f>SUM(F2:F59)</f>
        <v>568</v>
      </c>
      <c r="G60" s="135">
        <f>SUM(G2:G59)</f>
        <v>18100</v>
      </c>
      <c r="H60" s="113">
        <f>SUM(H2:H59)</f>
        <v>-53</v>
      </c>
      <c r="I60" s="113">
        <f>SUM(I2:I59)</f>
        <v>-9842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82"/>
  <sheetViews>
    <sheetView zoomScaleNormal="100" workbookViewId="0">
      <pane ySplit="1" topLeftCell="A2" activePane="bottomLeft" state="frozen"/>
      <selection pane="bottomLeft" activeCell="A4" sqref="A4"/>
    </sheetView>
  </sheetViews>
  <sheetFormatPr defaultColWidth="8.77734375" defaultRowHeight="13.8" x14ac:dyDescent="0.3"/>
  <cols>
    <col min="1" max="1" width="41.44140625" style="1" customWidth="1"/>
    <col min="2" max="2" width="14.21875" style="10" customWidth="1"/>
    <col min="3" max="3" width="15.109375" style="1" customWidth="1"/>
    <col min="4" max="4" width="20.88671875" style="10" customWidth="1"/>
    <col min="5" max="5" width="16.21875" style="10" customWidth="1"/>
    <col min="6" max="6" width="14.77734375" style="10" customWidth="1"/>
    <col min="7" max="7" width="17.21875" style="23" customWidth="1"/>
    <col min="8" max="8" width="16.109375" style="1" customWidth="1"/>
    <col min="9" max="16384" width="8.77734375" style="6"/>
  </cols>
  <sheetData>
    <row r="1" spans="1:8" ht="25.2" thickBot="1" x14ac:dyDescent="0.35">
      <c r="A1" s="11" t="s">
        <v>0</v>
      </c>
      <c r="B1" s="12" t="s">
        <v>1</v>
      </c>
      <c r="C1" s="11" t="s">
        <v>2</v>
      </c>
      <c r="D1" s="12" t="s">
        <v>18</v>
      </c>
      <c r="E1" s="12" t="s">
        <v>19</v>
      </c>
      <c r="F1" s="12" t="s">
        <v>20</v>
      </c>
      <c r="G1" s="21" t="s">
        <v>21</v>
      </c>
      <c r="H1" s="11" t="s">
        <v>22</v>
      </c>
    </row>
    <row r="2" spans="1:8" ht="15.45" customHeight="1" x14ac:dyDescent="0.3">
      <c r="A2" s="216" t="s">
        <v>63</v>
      </c>
      <c r="B2" s="217"/>
      <c r="C2" s="217"/>
      <c r="D2" s="217"/>
      <c r="E2" s="217"/>
      <c r="F2" s="217"/>
      <c r="G2" s="217"/>
      <c r="H2" s="218"/>
    </row>
    <row r="3" spans="1:8" s="8" customFormat="1" ht="13.05" customHeight="1" x14ac:dyDescent="0.3">
      <c r="A3" s="213" t="s">
        <v>51</v>
      </c>
      <c r="B3" s="214"/>
      <c r="C3" s="214"/>
      <c r="D3" s="214"/>
      <c r="E3" s="214"/>
      <c r="F3" s="214"/>
      <c r="G3" s="214"/>
      <c r="H3" s="215"/>
    </row>
    <row r="4" spans="1:8" ht="13.05" customHeight="1" x14ac:dyDescent="0.3">
      <c r="A4" s="123" t="s">
        <v>506</v>
      </c>
      <c r="B4" s="125">
        <v>1</v>
      </c>
      <c r="C4" s="126">
        <v>1</v>
      </c>
      <c r="D4" s="15">
        <f>SUM(B4*C4)</f>
        <v>1</v>
      </c>
      <c r="E4" s="9">
        <v>60</v>
      </c>
      <c r="F4" s="15">
        <f>SUM(D4*E4)</f>
        <v>60</v>
      </c>
      <c r="G4" s="22">
        <v>38.6</v>
      </c>
      <c r="H4" s="4">
        <f>SUM(F4*G4)</f>
        <v>2316</v>
      </c>
    </row>
    <row r="5" spans="1:8" ht="13.05" customHeight="1" x14ac:dyDescent="0.3">
      <c r="A5" s="123" t="s">
        <v>507</v>
      </c>
      <c r="B5" s="125">
        <v>20</v>
      </c>
      <c r="C5" s="126">
        <v>1</v>
      </c>
      <c r="D5" s="15">
        <f>SUM(B5*C5)</f>
        <v>20</v>
      </c>
      <c r="E5" s="9">
        <v>60</v>
      </c>
      <c r="F5" s="15">
        <f t="shared" ref="F5:F6" si="0">SUM(D5*E5)</f>
        <v>1200</v>
      </c>
      <c r="G5" s="22">
        <v>36.229999999999997</v>
      </c>
      <c r="H5" s="4">
        <f t="shared" ref="H5:H6" si="1">SUM(F5*G5)</f>
        <v>43475.999999999993</v>
      </c>
    </row>
    <row r="6" spans="1:8" ht="13.05" customHeight="1" x14ac:dyDescent="0.3">
      <c r="A6" s="123" t="s">
        <v>508</v>
      </c>
      <c r="B6" s="126">
        <v>1</v>
      </c>
      <c r="C6" s="126">
        <v>1</v>
      </c>
      <c r="D6" s="15">
        <f t="shared" ref="D6" si="2">SUM(B6*C6)</f>
        <v>1</v>
      </c>
      <c r="E6" s="9">
        <v>60</v>
      </c>
      <c r="F6" s="15">
        <f t="shared" si="0"/>
        <v>60</v>
      </c>
      <c r="G6" s="22">
        <v>53.47</v>
      </c>
      <c r="H6" s="4">
        <f t="shared" si="1"/>
        <v>3208.2</v>
      </c>
    </row>
    <row r="7" spans="1:8" ht="13.05" customHeight="1" x14ac:dyDescent="0.3">
      <c r="A7" s="84" t="s">
        <v>443</v>
      </c>
      <c r="B7" s="124">
        <v>1</v>
      </c>
      <c r="C7" s="127">
        <v>1</v>
      </c>
      <c r="D7" s="15">
        <f>SUM(B7*C7)</f>
        <v>1</v>
      </c>
      <c r="E7" s="9">
        <v>60</v>
      </c>
      <c r="F7" s="15">
        <f>SUM(D7*E7)</f>
        <v>60</v>
      </c>
      <c r="G7" s="22">
        <v>9.82</v>
      </c>
      <c r="H7" s="4">
        <f>SUM(F7*G7)</f>
        <v>589.20000000000005</v>
      </c>
    </row>
    <row r="8" spans="1:8" ht="13.05" customHeight="1" x14ac:dyDescent="0.3">
      <c r="A8" s="84" t="s">
        <v>444</v>
      </c>
      <c r="B8" s="124">
        <v>30</v>
      </c>
      <c r="C8" s="127">
        <v>1</v>
      </c>
      <c r="D8" s="15">
        <f>SUM(B8*C8)</f>
        <v>30</v>
      </c>
      <c r="E8" s="9">
        <v>60</v>
      </c>
      <c r="F8" s="15">
        <f>SUM(D8*E8)</f>
        <v>1800</v>
      </c>
      <c r="G8" s="22">
        <v>9.82</v>
      </c>
      <c r="H8" s="4">
        <f>SUM(F8*G8)</f>
        <v>17676</v>
      </c>
    </row>
    <row r="9" spans="1:8" ht="13.05" customHeight="1" x14ac:dyDescent="0.3">
      <c r="A9" s="84" t="s">
        <v>445</v>
      </c>
      <c r="B9" s="124">
        <v>1</v>
      </c>
      <c r="C9" s="127">
        <v>1</v>
      </c>
      <c r="D9" s="15">
        <f>SUM(B9*C9)</f>
        <v>1</v>
      </c>
      <c r="E9" s="9">
        <v>60</v>
      </c>
      <c r="F9" s="15">
        <f>SUM(D9*E9)</f>
        <v>60</v>
      </c>
      <c r="G9" s="22">
        <v>9.82</v>
      </c>
      <c r="H9" s="4">
        <f>SUM(F9*G9)</f>
        <v>589.20000000000005</v>
      </c>
    </row>
    <row r="10" spans="1:8" ht="12.6" customHeight="1" x14ac:dyDescent="0.3">
      <c r="A10" s="24" t="s">
        <v>25</v>
      </c>
      <c r="B10" s="25">
        <f>SUM(B4:B9)</f>
        <v>54</v>
      </c>
      <c r="C10" s="27"/>
      <c r="D10" s="25">
        <f>SUM(D4:D9)</f>
        <v>54</v>
      </c>
      <c r="E10" s="28"/>
      <c r="F10" s="25">
        <f>SUM(F4:F9)</f>
        <v>3240</v>
      </c>
      <c r="G10" s="29"/>
      <c r="H10" s="45">
        <f>SUM(H4:H9)</f>
        <v>67854.599999999991</v>
      </c>
    </row>
    <row r="11" spans="1:8" ht="13.05" customHeight="1" x14ac:dyDescent="0.3">
      <c r="A11" s="213" t="s">
        <v>64</v>
      </c>
      <c r="B11" s="214"/>
      <c r="C11" s="214"/>
      <c r="D11" s="214"/>
      <c r="E11" s="214"/>
      <c r="F11" s="214"/>
      <c r="G11" s="214"/>
      <c r="H11" s="215"/>
    </row>
    <row r="12" spans="1:8" ht="13.05" customHeight="1" x14ac:dyDescent="0.3">
      <c r="A12" s="226" t="s">
        <v>334</v>
      </c>
      <c r="B12" s="229"/>
      <c r="C12" s="229"/>
      <c r="D12" s="229"/>
      <c r="E12" s="229"/>
      <c r="F12" s="229"/>
      <c r="G12" s="229"/>
      <c r="H12" s="230"/>
    </row>
    <row r="13" spans="1:8" s="8" customFormat="1" ht="13.05" customHeight="1" x14ac:dyDescent="0.3">
      <c r="A13" s="2" t="s">
        <v>55</v>
      </c>
      <c r="B13" s="231">
        <v>1</v>
      </c>
      <c r="C13" s="233">
        <v>4</v>
      </c>
      <c r="D13" s="205">
        <f>SUM(B13*C13)</f>
        <v>4</v>
      </c>
      <c r="E13" s="124">
        <v>6</v>
      </c>
      <c r="F13" s="15">
        <f>SUM(D13*E13)</f>
        <v>24</v>
      </c>
      <c r="G13" s="22">
        <v>38.6</v>
      </c>
      <c r="H13" s="4">
        <f>SUM(F13*G13)</f>
        <v>926.40000000000009</v>
      </c>
    </row>
    <row r="14" spans="1:8" ht="13.05" customHeight="1" x14ac:dyDescent="0.3">
      <c r="A14" s="2" t="s">
        <v>56</v>
      </c>
      <c r="B14" s="232"/>
      <c r="C14" s="232"/>
      <c r="D14" s="234"/>
      <c r="E14" s="124">
        <v>2</v>
      </c>
      <c r="F14" s="15">
        <f>SUM(D13*E14)</f>
        <v>8</v>
      </c>
      <c r="G14" s="22">
        <v>38.6</v>
      </c>
      <c r="H14" s="4">
        <f>SUM(F14*G14)</f>
        <v>308.8</v>
      </c>
    </row>
    <row r="15" spans="1:8" ht="13.05" customHeight="1" x14ac:dyDescent="0.3">
      <c r="A15" s="226" t="s">
        <v>453</v>
      </c>
      <c r="B15" s="229"/>
      <c r="C15" s="229"/>
      <c r="D15" s="229"/>
      <c r="E15" s="229"/>
      <c r="F15" s="229"/>
      <c r="G15" s="229"/>
      <c r="H15" s="230"/>
    </row>
    <row r="16" spans="1:8" s="7" customFormat="1" ht="13.05" customHeight="1" x14ac:dyDescent="0.3">
      <c r="A16" s="2" t="s">
        <v>55</v>
      </c>
      <c r="B16" s="231">
        <v>1</v>
      </c>
      <c r="C16" s="233">
        <v>4</v>
      </c>
      <c r="D16" s="205">
        <f>SUM(B16*C16)</f>
        <v>4</v>
      </c>
      <c r="E16" s="124">
        <v>6</v>
      </c>
      <c r="F16" s="15">
        <f>SUM(D16*E16)</f>
        <v>24</v>
      </c>
      <c r="G16" s="22">
        <v>36.229999999999997</v>
      </c>
      <c r="H16" s="4">
        <f>SUM(F16*G16)</f>
        <v>869.52</v>
      </c>
    </row>
    <row r="17" spans="1:8" s="8" customFormat="1" ht="13.05" customHeight="1" x14ac:dyDescent="0.3">
      <c r="A17" s="2" t="s">
        <v>56</v>
      </c>
      <c r="B17" s="232"/>
      <c r="C17" s="232"/>
      <c r="D17" s="234"/>
      <c r="E17" s="124">
        <v>2</v>
      </c>
      <c r="F17" s="15">
        <f>SUM(D16*E17)</f>
        <v>8</v>
      </c>
      <c r="G17" s="22">
        <v>36.229999999999997</v>
      </c>
      <c r="H17" s="4">
        <f>SUM(F17*G17)</f>
        <v>289.83999999999997</v>
      </c>
    </row>
    <row r="18" spans="1:8" ht="13.05" customHeight="1" x14ac:dyDescent="0.3">
      <c r="A18" s="226" t="s">
        <v>454</v>
      </c>
      <c r="B18" s="229"/>
      <c r="C18" s="229"/>
      <c r="D18" s="229"/>
      <c r="E18" s="229"/>
      <c r="F18" s="229"/>
      <c r="G18" s="229"/>
      <c r="H18" s="230"/>
    </row>
    <row r="19" spans="1:8" s="8" customFormat="1" ht="13.05" customHeight="1" x14ac:dyDescent="0.3">
      <c r="A19" s="2" t="s">
        <v>55</v>
      </c>
      <c r="B19" s="231">
        <v>1</v>
      </c>
      <c r="C19" s="233">
        <v>4</v>
      </c>
      <c r="D19" s="205">
        <f>SUM(B19*C19)</f>
        <v>4</v>
      </c>
      <c r="E19" s="124">
        <v>6</v>
      </c>
      <c r="F19" s="15">
        <f>SUM(D19*E19)</f>
        <v>24</v>
      </c>
      <c r="G19" s="22">
        <v>53.47</v>
      </c>
      <c r="H19" s="4">
        <f>SUM(F19*G19)</f>
        <v>1283.28</v>
      </c>
    </row>
    <row r="20" spans="1:8" ht="13.05" customHeight="1" x14ac:dyDescent="0.3">
      <c r="A20" s="2" t="s">
        <v>56</v>
      </c>
      <c r="B20" s="232"/>
      <c r="C20" s="232"/>
      <c r="D20" s="234"/>
      <c r="E20" s="124">
        <v>2</v>
      </c>
      <c r="F20" s="15">
        <f>SUM(D19*E20)</f>
        <v>8</v>
      </c>
      <c r="G20" s="22">
        <v>53.47</v>
      </c>
      <c r="H20" s="4">
        <f>SUM(F20*G20)</f>
        <v>427.76</v>
      </c>
    </row>
    <row r="21" spans="1:8" ht="13.05" customHeight="1" x14ac:dyDescent="0.3">
      <c r="A21" s="235" t="s">
        <v>514</v>
      </c>
      <c r="B21" s="236"/>
      <c r="C21" s="236"/>
      <c r="D21" s="236"/>
      <c r="E21" s="236"/>
      <c r="F21" s="236"/>
      <c r="G21" s="236"/>
      <c r="H21" s="237"/>
    </row>
    <row r="22" spans="1:8" s="8" customFormat="1" ht="13.05" customHeight="1" x14ac:dyDescent="0.3">
      <c r="A22" s="2" t="s">
        <v>55</v>
      </c>
      <c r="B22" s="231">
        <v>1</v>
      </c>
      <c r="C22" s="233">
        <v>4</v>
      </c>
      <c r="D22" s="205">
        <f>SUM(B22*C22)</f>
        <v>4</v>
      </c>
      <c r="E22" s="70">
        <v>6</v>
      </c>
      <c r="F22" s="15">
        <f>SUM(D22*E22)</f>
        <v>24</v>
      </c>
      <c r="G22" s="22">
        <v>9.82</v>
      </c>
      <c r="H22" s="4">
        <f>SUM(F22*G22)</f>
        <v>235.68</v>
      </c>
    </row>
    <row r="23" spans="1:8" ht="13.05" customHeight="1" x14ac:dyDescent="0.3">
      <c r="A23" s="2" t="s">
        <v>56</v>
      </c>
      <c r="B23" s="238"/>
      <c r="C23" s="239"/>
      <c r="D23" s="206"/>
      <c r="E23" s="70">
        <v>2</v>
      </c>
      <c r="F23" s="15">
        <f>SUM(D22*E23)</f>
        <v>8</v>
      </c>
      <c r="G23" s="22">
        <v>9.82</v>
      </c>
      <c r="H23" s="4">
        <f>SUM(F23*G23)</f>
        <v>78.56</v>
      </c>
    </row>
    <row r="24" spans="1:8" ht="13.05" customHeight="1" x14ac:dyDescent="0.3">
      <c r="A24" s="235" t="s">
        <v>515</v>
      </c>
      <c r="B24" s="236"/>
      <c r="C24" s="236"/>
      <c r="D24" s="236"/>
      <c r="E24" s="236"/>
      <c r="F24" s="236"/>
      <c r="G24" s="236"/>
      <c r="H24" s="237"/>
    </row>
    <row r="25" spans="1:8" ht="13.05" customHeight="1" x14ac:dyDescent="0.3">
      <c r="A25" s="2" t="s">
        <v>55</v>
      </c>
      <c r="B25" s="231">
        <v>1</v>
      </c>
      <c r="C25" s="233">
        <v>4</v>
      </c>
      <c r="D25" s="205">
        <f>SUM(B25*C25)</f>
        <v>4</v>
      </c>
      <c r="E25" s="70">
        <v>6</v>
      </c>
      <c r="F25" s="15">
        <f>SUM(D25*E25)</f>
        <v>24</v>
      </c>
      <c r="G25" s="22">
        <v>9.82</v>
      </c>
      <c r="H25" s="4">
        <f>SUM(F25*G25)</f>
        <v>235.68</v>
      </c>
    </row>
    <row r="26" spans="1:8" ht="13.05" customHeight="1" x14ac:dyDescent="0.3">
      <c r="A26" s="2" t="s">
        <v>56</v>
      </c>
      <c r="B26" s="238"/>
      <c r="C26" s="239"/>
      <c r="D26" s="206"/>
      <c r="E26" s="70">
        <v>2</v>
      </c>
      <c r="F26" s="15">
        <f>SUM(D25*E26)</f>
        <v>8</v>
      </c>
      <c r="G26" s="22">
        <v>9.82</v>
      </c>
      <c r="H26" s="4">
        <f>SUM(F26*G26)</f>
        <v>78.56</v>
      </c>
    </row>
    <row r="27" spans="1:8" ht="13.05" customHeight="1" x14ac:dyDescent="0.3">
      <c r="A27" s="235" t="s">
        <v>516</v>
      </c>
      <c r="B27" s="236"/>
      <c r="C27" s="236"/>
      <c r="D27" s="236"/>
      <c r="E27" s="236"/>
      <c r="F27" s="236"/>
      <c r="G27" s="236"/>
      <c r="H27" s="237"/>
    </row>
    <row r="28" spans="1:8" s="8" customFormat="1" ht="13.05" customHeight="1" x14ac:dyDescent="0.3">
      <c r="A28" s="2" t="s">
        <v>55</v>
      </c>
      <c r="B28" s="231">
        <v>1</v>
      </c>
      <c r="C28" s="233">
        <v>4</v>
      </c>
      <c r="D28" s="205">
        <f>SUM(B28*C28)</f>
        <v>4</v>
      </c>
      <c r="E28" s="70">
        <v>6</v>
      </c>
      <c r="F28" s="15">
        <f>SUM(D28*E28)</f>
        <v>24</v>
      </c>
      <c r="G28" s="22">
        <v>9.82</v>
      </c>
      <c r="H28" s="4">
        <f>SUM(F28*G28)</f>
        <v>235.68</v>
      </c>
    </row>
    <row r="29" spans="1:8" ht="13.05" customHeight="1" x14ac:dyDescent="0.3">
      <c r="A29" s="2" t="s">
        <v>56</v>
      </c>
      <c r="B29" s="238"/>
      <c r="C29" s="239"/>
      <c r="D29" s="206"/>
      <c r="E29" s="70">
        <v>2</v>
      </c>
      <c r="F29" s="15">
        <f>SUM(D28*E29)</f>
        <v>8</v>
      </c>
      <c r="G29" s="22">
        <v>9.82</v>
      </c>
      <c r="H29" s="4">
        <f>SUM(F29*G29)</f>
        <v>78.56</v>
      </c>
    </row>
    <row r="30" spans="1:8" s="8" customFormat="1" ht="13.05" customHeight="1" x14ac:dyDescent="0.3">
      <c r="A30" s="24" t="s">
        <v>25</v>
      </c>
      <c r="B30" s="25">
        <f>SUM(B28,B25,B22,B19,B16,B13)</f>
        <v>6</v>
      </c>
      <c r="C30" s="27"/>
      <c r="D30" s="25">
        <f>SUM(D28,D25,D22,D19,D16,D13)</f>
        <v>24</v>
      </c>
      <c r="E30" s="28"/>
      <c r="F30" s="25">
        <f>SUM(F28:F29,F25:F26,F22:F23,F19:F20,F16:F17,F13:F14)</f>
        <v>192</v>
      </c>
      <c r="G30" s="29"/>
      <c r="H30" s="26">
        <f>SUM(H28:H29,H25:H26,H22:H23,H19:H20,H16:H17,H13:H14)</f>
        <v>5048.3200000000006</v>
      </c>
    </row>
    <row r="31" spans="1:8" ht="13.05" customHeight="1" x14ac:dyDescent="0.3">
      <c r="A31" s="213" t="s">
        <v>59</v>
      </c>
      <c r="B31" s="214"/>
      <c r="C31" s="214"/>
      <c r="D31" s="214"/>
      <c r="E31" s="214"/>
      <c r="F31" s="214"/>
      <c r="G31" s="214"/>
      <c r="H31" s="215"/>
    </row>
    <row r="32" spans="1:8" ht="13.05" customHeight="1" x14ac:dyDescent="0.3">
      <c r="A32" s="226" t="s">
        <v>334</v>
      </c>
      <c r="B32" s="229"/>
      <c r="C32" s="229"/>
      <c r="D32" s="229"/>
      <c r="E32" s="229"/>
      <c r="F32" s="229"/>
      <c r="G32" s="229"/>
      <c r="H32" s="230"/>
    </row>
    <row r="33" spans="1:9" s="8" customFormat="1" ht="13.05" customHeight="1" x14ac:dyDescent="0.3">
      <c r="A33" s="2" t="s">
        <v>55</v>
      </c>
      <c r="B33" s="231">
        <v>1</v>
      </c>
      <c r="C33" s="233">
        <v>1</v>
      </c>
      <c r="D33" s="205">
        <f>SUM(B33*C33)</f>
        <v>1</v>
      </c>
      <c r="E33" s="124">
        <v>24</v>
      </c>
      <c r="F33" s="15">
        <f>SUM(D33*E33)</f>
        <v>24</v>
      </c>
      <c r="G33" s="22">
        <v>38.6</v>
      </c>
      <c r="H33" s="4">
        <f>SUM(F33*G33)</f>
        <v>926.40000000000009</v>
      </c>
      <c r="I33" s="6"/>
    </row>
    <row r="34" spans="1:9" ht="13.05" customHeight="1" x14ac:dyDescent="0.3">
      <c r="A34" s="2" t="s">
        <v>56</v>
      </c>
      <c r="B34" s="232"/>
      <c r="C34" s="232"/>
      <c r="D34" s="234"/>
      <c r="E34" s="124">
        <v>8</v>
      </c>
      <c r="F34" s="15">
        <f>SUM(D33*E34)</f>
        <v>8</v>
      </c>
      <c r="G34" s="22">
        <v>38.6</v>
      </c>
      <c r="H34" s="4">
        <f>SUM(F34*G34)</f>
        <v>308.8</v>
      </c>
    </row>
    <row r="35" spans="1:9" ht="13.05" customHeight="1" x14ac:dyDescent="0.3">
      <c r="A35" s="226" t="s">
        <v>453</v>
      </c>
      <c r="B35" s="229"/>
      <c r="C35" s="229"/>
      <c r="D35" s="229"/>
      <c r="E35" s="229"/>
      <c r="F35" s="229"/>
      <c r="G35" s="229"/>
      <c r="H35" s="230"/>
    </row>
    <row r="36" spans="1:9" ht="13.05" customHeight="1" x14ac:dyDescent="0.3">
      <c r="A36" s="2" t="s">
        <v>55</v>
      </c>
      <c r="B36" s="231">
        <v>10</v>
      </c>
      <c r="C36" s="233">
        <v>1</v>
      </c>
      <c r="D36" s="205">
        <f>SUM(B36*C36)</f>
        <v>10</v>
      </c>
      <c r="E36" s="124">
        <v>24</v>
      </c>
      <c r="F36" s="15">
        <f>SUM(D36*E36)</f>
        <v>240</v>
      </c>
      <c r="G36" s="22">
        <v>36.229999999999997</v>
      </c>
      <c r="H36" s="4">
        <f>SUM(F36*G36)</f>
        <v>8695.1999999999989</v>
      </c>
    </row>
    <row r="37" spans="1:9" ht="13.05" customHeight="1" x14ac:dyDescent="0.3">
      <c r="A37" s="2" t="s">
        <v>56</v>
      </c>
      <c r="B37" s="232"/>
      <c r="C37" s="232"/>
      <c r="D37" s="234"/>
      <c r="E37" s="124">
        <v>8</v>
      </c>
      <c r="F37" s="15">
        <f>SUM(D36*E37)</f>
        <v>80</v>
      </c>
      <c r="G37" s="22">
        <v>36.229999999999997</v>
      </c>
      <c r="H37" s="4">
        <f>SUM(F37*G37)</f>
        <v>2898.3999999999996</v>
      </c>
    </row>
    <row r="38" spans="1:9" ht="13.05" customHeight="1" x14ac:dyDescent="0.3">
      <c r="A38" s="226" t="s">
        <v>454</v>
      </c>
      <c r="B38" s="229"/>
      <c r="C38" s="229"/>
      <c r="D38" s="229"/>
      <c r="E38" s="229"/>
      <c r="F38" s="229"/>
      <c r="G38" s="229"/>
      <c r="H38" s="230"/>
    </row>
    <row r="39" spans="1:9" s="8" customFormat="1" ht="13.05" customHeight="1" x14ac:dyDescent="0.3">
      <c r="A39" s="2" t="s">
        <v>55</v>
      </c>
      <c r="B39" s="231">
        <v>1</v>
      </c>
      <c r="C39" s="233">
        <v>1</v>
      </c>
      <c r="D39" s="205">
        <f>SUM(B39*C39)</f>
        <v>1</v>
      </c>
      <c r="E39" s="124">
        <v>24</v>
      </c>
      <c r="F39" s="15">
        <f>SUM(D39*E39)</f>
        <v>24</v>
      </c>
      <c r="G39" s="22">
        <v>53.47</v>
      </c>
      <c r="H39" s="4">
        <f>SUM(F39*G39)</f>
        <v>1283.28</v>
      </c>
    </row>
    <row r="40" spans="1:9" ht="13.05" customHeight="1" x14ac:dyDescent="0.3">
      <c r="A40" s="2" t="s">
        <v>56</v>
      </c>
      <c r="B40" s="232"/>
      <c r="C40" s="232"/>
      <c r="D40" s="234"/>
      <c r="E40" s="124">
        <v>8</v>
      </c>
      <c r="F40" s="15">
        <f>SUM(D39*E40)</f>
        <v>8</v>
      </c>
      <c r="G40" s="22">
        <v>53.47</v>
      </c>
      <c r="H40" s="4">
        <f>SUM(F40*G40)</f>
        <v>427.76</v>
      </c>
    </row>
    <row r="41" spans="1:9" s="8" customFormat="1" ht="13.05" customHeight="1" x14ac:dyDescent="0.3">
      <c r="A41" s="235" t="s">
        <v>514</v>
      </c>
      <c r="B41" s="236"/>
      <c r="C41" s="236"/>
      <c r="D41" s="236"/>
      <c r="E41" s="236"/>
      <c r="F41" s="236"/>
      <c r="G41" s="236"/>
      <c r="H41" s="237"/>
    </row>
    <row r="42" spans="1:9" ht="13.05" customHeight="1" x14ac:dyDescent="0.3">
      <c r="A42" s="2" t="s">
        <v>55</v>
      </c>
      <c r="B42" s="231">
        <v>1</v>
      </c>
      <c r="C42" s="233">
        <v>1</v>
      </c>
      <c r="D42" s="205">
        <f>SUM(B42*C42)</f>
        <v>1</v>
      </c>
      <c r="E42" s="71">
        <v>24</v>
      </c>
      <c r="F42" s="15">
        <f>SUM(D42*E42)</f>
        <v>24</v>
      </c>
      <c r="G42" s="22">
        <v>9.82</v>
      </c>
      <c r="H42" s="4">
        <f>SUM(F42*G42)</f>
        <v>235.68</v>
      </c>
    </row>
    <row r="43" spans="1:9" x14ac:dyDescent="0.3">
      <c r="A43" s="2" t="s">
        <v>56</v>
      </c>
      <c r="B43" s="238"/>
      <c r="C43" s="239"/>
      <c r="D43" s="206"/>
      <c r="E43" s="71">
        <v>8</v>
      </c>
      <c r="F43" s="15">
        <f>SUM(D42*E43)</f>
        <v>8</v>
      </c>
      <c r="G43" s="22">
        <v>9.82</v>
      </c>
      <c r="H43" s="4">
        <f>SUM(F43*G43)</f>
        <v>78.56</v>
      </c>
    </row>
    <row r="44" spans="1:9" x14ac:dyDescent="0.3">
      <c r="A44" s="235" t="s">
        <v>515</v>
      </c>
      <c r="B44" s="236"/>
      <c r="C44" s="236"/>
      <c r="D44" s="236"/>
      <c r="E44" s="236"/>
      <c r="F44" s="236"/>
      <c r="G44" s="236"/>
      <c r="H44" s="237"/>
    </row>
    <row r="45" spans="1:9" x14ac:dyDescent="0.3">
      <c r="A45" s="2" t="s">
        <v>55</v>
      </c>
      <c r="B45" s="231">
        <v>20</v>
      </c>
      <c r="C45" s="233">
        <v>1</v>
      </c>
      <c r="D45" s="205">
        <f>SUM(B45*C45)</f>
        <v>20</v>
      </c>
      <c r="E45" s="71">
        <v>24</v>
      </c>
      <c r="F45" s="15">
        <f>SUM(D45*E45)</f>
        <v>480</v>
      </c>
      <c r="G45" s="22">
        <v>9.82</v>
      </c>
      <c r="H45" s="4">
        <f>SUM(F45*G45)</f>
        <v>4713.6000000000004</v>
      </c>
    </row>
    <row r="46" spans="1:9" ht="13.05" customHeight="1" x14ac:dyDescent="0.3">
      <c r="A46" s="2" t="s">
        <v>56</v>
      </c>
      <c r="B46" s="238"/>
      <c r="C46" s="239"/>
      <c r="D46" s="206"/>
      <c r="E46" s="71">
        <v>8</v>
      </c>
      <c r="F46" s="15">
        <f>SUM(D45*E46)</f>
        <v>160</v>
      </c>
      <c r="G46" s="22">
        <v>9.82</v>
      </c>
      <c r="H46" s="4">
        <f>SUM(F46*G46)</f>
        <v>1571.2</v>
      </c>
    </row>
    <row r="47" spans="1:9" ht="13.05" customHeight="1" x14ac:dyDescent="0.3">
      <c r="A47" s="235" t="s">
        <v>516</v>
      </c>
      <c r="B47" s="236"/>
      <c r="C47" s="236"/>
      <c r="D47" s="236"/>
      <c r="E47" s="236"/>
      <c r="F47" s="236"/>
      <c r="G47" s="236"/>
      <c r="H47" s="237"/>
    </row>
    <row r="48" spans="1:9" s="8" customFormat="1" ht="13.05" customHeight="1" x14ac:dyDescent="0.3">
      <c r="A48" s="2" t="s">
        <v>55</v>
      </c>
      <c r="B48" s="231">
        <v>1</v>
      </c>
      <c r="C48" s="233">
        <v>1</v>
      </c>
      <c r="D48" s="205">
        <f>SUM(B48*C48)</f>
        <v>1</v>
      </c>
      <c r="E48" s="71">
        <v>24</v>
      </c>
      <c r="F48" s="15">
        <f>SUM(D48*E48)</f>
        <v>24</v>
      </c>
      <c r="G48" s="22">
        <v>9.82</v>
      </c>
      <c r="H48" s="4">
        <f>SUM(F48*G48)</f>
        <v>235.68</v>
      </c>
    </row>
    <row r="49" spans="1:8" ht="13.05" customHeight="1" x14ac:dyDescent="0.3">
      <c r="A49" s="2" t="s">
        <v>56</v>
      </c>
      <c r="B49" s="238"/>
      <c r="C49" s="239"/>
      <c r="D49" s="206"/>
      <c r="E49" s="71">
        <v>8</v>
      </c>
      <c r="F49" s="15">
        <f>SUM(D48*E49)</f>
        <v>8</v>
      </c>
      <c r="G49" s="22">
        <v>9.82</v>
      </c>
      <c r="H49" s="4">
        <f>SUM(F49*G49)</f>
        <v>78.56</v>
      </c>
    </row>
    <row r="50" spans="1:8" ht="13.05" customHeight="1" x14ac:dyDescent="0.3">
      <c r="A50" s="24" t="s">
        <v>25</v>
      </c>
      <c r="B50" s="25">
        <f>SUM(B33,B36,B39,B42,B45,B48)</f>
        <v>34</v>
      </c>
      <c r="C50" s="27"/>
      <c r="D50" s="25">
        <f>SUM(D42,D39,D36,D33,D45,D48)</f>
        <v>34</v>
      </c>
      <c r="E50" s="28"/>
      <c r="F50" s="25">
        <f>SUM(F33:F34,F36:F37,F39:F40,F42:F43,F45:F46,F48:F49)</f>
        <v>1088</v>
      </c>
      <c r="G50" s="29"/>
      <c r="H50" s="26">
        <f>SUM(H33:H34,H36:H37,H39:H40,H42:H43,H45:H46,H48:H49)</f>
        <v>21453.120000000003</v>
      </c>
    </row>
    <row r="51" spans="1:8" s="8" customFormat="1" ht="13.05" customHeight="1" x14ac:dyDescent="0.3">
      <c r="A51" s="213" t="s">
        <v>52</v>
      </c>
      <c r="B51" s="214"/>
      <c r="C51" s="214"/>
      <c r="D51" s="214"/>
      <c r="E51" s="214"/>
      <c r="F51" s="214"/>
      <c r="G51" s="214"/>
      <c r="H51" s="215"/>
    </row>
    <row r="52" spans="1:8" x14ac:dyDescent="0.3">
      <c r="A52" s="123" t="s">
        <v>506</v>
      </c>
      <c r="B52" s="125">
        <v>1</v>
      </c>
      <c r="C52" s="126">
        <v>1</v>
      </c>
      <c r="D52" s="15">
        <f t="shared" ref="D52:D54" si="3">SUM(B52*C52)</f>
        <v>1</v>
      </c>
      <c r="E52" s="9">
        <v>3</v>
      </c>
      <c r="F52" s="15">
        <f t="shared" ref="F52:F54" si="4">SUM(D52*E52)</f>
        <v>3</v>
      </c>
      <c r="G52" s="22">
        <v>38.6</v>
      </c>
      <c r="H52" s="4">
        <f t="shared" ref="H52:H54" si="5">SUM(F52*G52)</f>
        <v>115.80000000000001</v>
      </c>
    </row>
    <row r="53" spans="1:8" x14ac:dyDescent="0.3">
      <c r="A53" s="123" t="s">
        <v>507</v>
      </c>
      <c r="B53" s="125">
        <v>15</v>
      </c>
      <c r="C53" s="126">
        <v>1</v>
      </c>
      <c r="D53" s="15">
        <f t="shared" si="3"/>
        <v>15</v>
      </c>
      <c r="E53" s="9">
        <v>3</v>
      </c>
      <c r="F53" s="15">
        <f t="shared" si="4"/>
        <v>45</v>
      </c>
      <c r="G53" s="22">
        <v>36.229999999999997</v>
      </c>
      <c r="H53" s="4">
        <f t="shared" si="5"/>
        <v>1630.35</v>
      </c>
    </row>
    <row r="54" spans="1:8" ht="13.05" customHeight="1" x14ac:dyDescent="0.3">
      <c r="A54" s="123" t="s">
        <v>508</v>
      </c>
      <c r="B54" s="124">
        <v>1</v>
      </c>
      <c r="C54" s="127">
        <v>1</v>
      </c>
      <c r="D54" s="15">
        <f t="shared" si="3"/>
        <v>1</v>
      </c>
      <c r="E54" s="9">
        <v>3</v>
      </c>
      <c r="F54" s="15">
        <f t="shared" si="4"/>
        <v>3</v>
      </c>
      <c r="G54" s="22">
        <v>53.47</v>
      </c>
      <c r="H54" s="4">
        <f t="shared" si="5"/>
        <v>160.41</v>
      </c>
    </row>
    <row r="55" spans="1:8" ht="13.05" customHeight="1" x14ac:dyDescent="0.3">
      <c r="A55" s="84" t="s">
        <v>517</v>
      </c>
      <c r="B55" s="124">
        <v>1</v>
      </c>
      <c r="C55" s="127">
        <v>1</v>
      </c>
      <c r="D55" s="15">
        <f>SUM(B55*C55)</f>
        <v>1</v>
      </c>
      <c r="E55" s="9">
        <v>3</v>
      </c>
      <c r="F55" s="15">
        <f>SUM(D55*E55)</f>
        <v>3</v>
      </c>
      <c r="G55" s="22">
        <v>9.82</v>
      </c>
      <c r="H55" s="4">
        <f>SUM(F55*G55)</f>
        <v>29.46</v>
      </c>
    </row>
    <row r="56" spans="1:8" ht="13.05" customHeight="1" x14ac:dyDescent="0.3">
      <c r="A56" s="84" t="s">
        <v>518</v>
      </c>
      <c r="B56" s="124">
        <v>15</v>
      </c>
      <c r="C56" s="127">
        <v>1</v>
      </c>
      <c r="D56" s="15">
        <f>SUM(B56*C56)</f>
        <v>15</v>
      </c>
      <c r="E56" s="9">
        <v>3</v>
      </c>
      <c r="F56" s="15">
        <f>SUM(D56*E56)</f>
        <v>45</v>
      </c>
      <c r="G56" s="22">
        <v>9.82</v>
      </c>
      <c r="H56" s="4">
        <f>SUM(F56*G56)</f>
        <v>441.90000000000003</v>
      </c>
    </row>
    <row r="57" spans="1:8" ht="13.05" customHeight="1" x14ac:dyDescent="0.3">
      <c r="A57" s="84" t="s">
        <v>519</v>
      </c>
      <c r="B57" s="124">
        <v>1</v>
      </c>
      <c r="C57" s="127">
        <v>1</v>
      </c>
      <c r="D57" s="15">
        <f>SUM(B57*C57)</f>
        <v>1</v>
      </c>
      <c r="E57" s="9">
        <v>3</v>
      </c>
      <c r="F57" s="15">
        <f>SUM(D57*E57)</f>
        <v>3</v>
      </c>
      <c r="G57" s="22">
        <v>9.82</v>
      </c>
      <c r="H57" s="4">
        <f>SUM(F57*G57)</f>
        <v>29.46</v>
      </c>
    </row>
    <row r="58" spans="1:8" ht="13.05" customHeight="1" x14ac:dyDescent="0.3">
      <c r="A58" s="24" t="s">
        <v>25</v>
      </c>
      <c r="B58" s="25">
        <f>SUM(B52:B57)</f>
        <v>34</v>
      </c>
      <c r="C58" s="27"/>
      <c r="D58" s="25">
        <f>SUM(D52:D57)</f>
        <v>34</v>
      </c>
      <c r="E58" s="28"/>
      <c r="F58" s="25">
        <f>SUM(F52:F57)</f>
        <v>102</v>
      </c>
      <c r="G58" s="29"/>
      <c r="H58" s="26">
        <f>SUM(H52:H57)</f>
        <v>2407.38</v>
      </c>
    </row>
    <row r="59" spans="1:8" s="8" customFormat="1" ht="13.05" customHeight="1" x14ac:dyDescent="0.3">
      <c r="A59" s="36" t="s">
        <v>446</v>
      </c>
      <c r="B59" s="37">
        <f>SUM(B10,B58,B30,B50)</f>
        <v>128</v>
      </c>
      <c r="C59" s="37"/>
      <c r="D59" s="37">
        <f>SUM(D10,D58,D30,D50)</f>
        <v>146</v>
      </c>
      <c r="E59" s="39"/>
      <c r="F59" s="37">
        <f>SUM(F10,F58,F30,F50)</f>
        <v>4622</v>
      </c>
      <c r="G59" s="40"/>
      <c r="H59" s="69">
        <f>SUM(H10,H58,H30,H50)</f>
        <v>96763.420000000013</v>
      </c>
    </row>
    <row r="61" spans="1:8" ht="18" x14ac:dyDescent="0.35">
      <c r="A61" s="79" t="s">
        <v>103</v>
      </c>
      <c r="B61" s="80"/>
      <c r="C61" s="81"/>
      <c r="D61" s="80"/>
      <c r="E61" s="80"/>
      <c r="F61" s="80"/>
      <c r="G61" s="82"/>
      <c r="H61" s="81"/>
    </row>
    <row r="62" spans="1:8" s="105" customFormat="1" ht="13.05" customHeight="1" x14ac:dyDescent="0.3">
      <c r="A62" s="213" t="s">
        <v>308</v>
      </c>
      <c r="B62" s="214"/>
      <c r="C62" s="214"/>
      <c r="D62" s="214"/>
      <c r="E62" s="214"/>
      <c r="F62" s="214"/>
      <c r="G62" s="214"/>
      <c r="H62" s="215"/>
    </row>
    <row r="63" spans="1:8" s="105" customFormat="1" ht="13.05" customHeight="1" x14ac:dyDescent="0.3">
      <c r="A63" s="226" t="s">
        <v>510</v>
      </c>
      <c r="B63" s="227"/>
      <c r="C63" s="227"/>
      <c r="D63" s="227"/>
      <c r="E63" s="227"/>
      <c r="F63" s="227"/>
      <c r="G63" s="227"/>
      <c r="H63" s="228"/>
    </row>
    <row r="64" spans="1:8" s="148" customFormat="1" ht="13.05" customHeight="1" x14ac:dyDescent="0.3">
      <c r="A64" s="2" t="s">
        <v>55</v>
      </c>
      <c r="B64" s="222">
        <v>0</v>
      </c>
      <c r="C64" s="224">
        <v>0</v>
      </c>
      <c r="D64" s="205">
        <v>1</v>
      </c>
      <c r="E64" s="73">
        <v>6</v>
      </c>
      <c r="F64" s="15">
        <f>SUM(D64*E64)</f>
        <v>6</v>
      </c>
      <c r="G64" s="75">
        <v>0</v>
      </c>
      <c r="H64" s="76">
        <f>SUM(F64*G64)</f>
        <v>0</v>
      </c>
    </row>
    <row r="65" spans="1:8" s="105" customFormat="1" ht="13.05" customHeight="1" x14ac:dyDescent="0.3">
      <c r="A65" s="2" t="s">
        <v>56</v>
      </c>
      <c r="B65" s="223"/>
      <c r="C65" s="225"/>
      <c r="D65" s="206"/>
      <c r="E65" s="73">
        <v>2</v>
      </c>
      <c r="F65" s="15">
        <f>SUM(D64*E65)</f>
        <v>2</v>
      </c>
      <c r="G65" s="75">
        <v>0</v>
      </c>
      <c r="H65" s="76">
        <f>SUM(F65*G65)</f>
        <v>0</v>
      </c>
    </row>
    <row r="66" spans="1:8" s="105" customFormat="1" ht="13.05" customHeight="1" x14ac:dyDescent="0.3">
      <c r="A66" s="226" t="s">
        <v>511</v>
      </c>
      <c r="B66" s="227"/>
      <c r="C66" s="227"/>
      <c r="D66" s="227"/>
      <c r="E66" s="227"/>
      <c r="F66" s="227"/>
      <c r="G66" s="227"/>
      <c r="H66" s="228"/>
    </row>
    <row r="67" spans="1:8" s="148" customFormat="1" ht="13.05" customHeight="1" x14ac:dyDescent="0.3">
      <c r="A67" s="2" t="s">
        <v>55</v>
      </c>
      <c r="B67" s="222">
        <v>0</v>
      </c>
      <c r="C67" s="224">
        <v>0</v>
      </c>
      <c r="D67" s="205">
        <v>14</v>
      </c>
      <c r="E67" s="73">
        <v>6</v>
      </c>
      <c r="F67" s="15">
        <f>SUM(D67*E67)</f>
        <v>84</v>
      </c>
      <c r="G67" s="75">
        <v>0</v>
      </c>
      <c r="H67" s="76">
        <f>SUM(F67*G67)</f>
        <v>0</v>
      </c>
    </row>
    <row r="68" spans="1:8" s="105" customFormat="1" ht="13.05" customHeight="1" x14ac:dyDescent="0.3">
      <c r="A68" s="2" t="s">
        <v>56</v>
      </c>
      <c r="B68" s="223"/>
      <c r="C68" s="225"/>
      <c r="D68" s="206"/>
      <c r="E68" s="73">
        <v>2</v>
      </c>
      <c r="F68" s="15">
        <f>SUM(D67*E68)</f>
        <v>28</v>
      </c>
      <c r="G68" s="75">
        <v>0</v>
      </c>
      <c r="H68" s="76">
        <f>SUM(F68*G68)</f>
        <v>0</v>
      </c>
    </row>
    <row r="69" spans="1:8" s="105" customFormat="1" ht="13.05" customHeight="1" x14ac:dyDescent="0.3">
      <c r="A69" s="226" t="s">
        <v>512</v>
      </c>
      <c r="B69" s="227"/>
      <c r="C69" s="227"/>
      <c r="D69" s="227"/>
      <c r="E69" s="227"/>
      <c r="F69" s="227"/>
      <c r="G69" s="227"/>
      <c r="H69" s="228"/>
    </row>
    <row r="70" spans="1:8" s="105" customFormat="1" ht="13.05" customHeight="1" x14ac:dyDescent="0.3">
      <c r="A70" s="2" t="s">
        <v>55</v>
      </c>
      <c r="B70" s="222">
        <v>0</v>
      </c>
      <c r="C70" s="224">
        <v>0</v>
      </c>
      <c r="D70" s="205">
        <v>4</v>
      </c>
      <c r="E70" s="73">
        <v>6</v>
      </c>
      <c r="F70" s="15">
        <f>SUM(D70*E70)</f>
        <v>24</v>
      </c>
      <c r="G70" s="75">
        <v>0</v>
      </c>
      <c r="H70" s="76">
        <f>SUM(F70*G70)</f>
        <v>0</v>
      </c>
    </row>
    <row r="71" spans="1:8" s="105" customFormat="1" ht="13.05" customHeight="1" x14ac:dyDescent="0.3">
      <c r="A71" s="2" t="s">
        <v>56</v>
      </c>
      <c r="B71" s="223"/>
      <c r="C71" s="225"/>
      <c r="D71" s="206"/>
      <c r="E71" s="73">
        <v>2</v>
      </c>
      <c r="F71" s="15">
        <f>SUM(D70*E71)</f>
        <v>8</v>
      </c>
      <c r="G71" s="75">
        <v>0</v>
      </c>
      <c r="H71" s="76">
        <f>SUM(F71*G71)</f>
        <v>0</v>
      </c>
    </row>
    <row r="72" spans="1:8" s="105" customFormat="1" ht="13.05" customHeight="1" x14ac:dyDescent="0.3">
      <c r="A72" s="213" t="s">
        <v>309</v>
      </c>
      <c r="B72" s="214"/>
      <c r="C72" s="214"/>
      <c r="D72" s="214"/>
      <c r="E72" s="214"/>
      <c r="F72" s="214"/>
      <c r="G72" s="214"/>
      <c r="H72" s="215"/>
    </row>
    <row r="73" spans="1:8" s="105" customFormat="1" ht="13.05" customHeight="1" x14ac:dyDescent="0.3">
      <c r="A73" s="226" t="s">
        <v>510</v>
      </c>
      <c r="B73" s="227"/>
      <c r="C73" s="227"/>
      <c r="D73" s="227"/>
      <c r="E73" s="227"/>
      <c r="F73" s="227"/>
      <c r="G73" s="227"/>
      <c r="H73" s="228"/>
    </row>
    <row r="74" spans="1:8" s="148" customFormat="1" ht="13.05" customHeight="1" x14ac:dyDescent="0.3">
      <c r="A74" s="2" t="s">
        <v>55</v>
      </c>
      <c r="B74" s="222">
        <v>0</v>
      </c>
      <c r="C74" s="224">
        <v>0</v>
      </c>
      <c r="D74" s="205">
        <v>1</v>
      </c>
      <c r="E74" s="73">
        <v>6</v>
      </c>
      <c r="F74" s="15">
        <f>SUM(D74*E74)</f>
        <v>6</v>
      </c>
      <c r="G74" s="75">
        <v>0</v>
      </c>
      <c r="H74" s="76">
        <f>SUM(F74*G74)</f>
        <v>0</v>
      </c>
    </row>
    <row r="75" spans="1:8" s="105" customFormat="1" ht="13.05" customHeight="1" x14ac:dyDescent="0.3">
      <c r="A75" s="2" t="s">
        <v>56</v>
      </c>
      <c r="B75" s="223"/>
      <c r="C75" s="225"/>
      <c r="D75" s="206"/>
      <c r="E75" s="73">
        <v>2</v>
      </c>
      <c r="F75" s="15">
        <f>SUM(D74*E75)</f>
        <v>2</v>
      </c>
      <c r="G75" s="75">
        <v>0</v>
      </c>
      <c r="H75" s="76">
        <f>SUM(F75*G75)</f>
        <v>0</v>
      </c>
    </row>
    <row r="76" spans="1:8" s="105" customFormat="1" ht="13.05" customHeight="1" x14ac:dyDescent="0.3">
      <c r="A76" s="226" t="s">
        <v>511</v>
      </c>
      <c r="B76" s="227"/>
      <c r="C76" s="227"/>
      <c r="D76" s="227"/>
      <c r="E76" s="227"/>
      <c r="F76" s="227"/>
      <c r="G76" s="227"/>
      <c r="H76" s="228"/>
    </row>
    <row r="77" spans="1:8" s="148" customFormat="1" ht="13.05" customHeight="1" x14ac:dyDescent="0.3">
      <c r="A77" s="2" t="s">
        <v>55</v>
      </c>
      <c r="B77" s="222">
        <v>0</v>
      </c>
      <c r="C77" s="224">
        <v>0</v>
      </c>
      <c r="D77" s="205">
        <v>14</v>
      </c>
      <c r="E77" s="73">
        <v>6</v>
      </c>
      <c r="F77" s="15">
        <f>SUM(D77*E77)</f>
        <v>84</v>
      </c>
      <c r="G77" s="75">
        <v>0</v>
      </c>
      <c r="H77" s="76">
        <f>SUM(F77*G77)</f>
        <v>0</v>
      </c>
    </row>
    <row r="78" spans="1:8" s="105" customFormat="1" ht="13.05" customHeight="1" x14ac:dyDescent="0.3">
      <c r="A78" s="2" t="s">
        <v>56</v>
      </c>
      <c r="B78" s="223"/>
      <c r="C78" s="225"/>
      <c r="D78" s="206"/>
      <c r="E78" s="73">
        <v>2</v>
      </c>
      <c r="F78" s="15">
        <f>SUM(D77*E78)</f>
        <v>28</v>
      </c>
      <c r="G78" s="75">
        <v>0</v>
      </c>
      <c r="H78" s="76">
        <f>SUM(F78*G78)</f>
        <v>0</v>
      </c>
    </row>
    <row r="79" spans="1:8" s="105" customFormat="1" ht="13.05" customHeight="1" x14ac:dyDescent="0.3">
      <c r="A79" s="226" t="s">
        <v>512</v>
      </c>
      <c r="B79" s="227"/>
      <c r="C79" s="227"/>
      <c r="D79" s="227"/>
      <c r="E79" s="227"/>
      <c r="F79" s="227"/>
      <c r="G79" s="227"/>
      <c r="H79" s="228"/>
    </row>
    <row r="80" spans="1:8" s="105" customFormat="1" ht="13.05" customHeight="1" x14ac:dyDescent="0.3">
      <c r="A80" s="2" t="s">
        <v>55</v>
      </c>
      <c r="B80" s="222">
        <v>0</v>
      </c>
      <c r="C80" s="224">
        <v>0</v>
      </c>
      <c r="D80" s="205">
        <v>4</v>
      </c>
      <c r="E80" s="73">
        <v>6</v>
      </c>
      <c r="F80" s="15">
        <f>SUM(D80*E80)</f>
        <v>24</v>
      </c>
      <c r="G80" s="75">
        <v>0</v>
      </c>
      <c r="H80" s="76">
        <f>SUM(F80*G80)</f>
        <v>0</v>
      </c>
    </row>
    <row r="81" spans="1:8" s="105" customFormat="1" ht="13.05" customHeight="1" x14ac:dyDescent="0.3">
      <c r="A81" s="2" t="s">
        <v>56</v>
      </c>
      <c r="B81" s="223"/>
      <c r="C81" s="225"/>
      <c r="D81" s="206"/>
      <c r="E81" s="73">
        <v>2</v>
      </c>
      <c r="F81" s="15">
        <f>SUM(D80*E81)</f>
        <v>8</v>
      </c>
      <c r="G81" s="75">
        <v>0</v>
      </c>
      <c r="H81" s="76">
        <f>SUM(F81*G81)</f>
        <v>0</v>
      </c>
    </row>
    <row r="82" spans="1:8" ht="27.6" x14ac:dyDescent="0.3">
      <c r="A82" s="36" t="s">
        <v>513</v>
      </c>
      <c r="B82" s="38"/>
      <c r="C82" s="38"/>
      <c r="D82" s="37">
        <f>SUM(D64,D67,D70,D74,D77,D80)</f>
        <v>38</v>
      </c>
      <c r="E82" s="39"/>
      <c r="F82" s="37">
        <f>SUM(F64:F65,F67:F68,F70:F71,F74:F75,F77:F78,F80:F81)</f>
        <v>304</v>
      </c>
      <c r="G82" s="40"/>
      <c r="H82" s="69">
        <v>0</v>
      </c>
    </row>
  </sheetData>
  <mergeCells count="79">
    <mergeCell ref="B48:B49"/>
    <mergeCell ref="C48:C49"/>
    <mergeCell ref="D48:D49"/>
    <mergeCell ref="A44:H44"/>
    <mergeCell ref="B45:B46"/>
    <mergeCell ref="C45:C46"/>
    <mergeCell ref="D45:D46"/>
    <mergeCell ref="A47:H47"/>
    <mergeCell ref="B39:B40"/>
    <mergeCell ref="C39:C40"/>
    <mergeCell ref="D39:D40"/>
    <mergeCell ref="A41:H41"/>
    <mergeCell ref="B42:B43"/>
    <mergeCell ref="C42:C43"/>
    <mergeCell ref="D42:D43"/>
    <mergeCell ref="A35:H35"/>
    <mergeCell ref="B36:B37"/>
    <mergeCell ref="C36:C37"/>
    <mergeCell ref="D36:D37"/>
    <mergeCell ref="A38:H38"/>
    <mergeCell ref="A31:H31"/>
    <mergeCell ref="A32:H32"/>
    <mergeCell ref="B33:B34"/>
    <mergeCell ref="C33:C34"/>
    <mergeCell ref="D33:D34"/>
    <mergeCell ref="B25:B26"/>
    <mergeCell ref="C25:C26"/>
    <mergeCell ref="D25:D26"/>
    <mergeCell ref="A27:H27"/>
    <mergeCell ref="B28:B29"/>
    <mergeCell ref="C28:C29"/>
    <mergeCell ref="D28:D29"/>
    <mergeCell ref="A21:H21"/>
    <mergeCell ref="B22:B23"/>
    <mergeCell ref="C22:C23"/>
    <mergeCell ref="D22:D23"/>
    <mergeCell ref="A24:H24"/>
    <mergeCell ref="A2:H2"/>
    <mergeCell ref="A3:H3"/>
    <mergeCell ref="A51:H51"/>
    <mergeCell ref="A11:H11"/>
    <mergeCell ref="A12:H12"/>
    <mergeCell ref="B13:B14"/>
    <mergeCell ref="C13:C14"/>
    <mergeCell ref="D13:D14"/>
    <mergeCell ref="A15:H15"/>
    <mergeCell ref="B16:B17"/>
    <mergeCell ref="C16:C17"/>
    <mergeCell ref="D16:D17"/>
    <mergeCell ref="A18:H18"/>
    <mergeCell ref="B19:B20"/>
    <mergeCell ref="C19:C20"/>
    <mergeCell ref="D19:D20"/>
    <mergeCell ref="A62:H62"/>
    <mergeCell ref="A69:H69"/>
    <mergeCell ref="B70:B71"/>
    <mergeCell ref="C70:C71"/>
    <mergeCell ref="D70:D71"/>
    <mergeCell ref="A63:H63"/>
    <mergeCell ref="B64:B65"/>
    <mergeCell ref="C64:C65"/>
    <mergeCell ref="D64:D65"/>
    <mergeCell ref="A66:H66"/>
    <mergeCell ref="A73:H73"/>
    <mergeCell ref="B74:B75"/>
    <mergeCell ref="C74:C75"/>
    <mergeCell ref="D74:D75"/>
    <mergeCell ref="B67:B68"/>
    <mergeCell ref="C67:C68"/>
    <mergeCell ref="D67:D68"/>
    <mergeCell ref="A72:H72"/>
    <mergeCell ref="A76:H76"/>
    <mergeCell ref="B77:B78"/>
    <mergeCell ref="C77:C78"/>
    <mergeCell ref="D77:D78"/>
    <mergeCell ref="B80:B81"/>
    <mergeCell ref="C80:C81"/>
    <mergeCell ref="D80:D81"/>
    <mergeCell ref="A79:H79"/>
  </mergeCells>
  <pageMargins left="0.7" right="0.7" top="0.75" bottom="0.75" header="0.3" footer="0.3"/>
  <pageSetup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zoomScale="70" zoomScaleNormal="70" workbookViewId="0">
      <selection activeCell="J3" sqref="J3"/>
    </sheetView>
  </sheetViews>
  <sheetFormatPr defaultRowHeight="13.8" x14ac:dyDescent="0.3"/>
  <cols>
    <col min="1" max="1" width="61.21875" style="105" customWidth="1"/>
    <col min="2" max="2" width="9.44140625" style="108" bestFit="1" customWidth="1"/>
    <col min="3" max="3" width="6" style="108" bestFit="1" customWidth="1"/>
    <col min="4" max="4" width="11.21875" style="105" bestFit="1" customWidth="1"/>
    <col min="5" max="5" width="57.109375" style="105" bestFit="1" customWidth="1"/>
    <col min="6" max="6" width="9.44140625" style="108" bestFit="1" customWidth="1"/>
    <col min="7" max="7" width="5.6640625" style="108" bestFit="1" customWidth="1"/>
    <col min="8" max="8" width="15.77734375" style="105" bestFit="1" customWidth="1"/>
    <col min="9" max="9" width="11.88671875" style="105" bestFit="1" customWidth="1"/>
    <col min="10" max="10" width="82.88671875" style="110" customWidth="1"/>
    <col min="11" max="16384" width="8.88671875" style="105"/>
  </cols>
  <sheetData>
    <row r="1" spans="1:10" s="108" customFormat="1" x14ac:dyDescent="0.3">
      <c r="A1" s="140" t="s">
        <v>104</v>
      </c>
      <c r="B1" s="140" t="s">
        <v>157</v>
      </c>
      <c r="C1" s="140" t="s">
        <v>158</v>
      </c>
      <c r="D1" s="281" t="s">
        <v>251</v>
      </c>
      <c r="E1" s="281" t="s">
        <v>196</v>
      </c>
      <c r="F1" s="144" t="s">
        <v>157</v>
      </c>
      <c r="G1" s="145" t="s">
        <v>158</v>
      </c>
      <c r="H1" s="114" t="s">
        <v>159</v>
      </c>
      <c r="I1" s="114" t="s">
        <v>160</v>
      </c>
      <c r="J1" s="280" t="s">
        <v>168</v>
      </c>
    </row>
    <row r="2" spans="1:10" x14ac:dyDescent="0.3">
      <c r="A2" s="91" t="s">
        <v>480</v>
      </c>
      <c r="B2" s="142">
        <v>1</v>
      </c>
      <c r="C2" s="142">
        <v>60</v>
      </c>
      <c r="D2" s="153" t="s">
        <v>198</v>
      </c>
      <c r="E2" s="154" t="s">
        <v>492</v>
      </c>
      <c r="F2" s="157">
        <v>1</v>
      </c>
      <c r="G2" s="158">
        <v>60</v>
      </c>
      <c r="H2" s="93">
        <v>0</v>
      </c>
      <c r="I2" s="93">
        <v>0</v>
      </c>
      <c r="J2" s="159" t="s">
        <v>456</v>
      </c>
    </row>
    <row r="3" spans="1:10" ht="27.6" x14ac:dyDescent="0.3">
      <c r="A3" s="91" t="s">
        <v>481</v>
      </c>
      <c r="B3" s="142">
        <v>64</v>
      </c>
      <c r="C3" s="142">
        <v>3840</v>
      </c>
      <c r="D3" s="153" t="s">
        <v>198</v>
      </c>
      <c r="E3" s="154" t="s">
        <v>493</v>
      </c>
      <c r="F3" s="157">
        <v>30</v>
      </c>
      <c r="G3" s="158">
        <v>1800</v>
      </c>
      <c r="H3" s="93">
        <v>-34</v>
      </c>
      <c r="I3" s="93">
        <v>-2040</v>
      </c>
      <c r="J3" s="159" t="s">
        <v>459</v>
      </c>
    </row>
    <row r="4" spans="1:10" ht="27.6" x14ac:dyDescent="0.3">
      <c r="A4" s="91" t="s">
        <v>479</v>
      </c>
      <c r="B4" s="142">
        <v>19</v>
      </c>
      <c r="C4" s="142">
        <v>1140</v>
      </c>
      <c r="D4" s="153" t="s">
        <v>198</v>
      </c>
      <c r="E4" s="154" t="s">
        <v>494</v>
      </c>
      <c r="F4" s="157">
        <v>1</v>
      </c>
      <c r="G4" s="158">
        <v>60</v>
      </c>
      <c r="H4" s="93">
        <v>-18</v>
      </c>
      <c r="I4" s="93">
        <v>-1080</v>
      </c>
      <c r="J4" s="159" t="s">
        <v>459</v>
      </c>
    </row>
    <row r="5" spans="1:10" x14ac:dyDescent="0.3">
      <c r="A5" s="106"/>
      <c r="B5" s="141"/>
      <c r="C5" s="141"/>
      <c r="D5" s="149" t="s">
        <v>170</v>
      </c>
      <c r="E5" s="149" t="s">
        <v>483</v>
      </c>
      <c r="F5" s="150">
        <v>1</v>
      </c>
      <c r="G5" s="151">
        <v>60</v>
      </c>
      <c r="H5" s="129">
        <v>1</v>
      </c>
      <c r="I5" s="129">
        <v>60</v>
      </c>
      <c r="J5" s="152" t="s">
        <v>460</v>
      </c>
    </row>
    <row r="6" spans="1:10" x14ac:dyDescent="0.3">
      <c r="A6" s="106"/>
      <c r="B6" s="141"/>
      <c r="C6" s="141"/>
      <c r="D6" s="149" t="s">
        <v>170</v>
      </c>
      <c r="E6" s="149" t="s">
        <v>484</v>
      </c>
      <c r="F6" s="150">
        <v>20</v>
      </c>
      <c r="G6" s="151">
        <v>1200</v>
      </c>
      <c r="H6" s="129">
        <v>20</v>
      </c>
      <c r="I6" s="129">
        <v>1200</v>
      </c>
      <c r="J6" s="152" t="s">
        <v>460</v>
      </c>
    </row>
    <row r="7" spans="1:10" x14ac:dyDescent="0.3">
      <c r="A7" s="106"/>
      <c r="B7" s="141"/>
      <c r="C7" s="141"/>
      <c r="D7" s="149" t="s">
        <v>170</v>
      </c>
      <c r="E7" s="149" t="s">
        <v>482</v>
      </c>
      <c r="F7" s="150">
        <v>1</v>
      </c>
      <c r="G7" s="151">
        <v>60</v>
      </c>
      <c r="H7" s="129">
        <v>1</v>
      </c>
      <c r="I7" s="129">
        <v>60</v>
      </c>
      <c r="J7" s="152" t="s">
        <v>460</v>
      </c>
    </row>
    <row r="8" spans="1:10" ht="55.2" x14ac:dyDescent="0.3">
      <c r="A8" s="91" t="s">
        <v>487</v>
      </c>
      <c r="B8" s="142">
        <v>4</v>
      </c>
      <c r="C8" s="142">
        <v>8</v>
      </c>
      <c r="D8" s="154" t="s">
        <v>198</v>
      </c>
      <c r="E8" s="154" t="s">
        <v>498</v>
      </c>
      <c r="F8" s="157">
        <v>4</v>
      </c>
      <c r="G8" s="158">
        <v>32</v>
      </c>
      <c r="H8" s="93">
        <v>0</v>
      </c>
      <c r="I8" s="93">
        <v>24</v>
      </c>
      <c r="J8" s="160" t="s">
        <v>486</v>
      </c>
    </row>
    <row r="9" spans="1:10" ht="55.2" x14ac:dyDescent="0.3">
      <c r="A9" s="91" t="s">
        <v>488</v>
      </c>
      <c r="B9" s="142">
        <v>56</v>
      </c>
      <c r="C9" s="142">
        <v>112</v>
      </c>
      <c r="D9" s="154" t="s">
        <v>198</v>
      </c>
      <c r="E9" s="154" t="s">
        <v>499</v>
      </c>
      <c r="F9" s="157">
        <v>4</v>
      </c>
      <c r="G9" s="158">
        <v>32</v>
      </c>
      <c r="H9" s="93">
        <v>-52</v>
      </c>
      <c r="I9" s="93">
        <v>-80</v>
      </c>
      <c r="J9" s="160" t="s">
        <v>486</v>
      </c>
    </row>
    <row r="10" spans="1:10" ht="55.2" x14ac:dyDescent="0.3">
      <c r="A10" s="91" t="s">
        <v>485</v>
      </c>
      <c r="B10" s="142">
        <v>16</v>
      </c>
      <c r="C10" s="142">
        <v>32</v>
      </c>
      <c r="D10" s="154" t="s">
        <v>198</v>
      </c>
      <c r="E10" s="154" t="s">
        <v>500</v>
      </c>
      <c r="F10" s="157">
        <v>4</v>
      </c>
      <c r="G10" s="158">
        <v>32</v>
      </c>
      <c r="H10" s="93">
        <v>-12</v>
      </c>
      <c r="I10" s="93">
        <v>0</v>
      </c>
      <c r="J10" s="160" t="s">
        <v>486</v>
      </c>
    </row>
    <row r="11" spans="1:10" x14ac:dyDescent="0.3">
      <c r="A11" s="106"/>
      <c r="B11" s="141"/>
      <c r="C11" s="141"/>
      <c r="D11" s="149" t="s">
        <v>170</v>
      </c>
      <c r="E11" s="149" t="s">
        <v>490</v>
      </c>
      <c r="F11" s="150">
        <v>4</v>
      </c>
      <c r="G11" s="151">
        <v>32</v>
      </c>
      <c r="H11" s="129">
        <v>4</v>
      </c>
      <c r="I11" s="129">
        <v>32</v>
      </c>
      <c r="J11" s="152" t="s">
        <v>460</v>
      </c>
    </row>
    <row r="12" spans="1:10" x14ac:dyDescent="0.3">
      <c r="A12" s="106"/>
      <c r="B12" s="141"/>
      <c r="C12" s="141"/>
      <c r="D12" s="149" t="s">
        <v>170</v>
      </c>
      <c r="E12" s="149" t="s">
        <v>491</v>
      </c>
      <c r="F12" s="150">
        <v>4</v>
      </c>
      <c r="G12" s="151">
        <v>32</v>
      </c>
      <c r="H12" s="129">
        <v>4</v>
      </c>
      <c r="I12" s="129">
        <v>32</v>
      </c>
      <c r="J12" s="152" t="s">
        <v>460</v>
      </c>
    </row>
    <row r="13" spans="1:10" x14ac:dyDescent="0.3">
      <c r="A13" s="106"/>
      <c r="B13" s="141"/>
      <c r="C13" s="141"/>
      <c r="D13" s="149" t="s">
        <v>170</v>
      </c>
      <c r="E13" s="149" t="s">
        <v>489</v>
      </c>
      <c r="F13" s="150">
        <v>4</v>
      </c>
      <c r="G13" s="151">
        <v>32</v>
      </c>
      <c r="H13" s="129">
        <v>4</v>
      </c>
      <c r="I13" s="129">
        <v>32</v>
      </c>
      <c r="J13" s="152" t="s">
        <v>460</v>
      </c>
    </row>
    <row r="14" spans="1:10" ht="41.4" x14ac:dyDescent="0.3">
      <c r="A14" s="91" t="s">
        <v>469</v>
      </c>
      <c r="B14" s="142">
        <v>1</v>
      </c>
      <c r="C14" s="142">
        <v>8</v>
      </c>
      <c r="D14" s="154" t="s">
        <v>198</v>
      </c>
      <c r="E14" s="154" t="s">
        <v>501</v>
      </c>
      <c r="F14" s="157">
        <v>1</v>
      </c>
      <c r="G14" s="158">
        <v>32</v>
      </c>
      <c r="H14" s="93">
        <v>0</v>
      </c>
      <c r="I14" s="93">
        <v>24</v>
      </c>
      <c r="J14" s="160" t="s">
        <v>470</v>
      </c>
    </row>
    <row r="15" spans="1:10" ht="41.4" x14ac:dyDescent="0.3">
      <c r="A15" s="91" t="s">
        <v>471</v>
      </c>
      <c r="B15" s="142">
        <v>14</v>
      </c>
      <c r="C15" s="142">
        <v>112</v>
      </c>
      <c r="D15" s="154" t="s">
        <v>198</v>
      </c>
      <c r="E15" s="154" t="s">
        <v>502</v>
      </c>
      <c r="F15" s="157">
        <v>20</v>
      </c>
      <c r="G15" s="158">
        <v>640</v>
      </c>
      <c r="H15" s="93">
        <v>6</v>
      </c>
      <c r="I15" s="93">
        <v>528</v>
      </c>
      <c r="J15" s="160" t="s">
        <v>468</v>
      </c>
    </row>
    <row r="16" spans="1:10" ht="41.4" x14ac:dyDescent="0.3">
      <c r="A16" s="91" t="s">
        <v>467</v>
      </c>
      <c r="B16" s="142">
        <v>4</v>
      </c>
      <c r="C16" s="142">
        <v>32</v>
      </c>
      <c r="D16" s="154" t="s">
        <v>198</v>
      </c>
      <c r="E16" s="154" t="s">
        <v>503</v>
      </c>
      <c r="F16" s="157">
        <v>1</v>
      </c>
      <c r="G16" s="158">
        <v>32</v>
      </c>
      <c r="H16" s="93">
        <v>-3</v>
      </c>
      <c r="I16" s="93">
        <v>0</v>
      </c>
      <c r="J16" s="160" t="s">
        <v>468</v>
      </c>
    </row>
    <row r="17" spans="1:10" x14ac:dyDescent="0.3">
      <c r="A17" s="106"/>
      <c r="B17" s="141"/>
      <c r="C17" s="141"/>
      <c r="D17" s="149" t="s">
        <v>170</v>
      </c>
      <c r="E17" s="149" t="s">
        <v>473</v>
      </c>
      <c r="F17" s="150">
        <v>1</v>
      </c>
      <c r="G17" s="151">
        <v>32</v>
      </c>
      <c r="H17" s="129">
        <v>1</v>
      </c>
      <c r="I17" s="129">
        <v>32</v>
      </c>
      <c r="J17" s="152" t="s">
        <v>460</v>
      </c>
    </row>
    <row r="18" spans="1:10" x14ac:dyDescent="0.3">
      <c r="A18" s="106"/>
      <c r="B18" s="141"/>
      <c r="C18" s="141"/>
      <c r="D18" s="149" t="s">
        <v>170</v>
      </c>
      <c r="E18" s="149" t="s">
        <v>474</v>
      </c>
      <c r="F18" s="150">
        <v>10</v>
      </c>
      <c r="G18" s="151">
        <v>320</v>
      </c>
      <c r="H18" s="129">
        <v>10</v>
      </c>
      <c r="I18" s="129">
        <v>320</v>
      </c>
      <c r="J18" s="152" t="s">
        <v>460</v>
      </c>
    </row>
    <row r="19" spans="1:10" x14ac:dyDescent="0.3">
      <c r="A19" s="106"/>
      <c r="B19" s="141"/>
      <c r="C19" s="141"/>
      <c r="D19" s="149" t="s">
        <v>170</v>
      </c>
      <c r="E19" s="149" t="s">
        <v>472</v>
      </c>
      <c r="F19" s="150">
        <v>1</v>
      </c>
      <c r="G19" s="151">
        <v>32</v>
      </c>
      <c r="H19" s="129">
        <v>1</v>
      </c>
      <c r="I19" s="129">
        <v>32</v>
      </c>
      <c r="J19" s="152" t="s">
        <v>460</v>
      </c>
    </row>
    <row r="20" spans="1:10" x14ac:dyDescent="0.3">
      <c r="A20" s="91" t="s">
        <v>457</v>
      </c>
      <c r="B20" s="142">
        <v>1</v>
      </c>
      <c r="C20" s="142">
        <v>3</v>
      </c>
      <c r="D20" s="153" t="s">
        <v>198</v>
      </c>
      <c r="E20" s="154" t="s">
        <v>495</v>
      </c>
      <c r="F20" s="155">
        <v>1</v>
      </c>
      <c r="G20" s="156">
        <v>3</v>
      </c>
      <c r="H20" s="129">
        <v>0</v>
      </c>
      <c r="I20" s="129">
        <v>0</v>
      </c>
      <c r="J20" s="159" t="s">
        <v>456</v>
      </c>
    </row>
    <row r="21" spans="1:10" ht="27.6" x14ac:dyDescent="0.3">
      <c r="A21" s="91" t="s">
        <v>458</v>
      </c>
      <c r="B21" s="142">
        <v>1</v>
      </c>
      <c r="C21" s="142">
        <v>3</v>
      </c>
      <c r="D21" s="153" t="s">
        <v>198</v>
      </c>
      <c r="E21" s="154" t="s">
        <v>496</v>
      </c>
      <c r="F21" s="155">
        <v>15</v>
      </c>
      <c r="G21" s="156">
        <v>45</v>
      </c>
      <c r="H21" s="129">
        <v>14</v>
      </c>
      <c r="I21" s="129">
        <v>42</v>
      </c>
      <c r="J21" s="159" t="s">
        <v>459</v>
      </c>
    </row>
    <row r="22" spans="1:10" x14ac:dyDescent="0.3">
      <c r="A22" s="91" t="s">
        <v>455</v>
      </c>
      <c r="B22" s="142">
        <v>1</v>
      </c>
      <c r="C22" s="142">
        <v>3</v>
      </c>
      <c r="D22" s="153" t="s">
        <v>198</v>
      </c>
      <c r="E22" s="154" t="s">
        <v>497</v>
      </c>
      <c r="F22" s="155">
        <v>1</v>
      </c>
      <c r="G22" s="156">
        <v>3</v>
      </c>
      <c r="H22" s="129">
        <v>0</v>
      </c>
      <c r="I22" s="129">
        <v>0</v>
      </c>
      <c r="J22" s="159" t="s">
        <v>456</v>
      </c>
    </row>
    <row r="23" spans="1:10" x14ac:dyDescent="0.3">
      <c r="A23" s="106"/>
      <c r="B23" s="141"/>
      <c r="C23" s="141"/>
      <c r="D23" s="149" t="s">
        <v>170</v>
      </c>
      <c r="E23" s="149" t="s">
        <v>462</v>
      </c>
      <c r="F23" s="150">
        <v>1</v>
      </c>
      <c r="G23" s="151">
        <v>3</v>
      </c>
      <c r="H23" s="129">
        <v>1</v>
      </c>
      <c r="I23" s="129">
        <v>3</v>
      </c>
      <c r="J23" s="152" t="s">
        <v>460</v>
      </c>
    </row>
    <row r="24" spans="1:10" x14ac:dyDescent="0.3">
      <c r="A24" s="106"/>
      <c r="B24" s="141"/>
      <c r="C24" s="141"/>
      <c r="D24" s="149" t="s">
        <v>170</v>
      </c>
      <c r="E24" s="149" t="s">
        <v>463</v>
      </c>
      <c r="F24" s="150">
        <v>15</v>
      </c>
      <c r="G24" s="151">
        <v>45</v>
      </c>
      <c r="H24" s="129">
        <v>15</v>
      </c>
      <c r="I24" s="129">
        <v>45</v>
      </c>
      <c r="J24" s="152" t="s">
        <v>460</v>
      </c>
    </row>
    <row r="25" spans="1:10" x14ac:dyDescent="0.3">
      <c r="A25" s="106"/>
      <c r="B25" s="141"/>
      <c r="C25" s="141"/>
      <c r="D25" s="149" t="s">
        <v>170</v>
      </c>
      <c r="E25" s="149" t="s">
        <v>461</v>
      </c>
      <c r="F25" s="150">
        <v>1</v>
      </c>
      <c r="G25" s="151">
        <v>3</v>
      </c>
      <c r="H25" s="129">
        <v>1</v>
      </c>
      <c r="I25" s="129">
        <v>3</v>
      </c>
      <c r="J25" s="152" t="s">
        <v>460</v>
      </c>
    </row>
    <row r="26" spans="1:10" x14ac:dyDescent="0.3">
      <c r="A26" s="91" t="s">
        <v>465</v>
      </c>
      <c r="B26" s="142">
        <v>1</v>
      </c>
      <c r="C26" s="142">
        <v>8</v>
      </c>
      <c r="D26" s="107" t="s">
        <v>256</v>
      </c>
      <c r="E26" s="107"/>
      <c r="F26" s="146"/>
      <c r="G26" s="147"/>
      <c r="H26" s="93">
        <v>-1</v>
      </c>
      <c r="I26" s="93">
        <v>-8</v>
      </c>
      <c r="J26" s="109" t="s">
        <v>452</v>
      </c>
    </row>
    <row r="27" spans="1:10" x14ac:dyDescent="0.3">
      <c r="A27" s="91" t="s">
        <v>466</v>
      </c>
      <c r="B27" s="142">
        <v>14</v>
      </c>
      <c r="C27" s="142">
        <v>112</v>
      </c>
      <c r="D27" s="107" t="s">
        <v>256</v>
      </c>
      <c r="E27" s="107"/>
      <c r="F27" s="146"/>
      <c r="G27" s="147"/>
      <c r="H27" s="93">
        <v>-14</v>
      </c>
      <c r="I27" s="93">
        <v>-112</v>
      </c>
      <c r="J27" s="109" t="s">
        <v>452</v>
      </c>
    </row>
    <row r="28" spans="1:10" x14ac:dyDescent="0.3">
      <c r="A28" s="91" t="s">
        <v>464</v>
      </c>
      <c r="B28" s="142">
        <v>4</v>
      </c>
      <c r="C28" s="142">
        <v>32</v>
      </c>
      <c r="D28" s="107" t="s">
        <v>256</v>
      </c>
      <c r="E28" s="107"/>
      <c r="F28" s="146"/>
      <c r="G28" s="147"/>
      <c r="H28" s="93">
        <v>-4</v>
      </c>
      <c r="I28" s="93">
        <v>-32</v>
      </c>
      <c r="J28" s="109" t="s">
        <v>452</v>
      </c>
    </row>
    <row r="29" spans="1:10" x14ac:dyDescent="0.3">
      <c r="A29" s="91" t="s">
        <v>477</v>
      </c>
      <c r="B29" s="142">
        <v>1</v>
      </c>
      <c r="C29" s="142">
        <v>8</v>
      </c>
      <c r="D29" s="107" t="s">
        <v>256</v>
      </c>
      <c r="E29" s="107"/>
      <c r="F29" s="146"/>
      <c r="G29" s="147"/>
      <c r="H29" s="93">
        <v>-1</v>
      </c>
      <c r="I29" s="93">
        <v>-8</v>
      </c>
      <c r="J29" s="109" t="s">
        <v>476</v>
      </c>
    </row>
    <row r="30" spans="1:10" x14ac:dyDescent="0.3">
      <c r="A30" s="91" t="s">
        <v>478</v>
      </c>
      <c r="B30" s="142">
        <v>14</v>
      </c>
      <c r="C30" s="142">
        <v>112</v>
      </c>
      <c r="D30" s="107" t="s">
        <v>256</v>
      </c>
      <c r="E30" s="107"/>
      <c r="F30" s="146"/>
      <c r="G30" s="147"/>
      <c r="H30" s="93">
        <v>-14</v>
      </c>
      <c r="I30" s="93">
        <v>-112</v>
      </c>
      <c r="J30" s="109" t="s">
        <v>476</v>
      </c>
    </row>
    <row r="31" spans="1:10" x14ac:dyDescent="0.3">
      <c r="A31" s="91" t="s">
        <v>475</v>
      </c>
      <c r="B31" s="142">
        <v>4</v>
      </c>
      <c r="C31" s="142">
        <v>32</v>
      </c>
      <c r="D31" s="107" t="s">
        <v>256</v>
      </c>
      <c r="E31" s="107"/>
      <c r="F31" s="146"/>
      <c r="G31" s="147"/>
      <c r="H31" s="93">
        <v>-4</v>
      </c>
      <c r="I31" s="93">
        <v>-32</v>
      </c>
      <c r="J31" s="109" t="s">
        <v>476</v>
      </c>
    </row>
    <row r="32" spans="1:10" x14ac:dyDescent="0.3">
      <c r="B32" s="143">
        <f>SUM(B2:B31)</f>
        <v>220</v>
      </c>
      <c r="C32" s="143">
        <f>SUM(C2:C31)</f>
        <v>5657</v>
      </c>
      <c r="F32" s="122">
        <f>SUM(F2:F31)</f>
        <v>146</v>
      </c>
      <c r="G32" s="122">
        <f>SUM(G2:G31)</f>
        <v>4622</v>
      </c>
      <c r="H32" s="114">
        <f>SUM(H2:H31)</f>
        <v>-74</v>
      </c>
      <c r="I32" s="114">
        <f>SUM(I2:I31)</f>
        <v>-1035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40"/>
  <sheetViews>
    <sheetView zoomScale="85" zoomScaleNormal="85" workbookViewId="0">
      <pane ySplit="1" topLeftCell="A2" activePane="bottomLeft" state="frozen"/>
      <selection pane="bottomLeft" activeCell="A12" sqref="A12"/>
    </sheetView>
  </sheetViews>
  <sheetFormatPr defaultColWidth="8.77734375" defaultRowHeight="13.8" x14ac:dyDescent="0.3"/>
  <cols>
    <col min="1" max="1" width="60.109375" style="1" customWidth="1"/>
    <col min="2" max="2" width="14.21875" style="10" customWidth="1"/>
    <col min="3" max="3" width="15.109375" style="1" customWidth="1"/>
    <col min="4" max="4" width="17.33203125" style="10" bestFit="1" customWidth="1"/>
    <col min="5" max="5" width="16.21875" style="10" customWidth="1"/>
    <col min="6" max="6" width="11" style="10" bestFit="1" customWidth="1"/>
    <col min="7" max="7" width="13.33203125" style="1" customWidth="1"/>
    <col min="8" max="8" width="16.109375" style="1" customWidth="1"/>
    <col min="9" max="16384" width="8.77734375" style="6"/>
  </cols>
  <sheetData>
    <row r="1" spans="1:8" ht="37.200000000000003" thickBot="1" x14ac:dyDescent="0.35">
      <c r="A1" s="11" t="s">
        <v>0</v>
      </c>
      <c r="B1" s="12" t="s">
        <v>1</v>
      </c>
      <c r="C1" s="11" t="s">
        <v>2</v>
      </c>
      <c r="D1" s="12" t="s">
        <v>18</v>
      </c>
      <c r="E1" s="12" t="s">
        <v>19</v>
      </c>
      <c r="F1" s="12" t="s">
        <v>20</v>
      </c>
      <c r="G1" s="11" t="s">
        <v>21</v>
      </c>
      <c r="H1" s="11" t="s">
        <v>22</v>
      </c>
    </row>
    <row r="2" spans="1:8" ht="13.05" customHeight="1" x14ac:dyDescent="0.3">
      <c r="A2" s="248" t="s">
        <v>9</v>
      </c>
      <c r="B2" s="248"/>
      <c r="C2" s="248"/>
      <c r="D2" s="248"/>
      <c r="E2" s="248"/>
      <c r="F2" s="248"/>
      <c r="G2" s="248"/>
      <c r="H2" s="248"/>
    </row>
    <row r="3" spans="1:8" ht="13.05" customHeight="1" x14ac:dyDescent="0.3">
      <c r="A3" s="248" t="s">
        <v>10</v>
      </c>
      <c r="B3" s="248"/>
      <c r="C3" s="248"/>
      <c r="D3" s="248"/>
      <c r="E3" s="248"/>
      <c r="F3" s="248"/>
      <c r="G3" s="248"/>
      <c r="H3" s="248"/>
    </row>
    <row r="4" spans="1:8" ht="13.05" customHeight="1" x14ac:dyDescent="0.3">
      <c r="A4" s="248" t="s">
        <v>11</v>
      </c>
      <c r="B4" s="248"/>
      <c r="C4" s="248"/>
      <c r="D4" s="248"/>
      <c r="E4" s="248"/>
      <c r="F4" s="248"/>
      <c r="G4" s="248"/>
      <c r="H4" s="248"/>
    </row>
    <row r="5" spans="1:8" ht="13.05" customHeight="1" x14ac:dyDescent="0.3">
      <c r="A5" s="248" t="s">
        <v>15</v>
      </c>
      <c r="B5" s="248"/>
      <c r="C5" s="248"/>
      <c r="D5" s="248"/>
      <c r="E5" s="248"/>
      <c r="F5" s="248"/>
      <c r="G5" s="248"/>
      <c r="H5" s="248"/>
    </row>
    <row r="6" spans="1:8" ht="13.05" customHeight="1" x14ac:dyDescent="0.3">
      <c r="A6" s="248" t="s">
        <v>30</v>
      </c>
      <c r="B6" s="248"/>
      <c r="C6" s="248"/>
      <c r="D6" s="248"/>
      <c r="E6" s="248"/>
      <c r="F6" s="248"/>
      <c r="G6" s="248"/>
      <c r="H6" s="248"/>
    </row>
    <row r="7" spans="1:8" s="8" customFormat="1" ht="13.05" customHeight="1" x14ac:dyDescent="0.3">
      <c r="A7" s="248" t="s">
        <v>74</v>
      </c>
      <c r="B7" s="248"/>
      <c r="C7" s="248"/>
      <c r="D7" s="248"/>
      <c r="E7" s="248"/>
      <c r="F7" s="248"/>
      <c r="G7" s="248"/>
      <c r="H7" s="248"/>
    </row>
    <row r="8" spans="1:8" ht="13.05" customHeight="1" x14ac:dyDescent="0.3">
      <c r="A8" s="248" t="s">
        <v>32</v>
      </c>
      <c r="B8" s="248"/>
      <c r="C8" s="248"/>
      <c r="D8" s="248"/>
      <c r="E8" s="248"/>
      <c r="F8" s="248"/>
      <c r="G8" s="248"/>
      <c r="H8" s="248"/>
    </row>
    <row r="9" spans="1:8" ht="13.05" customHeight="1" x14ac:dyDescent="0.3">
      <c r="A9" s="248" t="s">
        <v>61</v>
      </c>
      <c r="B9" s="248"/>
      <c r="C9" s="248"/>
      <c r="D9" s="248"/>
      <c r="E9" s="248"/>
      <c r="F9" s="248"/>
      <c r="G9" s="248"/>
      <c r="H9" s="248"/>
    </row>
    <row r="10" spans="1:8" ht="13.05" customHeight="1" x14ac:dyDescent="0.3">
      <c r="A10" s="248" t="s">
        <v>48</v>
      </c>
      <c r="B10" s="248"/>
      <c r="C10" s="248"/>
      <c r="D10" s="248"/>
      <c r="E10" s="248"/>
      <c r="F10" s="248"/>
      <c r="G10" s="248"/>
      <c r="H10" s="248"/>
    </row>
    <row r="11" spans="1:8" ht="13.05" customHeight="1" x14ac:dyDescent="0.3">
      <c r="A11" s="213" t="s">
        <v>51</v>
      </c>
      <c r="B11" s="246"/>
      <c r="C11" s="246"/>
      <c r="D11" s="246"/>
      <c r="E11" s="246"/>
      <c r="F11" s="246"/>
      <c r="G11" s="246"/>
      <c r="H11" s="247"/>
    </row>
    <row r="12" spans="1:8" s="8" customFormat="1" ht="13.05" customHeight="1" x14ac:dyDescent="0.3">
      <c r="A12" s="2" t="s">
        <v>506</v>
      </c>
      <c r="B12" s="9">
        <v>3</v>
      </c>
      <c r="C12" s="3">
        <v>1</v>
      </c>
      <c r="D12" s="15">
        <f>SUM(B12*C12)</f>
        <v>3</v>
      </c>
      <c r="E12" s="9">
        <v>22</v>
      </c>
      <c r="F12" s="15">
        <f t="shared" ref="F12:F17" si="0">SUM(D12*E12)</f>
        <v>66</v>
      </c>
      <c r="G12" s="22">
        <v>38.6</v>
      </c>
      <c r="H12" s="4">
        <f t="shared" ref="H12:H17" si="1">SUM(F12*G12)</f>
        <v>2547.6</v>
      </c>
    </row>
    <row r="13" spans="1:8" ht="13.05" customHeight="1" x14ac:dyDescent="0.3">
      <c r="A13" s="2" t="s">
        <v>23</v>
      </c>
      <c r="B13" s="9">
        <v>200</v>
      </c>
      <c r="C13" s="3">
        <v>1.5449999999999999</v>
      </c>
      <c r="D13" s="15">
        <f>SUM(B13*C13)</f>
        <v>309</v>
      </c>
      <c r="E13" s="9">
        <v>22</v>
      </c>
      <c r="F13" s="15">
        <f t="shared" si="0"/>
        <v>6798</v>
      </c>
      <c r="G13" s="22">
        <v>36.229999999999997</v>
      </c>
      <c r="H13" s="5">
        <f t="shared" si="1"/>
        <v>246291.53999999998</v>
      </c>
    </row>
    <row r="14" spans="1:8" ht="13.05" customHeight="1" x14ac:dyDescent="0.3">
      <c r="A14" s="2" t="s">
        <v>24</v>
      </c>
      <c r="B14" s="9">
        <v>8</v>
      </c>
      <c r="C14" s="3">
        <v>1</v>
      </c>
      <c r="D14" s="15">
        <f>SUM(B14*C14)</f>
        <v>8</v>
      </c>
      <c r="E14" s="9">
        <v>22</v>
      </c>
      <c r="F14" s="15">
        <f t="shared" si="0"/>
        <v>176</v>
      </c>
      <c r="G14" s="22">
        <v>53.47</v>
      </c>
      <c r="H14" s="5">
        <f t="shared" si="1"/>
        <v>9410.7199999999993</v>
      </c>
    </row>
    <row r="15" spans="1:8" ht="13.05" customHeight="1" x14ac:dyDescent="0.3">
      <c r="A15" s="83" t="s">
        <v>522</v>
      </c>
      <c r="B15" s="9">
        <v>3</v>
      </c>
      <c r="C15" s="3">
        <v>1</v>
      </c>
      <c r="D15" s="15">
        <f>SUM(B15*C15)</f>
        <v>3</v>
      </c>
      <c r="E15" s="9">
        <v>22</v>
      </c>
      <c r="F15" s="15">
        <f t="shared" si="0"/>
        <v>66</v>
      </c>
      <c r="G15" s="22">
        <v>9.82</v>
      </c>
      <c r="H15" s="4">
        <f t="shared" si="1"/>
        <v>648.12</v>
      </c>
    </row>
    <row r="16" spans="1:8" ht="13.05" customHeight="1" x14ac:dyDescent="0.3">
      <c r="A16" s="83" t="s">
        <v>520</v>
      </c>
      <c r="B16" s="9">
        <v>150</v>
      </c>
      <c r="C16" s="3">
        <v>1.5449999999999999</v>
      </c>
      <c r="D16" s="15">
        <v>232</v>
      </c>
      <c r="E16" s="9">
        <v>22</v>
      </c>
      <c r="F16" s="15">
        <f t="shared" si="0"/>
        <v>5104</v>
      </c>
      <c r="G16" s="22">
        <v>9.82</v>
      </c>
      <c r="H16" s="5">
        <f t="shared" si="1"/>
        <v>50121.279999999999</v>
      </c>
    </row>
    <row r="17" spans="1:8" s="7" customFormat="1" ht="13.05" customHeight="1" x14ac:dyDescent="0.3">
      <c r="A17" s="83" t="s">
        <v>521</v>
      </c>
      <c r="B17" s="9">
        <v>15</v>
      </c>
      <c r="C17" s="3">
        <v>1</v>
      </c>
      <c r="D17" s="15">
        <f>SUM(B17*C17)</f>
        <v>15</v>
      </c>
      <c r="E17" s="9">
        <v>22</v>
      </c>
      <c r="F17" s="15">
        <f t="shared" si="0"/>
        <v>330</v>
      </c>
      <c r="G17" s="22">
        <v>9.82</v>
      </c>
      <c r="H17" s="5">
        <f t="shared" si="1"/>
        <v>3240.6</v>
      </c>
    </row>
    <row r="18" spans="1:8" ht="13.05" customHeight="1" x14ac:dyDescent="0.3">
      <c r="A18" s="46" t="s">
        <v>25</v>
      </c>
      <c r="B18" s="47">
        <f>SUM(B12:B17)</f>
        <v>379</v>
      </c>
      <c r="C18" s="48"/>
      <c r="D18" s="47">
        <f>SUM(D12:D17)</f>
        <v>570</v>
      </c>
      <c r="E18" s="49"/>
      <c r="F18" s="47">
        <f>SUM(F12:F17)</f>
        <v>12540</v>
      </c>
      <c r="G18" s="50"/>
      <c r="H18" s="51">
        <f>SUM(H12:H17)</f>
        <v>312259.86</v>
      </c>
    </row>
    <row r="19" spans="1:8" ht="13.05" customHeight="1" x14ac:dyDescent="0.3">
      <c r="A19" s="213" t="s">
        <v>52</v>
      </c>
      <c r="B19" s="214"/>
      <c r="C19" s="214"/>
      <c r="D19" s="214"/>
      <c r="E19" s="214"/>
      <c r="F19" s="214"/>
      <c r="G19" s="214"/>
      <c r="H19" s="215"/>
    </row>
    <row r="20" spans="1:8" s="8" customFormat="1" ht="13.05" customHeight="1" x14ac:dyDescent="0.3">
      <c r="A20" s="2" t="s">
        <v>506</v>
      </c>
      <c r="B20" s="9">
        <v>1</v>
      </c>
      <c r="C20" s="3">
        <v>1</v>
      </c>
      <c r="D20" s="15">
        <f t="shared" ref="D20:D25" si="2">SUM(B20*C20)</f>
        <v>1</v>
      </c>
      <c r="E20" s="9">
        <v>3</v>
      </c>
      <c r="F20" s="15">
        <f t="shared" ref="F20:F25" si="3">SUM(D20*E20)</f>
        <v>3</v>
      </c>
      <c r="G20" s="22">
        <v>38.6</v>
      </c>
      <c r="H20" s="4">
        <f t="shared" ref="H20:H25" si="4">SUM(F20*G20)</f>
        <v>115.80000000000001</v>
      </c>
    </row>
    <row r="21" spans="1:8" ht="13.05" customHeight="1" x14ac:dyDescent="0.3">
      <c r="A21" s="2" t="s">
        <v>23</v>
      </c>
      <c r="B21" s="9">
        <v>15</v>
      </c>
      <c r="C21" s="3">
        <v>1</v>
      </c>
      <c r="D21" s="15">
        <f t="shared" si="2"/>
        <v>15</v>
      </c>
      <c r="E21" s="9">
        <v>3</v>
      </c>
      <c r="F21" s="15">
        <f t="shared" si="3"/>
        <v>45</v>
      </c>
      <c r="G21" s="22">
        <v>36.229999999999997</v>
      </c>
      <c r="H21" s="5">
        <f t="shared" si="4"/>
        <v>1630.35</v>
      </c>
    </row>
    <row r="22" spans="1:8" ht="13.05" customHeight="1" x14ac:dyDescent="0.3">
      <c r="A22" s="2" t="s">
        <v>24</v>
      </c>
      <c r="B22" s="9">
        <v>2</v>
      </c>
      <c r="C22" s="3">
        <v>1</v>
      </c>
      <c r="D22" s="15">
        <f t="shared" si="2"/>
        <v>2</v>
      </c>
      <c r="E22" s="9">
        <v>3</v>
      </c>
      <c r="F22" s="15">
        <f t="shared" si="3"/>
        <v>6</v>
      </c>
      <c r="G22" s="22">
        <v>53.47</v>
      </c>
      <c r="H22" s="5">
        <f t="shared" si="4"/>
        <v>320.82</v>
      </c>
    </row>
    <row r="23" spans="1:8" s="8" customFormat="1" ht="13.05" customHeight="1" x14ac:dyDescent="0.3">
      <c r="A23" s="83" t="s">
        <v>522</v>
      </c>
      <c r="B23" s="9">
        <v>1</v>
      </c>
      <c r="C23" s="3">
        <v>1</v>
      </c>
      <c r="D23" s="15">
        <f t="shared" si="2"/>
        <v>1</v>
      </c>
      <c r="E23" s="9">
        <v>3</v>
      </c>
      <c r="F23" s="15">
        <f t="shared" si="3"/>
        <v>3</v>
      </c>
      <c r="G23" s="22">
        <v>9.82</v>
      </c>
      <c r="H23" s="4">
        <f t="shared" si="4"/>
        <v>29.46</v>
      </c>
    </row>
    <row r="24" spans="1:8" ht="13.05" customHeight="1" x14ac:dyDescent="0.3">
      <c r="A24" s="83" t="s">
        <v>520</v>
      </c>
      <c r="B24" s="9">
        <v>12</v>
      </c>
      <c r="C24" s="3">
        <v>1</v>
      </c>
      <c r="D24" s="15">
        <f t="shared" si="2"/>
        <v>12</v>
      </c>
      <c r="E24" s="9">
        <v>3</v>
      </c>
      <c r="F24" s="15">
        <f t="shared" si="3"/>
        <v>36</v>
      </c>
      <c r="G24" s="22">
        <v>9.82</v>
      </c>
      <c r="H24" s="5">
        <f t="shared" si="4"/>
        <v>353.52</v>
      </c>
    </row>
    <row r="25" spans="1:8" s="7" customFormat="1" ht="13.05" customHeight="1" x14ac:dyDescent="0.3">
      <c r="A25" s="83" t="s">
        <v>521</v>
      </c>
      <c r="B25" s="9">
        <v>4</v>
      </c>
      <c r="C25" s="3">
        <v>1</v>
      </c>
      <c r="D25" s="15">
        <f t="shared" si="2"/>
        <v>4</v>
      </c>
      <c r="E25" s="9">
        <v>3</v>
      </c>
      <c r="F25" s="15">
        <f t="shared" si="3"/>
        <v>12</v>
      </c>
      <c r="G25" s="22">
        <v>9.82</v>
      </c>
      <c r="H25" s="5">
        <f t="shared" si="4"/>
        <v>117.84</v>
      </c>
    </row>
    <row r="26" spans="1:8" s="8" customFormat="1" ht="13.05" customHeight="1" x14ac:dyDescent="0.3">
      <c r="A26" s="46" t="s">
        <v>25</v>
      </c>
      <c r="B26" s="47">
        <f>SUM(B20:B25)</f>
        <v>35</v>
      </c>
      <c r="C26" s="48"/>
      <c r="D26" s="47">
        <f>SUM(D20:D25)</f>
        <v>35</v>
      </c>
      <c r="E26" s="49"/>
      <c r="F26" s="47">
        <f>SUM(F20:F25)</f>
        <v>105</v>
      </c>
      <c r="G26" s="50"/>
      <c r="H26" s="51">
        <f>SUM(H20:H25)</f>
        <v>2567.79</v>
      </c>
    </row>
    <row r="27" spans="1:8" ht="13.05" customHeight="1" x14ac:dyDescent="0.3">
      <c r="A27" s="213" t="s">
        <v>64</v>
      </c>
      <c r="B27" s="244"/>
      <c r="C27" s="244"/>
      <c r="D27" s="244"/>
      <c r="E27" s="244"/>
      <c r="F27" s="244"/>
      <c r="G27" s="244"/>
      <c r="H27" s="245"/>
    </row>
    <row r="28" spans="1:8" ht="13.05" customHeight="1" x14ac:dyDescent="0.3">
      <c r="A28" s="226" t="s">
        <v>535</v>
      </c>
      <c r="B28" s="229"/>
      <c r="C28" s="229"/>
      <c r="D28" s="229"/>
      <c r="E28" s="229"/>
      <c r="F28" s="229"/>
      <c r="G28" s="229"/>
      <c r="H28" s="230"/>
    </row>
    <row r="29" spans="1:8" s="8" customFormat="1" ht="13.05" customHeight="1" x14ac:dyDescent="0.3">
      <c r="A29" s="2" t="s">
        <v>55</v>
      </c>
      <c r="B29" s="201">
        <v>1</v>
      </c>
      <c r="C29" s="203">
        <v>4</v>
      </c>
      <c r="D29" s="205">
        <f>SUM(B29*C29)</f>
        <v>4</v>
      </c>
      <c r="E29" s="124">
        <v>6</v>
      </c>
      <c r="F29" s="15">
        <f>SUM(D29*E29)</f>
        <v>24</v>
      </c>
      <c r="G29" s="22">
        <v>38.6</v>
      </c>
      <c r="H29" s="4">
        <f>SUM(F29*G29)</f>
        <v>926.40000000000009</v>
      </c>
    </row>
    <row r="30" spans="1:8" ht="13.05" customHeight="1" x14ac:dyDescent="0.3">
      <c r="A30" s="2" t="s">
        <v>56</v>
      </c>
      <c r="B30" s="243"/>
      <c r="C30" s="243"/>
      <c r="D30" s="234"/>
      <c r="E30" s="9">
        <v>2</v>
      </c>
      <c r="F30" s="15">
        <f>SUM(D29*E30)</f>
        <v>8</v>
      </c>
      <c r="G30" s="22">
        <v>38.6</v>
      </c>
      <c r="H30" s="4">
        <f>SUM(F30*G30)</f>
        <v>308.8</v>
      </c>
    </row>
    <row r="31" spans="1:8" ht="13.05" customHeight="1" x14ac:dyDescent="0.3">
      <c r="A31" s="226" t="s">
        <v>57</v>
      </c>
      <c r="B31" s="229"/>
      <c r="C31" s="229"/>
      <c r="D31" s="229"/>
      <c r="E31" s="229"/>
      <c r="F31" s="229"/>
      <c r="G31" s="229"/>
      <c r="H31" s="230"/>
    </row>
    <row r="32" spans="1:8" s="7" customFormat="1" ht="13.05" customHeight="1" x14ac:dyDescent="0.3">
      <c r="A32" s="2" t="s">
        <v>55</v>
      </c>
      <c r="B32" s="201">
        <v>3</v>
      </c>
      <c r="C32" s="203">
        <v>4</v>
      </c>
      <c r="D32" s="205">
        <f>SUM(B32*C32)</f>
        <v>12</v>
      </c>
      <c r="E32" s="104">
        <v>6</v>
      </c>
      <c r="F32" s="15">
        <f>SUM(D32*E32)</f>
        <v>72</v>
      </c>
      <c r="G32" s="22">
        <v>36.229999999999997</v>
      </c>
      <c r="H32" s="4">
        <f>SUM(F32*G32)</f>
        <v>2608.56</v>
      </c>
    </row>
    <row r="33" spans="1:8" s="8" customFormat="1" ht="13.05" customHeight="1" x14ac:dyDescent="0.3">
      <c r="A33" s="2" t="s">
        <v>56</v>
      </c>
      <c r="B33" s="243"/>
      <c r="C33" s="243"/>
      <c r="D33" s="234"/>
      <c r="E33" s="9">
        <v>2</v>
      </c>
      <c r="F33" s="15">
        <f>SUM(D32*E33)</f>
        <v>24</v>
      </c>
      <c r="G33" s="22">
        <v>36.229999999999997</v>
      </c>
      <c r="H33" s="4">
        <f>SUM(F33*G33)</f>
        <v>869.52</v>
      </c>
    </row>
    <row r="34" spans="1:8" ht="13.05" customHeight="1" x14ac:dyDescent="0.3">
      <c r="A34" s="226" t="s">
        <v>58</v>
      </c>
      <c r="B34" s="229"/>
      <c r="C34" s="229"/>
      <c r="D34" s="229"/>
      <c r="E34" s="229"/>
      <c r="F34" s="229"/>
      <c r="G34" s="229"/>
      <c r="H34" s="230"/>
    </row>
    <row r="35" spans="1:8" s="8" customFormat="1" ht="13.05" customHeight="1" x14ac:dyDescent="0.3">
      <c r="A35" s="2" t="s">
        <v>55</v>
      </c>
      <c r="B35" s="201">
        <v>1</v>
      </c>
      <c r="C35" s="203">
        <v>4</v>
      </c>
      <c r="D35" s="205">
        <f>SUM(B35*C35)</f>
        <v>4</v>
      </c>
      <c r="E35" s="104">
        <v>6</v>
      </c>
      <c r="F35" s="15">
        <f>SUM(D35*E35)</f>
        <v>24</v>
      </c>
      <c r="G35" s="22">
        <v>53.47</v>
      </c>
      <c r="H35" s="4">
        <f>SUM(F35*G35)</f>
        <v>1283.28</v>
      </c>
    </row>
    <row r="36" spans="1:8" ht="13.05" customHeight="1" x14ac:dyDescent="0.3">
      <c r="A36" s="2" t="s">
        <v>56</v>
      </c>
      <c r="B36" s="243"/>
      <c r="C36" s="243"/>
      <c r="D36" s="234"/>
      <c r="E36" s="9">
        <v>2</v>
      </c>
      <c r="F36" s="15">
        <f>SUM(D35*E36)</f>
        <v>8</v>
      </c>
      <c r="G36" s="22">
        <v>53.47</v>
      </c>
      <c r="H36" s="4">
        <f>SUM(F36*G36)</f>
        <v>427.76</v>
      </c>
    </row>
    <row r="37" spans="1:8" ht="13.05" customHeight="1" x14ac:dyDescent="0.3">
      <c r="A37" s="235" t="s">
        <v>536</v>
      </c>
      <c r="B37" s="236"/>
      <c r="C37" s="236"/>
      <c r="D37" s="236"/>
      <c r="E37" s="236"/>
      <c r="F37" s="236"/>
      <c r="G37" s="236"/>
      <c r="H37" s="237"/>
    </row>
    <row r="38" spans="1:8" s="8" customFormat="1" ht="13.05" customHeight="1" x14ac:dyDescent="0.3">
      <c r="A38" s="2" t="s">
        <v>55</v>
      </c>
      <c r="B38" s="201">
        <v>1</v>
      </c>
      <c r="C38" s="203">
        <v>4</v>
      </c>
      <c r="D38" s="205">
        <f>SUM(B38*C38)</f>
        <v>4</v>
      </c>
      <c r="E38" s="124">
        <v>6</v>
      </c>
      <c r="F38" s="15">
        <f>SUM(D38*E38)</f>
        <v>24</v>
      </c>
      <c r="G38" s="22">
        <v>9.82</v>
      </c>
      <c r="H38" s="4">
        <f>SUM(F38*G38)</f>
        <v>235.68</v>
      </c>
    </row>
    <row r="39" spans="1:8" ht="13.05" customHeight="1" x14ac:dyDescent="0.3">
      <c r="A39" s="2" t="s">
        <v>56</v>
      </c>
      <c r="B39" s="243"/>
      <c r="C39" s="243"/>
      <c r="D39" s="234"/>
      <c r="E39" s="9">
        <v>2</v>
      </c>
      <c r="F39" s="15">
        <f>SUM(D38*E39)</f>
        <v>8</v>
      </c>
      <c r="G39" s="22">
        <v>9.82</v>
      </c>
      <c r="H39" s="4">
        <f>SUM(F39*G39)</f>
        <v>78.56</v>
      </c>
    </row>
    <row r="40" spans="1:8" s="8" customFormat="1" ht="13.05" customHeight="1" x14ac:dyDescent="0.3">
      <c r="A40" s="235" t="s">
        <v>537</v>
      </c>
      <c r="B40" s="236"/>
      <c r="C40" s="236"/>
      <c r="D40" s="236"/>
      <c r="E40" s="236"/>
      <c r="F40" s="236"/>
      <c r="G40" s="236"/>
      <c r="H40" s="237"/>
    </row>
    <row r="41" spans="1:8" ht="13.05" customHeight="1" x14ac:dyDescent="0.3">
      <c r="A41" s="2" t="s">
        <v>55</v>
      </c>
      <c r="B41" s="201">
        <v>3</v>
      </c>
      <c r="C41" s="203">
        <v>4</v>
      </c>
      <c r="D41" s="205">
        <f>SUM(B41*C41)</f>
        <v>12</v>
      </c>
      <c r="E41" s="124">
        <v>6</v>
      </c>
      <c r="F41" s="15">
        <f>SUM(D41*E41)</f>
        <v>72</v>
      </c>
      <c r="G41" s="22">
        <v>9.82</v>
      </c>
      <c r="H41" s="4">
        <f>SUM(F41*G41)</f>
        <v>707.04</v>
      </c>
    </row>
    <row r="42" spans="1:8" ht="13.05" customHeight="1" x14ac:dyDescent="0.3">
      <c r="A42" s="2" t="s">
        <v>56</v>
      </c>
      <c r="B42" s="243"/>
      <c r="C42" s="243"/>
      <c r="D42" s="234"/>
      <c r="E42" s="9">
        <v>2</v>
      </c>
      <c r="F42" s="15">
        <f>SUM(D41*E42)</f>
        <v>24</v>
      </c>
      <c r="G42" s="22">
        <v>9.82</v>
      </c>
      <c r="H42" s="4">
        <f>SUM(F42*G42)</f>
        <v>235.68</v>
      </c>
    </row>
    <row r="43" spans="1:8" ht="13.05" customHeight="1" x14ac:dyDescent="0.3">
      <c r="A43" s="235" t="s">
        <v>538</v>
      </c>
      <c r="B43" s="236"/>
      <c r="C43" s="236"/>
      <c r="D43" s="236"/>
      <c r="E43" s="236"/>
      <c r="F43" s="236"/>
      <c r="G43" s="236"/>
      <c r="H43" s="237"/>
    </row>
    <row r="44" spans="1:8" s="8" customFormat="1" ht="13.05" customHeight="1" x14ac:dyDescent="0.3">
      <c r="A44" s="2" t="s">
        <v>55</v>
      </c>
      <c r="B44" s="201">
        <v>1</v>
      </c>
      <c r="C44" s="203">
        <v>4</v>
      </c>
      <c r="D44" s="205">
        <f>SUM(B44*C44)</f>
        <v>4</v>
      </c>
      <c r="E44" s="124">
        <v>6</v>
      </c>
      <c r="F44" s="15">
        <f>SUM(D44*E44)</f>
        <v>24</v>
      </c>
      <c r="G44" s="22">
        <v>9.82</v>
      </c>
      <c r="H44" s="4">
        <f>SUM(F44*G44)</f>
        <v>235.68</v>
      </c>
    </row>
    <row r="45" spans="1:8" ht="13.05" customHeight="1" x14ac:dyDescent="0.3">
      <c r="A45" s="2" t="s">
        <v>56</v>
      </c>
      <c r="B45" s="243"/>
      <c r="C45" s="243"/>
      <c r="D45" s="234"/>
      <c r="E45" s="9">
        <v>2</v>
      </c>
      <c r="F45" s="15">
        <f>SUM(D44*E45)</f>
        <v>8</v>
      </c>
      <c r="G45" s="22">
        <v>9.82</v>
      </c>
      <c r="H45" s="4">
        <f>SUM(F45*G45)</f>
        <v>78.56</v>
      </c>
    </row>
    <row r="46" spans="1:8" s="8" customFormat="1" ht="13.05" customHeight="1" x14ac:dyDescent="0.3">
      <c r="A46" s="46" t="s">
        <v>25</v>
      </c>
      <c r="B46" s="47">
        <f>SUM(B29:B45)</f>
        <v>10</v>
      </c>
      <c r="C46" s="48"/>
      <c r="D46" s="47">
        <f>SUM(D29,D32,D35,D38,D41,D44)</f>
        <v>40</v>
      </c>
      <c r="E46" s="49"/>
      <c r="F46" s="47">
        <f>SUM(F29:F30,F32:F33,F35:F36,F38:F39,F41:F42,F44:F45)</f>
        <v>320</v>
      </c>
      <c r="G46" s="50"/>
      <c r="H46" s="51">
        <f>SUM(H29:H30,H32:H33,H35:H36,H38:H39,H41:H42,H44:H45)</f>
        <v>7995.5200000000023</v>
      </c>
    </row>
    <row r="47" spans="1:8" ht="13.05" customHeight="1" x14ac:dyDescent="0.3">
      <c r="A47" s="213" t="s">
        <v>59</v>
      </c>
      <c r="B47" s="244"/>
      <c r="C47" s="244"/>
      <c r="D47" s="244"/>
      <c r="E47" s="244"/>
      <c r="F47" s="244"/>
      <c r="G47" s="244"/>
      <c r="H47" s="245"/>
    </row>
    <row r="48" spans="1:8" ht="13.05" customHeight="1" x14ac:dyDescent="0.3">
      <c r="A48" s="226" t="s">
        <v>535</v>
      </c>
      <c r="B48" s="229"/>
      <c r="C48" s="229"/>
      <c r="D48" s="229"/>
      <c r="E48" s="229"/>
      <c r="F48" s="229"/>
      <c r="G48" s="229"/>
      <c r="H48" s="230"/>
    </row>
    <row r="49" spans="1:8" s="8" customFormat="1" ht="13.05" customHeight="1" x14ac:dyDescent="0.3">
      <c r="A49" s="2" t="s">
        <v>55</v>
      </c>
      <c r="B49" s="201">
        <v>2</v>
      </c>
      <c r="C49" s="203">
        <v>1</v>
      </c>
      <c r="D49" s="205">
        <f>SUM(B49*C49)</f>
        <v>2</v>
      </c>
      <c r="E49" s="124">
        <v>24</v>
      </c>
      <c r="F49" s="15">
        <f>SUM(D49*E49)</f>
        <v>48</v>
      </c>
      <c r="G49" s="22">
        <v>38.6</v>
      </c>
      <c r="H49" s="4">
        <f>SUM(F49*G49)</f>
        <v>1852.8000000000002</v>
      </c>
    </row>
    <row r="50" spans="1:8" ht="13.05" customHeight="1" x14ac:dyDescent="0.3">
      <c r="A50" s="2" t="s">
        <v>56</v>
      </c>
      <c r="B50" s="243"/>
      <c r="C50" s="243"/>
      <c r="D50" s="234"/>
      <c r="E50" s="9">
        <v>8</v>
      </c>
      <c r="F50" s="15">
        <f>SUM(D49*E50)</f>
        <v>16</v>
      </c>
      <c r="G50" s="22">
        <v>38.6</v>
      </c>
      <c r="H50" s="4">
        <f>SUM(F50*G50)</f>
        <v>617.6</v>
      </c>
    </row>
    <row r="51" spans="1:8" ht="13.05" customHeight="1" x14ac:dyDescent="0.3">
      <c r="A51" s="226" t="s">
        <v>57</v>
      </c>
      <c r="B51" s="229"/>
      <c r="C51" s="229"/>
      <c r="D51" s="229"/>
      <c r="E51" s="229"/>
      <c r="F51" s="229"/>
      <c r="G51" s="229"/>
      <c r="H51" s="230"/>
    </row>
    <row r="52" spans="1:8" s="7" customFormat="1" ht="13.05" customHeight="1" x14ac:dyDescent="0.3">
      <c r="A52" s="2" t="s">
        <v>55</v>
      </c>
      <c r="B52" s="201">
        <v>75</v>
      </c>
      <c r="C52" s="203">
        <v>1</v>
      </c>
      <c r="D52" s="205">
        <f>SUM(B52*C52)</f>
        <v>75</v>
      </c>
      <c r="E52" s="104">
        <v>24</v>
      </c>
      <c r="F52" s="15">
        <f>SUM(D52*E52)</f>
        <v>1800</v>
      </c>
      <c r="G52" s="22">
        <v>36.229999999999997</v>
      </c>
      <c r="H52" s="4">
        <f>SUM(F52*G52)</f>
        <v>65213.999999999993</v>
      </c>
    </row>
    <row r="53" spans="1:8" s="8" customFormat="1" ht="13.05" customHeight="1" x14ac:dyDescent="0.3">
      <c r="A53" s="2" t="s">
        <v>56</v>
      </c>
      <c r="B53" s="243"/>
      <c r="C53" s="243"/>
      <c r="D53" s="234"/>
      <c r="E53" s="9">
        <v>8</v>
      </c>
      <c r="F53" s="15">
        <f>SUM(D52*E53)</f>
        <v>600</v>
      </c>
      <c r="G53" s="22">
        <v>36.229999999999997</v>
      </c>
      <c r="H53" s="4">
        <f>SUM(F53*G53)</f>
        <v>21737.999999999996</v>
      </c>
    </row>
    <row r="54" spans="1:8" ht="13.05" customHeight="1" x14ac:dyDescent="0.3">
      <c r="A54" s="226" t="s">
        <v>58</v>
      </c>
      <c r="B54" s="229"/>
      <c r="C54" s="229"/>
      <c r="D54" s="229"/>
      <c r="E54" s="229"/>
      <c r="F54" s="229"/>
      <c r="G54" s="229"/>
      <c r="H54" s="230"/>
    </row>
    <row r="55" spans="1:8" s="8" customFormat="1" ht="13.05" customHeight="1" x14ac:dyDescent="0.3">
      <c r="A55" s="2" t="s">
        <v>55</v>
      </c>
      <c r="B55" s="201">
        <v>5</v>
      </c>
      <c r="C55" s="203">
        <v>1</v>
      </c>
      <c r="D55" s="205">
        <f>SUM(B55*C55)</f>
        <v>5</v>
      </c>
      <c r="E55" s="104">
        <v>24</v>
      </c>
      <c r="F55" s="15">
        <f>SUM(D55*E55)</f>
        <v>120</v>
      </c>
      <c r="G55" s="22">
        <v>53.47</v>
      </c>
      <c r="H55" s="4">
        <f>SUM(F55*G55)</f>
        <v>6416.4</v>
      </c>
    </row>
    <row r="56" spans="1:8" ht="13.05" customHeight="1" x14ac:dyDescent="0.3">
      <c r="A56" s="2" t="s">
        <v>56</v>
      </c>
      <c r="B56" s="243"/>
      <c r="C56" s="243"/>
      <c r="D56" s="234"/>
      <c r="E56" s="9">
        <v>8</v>
      </c>
      <c r="F56" s="15">
        <f>SUM(D55*E56)</f>
        <v>40</v>
      </c>
      <c r="G56" s="22">
        <v>53.47</v>
      </c>
      <c r="H56" s="4">
        <f>SUM(F56*G56)</f>
        <v>2138.8000000000002</v>
      </c>
    </row>
    <row r="57" spans="1:8" ht="13.05" customHeight="1" x14ac:dyDescent="0.3">
      <c r="A57" s="235" t="s">
        <v>536</v>
      </c>
      <c r="B57" s="236"/>
      <c r="C57" s="236"/>
      <c r="D57" s="236"/>
      <c r="E57" s="236"/>
      <c r="F57" s="236"/>
      <c r="G57" s="236"/>
      <c r="H57" s="237"/>
    </row>
    <row r="58" spans="1:8" s="8" customFormat="1" ht="13.05" customHeight="1" x14ac:dyDescent="0.3">
      <c r="A58" s="2" t="s">
        <v>55</v>
      </c>
      <c r="B58" s="201">
        <v>2</v>
      </c>
      <c r="C58" s="203">
        <v>1</v>
      </c>
      <c r="D58" s="205">
        <f>SUM(B58*C58)</f>
        <v>2</v>
      </c>
      <c r="E58" s="124">
        <v>24</v>
      </c>
      <c r="F58" s="15">
        <f>SUM(D58*E58)</f>
        <v>48</v>
      </c>
      <c r="G58" s="22">
        <v>9.82</v>
      </c>
      <c r="H58" s="4">
        <f>SUM(F58*G58)</f>
        <v>471.36</v>
      </c>
    </row>
    <row r="59" spans="1:8" ht="13.05" customHeight="1" x14ac:dyDescent="0.3">
      <c r="A59" s="2" t="s">
        <v>56</v>
      </c>
      <c r="B59" s="243"/>
      <c r="C59" s="204"/>
      <c r="D59" s="234"/>
      <c r="E59" s="9">
        <v>8</v>
      </c>
      <c r="F59" s="15">
        <f>SUM(D58*E59)</f>
        <v>16</v>
      </c>
      <c r="G59" s="22">
        <v>9.82</v>
      </c>
      <c r="H59" s="4">
        <f>SUM(F59*G59)</f>
        <v>157.12</v>
      </c>
    </row>
    <row r="60" spans="1:8" s="8" customFormat="1" ht="13.05" customHeight="1" x14ac:dyDescent="0.3">
      <c r="A60" s="235" t="s">
        <v>537</v>
      </c>
      <c r="B60" s="236"/>
      <c r="C60" s="236"/>
      <c r="D60" s="236"/>
      <c r="E60" s="236"/>
      <c r="F60" s="236"/>
      <c r="G60" s="236"/>
      <c r="H60" s="237"/>
    </row>
    <row r="61" spans="1:8" ht="13.05" customHeight="1" x14ac:dyDescent="0.3">
      <c r="A61" s="2" t="s">
        <v>55</v>
      </c>
      <c r="B61" s="201">
        <v>80</v>
      </c>
      <c r="C61" s="203">
        <v>1</v>
      </c>
      <c r="D61" s="205">
        <f>SUM(B61*C61)</f>
        <v>80</v>
      </c>
      <c r="E61" s="124">
        <v>24</v>
      </c>
      <c r="F61" s="15">
        <f>SUM(D61*E61)</f>
        <v>1920</v>
      </c>
      <c r="G61" s="22">
        <v>9.82</v>
      </c>
      <c r="H61" s="4">
        <f>SUM(F61*G61)</f>
        <v>18854.400000000001</v>
      </c>
    </row>
    <row r="62" spans="1:8" ht="13.05" customHeight="1" x14ac:dyDescent="0.3">
      <c r="A62" s="2" t="s">
        <v>56</v>
      </c>
      <c r="B62" s="243"/>
      <c r="C62" s="204"/>
      <c r="D62" s="234"/>
      <c r="E62" s="9">
        <v>8</v>
      </c>
      <c r="F62" s="15">
        <f>SUM(D61*E62)</f>
        <v>640</v>
      </c>
      <c r="G62" s="22">
        <v>9.82</v>
      </c>
      <c r="H62" s="4">
        <f>SUM(F62*G62)</f>
        <v>6284.8</v>
      </c>
    </row>
    <row r="63" spans="1:8" ht="13.05" customHeight="1" x14ac:dyDescent="0.3">
      <c r="A63" s="235" t="s">
        <v>538</v>
      </c>
      <c r="B63" s="236"/>
      <c r="C63" s="236"/>
      <c r="D63" s="236"/>
      <c r="E63" s="236"/>
      <c r="F63" s="236"/>
      <c r="G63" s="236"/>
      <c r="H63" s="237"/>
    </row>
    <row r="64" spans="1:8" s="8" customFormat="1" ht="13.05" customHeight="1" x14ac:dyDescent="0.3">
      <c r="A64" s="2" t="s">
        <v>55</v>
      </c>
      <c r="B64" s="201">
        <v>10</v>
      </c>
      <c r="C64" s="203">
        <v>1</v>
      </c>
      <c r="D64" s="205">
        <f>SUM(B64*C64)</f>
        <v>10</v>
      </c>
      <c r="E64" s="124">
        <v>24</v>
      </c>
      <c r="F64" s="15">
        <f>SUM(D64*E64)</f>
        <v>240</v>
      </c>
      <c r="G64" s="22">
        <v>9.82</v>
      </c>
      <c r="H64" s="4">
        <f>SUM(F64*G64)</f>
        <v>2356.8000000000002</v>
      </c>
    </row>
    <row r="65" spans="1:8" ht="13.05" customHeight="1" x14ac:dyDescent="0.3">
      <c r="A65" s="2" t="s">
        <v>56</v>
      </c>
      <c r="B65" s="243"/>
      <c r="C65" s="204"/>
      <c r="D65" s="234"/>
      <c r="E65" s="9">
        <v>8</v>
      </c>
      <c r="F65" s="15">
        <f>SUM(D64*E65)</f>
        <v>80</v>
      </c>
      <c r="G65" s="22">
        <v>9.82</v>
      </c>
      <c r="H65" s="4">
        <f>SUM(F65*G65)</f>
        <v>785.6</v>
      </c>
    </row>
    <row r="66" spans="1:8" s="8" customFormat="1" ht="13.05" customHeight="1" x14ac:dyDescent="0.3">
      <c r="A66" s="46" t="s">
        <v>25</v>
      </c>
      <c r="B66" s="47">
        <f>SUM(B49:B65)</f>
        <v>174</v>
      </c>
      <c r="C66" s="48"/>
      <c r="D66" s="47">
        <f>SUM(D49,D52,D55,D58,D61,D64)</f>
        <v>174</v>
      </c>
      <c r="E66" s="49"/>
      <c r="F66" s="47">
        <f>SUM(F49:F50,F52:F53,F55:F56,F58:F59,F61:F62,F64:F65)</f>
        <v>5568</v>
      </c>
      <c r="G66" s="50"/>
      <c r="H66" s="51">
        <f>SUM(H49:H50,H52:H53,H55:H56,H58:H59,H61:H62,H64:H65)</f>
        <v>126887.67999999999</v>
      </c>
    </row>
    <row r="67" spans="1:8" x14ac:dyDescent="0.3">
      <c r="A67" s="16" t="s">
        <v>67</v>
      </c>
      <c r="B67" s="17">
        <f>SUM(B18,B26,B46,B66)</f>
        <v>598</v>
      </c>
      <c r="C67" s="18"/>
      <c r="D67" s="17">
        <f>SUM(D18,D26,D46,D66)</f>
        <v>819</v>
      </c>
      <c r="E67" s="19"/>
      <c r="F67" s="17">
        <f>SUM(F18,F26,F46,F66)</f>
        <v>18533</v>
      </c>
      <c r="G67" s="20"/>
      <c r="H67" s="54">
        <f>SUM(H18,H26,H46,H66)</f>
        <v>449710.85</v>
      </c>
    </row>
    <row r="69" spans="1:8" ht="18" x14ac:dyDescent="0.35">
      <c r="A69" s="116" t="s">
        <v>103</v>
      </c>
      <c r="B69" s="117"/>
      <c r="C69" s="118"/>
      <c r="D69" s="117"/>
      <c r="E69" s="117"/>
      <c r="F69" s="117"/>
      <c r="G69" s="119"/>
      <c r="H69" s="118"/>
    </row>
    <row r="70" spans="1:8" x14ac:dyDescent="0.3">
      <c r="A70" s="213" t="s">
        <v>308</v>
      </c>
      <c r="B70" s="214"/>
      <c r="C70" s="214"/>
      <c r="D70" s="214"/>
      <c r="E70" s="214"/>
      <c r="F70" s="214"/>
      <c r="G70" s="214"/>
      <c r="H70" s="215"/>
    </row>
    <row r="71" spans="1:8" x14ac:dyDescent="0.3">
      <c r="A71" s="72" t="s">
        <v>326</v>
      </c>
      <c r="B71" s="73">
        <v>0</v>
      </c>
      <c r="C71" s="74">
        <v>0</v>
      </c>
      <c r="D71" s="15">
        <v>-1</v>
      </c>
      <c r="E71" s="73">
        <v>40</v>
      </c>
      <c r="F71" s="15">
        <f t="shared" ref="F71:F78" si="5">SUM(D71*E71)</f>
        <v>-40</v>
      </c>
      <c r="G71" s="75">
        <v>0</v>
      </c>
      <c r="H71" s="76">
        <f t="shared" ref="H71:H78" si="6">SUM(F71*G71)</f>
        <v>0</v>
      </c>
    </row>
    <row r="72" spans="1:8" x14ac:dyDescent="0.3">
      <c r="A72" s="72" t="s">
        <v>327</v>
      </c>
      <c r="B72" s="73">
        <v>0</v>
      </c>
      <c r="C72" s="74">
        <v>0</v>
      </c>
      <c r="D72" s="15">
        <v>-2</v>
      </c>
      <c r="E72" s="73">
        <v>40</v>
      </c>
      <c r="F72" s="15">
        <f t="shared" si="5"/>
        <v>-80</v>
      </c>
      <c r="G72" s="75">
        <v>0</v>
      </c>
      <c r="H72" s="76">
        <f t="shared" si="6"/>
        <v>0</v>
      </c>
    </row>
    <row r="73" spans="1:8" x14ac:dyDescent="0.3">
      <c r="A73" s="72" t="s">
        <v>328</v>
      </c>
      <c r="B73" s="73">
        <v>0</v>
      </c>
      <c r="C73" s="74">
        <v>0</v>
      </c>
      <c r="D73" s="15">
        <v>-35</v>
      </c>
      <c r="E73" s="73">
        <v>40</v>
      </c>
      <c r="F73" s="15">
        <f t="shared" si="5"/>
        <v>-1400</v>
      </c>
      <c r="G73" s="75">
        <v>0</v>
      </c>
      <c r="H73" s="76">
        <f t="shared" si="6"/>
        <v>0</v>
      </c>
    </row>
    <row r="74" spans="1:8" ht="27.6" x14ac:dyDescent="0.3">
      <c r="A74" s="72" t="s">
        <v>329</v>
      </c>
      <c r="B74" s="73">
        <v>0</v>
      </c>
      <c r="C74" s="74">
        <v>0</v>
      </c>
      <c r="D74" s="15">
        <v>-2</v>
      </c>
      <c r="E74" s="73">
        <v>40</v>
      </c>
      <c r="F74" s="15">
        <f t="shared" si="5"/>
        <v>-80</v>
      </c>
      <c r="G74" s="75">
        <v>0</v>
      </c>
      <c r="H74" s="76">
        <f t="shared" si="6"/>
        <v>0</v>
      </c>
    </row>
    <row r="75" spans="1:8" ht="27.6" x14ac:dyDescent="0.3">
      <c r="A75" s="72" t="s">
        <v>330</v>
      </c>
      <c r="B75" s="73">
        <v>0</v>
      </c>
      <c r="C75" s="74">
        <v>0</v>
      </c>
      <c r="D75" s="15">
        <v>-37</v>
      </c>
      <c r="E75" s="73">
        <v>40</v>
      </c>
      <c r="F75" s="15">
        <f t="shared" si="5"/>
        <v>-1480</v>
      </c>
      <c r="G75" s="75">
        <v>0</v>
      </c>
      <c r="H75" s="76">
        <f t="shared" si="6"/>
        <v>0</v>
      </c>
    </row>
    <row r="76" spans="1:8" ht="27.6" x14ac:dyDescent="0.3">
      <c r="A76" s="72" t="s">
        <v>331</v>
      </c>
      <c r="B76" s="73">
        <v>0</v>
      </c>
      <c r="C76" s="74">
        <v>0</v>
      </c>
      <c r="D76" s="15">
        <v>-2</v>
      </c>
      <c r="E76" s="73">
        <v>40</v>
      </c>
      <c r="F76" s="15">
        <f t="shared" si="5"/>
        <v>-80</v>
      </c>
      <c r="G76" s="75">
        <v>0</v>
      </c>
      <c r="H76" s="76">
        <f t="shared" si="6"/>
        <v>0</v>
      </c>
    </row>
    <row r="77" spans="1:8" x14ac:dyDescent="0.3">
      <c r="A77" s="72" t="s">
        <v>332</v>
      </c>
      <c r="B77" s="73">
        <v>0</v>
      </c>
      <c r="C77" s="74">
        <v>0</v>
      </c>
      <c r="D77" s="15">
        <v>-2</v>
      </c>
      <c r="E77" s="73">
        <v>40</v>
      </c>
      <c r="F77" s="15">
        <f t="shared" si="5"/>
        <v>-80</v>
      </c>
      <c r="G77" s="75">
        <v>0</v>
      </c>
      <c r="H77" s="76">
        <f t="shared" si="6"/>
        <v>0</v>
      </c>
    </row>
    <row r="78" spans="1:8" x14ac:dyDescent="0.3">
      <c r="A78" s="72" t="s">
        <v>333</v>
      </c>
      <c r="B78" s="73">
        <v>0</v>
      </c>
      <c r="C78" s="74">
        <v>0</v>
      </c>
      <c r="D78" s="15">
        <v>-11</v>
      </c>
      <c r="E78" s="73">
        <v>40</v>
      </c>
      <c r="F78" s="15">
        <f t="shared" si="5"/>
        <v>-440</v>
      </c>
      <c r="G78" s="75">
        <v>0</v>
      </c>
      <c r="H78" s="76">
        <f t="shared" si="6"/>
        <v>0</v>
      </c>
    </row>
    <row r="79" spans="1:8" ht="14.4" x14ac:dyDescent="0.3">
      <c r="A79" s="213" t="s">
        <v>311</v>
      </c>
      <c r="B79" s="246"/>
      <c r="C79" s="246"/>
      <c r="D79" s="246"/>
      <c r="E79" s="246"/>
      <c r="F79" s="246"/>
      <c r="G79" s="246"/>
      <c r="H79" s="247"/>
    </row>
    <row r="80" spans="1:8" x14ac:dyDescent="0.3">
      <c r="A80" s="72" t="s">
        <v>53</v>
      </c>
      <c r="B80" s="73">
        <v>0</v>
      </c>
      <c r="C80" s="74">
        <v>0</v>
      </c>
      <c r="D80" s="15">
        <v>-3</v>
      </c>
      <c r="E80" s="73">
        <v>22</v>
      </c>
      <c r="F80" s="15">
        <f t="shared" ref="F80:F85" si="7">SUM(D80*E80)</f>
        <v>-66</v>
      </c>
      <c r="G80" s="75">
        <v>0</v>
      </c>
      <c r="H80" s="76">
        <f t="shared" ref="H80:H85" si="8">SUM(F80*G80)</f>
        <v>0</v>
      </c>
    </row>
    <row r="81" spans="1:8" x14ac:dyDescent="0.3">
      <c r="A81" s="72" t="s">
        <v>23</v>
      </c>
      <c r="B81" s="73">
        <v>0</v>
      </c>
      <c r="C81" s="74">
        <v>0</v>
      </c>
      <c r="D81" s="15">
        <v>-383</v>
      </c>
      <c r="E81" s="73">
        <v>22</v>
      </c>
      <c r="F81" s="15">
        <f t="shared" si="7"/>
        <v>-8426</v>
      </c>
      <c r="G81" s="75">
        <v>0</v>
      </c>
      <c r="H81" s="76">
        <f t="shared" si="8"/>
        <v>0</v>
      </c>
    </row>
    <row r="82" spans="1:8" x14ac:dyDescent="0.3">
      <c r="A82" s="72" t="s">
        <v>24</v>
      </c>
      <c r="B82" s="73">
        <v>0</v>
      </c>
      <c r="C82" s="74">
        <v>0</v>
      </c>
      <c r="D82" s="15">
        <v>-8</v>
      </c>
      <c r="E82" s="73">
        <v>22</v>
      </c>
      <c r="F82" s="15">
        <f t="shared" si="7"/>
        <v>-176</v>
      </c>
      <c r="G82" s="75">
        <v>0</v>
      </c>
      <c r="H82" s="76">
        <f t="shared" si="8"/>
        <v>0</v>
      </c>
    </row>
    <row r="83" spans="1:8" x14ac:dyDescent="0.3">
      <c r="A83" s="72" t="s">
        <v>99</v>
      </c>
      <c r="B83" s="73">
        <v>0</v>
      </c>
      <c r="C83" s="74">
        <v>0</v>
      </c>
      <c r="D83" s="15">
        <v>-5</v>
      </c>
      <c r="E83" s="73">
        <v>22</v>
      </c>
      <c r="F83" s="15">
        <f t="shared" si="7"/>
        <v>-110</v>
      </c>
      <c r="G83" s="75">
        <v>0</v>
      </c>
      <c r="H83" s="76">
        <f t="shared" si="8"/>
        <v>0</v>
      </c>
    </row>
    <row r="84" spans="1:8" x14ac:dyDescent="0.3">
      <c r="A84" s="72" t="s">
        <v>100</v>
      </c>
      <c r="B84" s="73">
        <v>0</v>
      </c>
      <c r="C84" s="74">
        <v>0</v>
      </c>
      <c r="D84" s="15">
        <v>-256</v>
      </c>
      <c r="E84" s="73">
        <v>22</v>
      </c>
      <c r="F84" s="15">
        <f t="shared" si="7"/>
        <v>-5632</v>
      </c>
      <c r="G84" s="75">
        <v>0</v>
      </c>
      <c r="H84" s="76">
        <f t="shared" si="8"/>
        <v>0</v>
      </c>
    </row>
    <row r="85" spans="1:8" x14ac:dyDescent="0.3">
      <c r="A85" s="72" t="s">
        <v>98</v>
      </c>
      <c r="B85" s="73">
        <v>0</v>
      </c>
      <c r="C85" s="74">
        <v>0</v>
      </c>
      <c r="D85" s="15">
        <v>-12</v>
      </c>
      <c r="E85" s="73">
        <v>22</v>
      </c>
      <c r="F85" s="15">
        <f t="shared" si="7"/>
        <v>-264</v>
      </c>
      <c r="G85" s="75">
        <v>0</v>
      </c>
      <c r="H85" s="76">
        <f t="shared" si="8"/>
        <v>0</v>
      </c>
    </row>
    <row r="86" spans="1:8" x14ac:dyDescent="0.3">
      <c r="A86" s="213" t="s">
        <v>312</v>
      </c>
      <c r="B86" s="214"/>
      <c r="C86" s="214"/>
      <c r="D86" s="214"/>
      <c r="E86" s="214"/>
      <c r="F86" s="214"/>
      <c r="G86" s="214"/>
      <c r="H86" s="215"/>
    </row>
    <row r="87" spans="1:8" x14ac:dyDescent="0.3">
      <c r="A87" s="72" t="s">
        <v>53</v>
      </c>
      <c r="B87" s="73">
        <v>0</v>
      </c>
      <c r="C87" s="74">
        <v>0</v>
      </c>
      <c r="D87" s="15">
        <v>-1</v>
      </c>
      <c r="E87" s="73">
        <v>3</v>
      </c>
      <c r="F87" s="15">
        <f t="shared" ref="F87:F92" si="9">SUM(D87*E87)</f>
        <v>-3</v>
      </c>
      <c r="G87" s="75">
        <v>0</v>
      </c>
      <c r="H87" s="76">
        <f t="shared" ref="H87:H92" si="10">SUM(F87*G87)</f>
        <v>0</v>
      </c>
    </row>
    <row r="88" spans="1:8" x14ac:dyDescent="0.3">
      <c r="A88" s="72" t="s">
        <v>23</v>
      </c>
      <c r="B88" s="73">
        <v>0</v>
      </c>
      <c r="C88" s="74">
        <v>0</v>
      </c>
      <c r="D88" s="15">
        <v>-1</v>
      </c>
      <c r="E88" s="73">
        <v>3</v>
      </c>
      <c r="F88" s="15">
        <f t="shared" si="9"/>
        <v>-3</v>
      </c>
      <c r="G88" s="75">
        <v>0</v>
      </c>
      <c r="H88" s="76">
        <f t="shared" si="10"/>
        <v>0</v>
      </c>
    </row>
    <row r="89" spans="1:8" x14ac:dyDescent="0.3">
      <c r="A89" s="72" t="s">
        <v>24</v>
      </c>
      <c r="B89" s="73">
        <v>0</v>
      </c>
      <c r="C89" s="74">
        <v>0</v>
      </c>
      <c r="D89" s="15">
        <v>-1</v>
      </c>
      <c r="E89" s="73">
        <v>3</v>
      </c>
      <c r="F89" s="15">
        <f t="shared" si="9"/>
        <v>-3</v>
      </c>
      <c r="G89" s="75">
        <v>0</v>
      </c>
      <c r="H89" s="76">
        <f t="shared" si="10"/>
        <v>0</v>
      </c>
    </row>
    <row r="90" spans="1:8" x14ac:dyDescent="0.3">
      <c r="A90" s="72" t="s">
        <v>99</v>
      </c>
      <c r="B90" s="73">
        <v>0</v>
      </c>
      <c r="C90" s="74">
        <v>0</v>
      </c>
      <c r="D90" s="15">
        <v>-1</v>
      </c>
      <c r="E90" s="73">
        <v>3</v>
      </c>
      <c r="F90" s="15">
        <f t="shared" si="9"/>
        <v>-3</v>
      </c>
      <c r="G90" s="75">
        <v>0</v>
      </c>
      <c r="H90" s="76">
        <f t="shared" si="10"/>
        <v>0</v>
      </c>
    </row>
    <row r="91" spans="1:8" x14ac:dyDescent="0.3">
      <c r="A91" s="72" t="s">
        <v>100</v>
      </c>
      <c r="B91" s="73">
        <v>0</v>
      </c>
      <c r="C91" s="74">
        <v>0</v>
      </c>
      <c r="D91" s="15">
        <v>-1</v>
      </c>
      <c r="E91" s="73">
        <v>3</v>
      </c>
      <c r="F91" s="15">
        <f t="shared" si="9"/>
        <v>-3</v>
      </c>
      <c r="G91" s="75">
        <v>0</v>
      </c>
      <c r="H91" s="76">
        <f t="shared" si="10"/>
        <v>0</v>
      </c>
    </row>
    <row r="92" spans="1:8" x14ac:dyDescent="0.3">
      <c r="A92" s="72" t="s">
        <v>98</v>
      </c>
      <c r="B92" s="73">
        <v>0</v>
      </c>
      <c r="C92" s="74">
        <v>0</v>
      </c>
      <c r="D92" s="15">
        <v>-1</v>
      </c>
      <c r="E92" s="73">
        <v>3</v>
      </c>
      <c r="F92" s="15">
        <f t="shared" si="9"/>
        <v>-3</v>
      </c>
      <c r="G92" s="75">
        <v>0</v>
      </c>
      <c r="H92" s="76">
        <f t="shared" si="10"/>
        <v>0</v>
      </c>
    </row>
    <row r="93" spans="1:8" x14ac:dyDescent="0.3">
      <c r="A93" s="249" t="s">
        <v>335</v>
      </c>
      <c r="B93" s="214"/>
      <c r="C93" s="214"/>
      <c r="D93" s="214"/>
      <c r="E93" s="214"/>
      <c r="F93" s="214"/>
      <c r="G93" s="214"/>
      <c r="H93" s="215"/>
    </row>
    <row r="94" spans="1:8" ht="14.4" x14ac:dyDescent="0.3">
      <c r="A94" s="240" t="s">
        <v>54</v>
      </c>
      <c r="B94" s="241"/>
      <c r="C94" s="241"/>
      <c r="D94" s="241"/>
      <c r="E94" s="241"/>
      <c r="F94" s="241"/>
      <c r="G94" s="241"/>
      <c r="H94" s="242"/>
    </row>
    <row r="95" spans="1:8" x14ac:dyDescent="0.3">
      <c r="A95" s="72" t="s">
        <v>55</v>
      </c>
      <c r="B95" s="222">
        <v>0</v>
      </c>
      <c r="C95" s="224">
        <v>0</v>
      </c>
      <c r="D95" s="205">
        <v>-4</v>
      </c>
      <c r="E95" s="73">
        <v>8</v>
      </c>
      <c r="F95" s="15">
        <f>SUM(D95*E95)</f>
        <v>-32</v>
      </c>
      <c r="G95" s="75">
        <v>0</v>
      </c>
      <c r="H95" s="76">
        <f>SUM(F95*G95)</f>
        <v>0</v>
      </c>
    </row>
    <row r="96" spans="1:8" x14ac:dyDescent="0.3">
      <c r="A96" s="72" t="s">
        <v>56</v>
      </c>
      <c r="B96" s="223"/>
      <c r="C96" s="225"/>
      <c r="D96" s="234"/>
      <c r="E96" s="73">
        <v>2</v>
      </c>
      <c r="F96" s="15">
        <f>SUM(D95*E96)</f>
        <v>-8</v>
      </c>
      <c r="G96" s="75">
        <v>0</v>
      </c>
      <c r="H96" s="76">
        <f>SUM(F96*G96)</f>
        <v>0</v>
      </c>
    </row>
    <row r="97" spans="1:8" ht="14.4" x14ac:dyDescent="0.3">
      <c r="A97" s="240" t="s">
        <v>57</v>
      </c>
      <c r="B97" s="241"/>
      <c r="C97" s="241"/>
      <c r="D97" s="241"/>
      <c r="E97" s="241"/>
      <c r="F97" s="241"/>
      <c r="G97" s="241"/>
      <c r="H97" s="242"/>
    </row>
    <row r="98" spans="1:8" x14ac:dyDescent="0.3">
      <c r="A98" s="72" t="s">
        <v>55</v>
      </c>
      <c r="B98" s="222">
        <v>0</v>
      </c>
      <c r="C98" s="224">
        <v>0</v>
      </c>
      <c r="D98" s="205">
        <v>-140</v>
      </c>
      <c r="E98" s="73">
        <v>8</v>
      </c>
      <c r="F98" s="15">
        <f>SUM(D98*E98)</f>
        <v>-1120</v>
      </c>
      <c r="G98" s="75">
        <v>0</v>
      </c>
      <c r="H98" s="76">
        <f>SUM(F98*G98)</f>
        <v>0</v>
      </c>
    </row>
    <row r="99" spans="1:8" x14ac:dyDescent="0.3">
      <c r="A99" s="72" t="s">
        <v>56</v>
      </c>
      <c r="B99" s="223"/>
      <c r="C99" s="225"/>
      <c r="D99" s="234"/>
      <c r="E99" s="73">
        <v>2</v>
      </c>
      <c r="F99" s="15">
        <f>SUM(D98*E99)</f>
        <v>-280</v>
      </c>
      <c r="G99" s="75">
        <v>0</v>
      </c>
      <c r="H99" s="76">
        <f>SUM(F99*G99)</f>
        <v>0</v>
      </c>
    </row>
    <row r="100" spans="1:8" ht="14.4" x14ac:dyDescent="0.3">
      <c r="A100" s="240" t="s">
        <v>58</v>
      </c>
      <c r="B100" s="241"/>
      <c r="C100" s="241"/>
      <c r="D100" s="241"/>
      <c r="E100" s="241"/>
      <c r="F100" s="241"/>
      <c r="G100" s="241"/>
      <c r="H100" s="242"/>
    </row>
    <row r="101" spans="1:8" x14ac:dyDescent="0.3">
      <c r="A101" s="72" t="s">
        <v>55</v>
      </c>
      <c r="B101" s="222">
        <v>0</v>
      </c>
      <c r="C101" s="224">
        <v>0</v>
      </c>
      <c r="D101" s="205">
        <v>-8</v>
      </c>
      <c r="E101" s="73">
        <v>8</v>
      </c>
      <c r="F101" s="15">
        <f>SUM(D101*E101)</f>
        <v>-64</v>
      </c>
      <c r="G101" s="75">
        <v>0</v>
      </c>
      <c r="H101" s="76">
        <f>SUM(F101*G101)</f>
        <v>0</v>
      </c>
    </row>
    <row r="102" spans="1:8" ht="13.8" customHeight="1" x14ac:dyDescent="0.3">
      <c r="A102" s="72" t="s">
        <v>56</v>
      </c>
      <c r="B102" s="223"/>
      <c r="C102" s="225"/>
      <c r="D102" s="234"/>
      <c r="E102" s="73">
        <v>2</v>
      </c>
      <c r="F102" s="15">
        <f>SUM(D101*E102)</f>
        <v>-16</v>
      </c>
      <c r="G102" s="75">
        <v>0</v>
      </c>
      <c r="H102" s="76">
        <f>SUM(F102*G102)</f>
        <v>0</v>
      </c>
    </row>
    <row r="103" spans="1:8" ht="14.4" x14ac:dyDescent="0.3">
      <c r="A103" s="240" t="s">
        <v>102</v>
      </c>
      <c r="B103" s="241"/>
      <c r="C103" s="241"/>
      <c r="D103" s="241"/>
      <c r="E103" s="241"/>
      <c r="F103" s="241"/>
      <c r="G103" s="241"/>
      <c r="H103" s="242"/>
    </row>
    <row r="104" spans="1:8" x14ac:dyDescent="0.3">
      <c r="A104" s="72" t="s">
        <v>55</v>
      </c>
      <c r="B104" s="222">
        <v>0</v>
      </c>
      <c r="C104" s="224">
        <v>0</v>
      </c>
      <c r="D104" s="205">
        <v>-8</v>
      </c>
      <c r="E104" s="73">
        <v>8</v>
      </c>
      <c r="F104" s="15">
        <f>SUM(D104*E104)</f>
        <v>-64</v>
      </c>
      <c r="G104" s="75">
        <v>0</v>
      </c>
      <c r="H104" s="76">
        <f>SUM(F104*G104)</f>
        <v>0</v>
      </c>
    </row>
    <row r="105" spans="1:8" ht="13.8" customHeight="1" x14ac:dyDescent="0.3">
      <c r="A105" s="72" t="s">
        <v>56</v>
      </c>
      <c r="B105" s="223"/>
      <c r="C105" s="225"/>
      <c r="D105" s="234"/>
      <c r="E105" s="73">
        <v>2</v>
      </c>
      <c r="F105" s="15">
        <f>SUM(D104*E105)</f>
        <v>-16</v>
      </c>
      <c r="G105" s="75">
        <v>0</v>
      </c>
      <c r="H105" s="76">
        <f>SUM(F105*G105)</f>
        <v>0</v>
      </c>
    </row>
    <row r="106" spans="1:8" ht="14.4" x14ac:dyDescent="0.3">
      <c r="A106" s="240" t="s">
        <v>310</v>
      </c>
      <c r="B106" s="241"/>
      <c r="C106" s="241"/>
      <c r="D106" s="241"/>
      <c r="E106" s="241"/>
      <c r="F106" s="241"/>
      <c r="G106" s="241"/>
      <c r="H106" s="242"/>
    </row>
    <row r="107" spans="1:8" x14ac:dyDescent="0.3">
      <c r="A107" s="72" t="s">
        <v>55</v>
      </c>
      <c r="B107" s="222">
        <v>0</v>
      </c>
      <c r="C107" s="224">
        <v>0</v>
      </c>
      <c r="D107" s="205">
        <v>-148</v>
      </c>
      <c r="E107" s="73">
        <v>8</v>
      </c>
      <c r="F107" s="15">
        <f>SUM(D107*E107)</f>
        <v>-1184</v>
      </c>
      <c r="G107" s="75">
        <v>0</v>
      </c>
      <c r="H107" s="76">
        <f>SUM(F107*G107)</f>
        <v>0</v>
      </c>
    </row>
    <row r="108" spans="1:8" ht="13.8" customHeight="1" x14ac:dyDescent="0.3">
      <c r="A108" s="72" t="s">
        <v>56</v>
      </c>
      <c r="B108" s="223"/>
      <c r="C108" s="225"/>
      <c r="D108" s="234"/>
      <c r="E108" s="73">
        <v>2</v>
      </c>
      <c r="F108" s="15">
        <f>SUM(D107*E108)</f>
        <v>-296</v>
      </c>
      <c r="G108" s="75">
        <v>0</v>
      </c>
      <c r="H108" s="76">
        <f>SUM(F108*G108)</f>
        <v>0</v>
      </c>
    </row>
    <row r="109" spans="1:8" ht="14.4" x14ac:dyDescent="0.3">
      <c r="A109" s="240" t="s">
        <v>101</v>
      </c>
      <c r="B109" s="241"/>
      <c r="C109" s="241"/>
      <c r="D109" s="241"/>
      <c r="E109" s="241"/>
      <c r="F109" s="241"/>
      <c r="G109" s="241"/>
      <c r="H109" s="242"/>
    </row>
    <row r="110" spans="1:8" x14ac:dyDescent="0.3">
      <c r="A110" s="72" t="s">
        <v>55</v>
      </c>
      <c r="B110" s="222">
        <v>0</v>
      </c>
      <c r="C110" s="224">
        <v>0</v>
      </c>
      <c r="D110" s="205">
        <v>-8</v>
      </c>
      <c r="E110" s="73">
        <v>8</v>
      </c>
      <c r="F110" s="15">
        <f>SUM(D110*E110)</f>
        <v>-64</v>
      </c>
      <c r="G110" s="75">
        <v>0</v>
      </c>
      <c r="H110" s="76">
        <f>SUM(F110*G110)</f>
        <v>0</v>
      </c>
    </row>
    <row r="111" spans="1:8" ht="13.8" customHeight="1" x14ac:dyDescent="0.3">
      <c r="A111" s="72" t="s">
        <v>56</v>
      </c>
      <c r="B111" s="223"/>
      <c r="C111" s="225"/>
      <c r="D111" s="234"/>
      <c r="E111" s="73">
        <v>2</v>
      </c>
      <c r="F111" s="15">
        <f>SUM(D110*E111)</f>
        <v>-16</v>
      </c>
      <c r="G111" s="75">
        <v>0</v>
      </c>
      <c r="H111" s="76">
        <f>SUM(F111*G111)</f>
        <v>0</v>
      </c>
    </row>
    <row r="112" spans="1:8" ht="29.4" customHeight="1" x14ac:dyDescent="0.3">
      <c r="A112" s="213" t="s">
        <v>313</v>
      </c>
      <c r="B112" s="214"/>
      <c r="C112" s="214"/>
      <c r="D112" s="214"/>
      <c r="E112" s="214"/>
      <c r="F112" s="214"/>
      <c r="G112" s="214"/>
      <c r="H112" s="215"/>
    </row>
    <row r="113" spans="1:8" ht="14.4" x14ac:dyDescent="0.3">
      <c r="A113" s="240" t="s">
        <v>54</v>
      </c>
      <c r="B113" s="241"/>
      <c r="C113" s="241"/>
      <c r="D113" s="241"/>
      <c r="E113" s="241"/>
      <c r="F113" s="241"/>
      <c r="G113" s="241"/>
      <c r="H113" s="242"/>
    </row>
    <row r="114" spans="1:8" x14ac:dyDescent="0.3">
      <c r="A114" s="72" t="s">
        <v>55</v>
      </c>
      <c r="B114" s="222">
        <v>0</v>
      </c>
      <c r="C114" s="224">
        <v>0</v>
      </c>
      <c r="D114" s="205">
        <v>-1</v>
      </c>
      <c r="E114" s="73">
        <v>32</v>
      </c>
      <c r="F114" s="15">
        <f>SUM(D114*E114)</f>
        <v>-32</v>
      </c>
      <c r="G114" s="75">
        <v>0</v>
      </c>
      <c r="H114" s="76">
        <f>SUM(F114*G114)</f>
        <v>0</v>
      </c>
    </row>
    <row r="115" spans="1:8" ht="13.8" customHeight="1" x14ac:dyDescent="0.3">
      <c r="A115" s="72" t="s">
        <v>56</v>
      </c>
      <c r="B115" s="223"/>
      <c r="C115" s="225"/>
      <c r="D115" s="234"/>
      <c r="E115" s="73">
        <v>8</v>
      </c>
      <c r="F115" s="15">
        <f>SUM(D114*E115)</f>
        <v>-8</v>
      </c>
      <c r="G115" s="75">
        <v>0</v>
      </c>
      <c r="H115" s="76">
        <f>SUM(F115*G115)</f>
        <v>0</v>
      </c>
    </row>
    <row r="116" spans="1:8" ht="14.4" x14ac:dyDescent="0.3">
      <c r="A116" s="240" t="s">
        <v>57</v>
      </c>
      <c r="B116" s="241"/>
      <c r="C116" s="241"/>
      <c r="D116" s="241"/>
      <c r="E116" s="241"/>
      <c r="F116" s="241"/>
      <c r="G116" s="241"/>
      <c r="H116" s="242"/>
    </row>
    <row r="117" spans="1:8" x14ac:dyDescent="0.3">
      <c r="A117" s="72" t="s">
        <v>55</v>
      </c>
      <c r="B117" s="222">
        <v>0</v>
      </c>
      <c r="C117" s="224">
        <v>0</v>
      </c>
      <c r="D117" s="205">
        <v>-35</v>
      </c>
      <c r="E117" s="73">
        <v>32</v>
      </c>
      <c r="F117" s="15">
        <f>SUM(D117*E117)</f>
        <v>-1120</v>
      </c>
      <c r="G117" s="75">
        <v>0</v>
      </c>
      <c r="H117" s="76">
        <f>SUM(F117*G117)</f>
        <v>0</v>
      </c>
    </row>
    <row r="118" spans="1:8" ht="13.8" customHeight="1" x14ac:dyDescent="0.3">
      <c r="A118" s="72" t="s">
        <v>56</v>
      </c>
      <c r="B118" s="223"/>
      <c r="C118" s="225"/>
      <c r="D118" s="234"/>
      <c r="E118" s="73">
        <v>8</v>
      </c>
      <c r="F118" s="15">
        <f>SUM(D117*E118)</f>
        <v>-280</v>
      </c>
      <c r="G118" s="75">
        <v>0</v>
      </c>
      <c r="H118" s="76">
        <f>SUM(F118*G118)</f>
        <v>0</v>
      </c>
    </row>
    <row r="119" spans="1:8" ht="14.4" x14ac:dyDescent="0.3">
      <c r="A119" s="240" t="s">
        <v>58</v>
      </c>
      <c r="B119" s="241"/>
      <c r="C119" s="241"/>
      <c r="D119" s="241"/>
      <c r="E119" s="241"/>
      <c r="F119" s="241"/>
      <c r="G119" s="241"/>
      <c r="H119" s="242"/>
    </row>
    <row r="120" spans="1:8" ht="13.8" customHeight="1" x14ac:dyDescent="0.3">
      <c r="A120" s="72" t="s">
        <v>55</v>
      </c>
      <c r="B120" s="222">
        <v>0</v>
      </c>
      <c r="C120" s="224">
        <v>0</v>
      </c>
      <c r="D120" s="205">
        <v>-2</v>
      </c>
      <c r="E120" s="73">
        <v>32</v>
      </c>
      <c r="F120" s="15">
        <f>SUM(D120*E120)</f>
        <v>-64</v>
      </c>
      <c r="G120" s="75">
        <v>0</v>
      </c>
      <c r="H120" s="76">
        <f>SUM(F120*G120)</f>
        <v>0</v>
      </c>
    </row>
    <row r="121" spans="1:8" ht="15" customHeight="1" x14ac:dyDescent="0.3">
      <c r="A121" s="72" t="s">
        <v>56</v>
      </c>
      <c r="B121" s="223"/>
      <c r="C121" s="225"/>
      <c r="D121" s="234"/>
      <c r="E121" s="73">
        <v>8</v>
      </c>
      <c r="F121" s="15">
        <f>SUM(D120*E121)</f>
        <v>-16</v>
      </c>
      <c r="G121" s="75">
        <v>0</v>
      </c>
      <c r="H121" s="76">
        <f>SUM(F121*G121)</f>
        <v>0</v>
      </c>
    </row>
    <row r="122" spans="1:8" ht="15" customHeight="1" x14ac:dyDescent="0.3">
      <c r="A122" s="240" t="s">
        <v>102</v>
      </c>
      <c r="B122" s="241"/>
      <c r="C122" s="241"/>
      <c r="D122" s="241"/>
      <c r="E122" s="241"/>
      <c r="F122" s="241"/>
      <c r="G122" s="241"/>
      <c r="H122" s="242"/>
    </row>
    <row r="123" spans="1:8" x14ac:dyDescent="0.3">
      <c r="A123" s="72" t="s">
        <v>55</v>
      </c>
      <c r="B123" s="222">
        <v>0</v>
      </c>
      <c r="C123" s="224">
        <v>0</v>
      </c>
      <c r="D123" s="205">
        <v>-2</v>
      </c>
      <c r="E123" s="73">
        <v>32</v>
      </c>
      <c r="F123" s="15">
        <f>SUM(D123*E123)</f>
        <v>-64</v>
      </c>
      <c r="G123" s="75">
        <v>0</v>
      </c>
      <c r="H123" s="76">
        <f>SUM(F123*G123)</f>
        <v>0</v>
      </c>
    </row>
    <row r="124" spans="1:8" ht="13.8" customHeight="1" x14ac:dyDescent="0.3">
      <c r="A124" s="72" t="s">
        <v>56</v>
      </c>
      <c r="B124" s="223"/>
      <c r="C124" s="225"/>
      <c r="D124" s="234"/>
      <c r="E124" s="73">
        <v>8</v>
      </c>
      <c r="F124" s="15">
        <f>SUM(D123*E124)</f>
        <v>-16</v>
      </c>
      <c r="G124" s="75">
        <v>0</v>
      </c>
      <c r="H124" s="76">
        <f>SUM(F124*G124)</f>
        <v>0</v>
      </c>
    </row>
    <row r="125" spans="1:8" ht="14.4" x14ac:dyDescent="0.3">
      <c r="A125" s="240" t="s">
        <v>310</v>
      </c>
      <c r="B125" s="241"/>
      <c r="C125" s="241"/>
      <c r="D125" s="241"/>
      <c r="E125" s="241"/>
      <c r="F125" s="241"/>
      <c r="G125" s="241"/>
      <c r="H125" s="242"/>
    </row>
    <row r="126" spans="1:8" ht="14.4" customHeight="1" x14ac:dyDescent="0.3">
      <c r="A126" s="72" t="s">
        <v>55</v>
      </c>
      <c r="B126" s="222">
        <v>0</v>
      </c>
      <c r="C126" s="224">
        <v>0</v>
      </c>
      <c r="D126" s="205">
        <v>-37</v>
      </c>
      <c r="E126" s="73">
        <v>32</v>
      </c>
      <c r="F126" s="15">
        <f>SUM(D126*E126)</f>
        <v>-1184</v>
      </c>
      <c r="G126" s="75">
        <v>0</v>
      </c>
      <c r="H126" s="76">
        <f>SUM(F126*G126)</f>
        <v>0</v>
      </c>
    </row>
    <row r="127" spans="1:8" ht="14.4" customHeight="1" x14ac:dyDescent="0.3">
      <c r="A127" s="72" t="s">
        <v>56</v>
      </c>
      <c r="B127" s="223"/>
      <c r="C127" s="225"/>
      <c r="D127" s="234"/>
      <c r="E127" s="73">
        <v>8</v>
      </c>
      <c r="F127" s="15">
        <f>SUM(D126*E127)</f>
        <v>-296</v>
      </c>
      <c r="G127" s="75">
        <v>0</v>
      </c>
      <c r="H127" s="76">
        <f>SUM(F127*G127)</f>
        <v>0</v>
      </c>
    </row>
    <row r="128" spans="1:8" ht="14.4" customHeight="1" x14ac:dyDescent="0.3">
      <c r="A128" s="240" t="s">
        <v>101</v>
      </c>
      <c r="B128" s="241"/>
      <c r="C128" s="241"/>
      <c r="D128" s="241"/>
      <c r="E128" s="241"/>
      <c r="F128" s="241"/>
      <c r="G128" s="241"/>
      <c r="H128" s="242"/>
    </row>
    <row r="129" spans="1:8" ht="14.4" customHeight="1" x14ac:dyDescent="0.3">
      <c r="A129" s="72" t="s">
        <v>55</v>
      </c>
      <c r="B129" s="222">
        <v>0</v>
      </c>
      <c r="C129" s="224">
        <v>0</v>
      </c>
      <c r="D129" s="205">
        <v>-2</v>
      </c>
      <c r="E129" s="73">
        <v>32</v>
      </c>
      <c r="F129" s="15">
        <f>SUM(D129*E129)</f>
        <v>-64</v>
      </c>
      <c r="G129" s="75">
        <v>0</v>
      </c>
      <c r="H129" s="76">
        <f>SUM(F129*G129)</f>
        <v>0</v>
      </c>
    </row>
    <row r="130" spans="1:8" ht="14.4" customHeight="1" x14ac:dyDescent="0.3">
      <c r="A130" s="72" t="s">
        <v>56</v>
      </c>
      <c r="B130" s="223"/>
      <c r="C130" s="225"/>
      <c r="D130" s="234"/>
      <c r="E130" s="73">
        <v>8</v>
      </c>
      <c r="F130" s="15">
        <f>SUM(D129*E130)</f>
        <v>-16</v>
      </c>
      <c r="G130" s="75">
        <v>0</v>
      </c>
      <c r="H130" s="76">
        <f>SUM(F130*G130)</f>
        <v>0</v>
      </c>
    </row>
    <row r="131" spans="1:8" x14ac:dyDescent="0.3">
      <c r="A131" s="213" t="s">
        <v>309</v>
      </c>
      <c r="B131" s="214"/>
      <c r="C131" s="214"/>
      <c r="D131" s="214"/>
      <c r="E131" s="214"/>
      <c r="F131" s="214"/>
      <c r="G131" s="214"/>
      <c r="H131" s="215"/>
    </row>
    <row r="132" spans="1:8" x14ac:dyDescent="0.3">
      <c r="A132" s="72" t="s">
        <v>326</v>
      </c>
      <c r="B132" s="73">
        <v>0</v>
      </c>
      <c r="C132" s="74">
        <v>0</v>
      </c>
      <c r="D132" s="15">
        <v>-1</v>
      </c>
      <c r="E132" s="73">
        <v>40</v>
      </c>
      <c r="F132" s="15">
        <f t="shared" ref="F132:F139" si="11">SUM(D132*E132)</f>
        <v>-40</v>
      </c>
      <c r="G132" s="75">
        <v>0</v>
      </c>
      <c r="H132" s="76">
        <f t="shared" ref="H132:H139" si="12">SUM(F132*G132)</f>
        <v>0</v>
      </c>
    </row>
    <row r="133" spans="1:8" x14ac:dyDescent="0.3">
      <c r="A133" s="72" t="s">
        <v>327</v>
      </c>
      <c r="B133" s="73">
        <v>0</v>
      </c>
      <c r="C133" s="74">
        <v>0</v>
      </c>
      <c r="D133" s="15">
        <v>-2</v>
      </c>
      <c r="E133" s="73">
        <v>40</v>
      </c>
      <c r="F133" s="15">
        <f t="shared" si="11"/>
        <v>-80</v>
      </c>
      <c r="G133" s="75">
        <v>0</v>
      </c>
      <c r="H133" s="76">
        <f t="shared" si="12"/>
        <v>0</v>
      </c>
    </row>
    <row r="134" spans="1:8" x14ac:dyDescent="0.3">
      <c r="A134" s="72" t="s">
        <v>328</v>
      </c>
      <c r="B134" s="73">
        <v>0</v>
      </c>
      <c r="C134" s="74">
        <v>0</v>
      </c>
      <c r="D134" s="15">
        <v>-35</v>
      </c>
      <c r="E134" s="73">
        <v>40</v>
      </c>
      <c r="F134" s="15">
        <f t="shared" si="11"/>
        <v>-1400</v>
      </c>
      <c r="G134" s="75">
        <v>0</v>
      </c>
      <c r="H134" s="76">
        <f t="shared" si="12"/>
        <v>0</v>
      </c>
    </row>
    <row r="135" spans="1:8" ht="27.6" x14ac:dyDescent="0.3">
      <c r="A135" s="72" t="s">
        <v>329</v>
      </c>
      <c r="B135" s="73">
        <v>0</v>
      </c>
      <c r="C135" s="74">
        <v>0</v>
      </c>
      <c r="D135" s="15">
        <v>-2</v>
      </c>
      <c r="E135" s="73">
        <v>40</v>
      </c>
      <c r="F135" s="15">
        <f t="shared" si="11"/>
        <v>-80</v>
      </c>
      <c r="G135" s="75">
        <v>0</v>
      </c>
      <c r="H135" s="76">
        <f t="shared" si="12"/>
        <v>0</v>
      </c>
    </row>
    <row r="136" spans="1:8" ht="27.6" x14ac:dyDescent="0.3">
      <c r="A136" s="72" t="s">
        <v>330</v>
      </c>
      <c r="B136" s="73">
        <v>0</v>
      </c>
      <c r="C136" s="74">
        <v>0</v>
      </c>
      <c r="D136" s="15">
        <v>-37</v>
      </c>
      <c r="E136" s="73">
        <v>40</v>
      </c>
      <c r="F136" s="15">
        <f t="shared" si="11"/>
        <v>-1480</v>
      </c>
      <c r="G136" s="75">
        <v>0</v>
      </c>
      <c r="H136" s="76">
        <f t="shared" si="12"/>
        <v>0</v>
      </c>
    </row>
    <row r="137" spans="1:8" ht="27.6" x14ac:dyDescent="0.3">
      <c r="A137" s="72" t="s">
        <v>331</v>
      </c>
      <c r="B137" s="73">
        <v>0</v>
      </c>
      <c r="C137" s="74">
        <v>0</v>
      </c>
      <c r="D137" s="15">
        <v>-2</v>
      </c>
      <c r="E137" s="73">
        <v>40</v>
      </c>
      <c r="F137" s="15">
        <f t="shared" si="11"/>
        <v>-80</v>
      </c>
      <c r="G137" s="75">
        <v>0</v>
      </c>
      <c r="H137" s="76">
        <f t="shared" si="12"/>
        <v>0</v>
      </c>
    </row>
    <row r="138" spans="1:8" x14ac:dyDescent="0.3">
      <c r="A138" s="72" t="s">
        <v>332</v>
      </c>
      <c r="B138" s="73">
        <v>0</v>
      </c>
      <c r="C138" s="74">
        <v>0</v>
      </c>
      <c r="D138" s="15">
        <v>-2</v>
      </c>
      <c r="E138" s="73">
        <v>40</v>
      </c>
      <c r="F138" s="15">
        <f t="shared" si="11"/>
        <v>-80</v>
      </c>
      <c r="G138" s="75">
        <v>0</v>
      </c>
      <c r="H138" s="76">
        <f t="shared" si="12"/>
        <v>0</v>
      </c>
    </row>
    <row r="139" spans="1:8" x14ac:dyDescent="0.3">
      <c r="A139" s="72" t="s">
        <v>333</v>
      </c>
      <c r="B139" s="73">
        <v>0</v>
      </c>
      <c r="C139" s="74">
        <v>0</v>
      </c>
      <c r="D139" s="15">
        <v>-11</v>
      </c>
      <c r="E139" s="73">
        <v>40</v>
      </c>
      <c r="F139" s="15">
        <f t="shared" si="11"/>
        <v>-440</v>
      </c>
      <c r="G139" s="75">
        <v>0</v>
      </c>
      <c r="H139" s="76">
        <f t="shared" si="12"/>
        <v>0</v>
      </c>
    </row>
    <row r="140" spans="1:8" x14ac:dyDescent="0.3">
      <c r="A140" s="36" t="s">
        <v>441</v>
      </c>
      <c r="B140" s="37">
        <f>SUM(B31,B36,B42,B51,B112,B77,)</f>
        <v>0</v>
      </c>
      <c r="C140" s="38"/>
      <c r="D140" s="37">
        <f>SUM(D132:D139,D71:D78,D110,D107,D104,D101,D98,D95,D129,D126,D123,D120,D117,D114,D87:D92,D80:D85)</f>
        <v>-1252</v>
      </c>
      <c r="E140" s="39"/>
      <c r="F140" s="37">
        <f>SUM(F132:F139,F71:F78,F110,F107,F104,F101,F98,F95,F129,F126,F123,F120,F117,F114,F87:F92,F80:F85)</f>
        <v>-27108</v>
      </c>
      <c r="G140" s="40"/>
      <c r="H140" s="69">
        <v>0</v>
      </c>
    </row>
  </sheetData>
  <sortState xmlns:xlrd2="http://schemas.microsoft.com/office/spreadsheetml/2017/richdata2" ref="A20:H25">
    <sortCondition ref="A20:A25"/>
  </sortState>
  <mergeCells count="115">
    <mergeCell ref="A131:H131"/>
    <mergeCell ref="A79:H79"/>
    <mergeCell ref="A113:H113"/>
    <mergeCell ref="B114:B115"/>
    <mergeCell ref="C114:C115"/>
    <mergeCell ref="D114:D115"/>
    <mergeCell ref="A116:H116"/>
    <mergeCell ref="B117:B118"/>
    <mergeCell ref="C117:C118"/>
    <mergeCell ref="D117:D118"/>
    <mergeCell ref="A119:H119"/>
    <mergeCell ref="B120:B121"/>
    <mergeCell ref="C120:C121"/>
    <mergeCell ref="D120:D121"/>
    <mergeCell ref="A122:H122"/>
    <mergeCell ref="B123:B124"/>
    <mergeCell ref="B126:B127"/>
    <mergeCell ref="C126:C127"/>
    <mergeCell ref="D126:D127"/>
    <mergeCell ref="A86:H86"/>
    <mergeCell ref="A112:H112"/>
    <mergeCell ref="C123:C124"/>
    <mergeCell ref="D123:D124"/>
    <mergeCell ref="A125:H125"/>
    <mergeCell ref="A128:H128"/>
    <mergeCell ref="B129:B130"/>
    <mergeCell ref="C129:C130"/>
    <mergeCell ref="D129:D130"/>
    <mergeCell ref="A93:H93"/>
    <mergeCell ref="A94:H94"/>
    <mergeCell ref="B95:B96"/>
    <mergeCell ref="C95:C96"/>
    <mergeCell ref="D95:D96"/>
    <mergeCell ref="A97:H97"/>
    <mergeCell ref="B98:B99"/>
    <mergeCell ref="C98:C99"/>
    <mergeCell ref="D98:D99"/>
    <mergeCell ref="A100:H100"/>
    <mergeCell ref="B101:B102"/>
    <mergeCell ref="C101:C102"/>
    <mergeCell ref="D101:D102"/>
    <mergeCell ref="A103:H103"/>
    <mergeCell ref="B104:B105"/>
    <mergeCell ref="D104:D105"/>
    <mergeCell ref="A106:H106"/>
    <mergeCell ref="B107:B108"/>
    <mergeCell ref="C107:C108"/>
    <mergeCell ref="A2:H2"/>
    <mergeCell ref="A3:H3"/>
    <mergeCell ref="A4:H4"/>
    <mergeCell ref="A5:H5"/>
    <mergeCell ref="A8:H8"/>
    <mergeCell ref="A6:H6"/>
    <mergeCell ref="A7:H7"/>
    <mergeCell ref="A9:H9"/>
    <mergeCell ref="A10:H10"/>
    <mergeCell ref="A11:H11"/>
    <mergeCell ref="A19:H19"/>
    <mergeCell ref="B29:B30"/>
    <mergeCell ref="C29:C30"/>
    <mergeCell ref="A27:H27"/>
    <mergeCell ref="A28:H28"/>
    <mergeCell ref="D29:D30"/>
    <mergeCell ref="C44:C45"/>
    <mergeCell ref="D44:D45"/>
    <mergeCell ref="A34:H34"/>
    <mergeCell ref="B35:B36"/>
    <mergeCell ref="C35:C36"/>
    <mergeCell ref="D35:D36"/>
    <mergeCell ref="A31:H31"/>
    <mergeCell ref="B32:B33"/>
    <mergeCell ref="C32:C33"/>
    <mergeCell ref="D32:D33"/>
    <mergeCell ref="A43:H43"/>
    <mergeCell ref="C38:C39"/>
    <mergeCell ref="D38:D39"/>
    <mergeCell ref="A47:H47"/>
    <mergeCell ref="A37:H37"/>
    <mergeCell ref="B38:B39"/>
    <mergeCell ref="B55:B56"/>
    <mergeCell ref="C55:C56"/>
    <mergeCell ref="D55:D56"/>
    <mergeCell ref="A40:H40"/>
    <mergeCell ref="B41:B42"/>
    <mergeCell ref="C41:C42"/>
    <mergeCell ref="D41:D42"/>
    <mergeCell ref="C52:C53"/>
    <mergeCell ref="D52:D53"/>
    <mergeCell ref="A48:H48"/>
    <mergeCell ref="B49:B50"/>
    <mergeCell ref="C49:C50"/>
    <mergeCell ref="B44:B45"/>
    <mergeCell ref="D49:D50"/>
    <mergeCell ref="A51:H51"/>
    <mergeCell ref="B52:B53"/>
    <mergeCell ref="A54:H54"/>
    <mergeCell ref="D107:D108"/>
    <mergeCell ref="A109:H109"/>
    <mergeCell ref="B110:B111"/>
    <mergeCell ref="C110:C111"/>
    <mergeCell ref="D110:D111"/>
    <mergeCell ref="C104:C105"/>
    <mergeCell ref="A57:H57"/>
    <mergeCell ref="B64:B65"/>
    <mergeCell ref="C64:C65"/>
    <mergeCell ref="D64:D65"/>
    <mergeCell ref="B58:B59"/>
    <mergeCell ref="C58:C59"/>
    <mergeCell ref="D58:D59"/>
    <mergeCell ref="A60:H60"/>
    <mergeCell ref="B61:B62"/>
    <mergeCell ref="C61:C62"/>
    <mergeCell ref="D61:D62"/>
    <mergeCell ref="A63:H63"/>
    <mergeCell ref="A70:H70"/>
  </mergeCells>
  <pageMargins left="0.25" right="0.25" top="0.25" bottom="0.25" header="0.3" footer="0.3"/>
  <pageSetup scale="8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6"/>
  <sheetViews>
    <sheetView zoomScale="70" zoomScaleNormal="70" workbookViewId="0">
      <selection activeCell="J1" sqref="J1"/>
    </sheetView>
  </sheetViews>
  <sheetFormatPr defaultRowHeight="13.8" x14ac:dyDescent="0.3"/>
  <cols>
    <col min="1" max="1" width="70.109375" style="110" customWidth="1"/>
    <col min="2" max="2" width="9.44140625" style="174" bestFit="1" customWidth="1"/>
    <col min="3" max="3" width="8.88671875" style="174"/>
    <col min="4" max="4" width="11.21875" style="110" bestFit="1" customWidth="1"/>
    <col min="5" max="5" width="67.88671875" style="110" customWidth="1"/>
    <col min="6" max="6" width="9.44140625" style="174" bestFit="1" customWidth="1"/>
    <col min="7" max="7" width="16.109375" style="174" customWidth="1"/>
    <col min="8" max="8" width="15.77734375" style="174" bestFit="1" customWidth="1"/>
    <col min="9" max="9" width="17.44140625" style="174" customWidth="1"/>
    <col min="10" max="10" width="69.77734375" style="110" customWidth="1"/>
    <col min="11" max="16384" width="8.88671875" style="110"/>
  </cols>
  <sheetData>
    <row r="1" spans="1:10" s="174" customFormat="1" x14ac:dyDescent="0.3">
      <c r="A1" s="161" t="s">
        <v>104</v>
      </c>
      <c r="B1" s="161" t="s">
        <v>157</v>
      </c>
      <c r="C1" s="161" t="s">
        <v>158</v>
      </c>
      <c r="D1" s="271" t="s">
        <v>251</v>
      </c>
      <c r="E1" s="271" t="s">
        <v>196</v>
      </c>
      <c r="F1" s="162" t="s">
        <v>157</v>
      </c>
      <c r="G1" s="163" t="s">
        <v>158</v>
      </c>
      <c r="H1" s="164" t="s">
        <v>159</v>
      </c>
      <c r="I1" s="164" t="s">
        <v>160</v>
      </c>
      <c r="J1" s="280" t="s">
        <v>168</v>
      </c>
    </row>
    <row r="2" spans="1:10" ht="41.4" x14ac:dyDescent="0.3">
      <c r="A2" s="165" t="s">
        <v>137</v>
      </c>
      <c r="B2" s="166">
        <v>11</v>
      </c>
      <c r="C2" s="166">
        <v>242</v>
      </c>
      <c r="D2" s="159" t="s">
        <v>198</v>
      </c>
      <c r="E2" s="159" t="s">
        <v>119</v>
      </c>
      <c r="F2" s="267">
        <v>309</v>
      </c>
      <c r="G2" s="268">
        <v>6798</v>
      </c>
      <c r="H2" s="167">
        <v>298</v>
      </c>
      <c r="I2" s="167">
        <v>6556</v>
      </c>
      <c r="J2" s="92" t="s">
        <v>272</v>
      </c>
    </row>
    <row r="3" spans="1:10" ht="41.4" x14ac:dyDescent="0.3">
      <c r="A3" s="165" t="s">
        <v>136</v>
      </c>
      <c r="B3" s="166">
        <v>4</v>
      </c>
      <c r="C3" s="166">
        <v>88</v>
      </c>
      <c r="D3" s="159" t="s">
        <v>198</v>
      </c>
      <c r="E3" s="159" t="s">
        <v>120</v>
      </c>
      <c r="F3" s="267">
        <v>8</v>
      </c>
      <c r="G3" s="268">
        <v>176</v>
      </c>
      <c r="H3" s="167">
        <v>4</v>
      </c>
      <c r="I3" s="167">
        <v>88</v>
      </c>
      <c r="J3" s="92" t="s">
        <v>272</v>
      </c>
    </row>
    <row r="4" spans="1:10" x14ac:dyDescent="0.3">
      <c r="A4" s="168"/>
      <c r="B4" s="169"/>
      <c r="C4" s="169"/>
      <c r="D4" s="175" t="s">
        <v>170</v>
      </c>
      <c r="E4" s="152" t="s">
        <v>118</v>
      </c>
      <c r="F4" s="176">
        <v>3</v>
      </c>
      <c r="G4" s="177">
        <v>66</v>
      </c>
      <c r="H4" s="167">
        <v>3</v>
      </c>
      <c r="I4" s="167">
        <v>66</v>
      </c>
      <c r="J4" s="175" t="s">
        <v>298</v>
      </c>
    </row>
    <row r="5" spans="1:10" x14ac:dyDescent="0.3">
      <c r="A5" s="168"/>
      <c r="B5" s="169"/>
      <c r="C5" s="169"/>
      <c r="D5" s="175" t="s">
        <v>170</v>
      </c>
      <c r="E5" s="152" t="s">
        <v>523</v>
      </c>
      <c r="F5" s="176">
        <v>3</v>
      </c>
      <c r="G5" s="177">
        <v>66</v>
      </c>
      <c r="H5" s="167">
        <v>3</v>
      </c>
      <c r="I5" s="167">
        <v>66</v>
      </c>
      <c r="J5" s="175" t="s">
        <v>299</v>
      </c>
    </row>
    <row r="6" spans="1:10" x14ac:dyDescent="0.3">
      <c r="A6" s="168"/>
      <c r="B6" s="169"/>
      <c r="C6" s="169"/>
      <c r="D6" s="175" t="s">
        <v>170</v>
      </c>
      <c r="E6" s="152" t="s">
        <v>524</v>
      </c>
      <c r="F6" s="176">
        <v>232</v>
      </c>
      <c r="G6" s="177">
        <v>5104</v>
      </c>
      <c r="H6" s="167">
        <v>232</v>
      </c>
      <c r="I6" s="167">
        <v>5104</v>
      </c>
      <c r="J6" s="175" t="s">
        <v>300</v>
      </c>
    </row>
    <row r="7" spans="1:10" x14ac:dyDescent="0.3">
      <c r="A7" s="168"/>
      <c r="B7" s="169"/>
      <c r="C7" s="169"/>
      <c r="D7" s="175" t="s">
        <v>170</v>
      </c>
      <c r="E7" s="178" t="s">
        <v>525</v>
      </c>
      <c r="F7" s="176">
        <v>15</v>
      </c>
      <c r="G7" s="177">
        <v>330</v>
      </c>
      <c r="H7" s="167">
        <v>15</v>
      </c>
      <c r="I7" s="167">
        <v>330</v>
      </c>
      <c r="J7" s="175" t="s">
        <v>297</v>
      </c>
    </row>
    <row r="8" spans="1:10" ht="55.2" x14ac:dyDescent="0.3">
      <c r="A8" s="165" t="s">
        <v>142</v>
      </c>
      <c r="B8" s="166">
        <v>1</v>
      </c>
      <c r="C8" s="166">
        <v>3</v>
      </c>
      <c r="D8" s="159" t="s">
        <v>198</v>
      </c>
      <c r="E8" s="159" t="s">
        <v>122</v>
      </c>
      <c r="F8" s="267">
        <v>15</v>
      </c>
      <c r="G8" s="269">
        <v>45</v>
      </c>
      <c r="H8" s="167">
        <v>14</v>
      </c>
      <c r="I8" s="167">
        <v>42</v>
      </c>
      <c r="J8" s="92" t="s">
        <v>306</v>
      </c>
    </row>
    <row r="9" spans="1:10" ht="55.2" x14ac:dyDescent="0.3">
      <c r="A9" s="165" t="s">
        <v>141</v>
      </c>
      <c r="B9" s="166">
        <v>1</v>
      </c>
      <c r="C9" s="166">
        <v>3</v>
      </c>
      <c r="D9" s="159" t="s">
        <v>198</v>
      </c>
      <c r="E9" s="159" t="s">
        <v>123</v>
      </c>
      <c r="F9" s="267">
        <v>2</v>
      </c>
      <c r="G9" s="269">
        <v>6</v>
      </c>
      <c r="H9" s="167">
        <v>1</v>
      </c>
      <c r="I9" s="167">
        <v>3</v>
      </c>
      <c r="J9" s="92" t="s">
        <v>306</v>
      </c>
    </row>
    <row r="10" spans="1:10" x14ac:dyDescent="0.3">
      <c r="A10" s="168"/>
      <c r="B10" s="169"/>
      <c r="C10" s="169"/>
      <c r="D10" s="175" t="s">
        <v>170</v>
      </c>
      <c r="E10" s="152" t="s">
        <v>121</v>
      </c>
      <c r="F10" s="176">
        <v>1</v>
      </c>
      <c r="G10" s="179">
        <v>3</v>
      </c>
      <c r="H10" s="167">
        <v>1</v>
      </c>
      <c r="I10" s="167">
        <v>3</v>
      </c>
      <c r="J10" s="175" t="s">
        <v>274</v>
      </c>
    </row>
    <row r="11" spans="1:10" x14ac:dyDescent="0.3">
      <c r="A11" s="168"/>
      <c r="B11" s="169"/>
      <c r="C11" s="169"/>
      <c r="D11" s="175" t="s">
        <v>170</v>
      </c>
      <c r="E11" s="152" t="s">
        <v>526</v>
      </c>
      <c r="F11" s="176">
        <v>1</v>
      </c>
      <c r="G11" s="179">
        <v>3</v>
      </c>
      <c r="H11" s="167">
        <v>1</v>
      </c>
      <c r="I11" s="167">
        <v>3</v>
      </c>
      <c r="J11" s="175" t="s">
        <v>275</v>
      </c>
    </row>
    <row r="12" spans="1:10" x14ac:dyDescent="0.3">
      <c r="A12" s="168"/>
      <c r="B12" s="169"/>
      <c r="C12" s="169"/>
      <c r="D12" s="175" t="s">
        <v>170</v>
      </c>
      <c r="E12" s="152" t="s">
        <v>527</v>
      </c>
      <c r="F12" s="176">
        <v>12</v>
      </c>
      <c r="G12" s="179">
        <v>36</v>
      </c>
      <c r="H12" s="167">
        <v>12</v>
      </c>
      <c r="I12" s="167">
        <v>36</v>
      </c>
      <c r="J12" s="175" t="s">
        <v>276</v>
      </c>
    </row>
    <row r="13" spans="1:10" x14ac:dyDescent="0.3">
      <c r="A13" s="168"/>
      <c r="B13" s="169"/>
      <c r="C13" s="169"/>
      <c r="D13" s="175" t="s">
        <v>170</v>
      </c>
      <c r="E13" s="152" t="s">
        <v>528</v>
      </c>
      <c r="F13" s="176">
        <v>4</v>
      </c>
      <c r="G13" s="179">
        <v>12</v>
      </c>
      <c r="H13" s="167">
        <v>4</v>
      </c>
      <c r="I13" s="167">
        <v>12</v>
      </c>
      <c r="J13" s="175" t="s">
        <v>273</v>
      </c>
    </row>
    <row r="14" spans="1:10" ht="69" x14ac:dyDescent="0.3">
      <c r="A14" s="165" t="s">
        <v>147</v>
      </c>
      <c r="B14" s="166">
        <v>44</v>
      </c>
      <c r="C14" s="166">
        <v>440</v>
      </c>
      <c r="D14" s="159" t="s">
        <v>198</v>
      </c>
      <c r="E14" s="270" t="s">
        <v>125</v>
      </c>
      <c r="F14" s="267">
        <v>12</v>
      </c>
      <c r="G14" s="269">
        <v>96</v>
      </c>
      <c r="H14" s="167">
        <v>-32</v>
      </c>
      <c r="I14" s="167">
        <v>-344</v>
      </c>
      <c r="J14" s="92" t="s">
        <v>307</v>
      </c>
    </row>
    <row r="15" spans="1:10" ht="69" x14ac:dyDescent="0.3">
      <c r="A15" s="165" t="s">
        <v>146</v>
      </c>
      <c r="B15" s="166">
        <v>8</v>
      </c>
      <c r="C15" s="166">
        <v>80</v>
      </c>
      <c r="D15" s="159" t="s">
        <v>198</v>
      </c>
      <c r="E15" s="159" t="s">
        <v>126</v>
      </c>
      <c r="F15" s="267">
        <v>4</v>
      </c>
      <c r="G15" s="269">
        <v>32</v>
      </c>
      <c r="H15" s="167">
        <v>-4</v>
      </c>
      <c r="I15" s="167">
        <v>-48</v>
      </c>
      <c r="J15" s="92" t="s">
        <v>307</v>
      </c>
    </row>
    <row r="16" spans="1:10" x14ac:dyDescent="0.3">
      <c r="A16" s="168"/>
      <c r="B16" s="169"/>
      <c r="C16" s="169"/>
      <c r="D16" s="175" t="s">
        <v>170</v>
      </c>
      <c r="E16" s="152" t="s">
        <v>124</v>
      </c>
      <c r="F16" s="176">
        <v>4</v>
      </c>
      <c r="G16" s="179">
        <v>32</v>
      </c>
      <c r="H16" s="167">
        <v>4</v>
      </c>
      <c r="I16" s="167">
        <v>32</v>
      </c>
      <c r="J16" s="175" t="s">
        <v>539</v>
      </c>
    </row>
    <row r="17" spans="1:10" x14ac:dyDescent="0.3">
      <c r="A17" s="168"/>
      <c r="B17" s="169"/>
      <c r="C17" s="169"/>
      <c r="D17" s="175" t="s">
        <v>170</v>
      </c>
      <c r="E17" s="152" t="s">
        <v>529</v>
      </c>
      <c r="F17" s="176">
        <v>4</v>
      </c>
      <c r="G17" s="179">
        <v>32</v>
      </c>
      <c r="H17" s="167">
        <v>4</v>
      </c>
      <c r="I17" s="167">
        <v>32</v>
      </c>
      <c r="J17" s="175" t="s">
        <v>540</v>
      </c>
    </row>
    <row r="18" spans="1:10" x14ac:dyDescent="0.3">
      <c r="A18" s="168"/>
      <c r="B18" s="169"/>
      <c r="C18" s="169"/>
      <c r="D18" s="175" t="s">
        <v>170</v>
      </c>
      <c r="E18" s="152" t="s">
        <v>530</v>
      </c>
      <c r="F18" s="176">
        <v>12</v>
      </c>
      <c r="G18" s="179">
        <v>96</v>
      </c>
      <c r="H18" s="167">
        <v>12</v>
      </c>
      <c r="I18" s="167">
        <v>96</v>
      </c>
      <c r="J18" s="175" t="s">
        <v>541</v>
      </c>
    </row>
    <row r="19" spans="1:10" x14ac:dyDescent="0.3">
      <c r="A19" s="168"/>
      <c r="B19" s="169"/>
      <c r="C19" s="169"/>
      <c r="D19" s="175" t="s">
        <v>170</v>
      </c>
      <c r="E19" s="152" t="s">
        <v>531</v>
      </c>
      <c r="F19" s="176">
        <v>4</v>
      </c>
      <c r="G19" s="179">
        <v>32</v>
      </c>
      <c r="H19" s="167">
        <v>4</v>
      </c>
      <c r="I19" s="167">
        <v>32</v>
      </c>
      <c r="J19" s="175" t="s">
        <v>542</v>
      </c>
    </row>
    <row r="20" spans="1:10" ht="69" x14ac:dyDescent="0.3">
      <c r="A20" s="165" t="s">
        <v>154</v>
      </c>
      <c r="B20" s="166">
        <v>11</v>
      </c>
      <c r="C20" s="166">
        <v>440</v>
      </c>
      <c r="D20" s="159" t="s">
        <v>198</v>
      </c>
      <c r="E20" s="270" t="s">
        <v>128</v>
      </c>
      <c r="F20" s="267">
        <v>75</v>
      </c>
      <c r="G20" s="269">
        <v>2400</v>
      </c>
      <c r="H20" s="167">
        <v>64</v>
      </c>
      <c r="I20" s="167">
        <v>1960</v>
      </c>
      <c r="J20" s="92" t="s">
        <v>305</v>
      </c>
    </row>
    <row r="21" spans="1:10" ht="82.8" x14ac:dyDescent="0.3">
      <c r="A21" s="165" t="s">
        <v>155</v>
      </c>
      <c r="B21" s="166">
        <v>2</v>
      </c>
      <c r="C21" s="166">
        <v>80</v>
      </c>
      <c r="D21" s="159" t="s">
        <v>198</v>
      </c>
      <c r="E21" s="159" t="s">
        <v>129</v>
      </c>
      <c r="F21" s="267">
        <v>5</v>
      </c>
      <c r="G21" s="269">
        <v>160</v>
      </c>
      <c r="H21" s="167">
        <v>3</v>
      </c>
      <c r="I21" s="167">
        <v>80</v>
      </c>
      <c r="J21" s="92" t="s">
        <v>304</v>
      </c>
    </row>
    <row r="22" spans="1:10" x14ac:dyDescent="0.3">
      <c r="A22" s="168"/>
      <c r="B22" s="169"/>
      <c r="C22" s="169"/>
      <c r="D22" s="175" t="s">
        <v>170</v>
      </c>
      <c r="E22" s="152" t="s">
        <v>127</v>
      </c>
      <c r="F22" s="176">
        <v>2</v>
      </c>
      <c r="G22" s="179">
        <v>64</v>
      </c>
      <c r="H22" s="167">
        <v>2</v>
      </c>
      <c r="I22" s="167">
        <v>64</v>
      </c>
      <c r="J22" s="175" t="s">
        <v>286</v>
      </c>
    </row>
    <row r="23" spans="1:10" x14ac:dyDescent="0.3">
      <c r="A23" s="168"/>
      <c r="B23" s="169"/>
      <c r="C23" s="169"/>
      <c r="D23" s="175" t="s">
        <v>170</v>
      </c>
      <c r="E23" s="152" t="s">
        <v>532</v>
      </c>
      <c r="F23" s="176">
        <v>2</v>
      </c>
      <c r="G23" s="179">
        <v>64</v>
      </c>
      <c r="H23" s="167">
        <v>2</v>
      </c>
      <c r="I23" s="167">
        <v>64</v>
      </c>
      <c r="J23" s="175" t="s">
        <v>287</v>
      </c>
    </row>
    <row r="24" spans="1:10" x14ac:dyDescent="0.3">
      <c r="A24" s="168"/>
      <c r="B24" s="169"/>
      <c r="C24" s="169"/>
      <c r="D24" s="175" t="s">
        <v>170</v>
      </c>
      <c r="E24" s="152" t="s">
        <v>533</v>
      </c>
      <c r="F24" s="176">
        <v>80</v>
      </c>
      <c r="G24" s="179">
        <v>2560</v>
      </c>
      <c r="H24" s="167">
        <v>80</v>
      </c>
      <c r="I24" s="167">
        <v>2560</v>
      </c>
      <c r="J24" s="175" t="s">
        <v>288</v>
      </c>
    </row>
    <row r="25" spans="1:10" x14ac:dyDescent="0.3">
      <c r="A25" s="168"/>
      <c r="B25" s="169"/>
      <c r="C25" s="169"/>
      <c r="D25" s="175" t="s">
        <v>170</v>
      </c>
      <c r="E25" s="152" t="s">
        <v>534</v>
      </c>
      <c r="F25" s="176">
        <v>10</v>
      </c>
      <c r="G25" s="179">
        <v>320</v>
      </c>
      <c r="H25" s="167">
        <v>10</v>
      </c>
      <c r="I25" s="167">
        <v>320</v>
      </c>
      <c r="J25" s="175" t="s">
        <v>285</v>
      </c>
    </row>
    <row r="26" spans="1:10" ht="25.2" customHeight="1" x14ac:dyDescent="0.3">
      <c r="A26" s="165" t="s">
        <v>284</v>
      </c>
      <c r="B26" s="166">
        <v>11</v>
      </c>
      <c r="C26" s="166">
        <v>440</v>
      </c>
      <c r="D26" s="109" t="s">
        <v>256</v>
      </c>
      <c r="E26" s="109"/>
      <c r="F26" s="170"/>
      <c r="G26" s="171"/>
      <c r="H26" s="167">
        <v>-11</v>
      </c>
      <c r="I26" s="167">
        <v>-440</v>
      </c>
      <c r="J26" s="109" t="s">
        <v>260</v>
      </c>
    </row>
    <row r="27" spans="1:10" ht="25.2" customHeight="1" x14ac:dyDescent="0.3">
      <c r="A27" s="165" t="s">
        <v>283</v>
      </c>
      <c r="B27" s="166">
        <v>2</v>
      </c>
      <c r="C27" s="166">
        <v>80</v>
      </c>
      <c r="D27" s="109" t="s">
        <v>256</v>
      </c>
      <c r="E27" s="109"/>
      <c r="F27" s="170"/>
      <c r="G27" s="171"/>
      <c r="H27" s="167">
        <v>-2</v>
      </c>
      <c r="I27" s="167">
        <v>-80</v>
      </c>
      <c r="J27" s="109" t="s">
        <v>260</v>
      </c>
    </row>
    <row r="28" spans="1:10" ht="25.2" customHeight="1" x14ac:dyDescent="0.3">
      <c r="A28" s="165" t="s">
        <v>296</v>
      </c>
      <c r="B28" s="166">
        <v>11</v>
      </c>
      <c r="C28" s="166">
        <v>440</v>
      </c>
      <c r="D28" s="109" t="s">
        <v>256</v>
      </c>
      <c r="E28" s="109"/>
      <c r="F28" s="170"/>
      <c r="G28" s="171"/>
      <c r="H28" s="167">
        <v>-11</v>
      </c>
      <c r="I28" s="167">
        <v>-440</v>
      </c>
      <c r="J28" s="109" t="s">
        <v>259</v>
      </c>
    </row>
    <row r="29" spans="1:10" ht="25.2" customHeight="1" x14ac:dyDescent="0.3">
      <c r="A29" s="165" t="s">
        <v>295</v>
      </c>
      <c r="B29" s="166">
        <v>2</v>
      </c>
      <c r="C29" s="166">
        <v>80</v>
      </c>
      <c r="D29" s="109" t="s">
        <v>256</v>
      </c>
      <c r="E29" s="109"/>
      <c r="F29" s="170"/>
      <c r="G29" s="171"/>
      <c r="H29" s="167">
        <v>-2</v>
      </c>
      <c r="I29" s="167">
        <v>-80</v>
      </c>
      <c r="J29" s="109" t="s">
        <v>259</v>
      </c>
    </row>
    <row r="30" spans="1:10" ht="25.2" customHeight="1" x14ac:dyDescent="0.3">
      <c r="A30" s="165" t="s">
        <v>278</v>
      </c>
      <c r="B30" s="166">
        <v>1</v>
      </c>
      <c r="C30" s="166">
        <v>40</v>
      </c>
      <c r="D30" s="109" t="s">
        <v>256</v>
      </c>
      <c r="E30" s="109"/>
      <c r="F30" s="170"/>
      <c r="G30" s="171"/>
      <c r="H30" s="167">
        <v>-1</v>
      </c>
      <c r="I30" s="167">
        <v>-40</v>
      </c>
      <c r="J30" s="109" t="s">
        <v>260</v>
      </c>
    </row>
    <row r="31" spans="1:10" ht="25.2" customHeight="1" x14ac:dyDescent="0.3">
      <c r="A31" s="165" t="s">
        <v>282</v>
      </c>
      <c r="B31" s="166">
        <v>35</v>
      </c>
      <c r="C31" s="166">
        <v>1400</v>
      </c>
      <c r="D31" s="109" t="s">
        <v>256</v>
      </c>
      <c r="E31" s="109"/>
      <c r="F31" s="170"/>
      <c r="G31" s="171"/>
      <c r="H31" s="167">
        <v>-35</v>
      </c>
      <c r="I31" s="167">
        <v>-1400</v>
      </c>
      <c r="J31" s="109" t="s">
        <v>260</v>
      </c>
    </row>
    <row r="32" spans="1:10" ht="25.2" customHeight="1" x14ac:dyDescent="0.3">
      <c r="A32" s="165" t="s">
        <v>277</v>
      </c>
      <c r="B32" s="166">
        <v>2</v>
      </c>
      <c r="C32" s="166">
        <v>80</v>
      </c>
      <c r="D32" s="109" t="s">
        <v>256</v>
      </c>
      <c r="E32" s="109"/>
      <c r="F32" s="170"/>
      <c r="G32" s="171"/>
      <c r="H32" s="167">
        <v>-2</v>
      </c>
      <c r="I32" s="167">
        <v>-80</v>
      </c>
      <c r="J32" s="109" t="s">
        <v>260</v>
      </c>
    </row>
    <row r="33" spans="1:10" ht="25.2" customHeight="1" x14ac:dyDescent="0.3">
      <c r="A33" s="165" t="s">
        <v>280</v>
      </c>
      <c r="B33" s="166">
        <v>2</v>
      </c>
      <c r="C33" s="166">
        <v>80</v>
      </c>
      <c r="D33" s="109" t="s">
        <v>256</v>
      </c>
      <c r="E33" s="109"/>
      <c r="F33" s="170"/>
      <c r="G33" s="171"/>
      <c r="H33" s="167">
        <v>-2</v>
      </c>
      <c r="I33" s="167">
        <v>-80</v>
      </c>
      <c r="J33" s="109" t="s">
        <v>260</v>
      </c>
    </row>
    <row r="34" spans="1:10" ht="25.2" customHeight="1" x14ac:dyDescent="0.3">
      <c r="A34" s="165" t="s">
        <v>281</v>
      </c>
      <c r="B34" s="166">
        <v>37</v>
      </c>
      <c r="C34" s="166">
        <v>1480</v>
      </c>
      <c r="D34" s="109" t="s">
        <v>256</v>
      </c>
      <c r="E34" s="109"/>
      <c r="F34" s="170"/>
      <c r="G34" s="171"/>
      <c r="H34" s="167">
        <v>-37</v>
      </c>
      <c r="I34" s="167">
        <v>-1480</v>
      </c>
      <c r="J34" s="109" t="s">
        <v>260</v>
      </c>
    </row>
    <row r="35" spans="1:10" ht="25.2" customHeight="1" x14ac:dyDescent="0.3">
      <c r="A35" s="165" t="s">
        <v>279</v>
      </c>
      <c r="B35" s="166">
        <v>2</v>
      </c>
      <c r="C35" s="166">
        <v>80</v>
      </c>
      <c r="D35" s="109" t="s">
        <v>256</v>
      </c>
      <c r="E35" s="109"/>
      <c r="F35" s="170"/>
      <c r="G35" s="171"/>
      <c r="H35" s="167">
        <v>-2</v>
      </c>
      <c r="I35" s="167">
        <v>-80</v>
      </c>
      <c r="J35" s="109" t="s">
        <v>260</v>
      </c>
    </row>
    <row r="36" spans="1:10" ht="25.2" customHeight="1" x14ac:dyDescent="0.3">
      <c r="A36" s="165" t="s">
        <v>130</v>
      </c>
      <c r="B36" s="166">
        <v>3</v>
      </c>
      <c r="C36" s="166">
        <v>66</v>
      </c>
      <c r="D36" s="109" t="s">
        <v>256</v>
      </c>
      <c r="E36" s="109"/>
      <c r="F36" s="170"/>
      <c r="G36" s="171"/>
      <c r="H36" s="167">
        <v>-3</v>
      </c>
      <c r="I36" s="167">
        <v>-66</v>
      </c>
      <c r="J36" s="109" t="s">
        <v>268</v>
      </c>
    </row>
    <row r="37" spans="1:10" ht="25.2" customHeight="1" x14ac:dyDescent="0.3">
      <c r="A37" s="165" t="s">
        <v>131</v>
      </c>
      <c r="B37" s="166">
        <v>383</v>
      </c>
      <c r="C37" s="166">
        <v>8426</v>
      </c>
      <c r="D37" s="109" t="s">
        <v>256</v>
      </c>
      <c r="E37" s="109"/>
      <c r="F37" s="170"/>
      <c r="G37" s="171"/>
      <c r="H37" s="167">
        <v>-383</v>
      </c>
      <c r="I37" s="167">
        <v>-8426</v>
      </c>
      <c r="J37" s="109" t="s">
        <v>268</v>
      </c>
    </row>
    <row r="38" spans="1:10" ht="25.2" customHeight="1" x14ac:dyDescent="0.3">
      <c r="A38" s="165" t="s">
        <v>132</v>
      </c>
      <c r="B38" s="166">
        <v>8</v>
      </c>
      <c r="C38" s="166">
        <v>176</v>
      </c>
      <c r="D38" s="109" t="s">
        <v>256</v>
      </c>
      <c r="E38" s="109"/>
      <c r="F38" s="170"/>
      <c r="G38" s="171"/>
      <c r="H38" s="167">
        <v>-8</v>
      </c>
      <c r="I38" s="167">
        <v>-176</v>
      </c>
      <c r="J38" s="109" t="s">
        <v>268</v>
      </c>
    </row>
    <row r="39" spans="1:10" ht="25.2" customHeight="1" x14ac:dyDescent="0.3">
      <c r="A39" s="165" t="s">
        <v>133</v>
      </c>
      <c r="B39" s="166">
        <v>5</v>
      </c>
      <c r="C39" s="166">
        <v>110</v>
      </c>
      <c r="D39" s="109" t="s">
        <v>256</v>
      </c>
      <c r="E39" s="109"/>
      <c r="F39" s="170"/>
      <c r="G39" s="171"/>
      <c r="H39" s="167">
        <v>-5</v>
      </c>
      <c r="I39" s="167">
        <v>-110</v>
      </c>
      <c r="J39" s="109" t="s">
        <v>268</v>
      </c>
    </row>
    <row r="40" spans="1:10" ht="25.2" customHeight="1" x14ac:dyDescent="0.3">
      <c r="A40" s="165" t="s">
        <v>134</v>
      </c>
      <c r="B40" s="166">
        <v>256</v>
      </c>
      <c r="C40" s="166">
        <v>5632</v>
      </c>
      <c r="D40" s="109" t="s">
        <v>256</v>
      </c>
      <c r="E40" s="109"/>
      <c r="F40" s="170"/>
      <c r="G40" s="171"/>
      <c r="H40" s="167">
        <v>-256</v>
      </c>
      <c r="I40" s="167">
        <v>-5632</v>
      </c>
      <c r="J40" s="109" t="s">
        <v>268</v>
      </c>
    </row>
    <row r="41" spans="1:10" ht="25.2" customHeight="1" x14ac:dyDescent="0.3">
      <c r="A41" s="165" t="s">
        <v>135</v>
      </c>
      <c r="B41" s="166">
        <v>12</v>
      </c>
      <c r="C41" s="166">
        <v>264</v>
      </c>
      <c r="D41" s="109" t="s">
        <v>256</v>
      </c>
      <c r="E41" s="109"/>
      <c r="F41" s="170"/>
      <c r="G41" s="171"/>
      <c r="H41" s="167">
        <v>-12</v>
      </c>
      <c r="I41" s="167">
        <v>-264</v>
      </c>
      <c r="J41" s="109" t="s">
        <v>268</v>
      </c>
    </row>
    <row r="42" spans="1:10" ht="25.2" customHeight="1" x14ac:dyDescent="0.3">
      <c r="A42" s="165" t="s">
        <v>139</v>
      </c>
      <c r="B42" s="166">
        <v>1</v>
      </c>
      <c r="C42" s="166">
        <v>3</v>
      </c>
      <c r="D42" s="109" t="s">
        <v>256</v>
      </c>
      <c r="E42" s="109"/>
      <c r="F42" s="170"/>
      <c r="G42" s="171"/>
      <c r="H42" s="167">
        <v>-1</v>
      </c>
      <c r="I42" s="167">
        <v>-3</v>
      </c>
      <c r="J42" s="109" t="s">
        <v>268</v>
      </c>
    </row>
    <row r="43" spans="1:10" ht="25.2" customHeight="1" x14ac:dyDescent="0.3">
      <c r="A43" s="165" t="s">
        <v>138</v>
      </c>
      <c r="B43" s="166">
        <v>1</v>
      </c>
      <c r="C43" s="166">
        <v>3</v>
      </c>
      <c r="D43" s="109" t="s">
        <v>256</v>
      </c>
      <c r="E43" s="109"/>
      <c r="F43" s="170"/>
      <c r="G43" s="171"/>
      <c r="H43" s="167">
        <v>-1</v>
      </c>
      <c r="I43" s="167">
        <v>-3</v>
      </c>
      <c r="J43" s="109" t="s">
        <v>268</v>
      </c>
    </row>
    <row r="44" spans="1:10" ht="25.2" customHeight="1" x14ac:dyDescent="0.3">
      <c r="A44" s="165" t="s">
        <v>140</v>
      </c>
      <c r="B44" s="166">
        <v>1</v>
      </c>
      <c r="C44" s="166">
        <v>3</v>
      </c>
      <c r="D44" s="109" t="s">
        <v>256</v>
      </c>
      <c r="E44" s="109"/>
      <c r="F44" s="170"/>
      <c r="G44" s="171"/>
      <c r="H44" s="167">
        <v>-1</v>
      </c>
      <c r="I44" s="167">
        <v>-3</v>
      </c>
      <c r="J44" s="109" t="s">
        <v>268</v>
      </c>
    </row>
    <row r="45" spans="1:10" ht="25.2" customHeight="1" x14ac:dyDescent="0.3">
      <c r="A45" s="165" t="s">
        <v>270</v>
      </c>
      <c r="B45" s="166">
        <v>1</v>
      </c>
      <c r="C45" s="166">
        <v>3</v>
      </c>
      <c r="D45" s="109" t="s">
        <v>256</v>
      </c>
      <c r="E45" s="109"/>
      <c r="F45" s="170"/>
      <c r="G45" s="171"/>
      <c r="H45" s="167">
        <v>-1</v>
      </c>
      <c r="I45" s="167">
        <v>-3</v>
      </c>
      <c r="J45" s="109" t="s">
        <v>268</v>
      </c>
    </row>
    <row r="46" spans="1:10" ht="25.2" customHeight="1" x14ac:dyDescent="0.3">
      <c r="A46" s="165" t="s">
        <v>271</v>
      </c>
      <c r="B46" s="166">
        <v>1</v>
      </c>
      <c r="C46" s="166">
        <v>3</v>
      </c>
      <c r="D46" s="109" t="s">
        <v>256</v>
      </c>
      <c r="E46" s="109"/>
      <c r="F46" s="170"/>
      <c r="G46" s="171"/>
      <c r="H46" s="167">
        <v>-1</v>
      </c>
      <c r="I46" s="167">
        <v>-3</v>
      </c>
      <c r="J46" s="109" t="s">
        <v>268</v>
      </c>
    </row>
    <row r="47" spans="1:10" ht="25.2" customHeight="1" x14ac:dyDescent="0.3">
      <c r="A47" s="165" t="s">
        <v>269</v>
      </c>
      <c r="B47" s="166">
        <v>1</v>
      </c>
      <c r="C47" s="166">
        <v>3</v>
      </c>
      <c r="D47" s="109" t="s">
        <v>256</v>
      </c>
      <c r="E47" s="109"/>
      <c r="F47" s="170"/>
      <c r="G47" s="171"/>
      <c r="H47" s="167">
        <v>-1</v>
      </c>
      <c r="I47" s="167">
        <v>-3</v>
      </c>
      <c r="J47" s="109" t="s">
        <v>268</v>
      </c>
    </row>
    <row r="48" spans="1:10" ht="25.2" customHeight="1" x14ac:dyDescent="0.3">
      <c r="A48" s="165" t="s">
        <v>145</v>
      </c>
      <c r="B48" s="166">
        <v>4</v>
      </c>
      <c r="C48" s="166">
        <v>40</v>
      </c>
      <c r="D48" s="109" t="s">
        <v>256</v>
      </c>
      <c r="E48" s="109"/>
      <c r="F48" s="170"/>
      <c r="G48" s="171"/>
      <c r="H48" s="167">
        <v>-4</v>
      </c>
      <c r="I48" s="167">
        <v>-40</v>
      </c>
      <c r="J48" s="109" t="s">
        <v>268</v>
      </c>
    </row>
    <row r="49" spans="1:10" ht="25.2" customHeight="1" x14ac:dyDescent="0.3">
      <c r="A49" s="165" t="s">
        <v>144</v>
      </c>
      <c r="B49" s="166">
        <v>140</v>
      </c>
      <c r="C49" s="166">
        <v>1400</v>
      </c>
      <c r="D49" s="109" t="s">
        <v>256</v>
      </c>
      <c r="E49" s="109"/>
      <c r="F49" s="170"/>
      <c r="G49" s="171"/>
      <c r="H49" s="167">
        <v>-140</v>
      </c>
      <c r="I49" s="167">
        <v>-1400</v>
      </c>
      <c r="J49" s="109" t="s">
        <v>268</v>
      </c>
    </row>
    <row r="50" spans="1:10" ht="25.2" customHeight="1" x14ac:dyDescent="0.3">
      <c r="A50" s="165" t="s">
        <v>143</v>
      </c>
      <c r="B50" s="166">
        <v>8</v>
      </c>
      <c r="C50" s="166">
        <v>80</v>
      </c>
      <c r="D50" s="109" t="s">
        <v>256</v>
      </c>
      <c r="E50" s="109"/>
      <c r="F50" s="170"/>
      <c r="G50" s="171"/>
      <c r="H50" s="167">
        <v>-8</v>
      </c>
      <c r="I50" s="167">
        <v>-80</v>
      </c>
      <c r="J50" s="109" t="s">
        <v>268</v>
      </c>
    </row>
    <row r="51" spans="1:10" ht="25.2" customHeight="1" x14ac:dyDescent="0.3">
      <c r="A51" s="165" t="s">
        <v>302</v>
      </c>
      <c r="B51" s="166">
        <v>8</v>
      </c>
      <c r="C51" s="166">
        <v>80</v>
      </c>
      <c r="D51" s="109" t="s">
        <v>256</v>
      </c>
      <c r="E51" s="109"/>
      <c r="F51" s="170"/>
      <c r="G51" s="171"/>
      <c r="H51" s="167">
        <v>-8</v>
      </c>
      <c r="I51" s="167">
        <v>-80</v>
      </c>
      <c r="J51" s="109" t="s">
        <v>268</v>
      </c>
    </row>
    <row r="52" spans="1:10" ht="25.2" customHeight="1" x14ac:dyDescent="0.3">
      <c r="A52" s="165" t="s">
        <v>303</v>
      </c>
      <c r="B52" s="166">
        <v>148</v>
      </c>
      <c r="C52" s="166">
        <v>1480</v>
      </c>
      <c r="D52" s="109" t="s">
        <v>256</v>
      </c>
      <c r="E52" s="109"/>
      <c r="F52" s="170"/>
      <c r="G52" s="171"/>
      <c r="H52" s="167">
        <v>-148</v>
      </c>
      <c r="I52" s="167">
        <v>-1480</v>
      </c>
      <c r="J52" s="109" t="s">
        <v>268</v>
      </c>
    </row>
    <row r="53" spans="1:10" ht="25.2" customHeight="1" x14ac:dyDescent="0.3">
      <c r="A53" s="165" t="s">
        <v>301</v>
      </c>
      <c r="B53" s="166">
        <v>8</v>
      </c>
      <c r="C53" s="166">
        <v>80</v>
      </c>
      <c r="D53" s="109" t="s">
        <v>256</v>
      </c>
      <c r="E53" s="109"/>
      <c r="F53" s="170"/>
      <c r="G53" s="171"/>
      <c r="H53" s="167">
        <v>-8</v>
      </c>
      <c r="I53" s="167">
        <v>-80</v>
      </c>
      <c r="J53" s="109" t="s">
        <v>268</v>
      </c>
    </row>
    <row r="54" spans="1:10" ht="25.2" customHeight="1" x14ac:dyDescent="0.3">
      <c r="A54" s="165" t="s">
        <v>153</v>
      </c>
      <c r="B54" s="166">
        <v>1</v>
      </c>
      <c r="C54" s="166">
        <v>40</v>
      </c>
      <c r="D54" s="109" t="s">
        <v>256</v>
      </c>
      <c r="E54" s="109"/>
      <c r="F54" s="170"/>
      <c r="G54" s="171"/>
      <c r="H54" s="167">
        <v>-1</v>
      </c>
      <c r="I54" s="167">
        <v>-40</v>
      </c>
      <c r="J54" s="109" t="s">
        <v>268</v>
      </c>
    </row>
    <row r="55" spans="1:10" ht="25.2" customHeight="1" x14ac:dyDescent="0.3">
      <c r="A55" s="165" t="s">
        <v>152</v>
      </c>
      <c r="B55" s="166">
        <v>35</v>
      </c>
      <c r="C55" s="166">
        <v>1400</v>
      </c>
      <c r="D55" s="109" t="s">
        <v>256</v>
      </c>
      <c r="E55" s="109"/>
      <c r="F55" s="170"/>
      <c r="G55" s="171"/>
      <c r="H55" s="167">
        <v>-35</v>
      </c>
      <c r="I55" s="167">
        <v>-1400</v>
      </c>
      <c r="J55" s="109" t="s">
        <v>268</v>
      </c>
    </row>
    <row r="56" spans="1:10" ht="25.2" customHeight="1" x14ac:dyDescent="0.3">
      <c r="A56" s="165" t="s">
        <v>151</v>
      </c>
      <c r="B56" s="166">
        <v>2</v>
      </c>
      <c r="C56" s="166">
        <v>80</v>
      </c>
      <c r="D56" s="109" t="s">
        <v>256</v>
      </c>
      <c r="E56" s="109"/>
      <c r="F56" s="170"/>
      <c r="G56" s="171"/>
      <c r="H56" s="167">
        <v>-2</v>
      </c>
      <c r="I56" s="167">
        <v>-80</v>
      </c>
      <c r="J56" s="109" t="s">
        <v>268</v>
      </c>
    </row>
    <row r="57" spans="1:10" ht="25.2" customHeight="1" x14ac:dyDescent="0.3">
      <c r="A57" s="165" t="s">
        <v>150</v>
      </c>
      <c r="B57" s="166">
        <v>2</v>
      </c>
      <c r="C57" s="166">
        <v>80</v>
      </c>
      <c r="D57" s="109" t="s">
        <v>256</v>
      </c>
      <c r="E57" s="109"/>
      <c r="F57" s="170"/>
      <c r="G57" s="171"/>
      <c r="H57" s="167">
        <v>-2</v>
      </c>
      <c r="I57" s="167">
        <v>-80</v>
      </c>
      <c r="J57" s="109" t="s">
        <v>268</v>
      </c>
    </row>
    <row r="58" spans="1:10" ht="25.2" customHeight="1" x14ac:dyDescent="0.3">
      <c r="A58" s="165" t="s">
        <v>149</v>
      </c>
      <c r="B58" s="166">
        <v>37</v>
      </c>
      <c r="C58" s="166">
        <v>1480</v>
      </c>
      <c r="D58" s="109" t="s">
        <v>256</v>
      </c>
      <c r="E58" s="109"/>
      <c r="F58" s="170"/>
      <c r="G58" s="171"/>
      <c r="H58" s="167">
        <v>-37</v>
      </c>
      <c r="I58" s="167">
        <v>-1480</v>
      </c>
      <c r="J58" s="109" t="s">
        <v>268</v>
      </c>
    </row>
    <row r="59" spans="1:10" ht="25.2" customHeight="1" x14ac:dyDescent="0.3">
      <c r="A59" s="165" t="s">
        <v>148</v>
      </c>
      <c r="B59" s="166">
        <v>2</v>
      </c>
      <c r="C59" s="166">
        <v>80</v>
      </c>
      <c r="D59" s="109" t="s">
        <v>256</v>
      </c>
      <c r="E59" s="109"/>
      <c r="F59" s="170"/>
      <c r="G59" s="171"/>
      <c r="H59" s="167">
        <v>-2</v>
      </c>
      <c r="I59" s="167">
        <v>-80</v>
      </c>
      <c r="J59" s="109" t="s">
        <v>268</v>
      </c>
    </row>
    <row r="60" spans="1:10" ht="25.2" customHeight="1" x14ac:dyDescent="0.3">
      <c r="A60" s="165" t="s">
        <v>290</v>
      </c>
      <c r="B60" s="166">
        <v>1</v>
      </c>
      <c r="C60" s="166">
        <v>40</v>
      </c>
      <c r="D60" s="109" t="s">
        <v>256</v>
      </c>
      <c r="E60" s="109"/>
      <c r="F60" s="170"/>
      <c r="G60" s="171"/>
      <c r="H60" s="167">
        <v>-1</v>
      </c>
      <c r="I60" s="167">
        <v>-40</v>
      </c>
      <c r="J60" s="109" t="s">
        <v>259</v>
      </c>
    </row>
    <row r="61" spans="1:10" ht="25.2" customHeight="1" x14ac:dyDescent="0.3">
      <c r="A61" s="165" t="s">
        <v>294</v>
      </c>
      <c r="B61" s="166">
        <v>35</v>
      </c>
      <c r="C61" s="166">
        <v>1400</v>
      </c>
      <c r="D61" s="109" t="s">
        <v>256</v>
      </c>
      <c r="E61" s="109"/>
      <c r="F61" s="170"/>
      <c r="G61" s="171"/>
      <c r="H61" s="167">
        <v>-35</v>
      </c>
      <c r="I61" s="167">
        <v>-1400</v>
      </c>
      <c r="J61" s="109" t="s">
        <v>259</v>
      </c>
    </row>
    <row r="62" spans="1:10" ht="25.2" customHeight="1" x14ac:dyDescent="0.3">
      <c r="A62" s="165" t="s">
        <v>289</v>
      </c>
      <c r="B62" s="166">
        <v>2</v>
      </c>
      <c r="C62" s="166">
        <v>80</v>
      </c>
      <c r="D62" s="109" t="s">
        <v>256</v>
      </c>
      <c r="E62" s="109"/>
      <c r="F62" s="170"/>
      <c r="G62" s="171"/>
      <c r="H62" s="167">
        <v>-2</v>
      </c>
      <c r="I62" s="167">
        <v>-80</v>
      </c>
      <c r="J62" s="109" t="s">
        <v>259</v>
      </c>
    </row>
    <row r="63" spans="1:10" ht="25.2" customHeight="1" x14ac:dyDescent="0.3">
      <c r="A63" s="165" t="s">
        <v>292</v>
      </c>
      <c r="B63" s="166">
        <v>2</v>
      </c>
      <c r="C63" s="166">
        <v>80</v>
      </c>
      <c r="D63" s="109" t="s">
        <v>256</v>
      </c>
      <c r="E63" s="109"/>
      <c r="F63" s="170"/>
      <c r="G63" s="171"/>
      <c r="H63" s="167">
        <v>-2</v>
      </c>
      <c r="I63" s="167">
        <v>-80</v>
      </c>
      <c r="J63" s="109" t="s">
        <v>259</v>
      </c>
    </row>
    <row r="64" spans="1:10" ht="25.2" customHeight="1" x14ac:dyDescent="0.3">
      <c r="A64" s="165" t="s">
        <v>293</v>
      </c>
      <c r="B64" s="166">
        <v>37</v>
      </c>
      <c r="C64" s="166">
        <v>1480</v>
      </c>
      <c r="D64" s="109" t="s">
        <v>256</v>
      </c>
      <c r="E64" s="109"/>
      <c r="F64" s="170"/>
      <c r="G64" s="171"/>
      <c r="H64" s="167">
        <v>-37</v>
      </c>
      <c r="I64" s="167">
        <v>-1480</v>
      </c>
      <c r="J64" s="109" t="s">
        <v>259</v>
      </c>
    </row>
    <row r="65" spans="1:10" ht="25.2" customHeight="1" x14ac:dyDescent="0.3">
      <c r="A65" s="165" t="s">
        <v>291</v>
      </c>
      <c r="B65" s="166">
        <v>2</v>
      </c>
      <c r="C65" s="166">
        <v>80</v>
      </c>
      <c r="D65" s="109" t="s">
        <v>256</v>
      </c>
      <c r="E65" s="109"/>
      <c r="F65" s="170"/>
      <c r="G65" s="171"/>
      <c r="H65" s="167">
        <v>-2</v>
      </c>
      <c r="I65" s="167">
        <v>-80</v>
      </c>
      <c r="J65" s="109" t="s">
        <v>259</v>
      </c>
    </row>
    <row r="66" spans="1:10" x14ac:dyDescent="0.3">
      <c r="B66" s="172">
        <f>SUM(B2:B65)</f>
        <v>1334</v>
      </c>
      <c r="C66" s="172">
        <f>SUM(C2:C65)</f>
        <v>29748</v>
      </c>
      <c r="F66" s="173">
        <f>SUM(F2:F65)</f>
        <v>819</v>
      </c>
      <c r="G66" s="173">
        <f>SUM(G2:G65)</f>
        <v>18533</v>
      </c>
      <c r="H66" s="164">
        <f>SUM(H2:H65)</f>
        <v>-515</v>
      </c>
      <c r="I66" s="164">
        <f>SUM(I2:I65)</f>
        <v>-11215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62"/>
  <sheetViews>
    <sheetView zoomScale="85" zoomScaleNormal="85" workbookViewId="0">
      <pane ySplit="1" topLeftCell="A40" activePane="bottomLeft" state="frozen"/>
      <selection pane="bottomLeft" activeCell="A52" sqref="A52"/>
    </sheetView>
  </sheetViews>
  <sheetFormatPr defaultColWidth="8.77734375" defaultRowHeight="13.8" x14ac:dyDescent="0.3"/>
  <cols>
    <col min="1" max="1" width="49.77734375" style="1" customWidth="1"/>
    <col min="2" max="2" width="14.21875" style="10" customWidth="1"/>
    <col min="3" max="3" width="15.109375" style="1" customWidth="1"/>
    <col min="4" max="4" width="20.88671875" style="10" customWidth="1"/>
    <col min="5" max="5" width="16.21875" style="10" customWidth="1"/>
    <col min="6" max="6" width="14.77734375" style="10" customWidth="1"/>
    <col min="7" max="7" width="17.21875" style="14" customWidth="1"/>
    <col min="8" max="8" width="16.109375" style="1" customWidth="1"/>
    <col min="9" max="16384" width="8.77734375" style="6"/>
  </cols>
  <sheetData>
    <row r="1" spans="1:8" ht="25.2" thickBot="1" x14ac:dyDescent="0.35">
      <c r="A1" s="11" t="s">
        <v>0</v>
      </c>
      <c r="B1" s="12" t="s">
        <v>1</v>
      </c>
      <c r="C1" s="11" t="s">
        <v>2</v>
      </c>
      <c r="D1" s="12" t="s">
        <v>18</v>
      </c>
      <c r="E1" s="12" t="s">
        <v>19</v>
      </c>
      <c r="F1" s="12" t="s">
        <v>20</v>
      </c>
      <c r="G1" s="13" t="s">
        <v>21</v>
      </c>
      <c r="H1" s="11" t="s">
        <v>22</v>
      </c>
    </row>
    <row r="2" spans="1:8" ht="15.45" customHeight="1" x14ac:dyDescent="0.3">
      <c r="A2" s="248" t="s">
        <v>3</v>
      </c>
      <c r="B2" s="248"/>
      <c r="C2" s="248"/>
      <c r="D2" s="248"/>
      <c r="E2" s="248"/>
      <c r="F2" s="248"/>
      <c r="G2" s="248"/>
      <c r="H2" s="248"/>
    </row>
    <row r="3" spans="1:8" ht="13.05" customHeight="1" x14ac:dyDescent="0.3">
      <c r="A3" s="251" t="s">
        <v>4</v>
      </c>
      <c r="B3" s="252"/>
      <c r="C3" s="252"/>
      <c r="D3" s="252"/>
      <c r="E3" s="252"/>
      <c r="F3" s="252"/>
      <c r="G3" s="252"/>
      <c r="H3" s="253"/>
    </row>
    <row r="4" spans="1:8" ht="13.05" customHeight="1" x14ac:dyDescent="0.3">
      <c r="A4" s="248" t="s">
        <v>5</v>
      </c>
      <c r="B4" s="248"/>
      <c r="C4" s="248"/>
      <c r="D4" s="248"/>
      <c r="E4" s="248"/>
      <c r="F4" s="248"/>
      <c r="G4" s="248"/>
      <c r="H4" s="248"/>
    </row>
    <row r="5" spans="1:8" ht="13.05" customHeight="1" x14ac:dyDescent="0.3">
      <c r="A5" s="248" t="s">
        <v>6</v>
      </c>
      <c r="B5" s="248"/>
      <c r="C5" s="248"/>
      <c r="D5" s="248"/>
      <c r="E5" s="248"/>
      <c r="F5" s="248"/>
      <c r="G5" s="248"/>
      <c r="H5" s="248"/>
    </row>
    <row r="6" spans="1:8" ht="13.05" customHeight="1" x14ac:dyDescent="0.3">
      <c r="A6" s="248" t="s">
        <v>7</v>
      </c>
      <c r="B6" s="248"/>
      <c r="C6" s="248"/>
      <c r="D6" s="248"/>
      <c r="E6" s="248"/>
      <c r="F6" s="248"/>
      <c r="G6" s="248"/>
      <c r="H6" s="248"/>
    </row>
    <row r="7" spans="1:8" ht="13.05" customHeight="1" x14ac:dyDescent="0.3">
      <c r="A7" s="248" t="s">
        <v>8</v>
      </c>
      <c r="B7" s="248"/>
      <c r="C7" s="248"/>
      <c r="D7" s="248"/>
      <c r="E7" s="248"/>
      <c r="F7" s="248"/>
      <c r="G7" s="248"/>
      <c r="H7" s="248"/>
    </row>
    <row r="8" spans="1:8" ht="13.05" customHeight="1" x14ac:dyDescent="0.3">
      <c r="A8" s="248" t="s">
        <v>12</v>
      </c>
      <c r="B8" s="248"/>
      <c r="C8" s="248"/>
      <c r="D8" s="248"/>
      <c r="E8" s="248"/>
      <c r="F8" s="248"/>
      <c r="G8" s="248"/>
      <c r="H8" s="248"/>
    </row>
    <row r="9" spans="1:8" ht="13.05" customHeight="1" x14ac:dyDescent="0.3">
      <c r="A9" s="248" t="s">
        <v>13</v>
      </c>
      <c r="B9" s="248"/>
      <c r="C9" s="248"/>
      <c r="D9" s="248"/>
      <c r="E9" s="248"/>
      <c r="F9" s="248"/>
      <c r="G9" s="248"/>
      <c r="H9" s="248"/>
    </row>
    <row r="10" spans="1:8" ht="13.05" customHeight="1" x14ac:dyDescent="0.3">
      <c r="A10" s="248" t="s">
        <v>14</v>
      </c>
      <c r="B10" s="248"/>
      <c r="C10" s="248"/>
      <c r="D10" s="248"/>
      <c r="E10" s="248"/>
      <c r="F10" s="248"/>
      <c r="G10" s="248"/>
      <c r="H10" s="248"/>
    </row>
    <row r="11" spans="1:8" ht="13.05" customHeight="1" x14ac:dyDescent="0.3">
      <c r="A11" s="248" t="s">
        <v>16</v>
      </c>
      <c r="B11" s="248"/>
      <c r="C11" s="248"/>
      <c r="D11" s="248"/>
      <c r="E11" s="248"/>
      <c r="F11" s="248"/>
      <c r="G11" s="248"/>
      <c r="H11" s="248"/>
    </row>
    <row r="12" spans="1:8" ht="13.05" customHeight="1" x14ac:dyDescent="0.3">
      <c r="A12" s="248" t="s">
        <v>17</v>
      </c>
      <c r="B12" s="248"/>
      <c r="C12" s="248"/>
      <c r="D12" s="248"/>
      <c r="E12" s="248"/>
      <c r="F12" s="248"/>
      <c r="G12" s="248"/>
      <c r="H12" s="248"/>
    </row>
    <row r="13" spans="1:8" ht="13.05" customHeight="1" x14ac:dyDescent="0.3">
      <c r="A13" s="248" t="s">
        <v>75</v>
      </c>
      <c r="B13" s="248"/>
      <c r="C13" s="248"/>
      <c r="D13" s="248"/>
      <c r="E13" s="248"/>
      <c r="F13" s="248"/>
      <c r="G13" s="248"/>
      <c r="H13" s="248"/>
    </row>
    <row r="14" spans="1:8" ht="13.05" customHeight="1" x14ac:dyDescent="0.3">
      <c r="A14" s="248" t="s">
        <v>26</v>
      </c>
      <c r="B14" s="248"/>
      <c r="C14" s="248"/>
      <c r="D14" s="248"/>
      <c r="E14" s="248"/>
      <c r="F14" s="248"/>
      <c r="G14" s="248"/>
      <c r="H14" s="248"/>
    </row>
    <row r="15" spans="1:8" ht="13.05" customHeight="1" x14ac:dyDescent="0.3">
      <c r="A15" s="248" t="s">
        <v>27</v>
      </c>
      <c r="B15" s="248"/>
      <c r="C15" s="248"/>
      <c r="D15" s="248"/>
      <c r="E15" s="248"/>
      <c r="F15" s="248"/>
      <c r="G15" s="248"/>
      <c r="H15" s="248"/>
    </row>
    <row r="16" spans="1:8" ht="13.05" customHeight="1" x14ac:dyDescent="0.3">
      <c r="A16" s="251" t="s">
        <v>28</v>
      </c>
      <c r="B16" s="252"/>
      <c r="C16" s="252"/>
      <c r="D16" s="252"/>
      <c r="E16" s="252"/>
      <c r="F16" s="252"/>
      <c r="G16" s="252"/>
      <c r="H16" s="253"/>
    </row>
    <row r="17" spans="1:8" ht="13.05" customHeight="1" x14ac:dyDescent="0.3">
      <c r="A17" s="248" t="s">
        <v>29</v>
      </c>
      <c r="B17" s="248"/>
      <c r="C17" s="248"/>
      <c r="D17" s="248"/>
      <c r="E17" s="248"/>
      <c r="F17" s="248"/>
      <c r="G17" s="248"/>
      <c r="H17" s="248"/>
    </row>
    <row r="18" spans="1:8" ht="13.05" customHeight="1" x14ac:dyDescent="0.3">
      <c r="A18" s="248" t="s">
        <v>31</v>
      </c>
      <c r="B18" s="248"/>
      <c r="C18" s="248"/>
      <c r="D18" s="248"/>
      <c r="E18" s="248"/>
      <c r="F18" s="248"/>
      <c r="G18" s="248"/>
      <c r="H18" s="248"/>
    </row>
    <row r="19" spans="1:8" s="8" customFormat="1" ht="15.6" x14ac:dyDescent="0.3">
      <c r="A19" s="248" t="s">
        <v>33</v>
      </c>
      <c r="B19" s="248"/>
      <c r="C19" s="248"/>
      <c r="D19" s="248"/>
      <c r="E19" s="248"/>
      <c r="F19" s="248"/>
      <c r="G19" s="248"/>
      <c r="H19" s="248"/>
    </row>
    <row r="20" spans="1:8" ht="13.05" customHeight="1" x14ac:dyDescent="0.3">
      <c r="A20" s="251" t="s">
        <v>79</v>
      </c>
      <c r="B20" s="252"/>
      <c r="C20" s="252"/>
      <c r="D20" s="252"/>
      <c r="E20" s="252"/>
      <c r="F20" s="252"/>
      <c r="G20" s="252"/>
      <c r="H20" s="253"/>
    </row>
    <row r="21" spans="1:8" ht="13.05" customHeight="1" x14ac:dyDescent="0.3">
      <c r="A21" s="248" t="s">
        <v>87</v>
      </c>
      <c r="B21" s="248"/>
      <c r="C21" s="248"/>
      <c r="D21" s="248"/>
      <c r="E21" s="248"/>
      <c r="F21" s="248"/>
      <c r="G21" s="248"/>
      <c r="H21" s="248"/>
    </row>
    <row r="22" spans="1:8" s="7" customFormat="1" ht="13.05" customHeight="1" x14ac:dyDescent="0.3">
      <c r="A22" s="248" t="s">
        <v>85</v>
      </c>
      <c r="B22" s="248"/>
      <c r="C22" s="248"/>
      <c r="D22" s="248"/>
      <c r="E22" s="248"/>
      <c r="F22" s="248"/>
      <c r="G22" s="248"/>
      <c r="H22" s="248"/>
    </row>
    <row r="23" spans="1:8" s="8" customFormat="1" ht="13.05" customHeight="1" x14ac:dyDescent="0.3">
      <c r="A23" s="248" t="s">
        <v>86</v>
      </c>
      <c r="B23" s="248"/>
      <c r="C23" s="248"/>
      <c r="D23" s="248"/>
      <c r="E23" s="248"/>
      <c r="F23" s="248"/>
      <c r="G23" s="248"/>
      <c r="H23" s="248"/>
    </row>
    <row r="24" spans="1:8" ht="13.05" customHeight="1" x14ac:dyDescent="0.3">
      <c r="A24" s="248" t="s">
        <v>34</v>
      </c>
      <c r="B24" s="248"/>
      <c r="C24" s="248"/>
      <c r="D24" s="248"/>
      <c r="E24" s="248"/>
      <c r="F24" s="248"/>
      <c r="G24" s="248"/>
      <c r="H24" s="248"/>
    </row>
    <row r="25" spans="1:8" ht="13.05" customHeight="1" x14ac:dyDescent="0.3">
      <c r="A25" s="248" t="s">
        <v>35</v>
      </c>
      <c r="B25" s="248"/>
      <c r="C25" s="248"/>
      <c r="D25" s="248"/>
      <c r="E25" s="248"/>
      <c r="F25" s="248"/>
      <c r="G25" s="248"/>
      <c r="H25" s="248"/>
    </row>
    <row r="26" spans="1:8" s="7" customFormat="1" ht="13.05" customHeight="1" x14ac:dyDescent="0.3">
      <c r="A26" s="248" t="s">
        <v>36</v>
      </c>
      <c r="B26" s="248"/>
      <c r="C26" s="248"/>
      <c r="D26" s="248"/>
      <c r="E26" s="248"/>
      <c r="F26" s="248"/>
      <c r="G26" s="248"/>
      <c r="H26" s="248"/>
    </row>
    <row r="27" spans="1:8" s="8" customFormat="1" ht="13.05" customHeight="1" x14ac:dyDescent="0.3">
      <c r="A27" s="248" t="s">
        <v>88</v>
      </c>
      <c r="B27" s="248"/>
      <c r="C27" s="248"/>
      <c r="D27" s="248"/>
      <c r="E27" s="248"/>
      <c r="F27" s="248"/>
      <c r="G27" s="248"/>
      <c r="H27" s="248"/>
    </row>
    <row r="28" spans="1:8" s="8" customFormat="1" ht="13.05" customHeight="1" x14ac:dyDescent="0.3">
      <c r="A28" s="248" t="s">
        <v>80</v>
      </c>
      <c r="B28" s="248"/>
      <c r="C28" s="248"/>
      <c r="D28" s="248"/>
      <c r="E28" s="248"/>
      <c r="F28" s="248"/>
      <c r="G28" s="248"/>
      <c r="H28" s="248"/>
    </row>
    <row r="29" spans="1:8" ht="13.05" customHeight="1" x14ac:dyDescent="0.3">
      <c r="A29" s="248" t="s">
        <v>37</v>
      </c>
      <c r="B29" s="248"/>
      <c r="C29" s="248"/>
      <c r="D29" s="248"/>
      <c r="E29" s="248"/>
      <c r="F29" s="248"/>
      <c r="G29" s="248"/>
      <c r="H29" s="248"/>
    </row>
    <row r="30" spans="1:8" ht="13.05" customHeight="1" x14ac:dyDescent="0.3">
      <c r="A30" s="248" t="s">
        <v>81</v>
      </c>
      <c r="B30" s="248"/>
      <c r="C30" s="248"/>
      <c r="D30" s="248"/>
      <c r="E30" s="248"/>
      <c r="F30" s="248"/>
      <c r="G30" s="248"/>
      <c r="H30" s="248"/>
    </row>
    <row r="31" spans="1:8" s="8" customFormat="1" ht="13.05" customHeight="1" x14ac:dyDescent="0.3">
      <c r="A31" s="248" t="s">
        <v>38</v>
      </c>
      <c r="B31" s="248"/>
      <c r="C31" s="248"/>
      <c r="D31" s="248"/>
      <c r="E31" s="248"/>
      <c r="F31" s="248"/>
      <c r="G31" s="248"/>
      <c r="H31" s="248"/>
    </row>
    <row r="32" spans="1:8" ht="13.05" customHeight="1" x14ac:dyDescent="0.3">
      <c r="A32" s="250" t="s">
        <v>39</v>
      </c>
      <c r="B32" s="250"/>
      <c r="C32" s="250"/>
      <c r="D32" s="250"/>
      <c r="E32" s="250"/>
      <c r="F32" s="250"/>
      <c r="G32" s="250"/>
      <c r="H32" s="250"/>
    </row>
    <row r="33" spans="1:8" ht="13.05" customHeight="1" x14ac:dyDescent="0.3">
      <c r="A33" s="248" t="s">
        <v>82</v>
      </c>
      <c r="B33" s="248"/>
      <c r="C33" s="248"/>
      <c r="D33" s="248"/>
      <c r="E33" s="248"/>
      <c r="F33" s="248"/>
      <c r="G33" s="248"/>
      <c r="H33" s="248"/>
    </row>
    <row r="34" spans="1:8" s="7" customFormat="1" ht="13.05" customHeight="1" x14ac:dyDescent="0.3">
      <c r="A34" s="248" t="s">
        <v>40</v>
      </c>
      <c r="B34" s="248"/>
      <c r="C34" s="248"/>
      <c r="D34" s="248"/>
      <c r="E34" s="248"/>
      <c r="F34" s="248"/>
      <c r="G34" s="248"/>
      <c r="H34" s="248"/>
    </row>
    <row r="35" spans="1:8" s="8" customFormat="1" ht="13.05" customHeight="1" x14ac:dyDescent="0.3">
      <c r="A35" s="248" t="s">
        <v>60</v>
      </c>
      <c r="B35" s="248"/>
      <c r="C35" s="248"/>
      <c r="D35" s="248"/>
      <c r="E35" s="248"/>
      <c r="F35" s="248"/>
      <c r="G35" s="248"/>
      <c r="H35" s="248"/>
    </row>
    <row r="36" spans="1:8" s="8" customFormat="1" ht="13.05" customHeight="1" x14ac:dyDescent="0.3">
      <c r="A36" s="250" t="s">
        <v>41</v>
      </c>
      <c r="B36" s="250"/>
      <c r="C36" s="250"/>
      <c r="D36" s="250"/>
      <c r="E36" s="250"/>
      <c r="F36" s="250"/>
      <c r="G36" s="250"/>
      <c r="H36" s="250"/>
    </row>
    <row r="37" spans="1:8" ht="13.05" customHeight="1" x14ac:dyDescent="0.3">
      <c r="A37" s="248" t="s">
        <v>42</v>
      </c>
      <c r="B37" s="248"/>
      <c r="C37" s="248"/>
      <c r="D37" s="248"/>
      <c r="E37" s="248"/>
      <c r="F37" s="248"/>
      <c r="G37" s="248"/>
      <c r="H37" s="248"/>
    </row>
    <row r="38" spans="1:8" ht="13.05" customHeight="1" x14ac:dyDescent="0.3">
      <c r="A38" s="248" t="s">
        <v>76</v>
      </c>
      <c r="B38" s="248"/>
      <c r="C38" s="248"/>
      <c r="D38" s="248"/>
      <c r="E38" s="248"/>
      <c r="F38" s="248"/>
      <c r="G38" s="248"/>
      <c r="H38" s="248"/>
    </row>
    <row r="39" spans="1:8" s="8" customFormat="1" ht="13.05" customHeight="1" x14ac:dyDescent="0.3">
      <c r="A39" s="248" t="s">
        <v>89</v>
      </c>
      <c r="B39" s="248"/>
      <c r="C39" s="248"/>
      <c r="D39" s="248"/>
      <c r="E39" s="248"/>
      <c r="F39" s="248"/>
      <c r="G39" s="248"/>
      <c r="H39" s="248"/>
    </row>
    <row r="40" spans="1:8" ht="13.05" customHeight="1" x14ac:dyDescent="0.3">
      <c r="A40" s="248" t="s">
        <v>43</v>
      </c>
      <c r="B40" s="248"/>
      <c r="C40" s="248"/>
      <c r="D40" s="248"/>
      <c r="E40" s="248"/>
      <c r="F40" s="248"/>
      <c r="G40" s="248"/>
      <c r="H40" s="248"/>
    </row>
    <row r="41" spans="1:8" ht="13.05" customHeight="1" x14ac:dyDescent="0.3">
      <c r="A41" s="248" t="s">
        <v>44</v>
      </c>
      <c r="B41" s="248"/>
      <c r="C41" s="248"/>
      <c r="D41" s="248"/>
      <c r="E41" s="248"/>
      <c r="F41" s="248"/>
      <c r="G41" s="248"/>
      <c r="H41" s="248"/>
    </row>
    <row r="42" spans="1:8" s="7" customFormat="1" ht="13.05" customHeight="1" x14ac:dyDescent="0.3">
      <c r="A42" s="248" t="s">
        <v>45</v>
      </c>
      <c r="B42" s="248"/>
      <c r="C42" s="248"/>
      <c r="D42" s="248"/>
      <c r="E42" s="248"/>
      <c r="F42" s="248"/>
      <c r="G42" s="248"/>
      <c r="H42" s="248"/>
    </row>
    <row r="43" spans="1:8" s="8" customFormat="1" ht="13.05" customHeight="1" x14ac:dyDescent="0.3">
      <c r="A43" s="248" t="s">
        <v>46</v>
      </c>
      <c r="B43" s="248"/>
      <c r="C43" s="248"/>
      <c r="D43" s="248"/>
      <c r="E43" s="248"/>
      <c r="F43" s="248"/>
      <c r="G43" s="248"/>
      <c r="H43" s="248"/>
    </row>
    <row r="44" spans="1:8" s="8" customFormat="1" ht="13.05" customHeight="1" x14ac:dyDescent="0.3">
      <c r="A44" s="248" t="s">
        <v>47</v>
      </c>
      <c r="B44" s="248"/>
      <c r="C44" s="248"/>
      <c r="D44" s="248"/>
      <c r="E44" s="248"/>
      <c r="F44" s="248"/>
      <c r="G44" s="248"/>
      <c r="H44" s="248"/>
    </row>
    <row r="45" spans="1:8" ht="13.05" customHeight="1" x14ac:dyDescent="0.3">
      <c r="A45" s="248" t="s">
        <v>90</v>
      </c>
      <c r="B45" s="248"/>
      <c r="C45" s="248"/>
      <c r="D45" s="248"/>
      <c r="E45" s="248"/>
      <c r="F45" s="248"/>
      <c r="G45" s="248"/>
      <c r="H45" s="248"/>
    </row>
    <row r="46" spans="1:8" s="8" customFormat="1" ht="13.05" customHeight="1" x14ac:dyDescent="0.3">
      <c r="A46" s="248" t="s">
        <v>49</v>
      </c>
      <c r="B46" s="248"/>
      <c r="C46" s="248"/>
      <c r="D46" s="248"/>
      <c r="E46" s="248"/>
      <c r="F46" s="248"/>
      <c r="G46" s="248"/>
      <c r="H46" s="248"/>
    </row>
    <row r="47" spans="1:8" ht="13.05" customHeight="1" x14ac:dyDescent="0.3">
      <c r="A47" s="248" t="s">
        <v>50</v>
      </c>
      <c r="B47" s="248"/>
      <c r="C47" s="248"/>
      <c r="D47" s="248"/>
      <c r="E47" s="248"/>
      <c r="F47" s="248"/>
      <c r="G47" s="248"/>
      <c r="H47" s="248"/>
    </row>
    <row r="48" spans="1:8" ht="13.05" customHeight="1" x14ac:dyDescent="0.3">
      <c r="A48" s="251" t="s">
        <v>83</v>
      </c>
      <c r="B48" s="252"/>
      <c r="C48" s="252"/>
      <c r="D48" s="252"/>
      <c r="E48" s="252"/>
      <c r="F48" s="252"/>
      <c r="G48" s="252"/>
      <c r="H48" s="253"/>
    </row>
    <row r="49" spans="1:8" ht="13.05" customHeight="1" x14ac:dyDescent="0.3">
      <c r="A49" s="251" t="s">
        <v>84</v>
      </c>
      <c r="B49" s="252"/>
      <c r="C49" s="252"/>
      <c r="D49" s="252"/>
      <c r="E49" s="252"/>
      <c r="F49" s="252"/>
      <c r="G49" s="252"/>
      <c r="H49" s="253"/>
    </row>
    <row r="50" spans="1:8" ht="13.05" customHeight="1" x14ac:dyDescent="0.3">
      <c r="A50" s="248" t="s">
        <v>77</v>
      </c>
      <c r="B50" s="248"/>
      <c r="C50" s="248"/>
      <c r="D50" s="248"/>
      <c r="E50" s="248"/>
      <c r="F50" s="248"/>
      <c r="G50" s="248"/>
      <c r="H50" s="248"/>
    </row>
    <row r="51" spans="1:8" s="7" customFormat="1" ht="13.05" customHeight="1" x14ac:dyDescent="0.3">
      <c r="A51" s="213" t="s">
        <v>51</v>
      </c>
      <c r="B51" s="246"/>
      <c r="C51" s="246"/>
      <c r="D51" s="246"/>
      <c r="E51" s="246"/>
      <c r="F51" s="246"/>
      <c r="G51" s="246"/>
      <c r="H51" s="247"/>
    </row>
    <row r="52" spans="1:8" ht="13.05" customHeight="1" x14ac:dyDescent="0.3">
      <c r="A52" s="2" t="s">
        <v>53</v>
      </c>
      <c r="B52" s="9">
        <v>122</v>
      </c>
      <c r="C52" s="3">
        <v>1</v>
      </c>
      <c r="D52" s="15">
        <f t="shared" ref="D52:D57" si="0">SUM(B52*C52)</f>
        <v>122</v>
      </c>
      <c r="E52" s="9">
        <v>37</v>
      </c>
      <c r="F52" s="15">
        <f t="shared" ref="F52:F57" si="1">SUM(D52*E52)</f>
        <v>4514</v>
      </c>
      <c r="G52" s="22">
        <v>38.6</v>
      </c>
      <c r="H52" s="4">
        <f t="shared" ref="H52:H57" si="2">SUM(F52*G52)</f>
        <v>174240.4</v>
      </c>
    </row>
    <row r="53" spans="1:8" ht="13.05" customHeight="1" x14ac:dyDescent="0.3">
      <c r="A53" s="2" t="s">
        <v>23</v>
      </c>
      <c r="B53" s="9">
        <v>1043</v>
      </c>
      <c r="C53" s="3">
        <v>1</v>
      </c>
      <c r="D53" s="15">
        <f t="shared" si="0"/>
        <v>1043</v>
      </c>
      <c r="E53" s="9">
        <v>37</v>
      </c>
      <c r="F53" s="15">
        <f t="shared" si="1"/>
        <v>38591</v>
      </c>
      <c r="G53" s="22">
        <v>36.229999999999997</v>
      </c>
      <c r="H53" s="5">
        <f t="shared" si="2"/>
        <v>1398151.93</v>
      </c>
    </row>
    <row r="54" spans="1:8" s="8" customFormat="1" ht="13.05" customHeight="1" x14ac:dyDescent="0.3">
      <c r="A54" s="2" t="s">
        <v>24</v>
      </c>
      <c r="B54" s="9">
        <v>2775</v>
      </c>
      <c r="C54" s="3">
        <v>1</v>
      </c>
      <c r="D54" s="15">
        <f t="shared" si="0"/>
        <v>2775</v>
      </c>
      <c r="E54" s="9">
        <v>37</v>
      </c>
      <c r="F54" s="15">
        <f t="shared" si="1"/>
        <v>102675</v>
      </c>
      <c r="G54" s="22">
        <v>53.47</v>
      </c>
      <c r="H54" s="5">
        <f t="shared" si="2"/>
        <v>5490032.25</v>
      </c>
    </row>
    <row r="55" spans="1:8" s="8" customFormat="1" ht="13.05" customHeight="1" x14ac:dyDescent="0.3">
      <c r="A55" s="83" t="s">
        <v>517</v>
      </c>
      <c r="B55" s="9">
        <v>1</v>
      </c>
      <c r="C55" s="3">
        <v>1</v>
      </c>
      <c r="D55" s="15">
        <f t="shared" si="0"/>
        <v>1</v>
      </c>
      <c r="E55" s="9">
        <v>37</v>
      </c>
      <c r="F55" s="15">
        <f t="shared" si="1"/>
        <v>37</v>
      </c>
      <c r="G55" s="22">
        <v>9.82</v>
      </c>
      <c r="H55" s="4">
        <f t="shared" si="2"/>
        <v>363.34000000000003</v>
      </c>
    </row>
    <row r="56" spans="1:8" s="7" customFormat="1" ht="13.05" customHeight="1" x14ac:dyDescent="0.3">
      <c r="A56" s="83" t="s">
        <v>518</v>
      </c>
      <c r="B56" s="9">
        <v>11</v>
      </c>
      <c r="C56" s="3">
        <v>1</v>
      </c>
      <c r="D56" s="15">
        <f t="shared" si="0"/>
        <v>11</v>
      </c>
      <c r="E56" s="9">
        <v>37</v>
      </c>
      <c r="F56" s="15">
        <f t="shared" si="1"/>
        <v>407</v>
      </c>
      <c r="G56" s="22">
        <v>9.82</v>
      </c>
      <c r="H56" s="5">
        <f t="shared" si="2"/>
        <v>3996.7400000000002</v>
      </c>
    </row>
    <row r="57" spans="1:8" ht="13.05" customHeight="1" x14ac:dyDescent="0.3">
      <c r="A57" s="83" t="s">
        <v>519</v>
      </c>
      <c r="B57" s="9">
        <v>5</v>
      </c>
      <c r="C57" s="3">
        <v>1</v>
      </c>
      <c r="D57" s="15">
        <f t="shared" si="0"/>
        <v>5</v>
      </c>
      <c r="E57" s="9">
        <v>37</v>
      </c>
      <c r="F57" s="15">
        <f t="shared" si="1"/>
        <v>185</v>
      </c>
      <c r="G57" s="22">
        <v>9.82</v>
      </c>
      <c r="H57" s="5">
        <f t="shared" si="2"/>
        <v>1816.7</v>
      </c>
    </row>
    <row r="58" spans="1:8" s="7" customFormat="1" ht="13.05" customHeight="1" x14ac:dyDescent="0.3">
      <c r="A58" s="46" t="s">
        <v>25</v>
      </c>
      <c r="B58" s="47">
        <f>SUM(B52:B57)</f>
        <v>3957</v>
      </c>
      <c r="C58" s="48"/>
      <c r="D58" s="47">
        <f>SUM(D52:D57)</f>
        <v>3957</v>
      </c>
      <c r="E58" s="49"/>
      <c r="F58" s="47">
        <f>SUM(F52:F57)</f>
        <v>146409</v>
      </c>
      <c r="G58" s="52"/>
      <c r="H58" s="51">
        <f>SUM(H52:H57)</f>
        <v>7068601.3600000003</v>
      </c>
    </row>
    <row r="59" spans="1:8" x14ac:dyDescent="0.3">
      <c r="A59" s="213" t="s">
        <v>52</v>
      </c>
      <c r="B59" s="214"/>
      <c r="C59" s="214"/>
      <c r="D59" s="214"/>
      <c r="E59" s="214"/>
      <c r="F59" s="214"/>
      <c r="G59" s="214"/>
      <c r="H59" s="215"/>
    </row>
    <row r="60" spans="1:8" x14ac:dyDescent="0.3">
      <c r="A60" s="2" t="s">
        <v>53</v>
      </c>
      <c r="B60" s="9">
        <v>110</v>
      </c>
      <c r="C60" s="3">
        <v>1</v>
      </c>
      <c r="D60" s="15">
        <f t="shared" ref="D60:D65" si="3">SUM(B60*C60)</f>
        <v>110</v>
      </c>
      <c r="E60" s="9">
        <v>3</v>
      </c>
      <c r="F60" s="15">
        <f t="shared" ref="F60:F65" si="4">SUM(D60*E60)</f>
        <v>330</v>
      </c>
      <c r="G60" s="22">
        <v>38.6</v>
      </c>
      <c r="H60" s="4">
        <f t="shared" ref="H60:H65" si="5">SUM(F60*G60)</f>
        <v>12738</v>
      </c>
    </row>
    <row r="61" spans="1:8" ht="14.4" customHeight="1" x14ac:dyDescent="0.3">
      <c r="A61" s="2" t="s">
        <v>23</v>
      </c>
      <c r="B61" s="9">
        <v>935</v>
      </c>
      <c r="C61" s="3">
        <v>1</v>
      </c>
      <c r="D61" s="15">
        <f t="shared" si="3"/>
        <v>935</v>
      </c>
      <c r="E61" s="9">
        <v>3</v>
      </c>
      <c r="F61" s="15">
        <f t="shared" si="4"/>
        <v>2805</v>
      </c>
      <c r="G61" s="22">
        <v>36.229999999999997</v>
      </c>
      <c r="H61" s="5">
        <f t="shared" si="5"/>
        <v>101625.15</v>
      </c>
    </row>
    <row r="62" spans="1:8" x14ac:dyDescent="0.3">
      <c r="A62" s="2" t="s">
        <v>24</v>
      </c>
      <c r="B62" s="9">
        <v>2500</v>
      </c>
      <c r="C62" s="3">
        <v>1</v>
      </c>
      <c r="D62" s="15">
        <f t="shared" si="3"/>
        <v>2500</v>
      </c>
      <c r="E62" s="9">
        <v>3</v>
      </c>
      <c r="F62" s="15">
        <f t="shared" si="4"/>
        <v>7500</v>
      </c>
      <c r="G62" s="22">
        <v>53.47</v>
      </c>
      <c r="H62" s="5">
        <f t="shared" si="5"/>
        <v>401025</v>
      </c>
    </row>
    <row r="63" spans="1:8" x14ac:dyDescent="0.3">
      <c r="A63" s="83" t="s">
        <v>517</v>
      </c>
      <c r="B63" s="9">
        <v>1</v>
      </c>
      <c r="C63" s="3">
        <v>1</v>
      </c>
      <c r="D63" s="15">
        <f t="shared" si="3"/>
        <v>1</v>
      </c>
      <c r="E63" s="9">
        <v>3</v>
      </c>
      <c r="F63" s="15">
        <f t="shared" si="4"/>
        <v>3</v>
      </c>
      <c r="G63" s="22">
        <v>9.82</v>
      </c>
      <c r="H63" s="4">
        <f t="shared" si="5"/>
        <v>29.46</v>
      </c>
    </row>
    <row r="64" spans="1:8" x14ac:dyDescent="0.3">
      <c r="A64" s="83" t="s">
        <v>518</v>
      </c>
      <c r="B64" s="9">
        <v>5</v>
      </c>
      <c r="C64" s="3">
        <v>1</v>
      </c>
      <c r="D64" s="15">
        <f t="shared" si="3"/>
        <v>5</v>
      </c>
      <c r="E64" s="9">
        <v>3</v>
      </c>
      <c r="F64" s="15">
        <f t="shared" si="4"/>
        <v>15</v>
      </c>
      <c r="G64" s="22">
        <v>9.82</v>
      </c>
      <c r="H64" s="5">
        <f t="shared" si="5"/>
        <v>147.30000000000001</v>
      </c>
    </row>
    <row r="65" spans="1:8" x14ac:dyDescent="0.3">
      <c r="A65" s="83" t="s">
        <v>519</v>
      </c>
      <c r="B65" s="9">
        <v>3</v>
      </c>
      <c r="C65" s="3">
        <v>1</v>
      </c>
      <c r="D65" s="15">
        <f t="shared" si="3"/>
        <v>3</v>
      </c>
      <c r="E65" s="9">
        <v>3</v>
      </c>
      <c r="F65" s="15">
        <f t="shared" si="4"/>
        <v>9</v>
      </c>
      <c r="G65" s="22">
        <v>9.82</v>
      </c>
      <c r="H65" s="5">
        <f t="shared" si="5"/>
        <v>88.38</v>
      </c>
    </row>
    <row r="66" spans="1:8" x14ac:dyDescent="0.3">
      <c r="A66" s="46" t="s">
        <v>25</v>
      </c>
      <c r="B66" s="47">
        <f>SUM(B60:B65)</f>
        <v>3554</v>
      </c>
      <c r="C66" s="48"/>
      <c r="D66" s="47">
        <f>SUM(D60:D65)</f>
        <v>3554</v>
      </c>
      <c r="E66" s="49"/>
      <c r="F66" s="47">
        <f>SUM(F60:F65)</f>
        <v>10662</v>
      </c>
      <c r="G66" s="52"/>
      <c r="H66" s="51">
        <f>SUM(H60:H65)</f>
        <v>515653.29000000004</v>
      </c>
    </row>
    <row r="67" spans="1:8" ht="14.4" customHeight="1" x14ac:dyDescent="0.3">
      <c r="A67" s="213" t="s">
        <v>64</v>
      </c>
      <c r="B67" s="244"/>
      <c r="C67" s="244"/>
      <c r="D67" s="244"/>
      <c r="E67" s="244"/>
      <c r="F67" s="244"/>
      <c r="G67" s="244"/>
      <c r="H67" s="245"/>
    </row>
    <row r="68" spans="1:8" ht="14.4" x14ac:dyDescent="0.3">
      <c r="A68" s="226" t="s">
        <v>54</v>
      </c>
      <c r="B68" s="229"/>
      <c r="C68" s="229"/>
      <c r="D68" s="229"/>
      <c r="E68" s="229"/>
      <c r="F68" s="229"/>
      <c r="G68" s="229"/>
      <c r="H68" s="230"/>
    </row>
    <row r="69" spans="1:8" x14ac:dyDescent="0.3">
      <c r="A69" s="2" t="s">
        <v>55</v>
      </c>
      <c r="B69" s="201">
        <v>10</v>
      </c>
      <c r="C69" s="203">
        <v>4</v>
      </c>
      <c r="D69" s="205">
        <f>SUM(B69*C69)</f>
        <v>40</v>
      </c>
      <c r="E69" s="71">
        <v>6</v>
      </c>
      <c r="F69" s="15">
        <f>SUM(D69*E69)</f>
        <v>240</v>
      </c>
      <c r="G69" s="22">
        <v>38.6</v>
      </c>
      <c r="H69" s="4">
        <f>SUM(F69*G69)</f>
        <v>9264</v>
      </c>
    </row>
    <row r="70" spans="1:8" ht="13.8" customHeight="1" x14ac:dyDescent="0.3">
      <c r="A70" s="2" t="s">
        <v>56</v>
      </c>
      <c r="B70" s="243"/>
      <c r="C70" s="243"/>
      <c r="D70" s="234"/>
      <c r="E70" s="71">
        <v>2</v>
      </c>
      <c r="F70" s="15">
        <f>SUM(D69*E70)</f>
        <v>80</v>
      </c>
      <c r="G70" s="22">
        <v>38.6</v>
      </c>
      <c r="H70" s="4">
        <f>SUM(F70*G70)</f>
        <v>3088</v>
      </c>
    </row>
    <row r="71" spans="1:8" ht="14.4" x14ac:dyDescent="0.3">
      <c r="A71" s="226" t="s">
        <v>57</v>
      </c>
      <c r="B71" s="229"/>
      <c r="C71" s="229"/>
      <c r="D71" s="229"/>
      <c r="E71" s="229"/>
      <c r="F71" s="229"/>
      <c r="G71" s="229"/>
      <c r="H71" s="230"/>
    </row>
    <row r="72" spans="1:8" x14ac:dyDescent="0.3">
      <c r="A72" s="2" t="s">
        <v>55</v>
      </c>
      <c r="B72" s="201">
        <v>75</v>
      </c>
      <c r="C72" s="203">
        <v>4</v>
      </c>
      <c r="D72" s="205">
        <f>SUM(B72*C72)</f>
        <v>300</v>
      </c>
      <c r="E72" s="71">
        <v>6</v>
      </c>
      <c r="F72" s="15">
        <f>SUM(D72*E72)</f>
        <v>1800</v>
      </c>
      <c r="G72" s="22">
        <v>36.229999999999997</v>
      </c>
      <c r="H72" s="4">
        <f>SUM(F72*G72)</f>
        <v>65213.999999999993</v>
      </c>
    </row>
    <row r="73" spans="1:8" x14ac:dyDescent="0.3">
      <c r="A73" s="2" t="s">
        <v>56</v>
      </c>
      <c r="B73" s="243"/>
      <c r="C73" s="243"/>
      <c r="D73" s="234"/>
      <c r="E73" s="71">
        <v>2</v>
      </c>
      <c r="F73" s="15">
        <f>SUM(D72*E73)</f>
        <v>600</v>
      </c>
      <c r="G73" s="22">
        <v>36.229999999999997</v>
      </c>
      <c r="H73" s="4">
        <f>SUM(F73*G73)</f>
        <v>21737.999999999996</v>
      </c>
    </row>
    <row r="74" spans="1:8" ht="14.4" x14ac:dyDescent="0.3">
      <c r="A74" s="226" t="s">
        <v>58</v>
      </c>
      <c r="B74" s="229"/>
      <c r="C74" s="229"/>
      <c r="D74" s="229"/>
      <c r="E74" s="229"/>
      <c r="F74" s="229"/>
      <c r="G74" s="229"/>
      <c r="H74" s="230"/>
    </row>
    <row r="75" spans="1:8" x14ac:dyDescent="0.3">
      <c r="A75" s="2" t="s">
        <v>55</v>
      </c>
      <c r="B75" s="201">
        <v>212</v>
      </c>
      <c r="C75" s="203">
        <v>4</v>
      </c>
      <c r="D75" s="205">
        <f>SUM(B75*C75)</f>
        <v>848</v>
      </c>
      <c r="E75" s="71">
        <v>6</v>
      </c>
      <c r="F75" s="15">
        <f>SUM(D75*E75)</f>
        <v>5088</v>
      </c>
      <c r="G75" s="22">
        <v>53.47</v>
      </c>
      <c r="H75" s="4">
        <f>SUM(F75*G75)</f>
        <v>272055.36</v>
      </c>
    </row>
    <row r="76" spans="1:8" x14ac:dyDescent="0.3">
      <c r="A76" s="2" t="s">
        <v>56</v>
      </c>
      <c r="B76" s="243"/>
      <c r="C76" s="243"/>
      <c r="D76" s="234"/>
      <c r="E76" s="71">
        <v>2</v>
      </c>
      <c r="F76" s="15">
        <f>SUM(D75*E76)</f>
        <v>1696</v>
      </c>
      <c r="G76" s="22">
        <v>53.47</v>
      </c>
      <c r="H76" s="4">
        <f>SUM(F76*G76)</f>
        <v>90685.119999999995</v>
      </c>
    </row>
    <row r="77" spans="1:8" x14ac:dyDescent="0.3">
      <c r="A77" s="235" t="s">
        <v>514</v>
      </c>
      <c r="B77" s="236"/>
      <c r="C77" s="236"/>
      <c r="D77" s="236"/>
      <c r="E77" s="236"/>
      <c r="F77" s="236"/>
      <c r="G77" s="236"/>
      <c r="H77" s="237"/>
    </row>
    <row r="78" spans="1:8" x14ac:dyDescent="0.3">
      <c r="A78" s="2" t="s">
        <v>55</v>
      </c>
      <c r="B78" s="201">
        <v>1</v>
      </c>
      <c r="C78" s="203">
        <v>4</v>
      </c>
      <c r="D78" s="205">
        <f>SUM(B78*C78)</f>
        <v>4</v>
      </c>
      <c r="E78" s="71">
        <v>6</v>
      </c>
      <c r="F78" s="15">
        <f>SUM(D78*E78)</f>
        <v>24</v>
      </c>
      <c r="G78" s="22">
        <v>9.82</v>
      </c>
      <c r="H78" s="4">
        <f>SUM(F78*G78)</f>
        <v>235.68</v>
      </c>
    </row>
    <row r="79" spans="1:8" x14ac:dyDescent="0.3">
      <c r="A79" s="2" t="s">
        <v>56</v>
      </c>
      <c r="B79" s="243"/>
      <c r="C79" s="204"/>
      <c r="D79" s="234"/>
      <c r="E79" s="71">
        <v>2</v>
      </c>
      <c r="F79" s="15">
        <f>SUM(D78*E79)</f>
        <v>8</v>
      </c>
      <c r="G79" s="22">
        <v>9.82</v>
      </c>
      <c r="H79" s="4">
        <f>SUM(F79*G79)</f>
        <v>78.56</v>
      </c>
    </row>
    <row r="80" spans="1:8" x14ac:dyDescent="0.3">
      <c r="A80" s="235" t="s">
        <v>515</v>
      </c>
      <c r="B80" s="236"/>
      <c r="C80" s="236"/>
      <c r="D80" s="236"/>
      <c r="E80" s="236"/>
      <c r="F80" s="236"/>
      <c r="G80" s="236"/>
      <c r="H80" s="237"/>
    </row>
    <row r="81" spans="1:8" x14ac:dyDescent="0.3">
      <c r="A81" s="2" t="s">
        <v>55</v>
      </c>
      <c r="B81" s="201">
        <v>1</v>
      </c>
      <c r="C81" s="203">
        <v>4</v>
      </c>
      <c r="D81" s="205">
        <f>SUM(B81*C81)</f>
        <v>4</v>
      </c>
      <c r="E81" s="71">
        <v>6</v>
      </c>
      <c r="F81" s="15">
        <f>SUM(D81*E81)</f>
        <v>24</v>
      </c>
      <c r="G81" s="22">
        <v>9.82</v>
      </c>
      <c r="H81" s="4">
        <f>SUM(F81*G81)</f>
        <v>235.68</v>
      </c>
    </row>
    <row r="82" spans="1:8" x14ac:dyDescent="0.3">
      <c r="A82" s="2" t="s">
        <v>56</v>
      </c>
      <c r="B82" s="243"/>
      <c r="C82" s="204"/>
      <c r="D82" s="234"/>
      <c r="E82" s="71">
        <v>2</v>
      </c>
      <c r="F82" s="15">
        <f>SUM(D81*E82)</f>
        <v>8</v>
      </c>
      <c r="G82" s="22">
        <v>9.82</v>
      </c>
      <c r="H82" s="4">
        <f>SUM(F82*G82)</f>
        <v>78.56</v>
      </c>
    </row>
    <row r="83" spans="1:8" x14ac:dyDescent="0.3">
      <c r="A83" s="235" t="s">
        <v>516</v>
      </c>
      <c r="B83" s="236"/>
      <c r="C83" s="236"/>
      <c r="D83" s="236"/>
      <c r="E83" s="236"/>
      <c r="F83" s="236"/>
      <c r="G83" s="236"/>
      <c r="H83" s="237"/>
    </row>
    <row r="84" spans="1:8" x14ac:dyDescent="0.3">
      <c r="A84" s="2" t="s">
        <v>55</v>
      </c>
      <c r="B84" s="201">
        <v>2</v>
      </c>
      <c r="C84" s="203">
        <v>4</v>
      </c>
      <c r="D84" s="205">
        <f>SUM(B84*C84)</f>
        <v>8</v>
      </c>
      <c r="E84" s="71">
        <v>6</v>
      </c>
      <c r="F84" s="15">
        <f>SUM(D84*E84)</f>
        <v>48</v>
      </c>
      <c r="G84" s="22">
        <v>9.82</v>
      </c>
      <c r="H84" s="4">
        <f>SUM(F84*G84)</f>
        <v>471.36</v>
      </c>
    </row>
    <row r="85" spans="1:8" x14ac:dyDescent="0.3">
      <c r="A85" s="2" t="s">
        <v>56</v>
      </c>
      <c r="B85" s="243"/>
      <c r="C85" s="204"/>
      <c r="D85" s="234"/>
      <c r="E85" s="71">
        <v>2</v>
      </c>
      <c r="F85" s="15">
        <f>SUM(D84*E85)</f>
        <v>16</v>
      </c>
      <c r="G85" s="22">
        <v>9.82</v>
      </c>
      <c r="H85" s="4">
        <f>SUM(F85*G85)</f>
        <v>157.12</v>
      </c>
    </row>
    <row r="86" spans="1:8" x14ac:dyDescent="0.3">
      <c r="A86" s="46" t="s">
        <v>25</v>
      </c>
      <c r="B86" s="47">
        <f>SUM(B75,B84,B69,B78,B72,B81)</f>
        <v>301</v>
      </c>
      <c r="C86" s="48"/>
      <c r="D86" s="47">
        <f>SUM(D75,D84,D69,D78,D72,D81)</f>
        <v>1204</v>
      </c>
      <c r="E86" s="49"/>
      <c r="F86" s="47">
        <f>SUM(F75:F76,F84:F85,F69:F70,F78:F79,F72:F73,F81:F82)</f>
        <v>9632</v>
      </c>
      <c r="G86" s="52"/>
      <c r="H86" s="51">
        <f>SUM(H75:H76,H84:H85,H69:H70,H78:H79,H72:H73,H81:H82)</f>
        <v>463301.43999999994</v>
      </c>
    </row>
    <row r="87" spans="1:8" ht="14.4" x14ac:dyDescent="0.3">
      <c r="A87" s="213" t="s">
        <v>59</v>
      </c>
      <c r="B87" s="244"/>
      <c r="C87" s="244"/>
      <c r="D87" s="244"/>
      <c r="E87" s="244"/>
      <c r="F87" s="244"/>
      <c r="G87" s="244"/>
      <c r="H87" s="245"/>
    </row>
    <row r="88" spans="1:8" ht="14.4" x14ac:dyDescent="0.3">
      <c r="A88" s="226" t="s">
        <v>54</v>
      </c>
      <c r="B88" s="229"/>
      <c r="C88" s="229"/>
      <c r="D88" s="229"/>
      <c r="E88" s="229"/>
      <c r="F88" s="229"/>
      <c r="G88" s="229"/>
      <c r="H88" s="230"/>
    </row>
    <row r="89" spans="1:8" x14ac:dyDescent="0.3">
      <c r="A89" s="2" t="s">
        <v>55</v>
      </c>
      <c r="B89" s="201">
        <v>170</v>
      </c>
      <c r="C89" s="203">
        <v>1</v>
      </c>
      <c r="D89" s="205">
        <f>SUM(B89*C89)</f>
        <v>170</v>
      </c>
      <c r="E89" s="71">
        <v>24</v>
      </c>
      <c r="F89" s="15">
        <f>SUM(D89*E89)</f>
        <v>4080</v>
      </c>
      <c r="G89" s="22">
        <v>38.6</v>
      </c>
      <c r="H89" s="4">
        <f>SUM(F89*G89)</f>
        <v>157488</v>
      </c>
    </row>
    <row r="90" spans="1:8" x14ac:dyDescent="0.3">
      <c r="A90" s="2" t="s">
        <v>56</v>
      </c>
      <c r="B90" s="243"/>
      <c r="C90" s="243"/>
      <c r="D90" s="234"/>
      <c r="E90" s="71">
        <v>8</v>
      </c>
      <c r="F90" s="15">
        <f>SUM(D89*E90)</f>
        <v>1360</v>
      </c>
      <c r="G90" s="22">
        <v>38.6</v>
      </c>
      <c r="H90" s="4">
        <f>SUM(F90*G90)</f>
        <v>52496</v>
      </c>
    </row>
    <row r="91" spans="1:8" ht="14.4" x14ac:dyDescent="0.3">
      <c r="A91" s="226" t="s">
        <v>57</v>
      </c>
      <c r="B91" s="229"/>
      <c r="C91" s="229"/>
      <c r="D91" s="229"/>
      <c r="E91" s="229"/>
      <c r="F91" s="229"/>
      <c r="G91" s="229"/>
      <c r="H91" s="230"/>
    </row>
    <row r="92" spans="1:8" x14ac:dyDescent="0.3">
      <c r="A92" s="2" t="s">
        <v>55</v>
      </c>
      <c r="B92" s="201">
        <v>1482</v>
      </c>
      <c r="C92" s="203">
        <v>1</v>
      </c>
      <c r="D92" s="205">
        <f>SUM(B92*C92)</f>
        <v>1482</v>
      </c>
      <c r="E92" s="71">
        <v>24</v>
      </c>
      <c r="F92" s="15">
        <f>SUM(D92*E92)</f>
        <v>35568</v>
      </c>
      <c r="G92" s="22">
        <v>36.229999999999997</v>
      </c>
      <c r="H92" s="4">
        <f>SUM(F92*G92)</f>
        <v>1288628.6399999999</v>
      </c>
    </row>
    <row r="93" spans="1:8" x14ac:dyDescent="0.3">
      <c r="A93" s="2" t="s">
        <v>56</v>
      </c>
      <c r="B93" s="243"/>
      <c r="C93" s="243"/>
      <c r="D93" s="234"/>
      <c r="E93" s="71">
        <v>8</v>
      </c>
      <c r="F93" s="15">
        <f>SUM(D92*E93)</f>
        <v>11856</v>
      </c>
      <c r="G93" s="22">
        <v>36.229999999999997</v>
      </c>
      <c r="H93" s="4">
        <f>SUM(F93*G93)</f>
        <v>429542.87999999995</v>
      </c>
    </row>
    <row r="94" spans="1:8" ht="14.4" x14ac:dyDescent="0.3">
      <c r="A94" s="226" t="s">
        <v>58</v>
      </c>
      <c r="B94" s="229"/>
      <c r="C94" s="229"/>
      <c r="D94" s="229"/>
      <c r="E94" s="229"/>
      <c r="F94" s="229"/>
      <c r="G94" s="229"/>
      <c r="H94" s="230"/>
    </row>
    <row r="95" spans="1:8" x14ac:dyDescent="0.3">
      <c r="A95" s="2" t="s">
        <v>55</v>
      </c>
      <c r="B95" s="201">
        <v>4047</v>
      </c>
      <c r="C95" s="203">
        <v>1</v>
      </c>
      <c r="D95" s="205">
        <f>SUM(B95*C95)</f>
        <v>4047</v>
      </c>
      <c r="E95" s="71">
        <v>24</v>
      </c>
      <c r="F95" s="15">
        <f>SUM(D95*E95)</f>
        <v>97128</v>
      </c>
      <c r="G95" s="22">
        <v>53.47</v>
      </c>
      <c r="H95" s="4">
        <f>SUM(F95*G95)</f>
        <v>5193434.16</v>
      </c>
    </row>
    <row r="96" spans="1:8" x14ac:dyDescent="0.3">
      <c r="A96" s="2" t="s">
        <v>56</v>
      </c>
      <c r="B96" s="243"/>
      <c r="C96" s="243"/>
      <c r="D96" s="234"/>
      <c r="E96" s="71">
        <v>8</v>
      </c>
      <c r="F96" s="15">
        <f>SUM(D95*E96)</f>
        <v>32376</v>
      </c>
      <c r="G96" s="22">
        <v>53.47</v>
      </c>
      <c r="H96" s="4">
        <f>SUM(F96*G96)</f>
        <v>1731144.72</v>
      </c>
    </row>
    <row r="97" spans="1:8" x14ac:dyDescent="0.3">
      <c r="A97" s="235" t="s">
        <v>514</v>
      </c>
      <c r="B97" s="236"/>
      <c r="C97" s="236"/>
      <c r="D97" s="236"/>
      <c r="E97" s="236"/>
      <c r="F97" s="236"/>
      <c r="G97" s="236"/>
      <c r="H97" s="237"/>
    </row>
    <row r="98" spans="1:8" x14ac:dyDescent="0.3">
      <c r="A98" s="2" t="s">
        <v>55</v>
      </c>
      <c r="B98" s="201">
        <v>1</v>
      </c>
      <c r="C98" s="203">
        <v>1</v>
      </c>
      <c r="D98" s="205">
        <f>SUM(B98*C98)</f>
        <v>1</v>
      </c>
      <c r="E98" s="71">
        <v>24</v>
      </c>
      <c r="F98" s="15">
        <f>SUM(D98*E98)</f>
        <v>24</v>
      </c>
      <c r="G98" s="22">
        <v>9.82</v>
      </c>
      <c r="H98" s="4">
        <f>SUM(F98*G98)</f>
        <v>235.68</v>
      </c>
    </row>
    <row r="99" spans="1:8" x14ac:dyDescent="0.3">
      <c r="A99" s="2" t="s">
        <v>56</v>
      </c>
      <c r="B99" s="243"/>
      <c r="C99" s="204"/>
      <c r="D99" s="234"/>
      <c r="E99" s="71">
        <v>8</v>
      </c>
      <c r="F99" s="15">
        <f>SUM(D98*E99)</f>
        <v>8</v>
      </c>
      <c r="G99" s="22">
        <v>9.82</v>
      </c>
      <c r="H99" s="4">
        <f>SUM(F99*G99)</f>
        <v>78.56</v>
      </c>
    </row>
    <row r="100" spans="1:8" x14ac:dyDescent="0.3">
      <c r="A100" s="235" t="s">
        <v>515</v>
      </c>
      <c r="B100" s="236"/>
      <c r="C100" s="236"/>
      <c r="D100" s="236"/>
      <c r="E100" s="236"/>
      <c r="F100" s="236"/>
      <c r="G100" s="236"/>
      <c r="H100" s="237"/>
    </row>
    <row r="101" spans="1:8" x14ac:dyDescent="0.3">
      <c r="A101" s="2" t="s">
        <v>55</v>
      </c>
      <c r="B101" s="201">
        <v>10</v>
      </c>
      <c r="C101" s="203">
        <v>1</v>
      </c>
      <c r="D101" s="205">
        <f>SUM(B101*C101)</f>
        <v>10</v>
      </c>
      <c r="E101" s="71">
        <v>24</v>
      </c>
      <c r="F101" s="15">
        <f>SUM(D101*E101)</f>
        <v>240</v>
      </c>
      <c r="G101" s="22">
        <v>9.82</v>
      </c>
      <c r="H101" s="4">
        <f>SUM(F101*G101)</f>
        <v>2356.8000000000002</v>
      </c>
    </row>
    <row r="102" spans="1:8" x14ac:dyDescent="0.3">
      <c r="A102" s="2" t="s">
        <v>56</v>
      </c>
      <c r="B102" s="243"/>
      <c r="C102" s="204"/>
      <c r="D102" s="234"/>
      <c r="E102" s="71">
        <v>8</v>
      </c>
      <c r="F102" s="15">
        <f>SUM(D101*E102)</f>
        <v>80</v>
      </c>
      <c r="G102" s="22">
        <v>9.82</v>
      </c>
      <c r="H102" s="4">
        <f>SUM(F102*G102)</f>
        <v>785.6</v>
      </c>
    </row>
    <row r="103" spans="1:8" x14ac:dyDescent="0.3">
      <c r="A103" s="235" t="s">
        <v>516</v>
      </c>
      <c r="B103" s="236"/>
      <c r="C103" s="236"/>
      <c r="D103" s="236"/>
      <c r="E103" s="236"/>
      <c r="F103" s="236"/>
      <c r="G103" s="236"/>
      <c r="H103" s="237"/>
    </row>
    <row r="104" spans="1:8" x14ac:dyDescent="0.3">
      <c r="A104" s="2" t="s">
        <v>55</v>
      </c>
      <c r="B104" s="201">
        <v>10</v>
      </c>
      <c r="C104" s="203">
        <v>1</v>
      </c>
      <c r="D104" s="205">
        <f>SUM(B104*C104)</f>
        <v>10</v>
      </c>
      <c r="E104" s="71">
        <v>24</v>
      </c>
      <c r="F104" s="15">
        <f>SUM(D104*E104)</f>
        <v>240</v>
      </c>
      <c r="G104" s="22">
        <v>9.82</v>
      </c>
      <c r="H104" s="4">
        <f>SUM(F104*G104)</f>
        <v>2356.8000000000002</v>
      </c>
    </row>
    <row r="105" spans="1:8" x14ac:dyDescent="0.3">
      <c r="A105" s="2" t="s">
        <v>56</v>
      </c>
      <c r="B105" s="243"/>
      <c r="C105" s="204"/>
      <c r="D105" s="234"/>
      <c r="E105" s="71">
        <v>8</v>
      </c>
      <c r="F105" s="15">
        <f>SUM(D104*E105)</f>
        <v>80</v>
      </c>
      <c r="G105" s="22">
        <v>9.82</v>
      </c>
      <c r="H105" s="4">
        <f>SUM(F105*G105)</f>
        <v>785.6</v>
      </c>
    </row>
    <row r="106" spans="1:8" x14ac:dyDescent="0.3">
      <c r="A106" s="46" t="s">
        <v>25</v>
      </c>
      <c r="B106" s="47">
        <f>SUM(B95,B104,B89,B98,B92,B101)</f>
        <v>5720</v>
      </c>
      <c r="C106" s="48"/>
      <c r="D106" s="47">
        <f>SUM(D95,D104,D89,D98,D92,D101)</f>
        <v>5720</v>
      </c>
      <c r="E106" s="49"/>
      <c r="F106" s="47">
        <f>SUM(F95:F96,F104:F105,F89:F90,F98:F99,F92:F93,F101:F102)</f>
        <v>183040</v>
      </c>
      <c r="G106" s="52"/>
      <c r="H106" s="51">
        <f>SUM(H95:H96,H104:H105,H89:H90,H98:H99,H92:H93,H101:H102)</f>
        <v>8859333.4399999995</v>
      </c>
    </row>
    <row r="107" spans="1:8" x14ac:dyDescent="0.3">
      <c r="A107" s="36" t="s">
        <v>67</v>
      </c>
      <c r="B107" s="37">
        <f>SUM(B58,B66,B86,B106)</f>
        <v>13532</v>
      </c>
      <c r="C107" s="38"/>
      <c r="D107" s="37">
        <f>SUM(D58,D66,D86,D106)</f>
        <v>14435</v>
      </c>
      <c r="E107" s="39"/>
      <c r="F107" s="37">
        <f>SUM(F58,F66,F86,F106)</f>
        <v>349743</v>
      </c>
      <c r="G107" s="41"/>
      <c r="H107" s="69">
        <f>SUM(H58,H66,H86,H106)</f>
        <v>16906889.530000001</v>
      </c>
    </row>
    <row r="109" spans="1:8" ht="18" x14ac:dyDescent="0.35">
      <c r="A109" s="79" t="s">
        <v>103</v>
      </c>
      <c r="B109" s="80"/>
      <c r="C109" s="81"/>
      <c r="D109" s="80"/>
      <c r="E109" s="80"/>
      <c r="F109" s="80"/>
      <c r="G109" s="82"/>
      <c r="H109" s="81"/>
    </row>
    <row r="110" spans="1:8" ht="27" customHeight="1" x14ac:dyDescent="0.3">
      <c r="A110" s="213" t="s">
        <v>385</v>
      </c>
      <c r="B110" s="214"/>
      <c r="C110" s="214"/>
      <c r="D110" s="214"/>
      <c r="E110" s="214"/>
      <c r="F110" s="214"/>
      <c r="G110" s="214"/>
      <c r="H110" s="215"/>
    </row>
    <row r="111" spans="1:8" x14ac:dyDescent="0.3">
      <c r="A111" s="72" t="s">
        <v>24</v>
      </c>
      <c r="B111" s="73">
        <v>0</v>
      </c>
      <c r="C111" s="74">
        <v>0</v>
      </c>
      <c r="D111" s="15">
        <v>-22</v>
      </c>
      <c r="E111" s="73">
        <v>8</v>
      </c>
      <c r="F111" s="15">
        <f>SUM(D111*E111)</f>
        <v>-176</v>
      </c>
      <c r="G111" s="75">
        <v>0</v>
      </c>
      <c r="H111" s="76">
        <f>SUM(F111*G111)</f>
        <v>0</v>
      </c>
    </row>
    <row r="112" spans="1:8" x14ac:dyDescent="0.3">
      <c r="A112" s="249" t="s">
        <v>369</v>
      </c>
      <c r="B112" s="214"/>
      <c r="C112" s="214"/>
      <c r="D112" s="214"/>
      <c r="E112" s="214"/>
      <c r="F112" s="214"/>
      <c r="G112" s="214"/>
      <c r="H112" s="215"/>
    </row>
    <row r="113" spans="1:8" x14ac:dyDescent="0.3">
      <c r="A113" s="72" t="s">
        <v>23</v>
      </c>
      <c r="B113" s="73">
        <v>0</v>
      </c>
      <c r="C113" s="74">
        <v>0</v>
      </c>
      <c r="D113" s="15">
        <v>-11</v>
      </c>
      <c r="E113" s="73">
        <v>37</v>
      </c>
      <c r="F113" s="15">
        <f>SUM(D113*E113)</f>
        <v>-407</v>
      </c>
      <c r="G113" s="75">
        <v>0</v>
      </c>
      <c r="H113" s="76">
        <f>SUM(F113*G113)</f>
        <v>0</v>
      </c>
    </row>
    <row r="114" spans="1:8" x14ac:dyDescent="0.3">
      <c r="A114" s="72" t="s">
        <v>24</v>
      </c>
      <c r="B114" s="73">
        <v>0</v>
      </c>
      <c r="C114" s="74">
        <v>0</v>
      </c>
      <c r="D114" s="15">
        <v>-2489</v>
      </c>
      <c r="E114" s="73">
        <v>37</v>
      </c>
      <c r="F114" s="15">
        <f>SUM(D114*E114)</f>
        <v>-92093</v>
      </c>
      <c r="G114" s="75">
        <v>0</v>
      </c>
      <c r="H114" s="76">
        <f>SUM(F114*G114)</f>
        <v>0</v>
      </c>
    </row>
    <row r="115" spans="1:8" x14ac:dyDescent="0.3">
      <c r="A115" s="249" t="s">
        <v>368</v>
      </c>
      <c r="B115" s="257"/>
      <c r="C115" s="257"/>
      <c r="D115" s="257"/>
      <c r="E115" s="257"/>
      <c r="F115" s="257"/>
      <c r="G115" s="257"/>
      <c r="H115" s="258"/>
    </row>
    <row r="116" spans="1:8" ht="13.8" customHeight="1" x14ac:dyDescent="0.3">
      <c r="A116" s="72" t="s">
        <v>24</v>
      </c>
      <c r="B116" s="73">
        <v>0</v>
      </c>
      <c r="C116" s="74">
        <v>0</v>
      </c>
      <c r="D116" s="15">
        <v>-1</v>
      </c>
      <c r="E116" s="73">
        <v>3</v>
      </c>
      <c r="F116" s="15">
        <f>SUM(D116*E116)</f>
        <v>-3</v>
      </c>
      <c r="G116" s="75">
        <v>0</v>
      </c>
      <c r="H116" s="76">
        <f>SUM(F116*G116)</f>
        <v>0</v>
      </c>
    </row>
    <row r="117" spans="1:8" x14ac:dyDescent="0.3">
      <c r="A117" s="249" t="s">
        <v>366</v>
      </c>
      <c r="B117" s="257"/>
      <c r="C117" s="257"/>
      <c r="D117" s="257"/>
      <c r="E117" s="257"/>
      <c r="F117" s="257"/>
      <c r="G117" s="257"/>
      <c r="H117" s="258"/>
    </row>
    <row r="118" spans="1:8" x14ac:dyDescent="0.3">
      <c r="A118" s="72" t="s">
        <v>23</v>
      </c>
      <c r="B118" s="73">
        <v>0</v>
      </c>
      <c r="C118" s="74">
        <v>0</v>
      </c>
      <c r="D118" s="15">
        <v>-5</v>
      </c>
      <c r="E118" s="73">
        <v>3</v>
      </c>
      <c r="F118" s="15">
        <f>SUM(D118*E118)</f>
        <v>-15</v>
      </c>
      <c r="G118" s="75">
        <v>0</v>
      </c>
      <c r="H118" s="76">
        <f>SUM(F118*G118)</f>
        <v>0</v>
      </c>
    </row>
    <row r="119" spans="1:8" ht="13.8" customHeight="1" x14ac:dyDescent="0.3">
      <c r="A119" s="72" t="s">
        <v>24</v>
      </c>
      <c r="B119" s="73">
        <v>0</v>
      </c>
      <c r="C119" s="74">
        <v>0</v>
      </c>
      <c r="D119" s="15">
        <v>-1495</v>
      </c>
      <c r="E119" s="73">
        <v>3</v>
      </c>
      <c r="F119" s="15">
        <f>SUM(D119*E119)</f>
        <v>-4485</v>
      </c>
      <c r="G119" s="75">
        <v>0</v>
      </c>
      <c r="H119" s="76">
        <f>SUM(F119*G119)</f>
        <v>0</v>
      </c>
    </row>
    <row r="120" spans="1:8" x14ac:dyDescent="0.3">
      <c r="A120" s="249" t="s">
        <v>370</v>
      </c>
      <c r="B120" s="259"/>
      <c r="C120" s="259"/>
      <c r="D120" s="259"/>
      <c r="E120" s="259"/>
      <c r="F120" s="259"/>
      <c r="G120" s="259"/>
      <c r="H120" s="260"/>
    </row>
    <row r="121" spans="1:8" x14ac:dyDescent="0.3">
      <c r="A121" s="226" t="s">
        <v>58</v>
      </c>
      <c r="B121" s="254"/>
      <c r="C121" s="254"/>
      <c r="D121" s="254"/>
      <c r="E121" s="254"/>
      <c r="F121" s="254"/>
      <c r="G121" s="254"/>
      <c r="H121" s="255"/>
    </row>
    <row r="122" spans="1:8" x14ac:dyDescent="0.3">
      <c r="A122" s="72" t="s">
        <v>55</v>
      </c>
      <c r="B122" s="222">
        <v>0</v>
      </c>
      <c r="C122" s="224">
        <v>0</v>
      </c>
      <c r="D122" s="205">
        <v>-12</v>
      </c>
      <c r="E122" s="77">
        <v>7.5</v>
      </c>
      <c r="F122" s="15">
        <f>SUM(D122*E122)</f>
        <v>-90</v>
      </c>
      <c r="G122" s="120">
        <v>0</v>
      </c>
      <c r="H122" s="76">
        <f>SUM(F122*G122)</f>
        <v>0</v>
      </c>
    </row>
    <row r="123" spans="1:8" ht="13.8" customHeight="1" x14ac:dyDescent="0.3">
      <c r="A123" s="72" t="s">
        <v>56</v>
      </c>
      <c r="B123" s="223"/>
      <c r="C123" s="225"/>
      <c r="D123" s="256"/>
      <c r="E123" s="77">
        <v>0.5</v>
      </c>
      <c r="F123" s="15">
        <f>SUM(D122*E123)</f>
        <v>-6</v>
      </c>
      <c r="G123" s="120">
        <v>0</v>
      </c>
      <c r="H123" s="76">
        <f>SUM(F123*G123)</f>
        <v>0</v>
      </c>
    </row>
    <row r="124" spans="1:8" x14ac:dyDescent="0.3">
      <c r="A124" s="249" t="s">
        <v>371</v>
      </c>
      <c r="B124" s="259"/>
      <c r="C124" s="259"/>
      <c r="D124" s="259"/>
      <c r="E124" s="259"/>
      <c r="F124" s="259"/>
      <c r="G124" s="259"/>
      <c r="H124" s="260"/>
    </row>
    <row r="125" spans="1:8" x14ac:dyDescent="0.3">
      <c r="A125" s="226" t="s">
        <v>57</v>
      </c>
      <c r="B125" s="254"/>
      <c r="C125" s="254"/>
      <c r="D125" s="254"/>
      <c r="E125" s="254"/>
      <c r="F125" s="254"/>
      <c r="G125" s="254"/>
      <c r="H125" s="255"/>
    </row>
    <row r="126" spans="1:8" x14ac:dyDescent="0.3">
      <c r="A126" s="72" t="s">
        <v>55</v>
      </c>
      <c r="B126" s="222">
        <v>0</v>
      </c>
      <c r="C126" s="224">
        <v>0</v>
      </c>
      <c r="D126" s="205">
        <v>-12</v>
      </c>
      <c r="E126" s="77">
        <v>1.75</v>
      </c>
      <c r="F126" s="15">
        <f>SUM(D126*E126)</f>
        <v>-21</v>
      </c>
      <c r="G126" s="120">
        <v>0</v>
      </c>
      <c r="H126" s="76">
        <f>SUM(F126*G126)</f>
        <v>0</v>
      </c>
    </row>
    <row r="127" spans="1:8" ht="13.8" customHeight="1" x14ac:dyDescent="0.3">
      <c r="A127" s="72" t="s">
        <v>56</v>
      </c>
      <c r="B127" s="223"/>
      <c r="C127" s="225"/>
      <c r="D127" s="256"/>
      <c r="E127" s="77">
        <v>0.25</v>
      </c>
      <c r="F127" s="15">
        <f>SUM(D126*E127)</f>
        <v>-3</v>
      </c>
      <c r="G127" s="120">
        <v>0</v>
      </c>
      <c r="H127" s="76">
        <f>SUM(F127*G127)</f>
        <v>0</v>
      </c>
    </row>
    <row r="128" spans="1:8" x14ac:dyDescent="0.3">
      <c r="A128" s="226" t="s">
        <v>58</v>
      </c>
      <c r="B128" s="254"/>
      <c r="C128" s="254"/>
      <c r="D128" s="254"/>
      <c r="E128" s="254"/>
      <c r="F128" s="254"/>
      <c r="G128" s="254"/>
      <c r="H128" s="255"/>
    </row>
    <row r="129" spans="1:8" x14ac:dyDescent="0.3">
      <c r="A129" s="72" t="s">
        <v>55</v>
      </c>
      <c r="B129" s="222">
        <v>0</v>
      </c>
      <c r="C129" s="224">
        <v>0</v>
      </c>
      <c r="D129" s="205">
        <v>-3488</v>
      </c>
      <c r="E129" s="77">
        <v>1.75</v>
      </c>
      <c r="F129" s="15">
        <f>SUM(D129*E129)</f>
        <v>-6104</v>
      </c>
      <c r="G129" s="120">
        <v>0</v>
      </c>
      <c r="H129" s="76">
        <f>SUM(F129*G129)</f>
        <v>0</v>
      </c>
    </row>
    <row r="130" spans="1:8" ht="13.8" customHeight="1" x14ac:dyDescent="0.3">
      <c r="A130" s="72" t="s">
        <v>56</v>
      </c>
      <c r="B130" s="223"/>
      <c r="C130" s="225"/>
      <c r="D130" s="256"/>
      <c r="E130" s="77">
        <v>0.25</v>
      </c>
      <c r="F130" s="15">
        <f>SUM(D129*E130)</f>
        <v>-872</v>
      </c>
      <c r="G130" s="120">
        <v>0</v>
      </c>
      <c r="H130" s="76">
        <f>SUM(F130*G130)</f>
        <v>0</v>
      </c>
    </row>
    <row r="131" spans="1:8" x14ac:dyDescent="0.3">
      <c r="A131" s="249" t="s">
        <v>372</v>
      </c>
      <c r="B131" s="259"/>
      <c r="C131" s="259"/>
      <c r="D131" s="259"/>
      <c r="E131" s="259"/>
      <c r="F131" s="259"/>
      <c r="G131" s="259"/>
      <c r="H131" s="260"/>
    </row>
    <row r="132" spans="1:8" x14ac:dyDescent="0.3">
      <c r="A132" s="226" t="s">
        <v>58</v>
      </c>
      <c r="B132" s="254"/>
      <c r="C132" s="254"/>
      <c r="D132" s="254"/>
      <c r="E132" s="254"/>
      <c r="F132" s="254"/>
      <c r="G132" s="254"/>
      <c r="H132" s="255"/>
    </row>
    <row r="133" spans="1:8" x14ac:dyDescent="0.3">
      <c r="A133" s="72" t="s">
        <v>55</v>
      </c>
      <c r="B133" s="222">
        <v>0</v>
      </c>
      <c r="C133" s="224">
        <v>0</v>
      </c>
      <c r="D133" s="205">
        <v>-3</v>
      </c>
      <c r="E133" s="73">
        <v>72</v>
      </c>
      <c r="F133" s="15">
        <f>SUM(D133*E133)</f>
        <v>-216</v>
      </c>
      <c r="G133" s="120">
        <v>0</v>
      </c>
      <c r="H133" s="76">
        <f>SUM(F133*G133)</f>
        <v>0</v>
      </c>
    </row>
    <row r="134" spans="1:8" ht="13.8" customHeight="1" x14ac:dyDescent="0.3">
      <c r="A134" s="72" t="s">
        <v>56</v>
      </c>
      <c r="B134" s="223"/>
      <c r="C134" s="225"/>
      <c r="D134" s="256"/>
      <c r="E134" s="73">
        <v>8</v>
      </c>
      <c r="F134" s="15">
        <f>SUM(D133*E134)</f>
        <v>-24</v>
      </c>
      <c r="G134" s="120">
        <v>0</v>
      </c>
      <c r="H134" s="76">
        <f>SUM(F134*G134)</f>
        <v>0</v>
      </c>
    </row>
    <row r="135" spans="1:8" x14ac:dyDescent="0.3">
      <c r="A135" s="249" t="s">
        <v>373</v>
      </c>
      <c r="B135" s="259"/>
      <c r="C135" s="259"/>
      <c r="D135" s="259"/>
      <c r="E135" s="259"/>
      <c r="F135" s="259"/>
      <c r="G135" s="259"/>
      <c r="H135" s="260"/>
    </row>
    <row r="136" spans="1:8" x14ac:dyDescent="0.3">
      <c r="A136" s="226" t="s">
        <v>57</v>
      </c>
      <c r="B136" s="254"/>
      <c r="C136" s="254"/>
      <c r="D136" s="254"/>
      <c r="E136" s="254"/>
      <c r="F136" s="254"/>
      <c r="G136" s="254"/>
      <c r="H136" s="255"/>
    </row>
    <row r="137" spans="1:8" x14ac:dyDescent="0.3">
      <c r="A137" s="72" t="s">
        <v>55</v>
      </c>
      <c r="B137" s="222">
        <v>0</v>
      </c>
      <c r="C137" s="224">
        <v>0</v>
      </c>
      <c r="D137" s="205">
        <v>-3</v>
      </c>
      <c r="E137" s="73">
        <v>6</v>
      </c>
      <c r="F137" s="15">
        <f>SUM(D137*E137)</f>
        <v>-18</v>
      </c>
      <c r="G137" s="120">
        <v>0</v>
      </c>
      <c r="H137" s="76">
        <f>SUM(F137*G137)</f>
        <v>0</v>
      </c>
    </row>
    <row r="138" spans="1:8" ht="13.8" customHeight="1" x14ac:dyDescent="0.3">
      <c r="A138" s="72" t="s">
        <v>56</v>
      </c>
      <c r="B138" s="223"/>
      <c r="C138" s="225"/>
      <c r="D138" s="256"/>
      <c r="E138" s="73">
        <v>2</v>
      </c>
      <c r="F138" s="15">
        <f>SUM(D137*E138)</f>
        <v>-6</v>
      </c>
      <c r="G138" s="120">
        <v>0</v>
      </c>
      <c r="H138" s="76">
        <f>SUM(F138*G138)</f>
        <v>0</v>
      </c>
    </row>
    <row r="139" spans="1:8" x14ac:dyDescent="0.3">
      <c r="A139" s="226" t="s">
        <v>58</v>
      </c>
      <c r="B139" s="254"/>
      <c r="C139" s="254"/>
      <c r="D139" s="254"/>
      <c r="E139" s="254"/>
      <c r="F139" s="254"/>
      <c r="G139" s="254"/>
      <c r="H139" s="255"/>
    </row>
    <row r="140" spans="1:8" x14ac:dyDescent="0.3">
      <c r="A140" s="72" t="s">
        <v>55</v>
      </c>
      <c r="B140" s="222">
        <v>0</v>
      </c>
      <c r="C140" s="224">
        <v>0</v>
      </c>
      <c r="D140" s="205">
        <v>-872</v>
      </c>
      <c r="E140" s="73">
        <v>6</v>
      </c>
      <c r="F140" s="15">
        <f>SUM(D140*E140)</f>
        <v>-5232</v>
      </c>
      <c r="G140" s="120">
        <v>0</v>
      </c>
      <c r="H140" s="76">
        <f>SUM(F140*G140)</f>
        <v>0</v>
      </c>
    </row>
    <row r="141" spans="1:8" ht="13.8" customHeight="1" x14ac:dyDescent="0.3">
      <c r="A141" s="72" t="s">
        <v>56</v>
      </c>
      <c r="B141" s="223"/>
      <c r="C141" s="225"/>
      <c r="D141" s="256"/>
      <c r="E141" s="73">
        <v>2</v>
      </c>
      <c r="F141" s="15">
        <f>SUM(D140*E141)</f>
        <v>-1744</v>
      </c>
      <c r="G141" s="120">
        <v>0</v>
      </c>
      <c r="H141" s="76">
        <f>SUM(F141*G141)</f>
        <v>0</v>
      </c>
    </row>
    <row r="142" spans="1:8" x14ac:dyDescent="0.3">
      <c r="A142" s="213" t="s">
        <v>383</v>
      </c>
      <c r="B142" s="214"/>
      <c r="C142" s="214"/>
      <c r="D142" s="214"/>
      <c r="E142" s="214"/>
      <c r="F142" s="214"/>
      <c r="G142" s="214"/>
      <c r="H142" s="215"/>
    </row>
    <row r="143" spans="1:8" x14ac:dyDescent="0.3">
      <c r="A143" s="121" t="s">
        <v>374</v>
      </c>
      <c r="B143" s="73">
        <v>0</v>
      </c>
      <c r="C143" s="74">
        <v>0</v>
      </c>
      <c r="D143" s="15">
        <v>-3</v>
      </c>
      <c r="E143" s="73">
        <v>80</v>
      </c>
      <c r="F143" s="15">
        <f t="shared" ref="F143:F151" si="6">SUM(D143*E143)</f>
        <v>-240</v>
      </c>
      <c r="G143" s="75">
        <v>0</v>
      </c>
      <c r="H143" s="76">
        <f t="shared" ref="H143:H151" si="7">SUM(F143*G143)</f>
        <v>0</v>
      </c>
    </row>
    <row r="144" spans="1:8" x14ac:dyDescent="0.3">
      <c r="A144" s="121" t="s">
        <v>376</v>
      </c>
      <c r="B144" s="73">
        <v>0</v>
      </c>
      <c r="C144" s="74">
        <v>0</v>
      </c>
      <c r="D144" s="15">
        <v>-40</v>
      </c>
      <c r="E144" s="73">
        <v>8</v>
      </c>
      <c r="F144" s="15">
        <f t="shared" si="6"/>
        <v>-320</v>
      </c>
      <c r="G144" s="75">
        <v>0</v>
      </c>
      <c r="H144" s="76">
        <f t="shared" si="7"/>
        <v>0</v>
      </c>
    </row>
    <row r="145" spans="1:8" x14ac:dyDescent="0.3">
      <c r="A145" s="121" t="s">
        <v>380</v>
      </c>
      <c r="B145" s="73">
        <v>0</v>
      </c>
      <c r="C145" s="74">
        <v>0</v>
      </c>
      <c r="D145" s="15">
        <v>-228</v>
      </c>
      <c r="E145" s="73">
        <v>8</v>
      </c>
      <c r="F145" s="15">
        <f t="shared" si="6"/>
        <v>-1824</v>
      </c>
      <c r="G145" s="75">
        <v>0</v>
      </c>
      <c r="H145" s="76">
        <f t="shared" si="7"/>
        <v>0</v>
      </c>
    </row>
    <row r="146" spans="1:8" x14ac:dyDescent="0.3">
      <c r="A146" s="121" t="s">
        <v>375</v>
      </c>
      <c r="B146" s="73">
        <v>0</v>
      </c>
      <c r="C146" s="74">
        <v>0</v>
      </c>
      <c r="D146" s="15">
        <v>-93</v>
      </c>
      <c r="E146" s="73">
        <v>8</v>
      </c>
      <c r="F146" s="15">
        <f t="shared" si="6"/>
        <v>-744</v>
      </c>
      <c r="G146" s="75">
        <v>0</v>
      </c>
      <c r="H146" s="76">
        <f t="shared" si="7"/>
        <v>0</v>
      </c>
    </row>
    <row r="147" spans="1:8" x14ac:dyDescent="0.3">
      <c r="A147" s="121" t="s">
        <v>378</v>
      </c>
      <c r="B147" s="73">
        <v>0</v>
      </c>
      <c r="C147" s="74">
        <v>0</v>
      </c>
      <c r="D147" s="15">
        <v>-1</v>
      </c>
      <c r="E147" s="73">
        <v>8</v>
      </c>
      <c r="F147" s="15">
        <f t="shared" si="6"/>
        <v>-8</v>
      </c>
      <c r="G147" s="75">
        <v>0</v>
      </c>
      <c r="H147" s="76">
        <f t="shared" si="7"/>
        <v>0</v>
      </c>
    </row>
    <row r="148" spans="1:8" x14ac:dyDescent="0.3">
      <c r="A148" s="121" t="s">
        <v>379</v>
      </c>
      <c r="B148" s="73">
        <v>0</v>
      </c>
      <c r="C148" s="74">
        <v>0</v>
      </c>
      <c r="D148" s="15">
        <v>-2</v>
      </c>
      <c r="E148" s="73">
        <v>8</v>
      </c>
      <c r="F148" s="15">
        <f t="shared" si="6"/>
        <v>-16</v>
      </c>
      <c r="G148" s="75">
        <v>0</v>
      </c>
      <c r="H148" s="76">
        <f t="shared" si="7"/>
        <v>0</v>
      </c>
    </row>
    <row r="149" spans="1:8" x14ac:dyDescent="0.3">
      <c r="A149" s="121" t="s">
        <v>377</v>
      </c>
      <c r="B149" s="73">
        <v>0</v>
      </c>
      <c r="C149" s="74">
        <v>0</v>
      </c>
      <c r="D149" s="15">
        <v>-2</v>
      </c>
      <c r="E149" s="73">
        <v>8</v>
      </c>
      <c r="F149" s="15">
        <f t="shared" si="6"/>
        <v>-16</v>
      </c>
      <c r="G149" s="75">
        <v>0</v>
      </c>
      <c r="H149" s="76">
        <f t="shared" si="7"/>
        <v>0</v>
      </c>
    </row>
    <row r="150" spans="1:8" x14ac:dyDescent="0.3">
      <c r="A150" s="121" t="s">
        <v>381</v>
      </c>
      <c r="B150" s="73">
        <v>0</v>
      </c>
      <c r="C150" s="74">
        <v>0</v>
      </c>
      <c r="D150" s="15">
        <v>-872</v>
      </c>
      <c r="E150" s="73">
        <v>8</v>
      </c>
      <c r="F150" s="15">
        <f t="shared" si="6"/>
        <v>-6976</v>
      </c>
      <c r="G150" s="75">
        <v>0</v>
      </c>
      <c r="H150" s="76">
        <f t="shared" si="7"/>
        <v>0</v>
      </c>
    </row>
    <row r="151" spans="1:8" x14ac:dyDescent="0.3">
      <c r="A151" s="121" t="s">
        <v>382</v>
      </c>
      <c r="B151" s="73">
        <v>0</v>
      </c>
      <c r="C151" s="74">
        <v>0</v>
      </c>
      <c r="D151" s="15">
        <v>-3</v>
      </c>
      <c r="E151" s="73">
        <v>8</v>
      </c>
      <c r="F151" s="15">
        <f t="shared" si="6"/>
        <v>-24</v>
      </c>
      <c r="G151" s="75">
        <v>0</v>
      </c>
      <c r="H151" s="76">
        <f t="shared" si="7"/>
        <v>0</v>
      </c>
    </row>
    <row r="152" spans="1:8" x14ac:dyDescent="0.3">
      <c r="A152" s="213" t="s">
        <v>384</v>
      </c>
      <c r="B152" s="214"/>
      <c r="C152" s="214"/>
      <c r="D152" s="214"/>
      <c r="E152" s="214"/>
      <c r="F152" s="214"/>
      <c r="G152" s="214"/>
      <c r="H152" s="215"/>
    </row>
    <row r="153" spans="1:8" x14ac:dyDescent="0.3">
      <c r="A153" s="121" t="s">
        <v>374</v>
      </c>
      <c r="B153" s="73">
        <v>0</v>
      </c>
      <c r="C153" s="74">
        <v>0</v>
      </c>
      <c r="D153" s="15">
        <v>-3</v>
      </c>
      <c r="E153" s="73">
        <v>80</v>
      </c>
      <c r="F153" s="15">
        <f t="shared" ref="F153:F161" si="8">SUM(D153*E153)</f>
        <v>-240</v>
      </c>
      <c r="G153" s="75">
        <v>0</v>
      </c>
      <c r="H153" s="76">
        <f t="shared" ref="H153:H161" si="9">SUM(F153*G153)</f>
        <v>0</v>
      </c>
    </row>
    <row r="154" spans="1:8" x14ac:dyDescent="0.3">
      <c r="A154" s="121" t="s">
        <v>376</v>
      </c>
      <c r="B154" s="73">
        <v>0</v>
      </c>
      <c r="C154" s="74">
        <v>0</v>
      </c>
      <c r="D154" s="15">
        <v>-40</v>
      </c>
      <c r="E154" s="73">
        <v>8</v>
      </c>
      <c r="F154" s="15">
        <f t="shared" si="8"/>
        <v>-320</v>
      </c>
      <c r="G154" s="75">
        <v>0</v>
      </c>
      <c r="H154" s="76">
        <f t="shared" si="9"/>
        <v>0</v>
      </c>
    </row>
    <row r="155" spans="1:8" x14ac:dyDescent="0.3">
      <c r="A155" s="121" t="s">
        <v>380</v>
      </c>
      <c r="B155" s="73">
        <v>0</v>
      </c>
      <c r="C155" s="74">
        <v>0</v>
      </c>
      <c r="D155" s="15">
        <v>-228</v>
      </c>
      <c r="E155" s="73">
        <v>8</v>
      </c>
      <c r="F155" s="15">
        <f t="shared" si="8"/>
        <v>-1824</v>
      </c>
      <c r="G155" s="75">
        <v>0</v>
      </c>
      <c r="H155" s="76">
        <f t="shared" si="9"/>
        <v>0</v>
      </c>
    </row>
    <row r="156" spans="1:8" x14ac:dyDescent="0.3">
      <c r="A156" s="121" t="s">
        <v>375</v>
      </c>
      <c r="B156" s="73">
        <v>0</v>
      </c>
      <c r="C156" s="74">
        <v>0</v>
      </c>
      <c r="D156" s="15">
        <v>-93</v>
      </c>
      <c r="E156" s="73">
        <v>8</v>
      </c>
      <c r="F156" s="15">
        <f t="shared" si="8"/>
        <v>-744</v>
      </c>
      <c r="G156" s="75">
        <v>0</v>
      </c>
      <c r="H156" s="76">
        <f t="shared" si="9"/>
        <v>0</v>
      </c>
    </row>
    <row r="157" spans="1:8" x14ac:dyDescent="0.3">
      <c r="A157" s="121" t="s">
        <v>378</v>
      </c>
      <c r="B157" s="73">
        <v>0</v>
      </c>
      <c r="C157" s="74">
        <v>0</v>
      </c>
      <c r="D157" s="15">
        <v>-1</v>
      </c>
      <c r="E157" s="73">
        <v>8</v>
      </c>
      <c r="F157" s="15">
        <f t="shared" si="8"/>
        <v>-8</v>
      </c>
      <c r="G157" s="75">
        <v>0</v>
      </c>
      <c r="H157" s="76">
        <f t="shared" si="9"/>
        <v>0</v>
      </c>
    </row>
    <row r="158" spans="1:8" x14ac:dyDescent="0.3">
      <c r="A158" s="121" t="s">
        <v>379</v>
      </c>
      <c r="B158" s="73">
        <v>0</v>
      </c>
      <c r="C158" s="74">
        <v>0</v>
      </c>
      <c r="D158" s="15">
        <v>-2</v>
      </c>
      <c r="E158" s="73">
        <v>8</v>
      </c>
      <c r="F158" s="15">
        <f t="shared" si="8"/>
        <v>-16</v>
      </c>
      <c r="G158" s="75">
        <v>0</v>
      </c>
      <c r="H158" s="76">
        <f t="shared" si="9"/>
        <v>0</v>
      </c>
    </row>
    <row r="159" spans="1:8" x14ac:dyDescent="0.3">
      <c r="A159" s="121" t="s">
        <v>377</v>
      </c>
      <c r="B159" s="73">
        <v>0</v>
      </c>
      <c r="C159" s="74">
        <v>0</v>
      </c>
      <c r="D159" s="15">
        <v>-2</v>
      </c>
      <c r="E159" s="73">
        <v>8</v>
      </c>
      <c r="F159" s="15">
        <f t="shared" si="8"/>
        <v>-16</v>
      </c>
      <c r="G159" s="75">
        <v>0</v>
      </c>
      <c r="H159" s="76">
        <f t="shared" si="9"/>
        <v>0</v>
      </c>
    </row>
    <row r="160" spans="1:8" x14ac:dyDescent="0.3">
      <c r="A160" s="121" t="s">
        <v>381</v>
      </c>
      <c r="B160" s="73">
        <v>0</v>
      </c>
      <c r="C160" s="74">
        <v>0</v>
      </c>
      <c r="D160" s="15">
        <v>-872</v>
      </c>
      <c r="E160" s="73">
        <v>8</v>
      </c>
      <c r="F160" s="15">
        <f t="shared" si="8"/>
        <v>-6976</v>
      </c>
      <c r="G160" s="75">
        <v>0</v>
      </c>
      <c r="H160" s="76">
        <f t="shared" si="9"/>
        <v>0</v>
      </c>
    </row>
    <row r="161" spans="1:8" x14ac:dyDescent="0.3">
      <c r="A161" s="121" t="s">
        <v>382</v>
      </c>
      <c r="B161" s="73">
        <v>0</v>
      </c>
      <c r="C161" s="74">
        <v>0</v>
      </c>
      <c r="D161" s="15">
        <v>-3</v>
      </c>
      <c r="E161" s="73">
        <v>8</v>
      </c>
      <c r="F161" s="15">
        <f t="shared" si="8"/>
        <v>-24</v>
      </c>
      <c r="G161" s="75">
        <v>0</v>
      </c>
      <c r="H161" s="76">
        <f t="shared" si="9"/>
        <v>0</v>
      </c>
    </row>
    <row r="162" spans="1:8" ht="27.6" x14ac:dyDescent="0.3">
      <c r="A162" s="36" t="s">
        <v>367</v>
      </c>
      <c r="B162" s="38"/>
      <c r="C162" s="38"/>
      <c r="D162" s="37">
        <f>SUM(D153:D161,D143:D151,D140,D137,D133,D129,D126,D122,D118:D119,D116,D113:D114,D111)</f>
        <v>-10901</v>
      </c>
      <c r="E162" s="39"/>
      <c r="F162" s="37">
        <f>SUM(F153:F161,F143:F151,F140,F137,F133,F129,F126,F122,F118:F119,F116,F113:F114,F111)</f>
        <v>-129196</v>
      </c>
      <c r="G162" s="40"/>
      <c r="H162" s="69">
        <v>0</v>
      </c>
    </row>
  </sheetData>
  <sortState xmlns:xlrd2="http://schemas.microsoft.com/office/spreadsheetml/2017/richdata2" ref="A60:H65">
    <sortCondition ref="A60:A65"/>
  </sortState>
  <mergeCells count="135">
    <mergeCell ref="A152:H152"/>
    <mergeCell ref="A131:H131"/>
    <mergeCell ref="A132:H132"/>
    <mergeCell ref="B133:B134"/>
    <mergeCell ref="C133:C134"/>
    <mergeCell ref="D133:D134"/>
    <mergeCell ref="A135:H135"/>
    <mergeCell ref="A136:H136"/>
    <mergeCell ref="B137:B138"/>
    <mergeCell ref="C137:C138"/>
    <mergeCell ref="D137:D138"/>
    <mergeCell ref="A139:H139"/>
    <mergeCell ref="B140:B141"/>
    <mergeCell ref="C140:C141"/>
    <mergeCell ref="D140:D141"/>
    <mergeCell ref="A110:H110"/>
    <mergeCell ref="A121:H121"/>
    <mergeCell ref="D122:D123"/>
    <mergeCell ref="A125:H125"/>
    <mergeCell ref="A128:H128"/>
    <mergeCell ref="B129:B130"/>
    <mergeCell ref="C129:C130"/>
    <mergeCell ref="D129:D130"/>
    <mergeCell ref="A142:H142"/>
    <mergeCell ref="A112:H112"/>
    <mergeCell ref="A117:H117"/>
    <mergeCell ref="A115:H115"/>
    <mergeCell ref="B126:B127"/>
    <mergeCell ref="C126:C127"/>
    <mergeCell ref="D126:D127"/>
    <mergeCell ref="A120:H120"/>
    <mergeCell ref="B122:B123"/>
    <mergeCell ref="C122:C123"/>
    <mergeCell ref="A124:H124"/>
    <mergeCell ref="A9:H9"/>
    <mergeCell ref="A15:H15"/>
    <mergeCell ref="A18:H18"/>
    <mergeCell ref="A48:H48"/>
    <mergeCell ref="A49:H49"/>
    <mergeCell ref="A10:H10"/>
    <mergeCell ref="A11:H11"/>
    <mergeCell ref="A12:H12"/>
    <mergeCell ref="A13:H13"/>
    <mergeCell ref="A14:H14"/>
    <mergeCell ref="A28:H28"/>
    <mergeCell ref="A29:H29"/>
    <mergeCell ref="A30:H30"/>
    <mergeCell ref="A31:H31"/>
    <mergeCell ref="A16:H16"/>
    <mergeCell ref="A37:H37"/>
    <mergeCell ref="A43:H43"/>
    <mergeCell ref="A44:H44"/>
    <mergeCell ref="A45:H45"/>
    <mergeCell ref="A46:H46"/>
    <mergeCell ref="A32:H32"/>
    <mergeCell ref="A33:H33"/>
    <mergeCell ref="A34:H34"/>
    <mergeCell ref="A35:H35"/>
    <mergeCell ref="A2:H2"/>
    <mergeCell ref="A3:H3"/>
    <mergeCell ref="A4:H4"/>
    <mergeCell ref="A5:H5"/>
    <mergeCell ref="A6:H6"/>
    <mergeCell ref="A7:H7"/>
    <mergeCell ref="A8:H8"/>
    <mergeCell ref="B78:B79"/>
    <mergeCell ref="C78:C79"/>
    <mergeCell ref="D78:D79"/>
    <mergeCell ref="A68:H68"/>
    <mergeCell ref="B69:B70"/>
    <mergeCell ref="A17:H17"/>
    <mergeCell ref="A59:H59"/>
    <mergeCell ref="A19:H19"/>
    <mergeCell ref="A20:H20"/>
    <mergeCell ref="A21:H21"/>
    <mergeCell ref="A22:H22"/>
    <mergeCell ref="A23:H23"/>
    <mergeCell ref="A24:H24"/>
    <mergeCell ref="A25:H25"/>
    <mergeCell ref="A26:H26"/>
    <mergeCell ref="A27:H27"/>
    <mergeCell ref="A51:H51"/>
    <mergeCell ref="A36:H36"/>
    <mergeCell ref="A83:H83"/>
    <mergeCell ref="B84:B85"/>
    <mergeCell ref="C84:C85"/>
    <mergeCell ref="D84:D85"/>
    <mergeCell ref="A74:H74"/>
    <mergeCell ref="B75:B76"/>
    <mergeCell ref="C75:C76"/>
    <mergeCell ref="D75:D76"/>
    <mergeCell ref="A67:H67"/>
    <mergeCell ref="A38:H38"/>
    <mergeCell ref="A39:H39"/>
    <mergeCell ref="A40:H40"/>
    <mergeCell ref="A41:H41"/>
    <mergeCell ref="A42:H42"/>
    <mergeCell ref="A47:H47"/>
    <mergeCell ref="A50:H50"/>
    <mergeCell ref="B104:B105"/>
    <mergeCell ref="B98:B99"/>
    <mergeCell ref="C98:C99"/>
    <mergeCell ref="D98:D99"/>
    <mergeCell ref="C69:C70"/>
    <mergeCell ref="D69:D70"/>
    <mergeCell ref="C104:C105"/>
    <mergeCell ref="D104:D105"/>
    <mergeCell ref="A88:H88"/>
    <mergeCell ref="B89:B90"/>
    <mergeCell ref="C89:C90"/>
    <mergeCell ref="D89:D90"/>
    <mergeCell ref="A97:H97"/>
    <mergeCell ref="A77:H77"/>
    <mergeCell ref="A71:H71"/>
    <mergeCell ref="B72:B73"/>
    <mergeCell ref="C72:C73"/>
    <mergeCell ref="D72:D73"/>
    <mergeCell ref="A94:H94"/>
    <mergeCell ref="A87:H87"/>
    <mergeCell ref="A80:H80"/>
    <mergeCell ref="B81:B82"/>
    <mergeCell ref="C81:C82"/>
    <mergeCell ref="D81:D82"/>
    <mergeCell ref="A100:H100"/>
    <mergeCell ref="B101:B102"/>
    <mergeCell ref="C101:C102"/>
    <mergeCell ref="D101:D102"/>
    <mergeCell ref="A91:H91"/>
    <mergeCell ref="B92:B93"/>
    <mergeCell ref="C92:C93"/>
    <mergeCell ref="D92:D93"/>
    <mergeCell ref="A103:H103"/>
    <mergeCell ref="B95:B96"/>
    <mergeCell ref="C95:C96"/>
    <mergeCell ref="D95:D96"/>
  </mergeCells>
  <pageMargins left="0.25" right="0.25" top="0.25" bottom="0.75" header="0.3" footer="0.3"/>
  <pageSetup scale="8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6"/>
  <sheetViews>
    <sheetView zoomScale="70" zoomScaleNormal="70" workbookViewId="0">
      <pane ySplit="1" topLeftCell="A2" activePane="bottomLeft" state="frozen"/>
      <selection pane="bottomLeft" activeCell="J3" sqref="J3"/>
    </sheetView>
  </sheetViews>
  <sheetFormatPr defaultRowHeight="13.8" x14ac:dyDescent="0.3"/>
  <cols>
    <col min="1" max="1" width="82.33203125" style="182" customWidth="1"/>
    <col min="2" max="2" width="9.109375" style="188" bestFit="1" customWidth="1"/>
    <col min="3" max="3" width="11.109375" style="188" bestFit="1" customWidth="1"/>
    <col min="4" max="4" width="11.21875" style="278" bestFit="1" customWidth="1"/>
    <col min="5" max="5" width="65.88671875" style="182" customWidth="1"/>
    <col min="6" max="6" width="9.44140625" style="187" bestFit="1" customWidth="1"/>
    <col min="7" max="7" width="11.33203125" style="187" customWidth="1"/>
    <col min="8" max="8" width="15.77734375" style="187" bestFit="1" customWidth="1"/>
    <col min="9" max="9" width="11.88671875" style="187" bestFit="1" customWidth="1"/>
    <col min="10" max="10" width="67.5546875" style="110" customWidth="1"/>
    <col min="11" max="16384" width="8.88671875" style="105"/>
  </cols>
  <sheetData>
    <row r="1" spans="1:10" s="108" customFormat="1" x14ac:dyDescent="0.3">
      <c r="A1" s="279" t="s">
        <v>104</v>
      </c>
      <c r="B1" s="183" t="s">
        <v>157</v>
      </c>
      <c r="C1" s="183" t="s">
        <v>158</v>
      </c>
      <c r="D1" s="184" t="s">
        <v>251</v>
      </c>
      <c r="E1" s="184" t="s">
        <v>196</v>
      </c>
      <c r="F1" s="189" t="s">
        <v>157</v>
      </c>
      <c r="G1" s="190" t="s">
        <v>158</v>
      </c>
      <c r="H1" s="191" t="s">
        <v>159</v>
      </c>
      <c r="I1" s="191" t="s">
        <v>160</v>
      </c>
      <c r="J1" s="280" t="s">
        <v>168</v>
      </c>
    </row>
    <row r="2" spans="1:10" ht="69" x14ac:dyDescent="0.3">
      <c r="A2" s="180" t="s">
        <v>418</v>
      </c>
      <c r="B2" s="185">
        <v>151</v>
      </c>
      <c r="C2" s="185">
        <v>5587</v>
      </c>
      <c r="D2" s="276" t="s">
        <v>198</v>
      </c>
      <c r="E2" s="272" t="s">
        <v>419</v>
      </c>
      <c r="F2" s="273">
        <v>122</v>
      </c>
      <c r="G2" s="274">
        <v>4514</v>
      </c>
      <c r="H2" s="192">
        <v>-29</v>
      </c>
      <c r="I2" s="192">
        <v>-1073</v>
      </c>
      <c r="J2" s="159" t="s">
        <v>440</v>
      </c>
    </row>
    <row r="3" spans="1:10" ht="55.2" x14ac:dyDescent="0.3">
      <c r="A3" s="180" t="s">
        <v>424</v>
      </c>
      <c r="B3" s="185">
        <v>911</v>
      </c>
      <c r="C3" s="185">
        <v>33707</v>
      </c>
      <c r="D3" s="276" t="s">
        <v>198</v>
      </c>
      <c r="E3" s="272" t="s">
        <v>425</v>
      </c>
      <c r="F3" s="273">
        <v>1043</v>
      </c>
      <c r="G3" s="274">
        <v>38591</v>
      </c>
      <c r="H3" s="192">
        <v>132</v>
      </c>
      <c r="I3" s="192">
        <v>4884</v>
      </c>
      <c r="J3" s="159" t="s">
        <v>388</v>
      </c>
    </row>
    <row r="4" spans="1:10" ht="55.2" x14ac:dyDescent="0.3">
      <c r="A4" s="180" t="s">
        <v>416</v>
      </c>
      <c r="B4" s="185">
        <v>370</v>
      </c>
      <c r="C4" s="185">
        <v>13690</v>
      </c>
      <c r="D4" s="276" t="s">
        <v>198</v>
      </c>
      <c r="E4" s="272" t="s">
        <v>417</v>
      </c>
      <c r="F4" s="273">
        <v>2775</v>
      </c>
      <c r="G4" s="274">
        <v>102675</v>
      </c>
      <c r="H4" s="192">
        <v>2405</v>
      </c>
      <c r="I4" s="192">
        <v>88985</v>
      </c>
      <c r="J4" s="159" t="s">
        <v>388</v>
      </c>
    </row>
    <row r="5" spans="1:10" ht="69" x14ac:dyDescent="0.3">
      <c r="A5" s="180" t="s">
        <v>421</v>
      </c>
      <c r="B5" s="185">
        <v>1</v>
      </c>
      <c r="C5" s="185">
        <v>37</v>
      </c>
      <c r="D5" s="276" t="s">
        <v>198</v>
      </c>
      <c r="E5" s="275" t="s">
        <v>543</v>
      </c>
      <c r="F5" s="273">
        <v>1</v>
      </c>
      <c r="G5" s="274">
        <v>37</v>
      </c>
      <c r="H5" s="192">
        <v>0</v>
      </c>
      <c r="I5" s="192">
        <v>0</v>
      </c>
      <c r="J5" s="159" t="s">
        <v>422</v>
      </c>
    </row>
    <row r="6" spans="1:10" ht="69" x14ac:dyDescent="0.3">
      <c r="A6" s="180" t="s">
        <v>423</v>
      </c>
      <c r="B6" s="185">
        <v>2</v>
      </c>
      <c r="C6" s="185">
        <v>74</v>
      </c>
      <c r="D6" s="276" t="s">
        <v>198</v>
      </c>
      <c r="E6" s="275" t="s">
        <v>544</v>
      </c>
      <c r="F6" s="273">
        <v>11</v>
      </c>
      <c r="G6" s="274">
        <v>407</v>
      </c>
      <c r="H6" s="192">
        <v>9</v>
      </c>
      <c r="I6" s="192">
        <v>333</v>
      </c>
      <c r="J6" s="159" t="s">
        <v>393</v>
      </c>
    </row>
    <row r="7" spans="1:10" ht="69" x14ac:dyDescent="0.3">
      <c r="A7" s="180" t="s">
        <v>420</v>
      </c>
      <c r="B7" s="185">
        <v>2</v>
      </c>
      <c r="C7" s="185">
        <v>74</v>
      </c>
      <c r="D7" s="276" t="s">
        <v>198</v>
      </c>
      <c r="E7" s="275" t="s">
        <v>545</v>
      </c>
      <c r="F7" s="273">
        <v>5</v>
      </c>
      <c r="G7" s="274">
        <v>185</v>
      </c>
      <c r="H7" s="192">
        <v>3</v>
      </c>
      <c r="I7" s="192">
        <v>111</v>
      </c>
      <c r="J7" s="159" t="s">
        <v>393</v>
      </c>
    </row>
    <row r="8" spans="1:10" ht="55.2" x14ac:dyDescent="0.3">
      <c r="A8" s="180" t="s">
        <v>390</v>
      </c>
      <c r="B8" s="185">
        <v>11</v>
      </c>
      <c r="C8" s="185">
        <v>33</v>
      </c>
      <c r="D8" s="276" t="s">
        <v>198</v>
      </c>
      <c r="E8" s="272" t="s">
        <v>391</v>
      </c>
      <c r="F8" s="273">
        <v>110</v>
      </c>
      <c r="G8" s="274">
        <v>330</v>
      </c>
      <c r="H8" s="192">
        <v>99</v>
      </c>
      <c r="I8" s="192">
        <v>297</v>
      </c>
      <c r="J8" s="159" t="s">
        <v>388</v>
      </c>
    </row>
    <row r="9" spans="1:10" ht="55.2" x14ac:dyDescent="0.3">
      <c r="A9" s="180" t="s">
        <v>400</v>
      </c>
      <c r="B9" s="185">
        <v>185</v>
      </c>
      <c r="C9" s="185">
        <v>555</v>
      </c>
      <c r="D9" s="276" t="s">
        <v>198</v>
      </c>
      <c r="E9" s="272" t="s">
        <v>401</v>
      </c>
      <c r="F9" s="273">
        <v>935</v>
      </c>
      <c r="G9" s="274">
        <v>2805</v>
      </c>
      <c r="H9" s="192">
        <v>750</v>
      </c>
      <c r="I9" s="192">
        <v>2250</v>
      </c>
      <c r="J9" s="159" t="s">
        <v>388</v>
      </c>
    </row>
    <row r="10" spans="1:10" ht="55.2" x14ac:dyDescent="0.3">
      <c r="A10" s="180" t="s">
        <v>387</v>
      </c>
      <c r="B10" s="185">
        <v>83</v>
      </c>
      <c r="C10" s="185">
        <v>249</v>
      </c>
      <c r="D10" s="276" t="s">
        <v>198</v>
      </c>
      <c r="E10" s="272" t="s">
        <v>389</v>
      </c>
      <c r="F10" s="273">
        <v>2500</v>
      </c>
      <c r="G10" s="274">
        <v>7500</v>
      </c>
      <c r="H10" s="192">
        <v>2417</v>
      </c>
      <c r="I10" s="192">
        <v>7251</v>
      </c>
      <c r="J10" s="159" t="s">
        <v>388</v>
      </c>
    </row>
    <row r="11" spans="1:10" ht="69" x14ac:dyDescent="0.3">
      <c r="A11" s="180" t="s">
        <v>395</v>
      </c>
      <c r="B11" s="185">
        <v>1</v>
      </c>
      <c r="C11" s="185">
        <v>3</v>
      </c>
      <c r="D11" s="276" t="s">
        <v>198</v>
      </c>
      <c r="E11" s="275" t="s">
        <v>397</v>
      </c>
      <c r="F11" s="273">
        <v>1</v>
      </c>
      <c r="G11" s="274">
        <v>3</v>
      </c>
      <c r="H11" s="192">
        <v>0</v>
      </c>
      <c r="I11" s="192">
        <v>0</v>
      </c>
      <c r="J11" s="159" t="s">
        <v>396</v>
      </c>
    </row>
    <row r="12" spans="1:10" ht="69" x14ac:dyDescent="0.3">
      <c r="A12" s="180" t="s">
        <v>398</v>
      </c>
      <c r="B12" s="185">
        <v>3</v>
      </c>
      <c r="C12" s="185">
        <v>9</v>
      </c>
      <c r="D12" s="276" t="s">
        <v>198</v>
      </c>
      <c r="E12" s="275" t="s">
        <v>399</v>
      </c>
      <c r="F12" s="273">
        <v>5</v>
      </c>
      <c r="G12" s="274">
        <v>15</v>
      </c>
      <c r="H12" s="192">
        <v>2</v>
      </c>
      <c r="I12" s="192">
        <v>6</v>
      </c>
      <c r="J12" s="159" t="s">
        <v>393</v>
      </c>
    </row>
    <row r="13" spans="1:10" ht="69" x14ac:dyDescent="0.3">
      <c r="A13" s="180" t="s">
        <v>392</v>
      </c>
      <c r="B13" s="185">
        <v>2</v>
      </c>
      <c r="C13" s="185">
        <v>6</v>
      </c>
      <c r="D13" s="276" t="s">
        <v>198</v>
      </c>
      <c r="E13" s="275" t="s">
        <v>394</v>
      </c>
      <c r="F13" s="273">
        <v>3</v>
      </c>
      <c r="G13" s="274">
        <v>9</v>
      </c>
      <c r="H13" s="192">
        <v>1</v>
      </c>
      <c r="I13" s="192">
        <v>3</v>
      </c>
      <c r="J13" s="159" t="s">
        <v>393</v>
      </c>
    </row>
    <row r="14" spans="1:10" ht="96.6" x14ac:dyDescent="0.3">
      <c r="A14" s="180" t="s">
        <v>428</v>
      </c>
      <c r="B14" s="185">
        <v>160</v>
      </c>
      <c r="C14" s="185">
        <v>1280</v>
      </c>
      <c r="D14" s="276" t="s">
        <v>198</v>
      </c>
      <c r="E14" s="272" t="s">
        <v>429</v>
      </c>
      <c r="F14" s="273">
        <v>40</v>
      </c>
      <c r="G14" s="274">
        <v>320</v>
      </c>
      <c r="H14" s="192">
        <v>-120</v>
      </c>
      <c r="I14" s="192">
        <v>-960</v>
      </c>
      <c r="J14" s="159" t="s">
        <v>447</v>
      </c>
    </row>
    <row r="15" spans="1:10" ht="82.8" x14ac:dyDescent="0.3">
      <c r="A15" s="180" t="s">
        <v>436</v>
      </c>
      <c r="B15" s="185">
        <v>912</v>
      </c>
      <c r="C15" s="185">
        <v>7296</v>
      </c>
      <c r="D15" s="276" t="s">
        <v>198</v>
      </c>
      <c r="E15" s="272" t="s">
        <v>437</v>
      </c>
      <c r="F15" s="273">
        <v>300</v>
      </c>
      <c r="G15" s="274">
        <v>2400</v>
      </c>
      <c r="H15" s="192">
        <v>-612</v>
      </c>
      <c r="I15" s="192">
        <v>-4896</v>
      </c>
      <c r="J15" s="159" t="s">
        <v>448</v>
      </c>
    </row>
    <row r="16" spans="1:10" ht="69" x14ac:dyDescent="0.3">
      <c r="A16" s="180" t="s">
        <v>426</v>
      </c>
      <c r="B16" s="185">
        <v>372</v>
      </c>
      <c r="C16" s="185">
        <v>2976</v>
      </c>
      <c r="D16" s="276" t="s">
        <v>198</v>
      </c>
      <c r="E16" s="272" t="s">
        <v>427</v>
      </c>
      <c r="F16" s="273">
        <v>848</v>
      </c>
      <c r="G16" s="274">
        <v>6784</v>
      </c>
      <c r="H16" s="192">
        <v>476</v>
      </c>
      <c r="I16" s="192">
        <v>3808</v>
      </c>
      <c r="J16" s="159" t="s">
        <v>449</v>
      </c>
    </row>
    <row r="17" spans="1:10" ht="82.8" x14ac:dyDescent="0.3">
      <c r="A17" s="180" t="s">
        <v>432</v>
      </c>
      <c r="B17" s="185">
        <v>4</v>
      </c>
      <c r="C17" s="185">
        <v>32</v>
      </c>
      <c r="D17" s="276" t="s">
        <v>198</v>
      </c>
      <c r="E17" s="275" t="s">
        <v>433</v>
      </c>
      <c r="F17" s="273">
        <v>4</v>
      </c>
      <c r="G17" s="274">
        <v>32</v>
      </c>
      <c r="H17" s="192">
        <v>0</v>
      </c>
      <c r="I17" s="192">
        <v>0</v>
      </c>
      <c r="J17" s="159" t="s">
        <v>450</v>
      </c>
    </row>
    <row r="18" spans="1:10" ht="96.6" x14ac:dyDescent="0.3">
      <c r="A18" s="180" t="s">
        <v>434</v>
      </c>
      <c r="B18" s="185">
        <v>8</v>
      </c>
      <c r="C18" s="185">
        <v>64</v>
      </c>
      <c r="D18" s="276" t="s">
        <v>198</v>
      </c>
      <c r="E18" s="275" t="s">
        <v>435</v>
      </c>
      <c r="F18" s="273">
        <v>4</v>
      </c>
      <c r="G18" s="274">
        <v>32</v>
      </c>
      <c r="H18" s="192">
        <v>-4</v>
      </c>
      <c r="I18" s="192">
        <v>-32</v>
      </c>
      <c r="J18" s="159" t="s">
        <v>451</v>
      </c>
    </row>
    <row r="19" spans="1:10" ht="82.8" x14ac:dyDescent="0.3">
      <c r="A19" s="180" t="s">
        <v>430</v>
      </c>
      <c r="B19" s="185">
        <v>8</v>
      </c>
      <c r="C19" s="185">
        <v>64</v>
      </c>
      <c r="D19" s="276" t="s">
        <v>198</v>
      </c>
      <c r="E19" s="275" t="s">
        <v>431</v>
      </c>
      <c r="F19" s="273">
        <v>8</v>
      </c>
      <c r="G19" s="274">
        <v>64</v>
      </c>
      <c r="H19" s="192">
        <v>0</v>
      </c>
      <c r="I19" s="192">
        <v>0</v>
      </c>
      <c r="J19" s="159" t="s">
        <v>450</v>
      </c>
    </row>
    <row r="20" spans="1:10" ht="69" x14ac:dyDescent="0.3">
      <c r="A20" s="180" t="s">
        <v>405</v>
      </c>
      <c r="B20" s="185">
        <v>40</v>
      </c>
      <c r="C20" s="185">
        <v>320</v>
      </c>
      <c r="D20" s="276" t="s">
        <v>198</v>
      </c>
      <c r="E20" s="272" t="s">
        <v>406</v>
      </c>
      <c r="F20" s="273">
        <v>170</v>
      </c>
      <c r="G20" s="274">
        <v>5440</v>
      </c>
      <c r="H20" s="192">
        <v>130</v>
      </c>
      <c r="I20" s="192">
        <v>5120</v>
      </c>
      <c r="J20" s="159" t="s">
        <v>438</v>
      </c>
    </row>
    <row r="21" spans="1:10" ht="69" x14ac:dyDescent="0.3">
      <c r="A21" s="180" t="s">
        <v>413</v>
      </c>
      <c r="B21" s="185">
        <v>228</v>
      </c>
      <c r="C21" s="185">
        <v>1824</v>
      </c>
      <c r="D21" s="276" t="s">
        <v>198</v>
      </c>
      <c r="E21" s="272" t="s">
        <v>414</v>
      </c>
      <c r="F21" s="273">
        <v>1482</v>
      </c>
      <c r="G21" s="274">
        <v>47424</v>
      </c>
      <c r="H21" s="192">
        <v>1254</v>
      </c>
      <c r="I21" s="192">
        <v>45600</v>
      </c>
      <c r="J21" s="159" t="s">
        <v>438</v>
      </c>
    </row>
    <row r="22" spans="1:10" ht="69" x14ac:dyDescent="0.3">
      <c r="A22" s="180" t="s">
        <v>403</v>
      </c>
      <c r="B22" s="185">
        <v>93</v>
      </c>
      <c r="C22" s="185">
        <v>744</v>
      </c>
      <c r="D22" s="276" t="s">
        <v>198</v>
      </c>
      <c r="E22" s="272" t="s">
        <v>404</v>
      </c>
      <c r="F22" s="273">
        <v>4047</v>
      </c>
      <c r="G22" s="274">
        <v>129504</v>
      </c>
      <c r="H22" s="192">
        <v>3954</v>
      </c>
      <c r="I22" s="192">
        <v>128760</v>
      </c>
      <c r="J22" s="159" t="s">
        <v>438</v>
      </c>
    </row>
    <row r="23" spans="1:10" ht="82.8" x14ac:dyDescent="0.3">
      <c r="A23" s="180" t="s">
        <v>409</v>
      </c>
      <c r="B23" s="185">
        <v>1</v>
      </c>
      <c r="C23" s="185">
        <v>8</v>
      </c>
      <c r="D23" s="276" t="s">
        <v>198</v>
      </c>
      <c r="E23" s="275" t="s">
        <v>410</v>
      </c>
      <c r="F23" s="273">
        <v>1</v>
      </c>
      <c r="G23" s="274">
        <v>32</v>
      </c>
      <c r="H23" s="192">
        <v>0</v>
      </c>
      <c r="I23" s="192">
        <v>24</v>
      </c>
      <c r="J23" s="159" t="s">
        <v>439</v>
      </c>
    </row>
    <row r="24" spans="1:10" ht="82.8" x14ac:dyDescent="0.3">
      <c r="A24" s="180" t="s">
        <v>411</v>
      </c>
      <c r="B24" s="185">
        <v>2</v>
      </c>
      <c r="C24" s="185">
        <v>16</v>
      </c>
      <c r="D24" s="276" t="s">
        <v>198</v>
      </c>
      <c r="E24" s="275" t="s">
        <v>412</v>
      </c>
      <c r="F24" s="273">
        <v>10</v>
      </c>
      <c r="G24" s="274">
        <v>320</v>
      </c>
      <c r="H24" s="192">
        <v>8</v>
      </c>
      <c r="I24" s="192">
        <v>304</v>
      </c>
      <c r="J24" s="159" t="s">
        <v>439</v>
      </c>
    </row>
    <row r="25" spans="1:10" ht="82.8" x14ac:dyDescent="0.3">
      <c r="A25" s="180" t="s">
        <v>407</v>
      </c>
      <c r="B25" s="185">
        <v>2</v>
      </c>
      <c r="C25" s="185">
        <v>16</v>
      </c>
      <c r="D25" s="276" t="s">
        <v>198</v>
      </c>
      <c r="E25" s="275" t="s">
        <v>408</v>
      </c>
      <c r="F25" s="273">
        <v>10</v>
      </c>
      <c r="G25" s="274">
        <v>320</v>
      </c>
      <c r="H25" s="192">
        <v>8</v>
      </c>
      <c r="I25" s="192">
        <v>304</v>
      </c>
      <c r="J25" s="159" t="s">
        <v>439</v>
      </c>
    </row>
    <row r="26" spans="1:10" ht="55.2" x14ac:dyDescent="0.3">
      <c r="A26" s="180" t="s">
        <v>360</v>
      </c>
      <c r="B26" s="185">
        <v>22</v>
      </c>
      <c r="C26" s="185">
        <v>176</v>
      </c>
      <c r="D26" s="277" t="s">
        <v>256</v>
      </c>
      <c r="E26" s="181"/>
      <c r="F26" s="193"/>
      <c r="G26" s="186"/>
      <c r="H26" s="192">
        <v>-22</v>
      </c>
      <c r="I26" s="192">
        <v>-176</v>
      </c>
      <c r="J26" s="109" t="s">
        <v>386</v>
      </c>
    </row>
    <row r="27" spans="1:10" ht="55.2" x14ac:dyDescent="0.3">
      <c r="A27" s="180" t="s">
        <v>362</v>
      </c>
      <c r="B27" s="185">
        <v>11</v>
      </c>
      <c r="C27" s="185">
        <v>407</v>
      </c>
      <c r="D27" s="277" t="s">
        <v>256</v>
      </c>
      <c r="E27" s="181"/>
      <c r="F27" s="193"/>
      <c r="G27" s="186"/>
      <c r="H27" s="192">
        <v>-11</v>
      </c>
      <c r="I27" s="192">
        <v>-407</v>
      </c>
      <c r="J27" s="109" t="s">
        <v>386</v>
      </c>
    </row>
    <row r="28" spans="1:10" ht="55.2" x14ac:dyDescent="0.3">
      <c r="A28" s="180" t="s">
        <v>361</v>
      </c>
      <c r="B28" s="185">
        <v>2489</v>
      </c>
      <c r="C28" s="185">
        <v>92093</v>
      </c>
      <c r="D28" s="277" t="s">
        <v>256</v>
      </c>
      <c r="E28" s="181"/>
      <c r="F28" s="193"/>
      <c r="G28" s="186"/>
      <c r="H28" s="192">
        <v>-2489</v>
      </c>
      <c r="I28" s="192">
        <v>-92093</v>
      </c>
      <c r="J28" s="109" t="s">
        <v>386</v>
      </c>
    </row>
    <row r="29" spans="1:10" ht="55.2" x14ac:dyDescent="0.3">
      <c r="A29" s="180" t="s">
        <v>336</v>
      </c>
      <c r="B29" s="185">
        <v>1</v>
      </c>
      <c r="C29" s="185">
        <v>3</v>
      </c>
      <c r="D29" s="277" t="s">
        <v>256</v>
      </c>
      <c r="E29" s="181"/>
      <c r="F29" s="193"/>
      <c r="G29" s="186"/>
      <c r="H29" s="192">
        <v>-1</v>
      </c>
      <c r="I29" s="192">
        <v>-3</v>
      </c>
      <c r="J29" s="109" t="s">
        <v>386</v>
      </c>
    </row>
    <row r="30" spans="1:10" ht="55.2" x14ac:dyDescent="0.3">
      <c r="A30" s="180" t="s">
        <v>338</v>
      </c>
      <c r="B30" s="185">
        <v>5</v>
      </c>
      <c r="C30" s="185">
        <v>15</v>
      </c>
      <c r="D30" s="277" t="s">
        <v>256</v>
      </c>
      <c r="E30" s="181"/>
      <c r="F30" s="193"/>
      <c r="G30" s="186"/>
      <c r="H30" s="192">
        <v>-5</v>
      </c>
      <c r="I30" s="192">
        <v>-15</v>
      </c>
      <c r="J30" s="109" t="s">
        <v>386</v>
      </c>
    </row>
    <row r="31" spans="1:10" ht="55.2" x14ac:dyDescent="0.3">
      <c r="A31" s="180" t="s">
        <v>337</v>
      </c>
      <c r="B31" s="185">
        <v>1495</v>
      </c>
      <c r="C31" s="185">
        <v>4485</v>
      </c>
      <c r="D31" s="277" t="s">
        <v>256</v>
      </c>
      <c r="E31" s="181"/>
      <c r="F31" s="193"/>
      <c r="G31" s="186"/>
      <c r="H31" s="192">
        <v>-1495</v>
      </c>
      <c r="I31" s="192">
        <v>-4485</v>
      </c>
      <c r="J31" s="109" t="s">
        <v>386</v>
      </c>
    </row>
    <row r="32" spans="1:10" ht="55.2" x14ac:dyDescent="0.3">
      <c r="A32" s="180" t="s">
        <v>363</v>
      </c>
      <c r="B32" s="185">
        <v>12</v>
      </c>
      <c r="C32" s="185">
        <v>96</v>
      </c>
      <c r="D32" s="277" t="s">
        <v>256</v>
      </c>
      <c r="E32" s="181"/>
      <c r="F32" s="193"/>
      <c r="G32" s="186"/>
      <c r="H32" s="192">
        <v>-12</v>
      </c>
      <c r="I32" s="192">
        <v>-96</v>
      </c>
      <c r="J32" s="109" t="s">
        <v>386</v>
      </c>
    </row>
    <row r="33" spans="1:10" ht="55.2" x14ac:dyDescent="0.3">
      <c r="A33" s="180" t="s">
        <v>365</v>
      </c>
      <c r="B33" s="185">
        <v>12</v>
      </c>
      <c r="C33" s="185">
        <v>24</v>
      </c>
      <c r="D33" s="277" t="s">
        <v>256</v>
      </c>
      <c r="E33" s="181"/>
      <c r="F33" s="193"/>
      <c r="G33" s="186"/>
      <c r="H33" s="192">
        <v>-12</v>
      </c>
      <c r="I33" s="192">
        <v>-24</v>
      </c>
      <c r="J33" s="109" t="s">
        <v>386</v>
      </c>
    </row>
    <row r="34" spans="1:10" ht="55.2" x14ac:dyDescent="0.3">
      <c r="A34" s="180" t="s">
        <v>364</v>
      </c>
      <c r="B34" s="185">
        <v>3488</v>
      </c>
      <c r="C34" s="185">
        <v>6976</v>
      </c>
      <c r="D34" s="277" t="s">
        <v>256</v>
      </c>
      <c r="E34" s="181"/>
      <c r="F34" s="193"/>
      <c r="G34" s="186"/>
      <c r="H34" s="192">
        <v>-3488</v>
      </c>
      <c r="I34" s="192">
        <v>-6976</v>
      </c>
      <c r="J34" s="109" t="s">
        <v>386</v>
      </c>
    </row>
    <row r="35" spans="1:10" ht="55.2" x14ac:dyDescent="0.3">
      <c r="A35" s="180" t="s">
        <v>348</v>
      </c>
      <c r="B35" s="185">
        <v>3</v>
      </c>
      <c r="C35" s="185">
        <v>240</v>
      </c>
      <c r="D35" s="277" t="s">
        <v>256</v>
      </c>
      <c r="E35" s="181"/>
      <c r="F35" s="193"/>
      <c r="G35" s="186"/>
      <c r="H35" s="192">
        <v>-3</v>
      </c>
      <c r="I35" s="192">
        <v>-240</v>
      </c>
      <c r="J35" s="109" t="s">
        <v>386</v>
      </c>
    </row>
    <row r="36" spans="1:10" ht="55.2" x14ac:dyDescent="0.3">
      <c r="A36" s="180" t="s">
        <v>350</v>
      </c>
      <c r="B36" s="185">
        <v>3</v>
      </c>
      <c r="C36" s="185">
        <v>24</v>
      </c>
      <c r="D36" s="277" t="s">
        <v>256</v>
      </c>
      <c r="E36" s="181"/>
      <c r="F36" s="193"/>
      <c r="G36" s="186"/>
      <c r="H36" s="192">
        <v>-3</v>
      </c>
      <c r="I36" s="192">
        <v>-24</v>
      </c>
      <c r="J36" s="109" t="s">
        <v>386</v>
      </c>
    </row>
    <row r="37" spans="1:10" ht="55.2" x14ac:dyDescent="0.3">
      <c r="A37" s="180" t="s">
        <v>349</v>
      </c>
      <c r="B37" s="185">
        <v>872</v>
      </c>
      <c r="C37" s="185">
        <v>6976</v>
      </c>
      <c r="D37" s="277" t="s">
        <v>256</v>
      </c>
      <c r="E37" s="181"/>
      <c r="F37" s="193"/>
      <c r="G37" s="186"/>
      <c r="H37" s="192">
        <v>-872</v>
      </c>
      <c r="I37" s="192">
        <v>-6976</v>
      </c>
      <c r="J37" s="109" t="s">
        <v>386</v>
      </c>
    </row>
    <row r="38" spans="1:10" x14ac:dyDescent="0.3">
      <c r="A38" s="180" t="s">
        <v>339</v>
      </c>
      <c r="B38" s="185">
        <v>3</v>
      </c>
      <c r="C38" s="185">
        <v>240</v>
      </c>
      <c r="D38" s="277" t="s">
        <v>256</v>
      </c>
      <c r="E38" s="181"/>
      <c r="F38" s="193"/>
      <c r="G38" s="186"/>
      <c r="H38" s="192">
        <v>-3</v>
      </c>
      <c r="I38" s="192">
        <v>-240</v>
      </c>
      <c r="J38" s="109" t="s">
        <v>402</v>
      </c>
    </row>
    <row r="39" spans="1:10" x14ac:dyDescent="0.3">
      <c r="A39" s="180" t="s">
        <v>341</v>
      </c>
      <c r="B39" s="185">
        <v>40</v>
      </c>
      <c r="C39" s="185">
        <v>320</v>
      </c>
      <c r="D39" s="277" t="s">
        <v>256</v>
      </c>
      <c r="E39" s="181"/>
      <c r="F39" s="193"/>
      <c r="G39" s="186"/>
      <c r="H39" s="192">
        <v>-40</v>
      </c>
      <c r="I39" s="192">
        <v>-320</v>
      </c>
      <c r="J39" s="109" t="s">
        <v>402</v>
      </c>
    </row>
    <row r="40" spans="1:10" x14ac:dyDescent="0.3">
      <c r="A40" s="180" t="s">
        <v>345</v>
      </c>
      <c r="B40" s="185">
        <v>228</v>
      </c>
      <c r="C40" s="185">
        <v>1824</v>
      </c>
      <c r="D40" s="277" t="s">
        <v>256</v>
      </c>
      <c r="E40" s="181"/>
      <c r="F40" s="193"/>
      <c r="G40" s="186"/>
      <c r="H40" s="192">
        <v>-228</v>
      </c>
      <c r="I40" s="192">
        <v>-1824</v>
      </c>
      <c r="J40" s="109" t="s">
        <v>402</v>
      </c>
    </row>
    <row r="41" spans="1:10" x14ac:dyDescent="0.3">
      <c r="A41" s="180" t="s">
        <v>340</v>
      </c>
      <c r="B41" s="185">
        <v>93</v>
      </c>
      <c r="C41" s="185">
        <v>744</v>
      </c>
      <c r="D41" s="277" t="s">
        <v>256</v>
      </c>
      <c r="E41" s="181"/>
      <c r="F41" s="193"/>
      <c r="G41" s="186"/>
      <c r="H41" s="192">
        <v>-93</v>
      </c>
      <c r="I41" s="192">
        <v>-744</v>
      </c>
      <c r="J41" s="109" t="s">
        <v>402</v>
      </c>
    </row>
    <row r="42" spans="1:10" x14ac:dyDescent="0.3">
      <c r="A42" s="180" t="s">
        <v>343</v>
      </c>
      <c r="B42" s="185">
        <v>1</v>
      </c>
      <c r="C42" s="185">
        <v>8</v>
      </c>
      <c r="D42" s="277" t="s">
        <v>256</v>
      </c>
      <c r="E42" s="181"/>
      <c r="F42" s="193"/>
      <c r="G42" s="186"/>
      <c r="H42" s="192">
        <v>-1</v>
      </c>
      <c r="I42" s="192">
        <v>-8</v>
      </c>
      <c r="J42" s="109" t="s">
        <v>402</v>
      </c>
    </row>
    <row r="43" spans="1:10" x14ac:dyDescent="0.3">
      <c r="A43" s="180" t="s">
        <v>342</v>
      </c>
      <c r="B43" s="185">
        <v>2</v>
      </c>
      <c r="C43" s="185">
        <v>16</v>
      </c>
      <c r="D43" s="277" t="s">
        <v>256</v>
      </c>
      <c r="E43" s="181"/>
      <c r="F43" s="193"/>
      <c r="G43" s="186"/>
      <c r="H43" s="192">
        <v>-2</v>
      </c>
      <c r="I43" s="192">
        <v>-16</v>
      </c>
      <c r="J43" s="109" t="s">
        <v>402</v>
      </c>
    </row>
    <row r="44" spans="1:10" x14ac:dyDescent="0.3">
      <c r="A44" s="180" t="s">
        <v>344</v>
      </c>
      <c r="B44" s="185">
        <v>2</v>
      </c>
      <c r="C44" s="185">
        <v>16</v>
      </c>
      <c r="D44" s="277" t="s">
        <v>256</v>
      </c>
      <c r="E44" s="181"/>
      <c r="F44" s="193"/>
      <c r="G44" s="186"/>
      <c r="H44" s="192">
        <v>-2</v>
      </c>
      <c r="I44" s="192">
        <v>-16</v>
      </c>
      <c r="J44" s="109" t="s">
        <v>402</v>
      </c>
    </row>
    <row r="45" spans="1:10" x14ac:dyDescent="0.3">
      <c r="A45" s="180" t="s">
        <v>347</v>
      </c>
      <c r="B45" s="185">
        <v>3</v>
      </c>
      <c r="C45" s="185">
        <v>24</v>
      </c>
      <c r="D45" s="277" t="s">
        <v>256</v>
      </c>
      <c r="E45" s="181"/>
      <c r="F45" s="193"/>
      <c r="G45" s="186"/>
      <c r="H45" s="192">
        <v>-3</v>
      </c>
      <c r="I45" s="192">
        <v>-24</v>
      </c>
      <c r="J45" s="109" t="s">
        <v>402</v>
      </c>
    </row>
    <row r="46" spans="1:10" x14ac:dyDescent="0.3">
      <c r="A46" s="180" t="s">
        <v>346</v>
      </c>
      <c r="B46" s="185">
        <v>872</v>
      </c>
      <c r="C46" s="185">
        <v>6976</v>
      </c>
      <c r="D46" s="277" t="s">
        <v>256</v>
      </c>
      <c r="E46" s="181"/>
      <c r="F46" s="193"/>
      <c r="G46" s="186"/>
      <c r="H46" s="192">
        <v>-872</v>
      </c>
      <c r="I46" s="192">
        <v>-6976</v>
      </c>
      <c r="J46" s="109" t="s">
        <v>402</v>
      </c>
    </row>
    <row r="47" spans="1:10" x14ac:dyDescent="0.3">
      <c r="A47" s="180" t="s">
        <v>351</v>
      </c>
      <c r="B47" s="185">
        <v>3</v>
      </c>
      <c r="C47" s="185">
        <v>240</v>
      </c>
      <c r="D47" s="277" t="s">
        <v>256</v>
      </c>
      <c r="E47" s="181"/>
      <c r="F47" s="193"/>
      <c r="G47" s="186"/>
      <c r="H47" s="192">
        <v>-3</v>
      </c>
      <c r="I47" s="192">
        <v>-240</v>
      </c>
      <c r="J47" s="109" t="s">
        <v>415</v>
      </c>
    </row>
    <row r="48" spans="1:10" x14ac:dyDescent="0.3">
      <c r="A48" s="180" t="s">
        <v>353</v>
      </c>
      <c r="B48" s="185">
        <v>40</v>
      </c>
      <c r="C48" s="185">
        <v>320</v>
      </c>
      <c r="D48" s="277" t="s">
        <v>256</v>
      </c>
      <c r="E48" s="181"/>
      <c r="F48" s="193"/>
      <c r="G48" s="186"/>
      <c r="H48" s="192">
        <v>-40</v>
      </c>
      <c r="I48" s="192">
        <v>-320</v>
      </c>
      <c r="J48" s="109" t="s">
        <v>415</v>
      </c>
    </row>
    <row r="49" spans="1:10" x14ac:dyDescent="0.3">
      <c r="A49" s="180" t="s">
        <v>357</v>
      </c>
      <c r="B49" s="185">
        <v>228</v>
      </c>
      <c r="C49" s="185">
        <v>1824</v>
      </c>
      <c r="D49" s="277" t="s">
        <v>256</v>
      </c>
      <c r="E49" s="181"/>
      <c r="F49" s="193"/>
      <c r="G49" s="186"/>
      <c r="H49" s="192">
        <v>-228</v>
      </c>
      <c r="I49" s="192">
        <v>-1824</v>
      </c>
      <c r="J49" s="109" t="s">
        <v>415</v>
      </c>
    </row>
    <row r="50" spans="1:10" x14ac:dyDescent="0.3">
      <c r="A50" s="180" t="s">
        <v>352</v>
      </c>
      <c r="B50" s="185">
        <v>93</v>
      </c>
      <c r="C50" s="185">
        <v>744</v>
      </c>
      <c r="D50" s="277" t="s">
        <v>256</v>
      </c>
      <c r="E50" s="181"/>
      <c r="F50" s="193"/>
      <c r="G50" s="186"/>
      <c r="H50" s="192">
        <v>-93</v>
      </c>
      <c r="I50" s="192">
        <v>-744</v>
      </c>
      <c r="J50" s="109" t="s">
        <v>415</v>
      </c>
    </row>
    <row r="51" spans="1:10" x14ac:dyDescent="0.3">
      <c r="A51" s="180" t="s">
        <v>355</v>
      </c>
      <c r="B51" s="185">
        <v>1</v>
      </c>
      <c r="C51" s="185">
        <v>8</v>
      </c>
      <c r="D51" s="277" t="s">
        <v>256</v>
      </c>
      <c r="E51" s="181"/>
      <c r="F51" s="193"/>
      <c r="G51" s="186"/>
      <c r="H51" s="192">
        <v>-1</v>
      </c>
      <c r="I51" s="192">
        <v>-8</v>
      </c>
      <c r="J51" s="109" t="s">
        <v>415</v>
      </c>
    </row>
    <row r="52" spans="1:10" x14ac:dyDescent="0.3">
      <c r="A52" s="180" t="s">
        <v>356</v>
      </c>
      <c r="B52" s="185">
        <v>2</v>
      </c>
      <c r="C52" s="185">
        <v>16</v>
      </c>
      <c r="D52" s="277" t="s">
        <v>256</v>
      </c>
      <c r="E52" s="181"/>
      <c r="F52" s="193"/>
      <c r="G52" s="186"/>
      <c r="H52" s="192">
        <v>-2</v>
      </c>
      <c r="I52" s="192">
        <v>-16</v>
      </c>
      <c r="J52" s="109" t="s">
        <v>415</v>
      </c>
    </row>
    <row r="53" spans="1:10" x14ac:dyDescent="0.3">
      <c r="A53" s="180" t="s">
        <v>354</v>
      </c>
      <c r="B53" s="185">
        <v>2</v>
      </c>
      <c r="C53" s="185">
        <v>16</v>
      </c>
      <c r="D53" s="277" t="s">
        <v>256</v>
      </c>
      <c r="E53" s="181"/>
      <c r="F53" s="193"/>
      <c r="G53" s="186"/>
      <c r="H53" s="192">
        <v>-2</v>
      </c>
      <c r="I53" s="192">
        <v>-16</v>
      </c>
      <c r="J53" s="109" t="s">
        <v>415</v>
      </c>
    </row>
    <row r="54" spans="1:10" x14ac:dyDescent="0.3">
      <c r="A54" s="180" t="s">
        <v>359</v>
      </c>
      <c r="B54" s="185">
        <v>3</v>
      </c>
      <c r="C54" s="185">
        <v>24</v>
      </c>
      <c r="D54" s="277" t="s">
        <v>256</v>
      </c>
      <c r="E54" s="181"/>
      <c r="F54" s="193"/>
      <c r="G54" s="186"/>
      <c r="H54" s="192">
        <v>-3</v>
      </c>
      <c r="I54" s="192">
        <v>-24</v>
      </c>
      <c r="J54" s="109" t="s">
        <v>415</v>
      </c>
    </row>
    <row r="55" spans="1:10" x14ac:dyDescent="0.3">
      <c r="A55" s="180" t="s">
        <v>358</v>
      </c>
      <c r="B55" s="185">
        <v>872</v>
      </c>
      <c r="C55" s="185">
        <v>6976</v>
      </c>
      <c r="D55" s="277" t="s">
        <v>256</v>
      </c>
      <c r="E55" s="181"/>
      <c r="F55" s="193"/>
      <c r="G55" s="186"/>
      <c r="H55" s="192">
        <v>-872</v>
      </c>
      <c r="I55" s="192">
        <v>-6976</v>
      </c>
      <c r="J55" s="109" t="s">
        <v>415</v>
      </c>
    </row>
    <row r="56" spans="1:10" x14ac:dyDescent="0.3">
      <c r="B56" s="183">
        <f>SUM(B2:B55)</f>
        <v>14453</v>
      </c>
      <c r="C56" s="183">
        <f>SUM(C2:C55)</f>
        <v>200515</v>
      </c>
      <c r="F56" s="194">
        <f>SUM(F2:F55)</f>
        <v>14435</v>
      </c>
      <c r="G56" s="194">
        <f>SUM(G2:G55)</f>
        <v>349743</v>
      </c>
      <c r="H56" s="191">
        <f>SUM(H2:H55)</f>
        <v>-18</v>
      </c>
      <c r="I56" s="191">
        <f>SUM(I2:I55)</f>
        <v>149228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Totals</vt:lpstr>
      <vt:lpstr>12.1 NAWCA</vt:lpstr>
      <vt:lpstr>12.1 Changes</vt:lpstr>
      <vt:lpstr>12.2 NMBCA</vt:lpstr>
      <vt:lpstr>12.2 Changes</vt:lpstr>
      <vt:lpstr>12.3 International Affairs</vt:lpstr>
      <vt:lpstr>12.3 Changes</vt:lpstr>
      <vt:lpstr>12.4 All Other Programs</vt:lpstr>
      <vt:lpstr>12.4 Changes</vt:lpstr>
      <vt:lpstr>12.5 1018-0007 License Cert</vt:lpstr>
    </vt:vector>
  </TitlesOfParts>
  <Company>USFW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Baucum, Madonna L</dc:creator>
  <cp:lastModifiedBy>mbaucum</cp:lastModifiedBy>
  <cp:lastPrinted>2018-03-07T12:20:40Z</cp:lastPrinted>
  <dcterms:created xsi:type="dcterms:W3CDTF">2018-01-02T22:24:17Z</dcterms:created>
  <dcterms:modified xsi:type="dcterms:W3CDTF">2021-05-05T12:29:36Z</dcterms:modified>
</cp:coreProperties>
</file>