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27807A37-86E5-4A7F-B42E-EA64989D84C0}" xr6:coauthVersionLast="45" xr6:coauthVersionMax="45" xr10:uidLastSave="{00000000-0000-0000-0000-000000000000}"/>
  <bookViews>
    <workbookView xWindow="-110" yWindow="-110" windowWidth="19420" windowHeight="10420" xr2:uid="{00000000-000D-0000-FFFF-FFFF00000000}"/>
  </bookViews>
  <sheets>
    <sheet name="Table1" sheetId="1" r:id="rId1"/>
    <sheet name="Table2" sheetId="2" r:id="rId2"/>
  </sheets>
  <definedNames>
    <definedName name="OLE_LINK3">Table2!$A$19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 l="1"/>
  <c r="F20" i="1"/>
  <c r="D20" i="1"/>
  <c r="I36" i="1"/>
  <c r="I38" i="1" s="1"/>
  <c r="I26" i="1"/>
  <c r="F26" i="1"/>
  <c r="F9" i="2"/>
  <c r="H9" i="2" s="1"/>
  <c r="D9" i="2"/>
  <c r="D8" i="2"/>
  <c r="F8" i="2" s="1"/>
  <c r="D7" i="2"/>
  <c r="F7" i="2" s="1"/>
  <c r="F7" i="1"/>
  <c r="H7" i="1" s="1"/>
  <c r="F6" i="1"/>
  <c r="H6" i="1" s="1"/>
  <c r="F5" i="1"/>
  <c r="H5" i="1" s="1"/>
  <c r="H10" i="2" l="1"/>
  <c r="G10" i="2"/>
  <c r="I10" i="2" s="1"/>
  <c r="G20" i="1"/>
  <c r="H20" i="1"/>
  <c r="H7" i="2"/>
  <c r="G7" i="2"/>
  <c r="I7" i="2" s="1"/>
  <c r="G8" i="2"/>
  <c r="H8" i="2"/>
  <c r="I9" i="2"/>
  <c r="G7" i="1"/>
  <c r="I7" i="1" s="1"/>
  <c r="G9" i="2"/>
  <c r="G6" i="1"/>
  <c r="I6" i="1" s="1"/>
  <c r="G5" i="1"/>
  <c r="I5" i="1" s="1"/>
  <c r="D6" i="2"/>
  <c r="F6" i="2" s="1"/>
  <c r="D11" i="2"/>
  <c r="F11" i="2" s="1"/>
  <c r="D12" i="2"/>
  <c r="F12" i="2" s="1"/>
  <c r="D4" i="2"/>
  <c r="F4" i="2" s="1"/>
  <c r="D32" i="1"/>
  <c r="F32" i="1" s="1"/>
  <c r="D22" i="1"/>
  <c r="F22" i="1" s="1"/>
  <c r="D23" i="1"/>
  <c r="F23" i="1" s="1"/>
  <c r="H23" i="1" s="1"/>
  <c r="D24" i="1"/>
  <c r="F24" i="1" s="1"/>
  <c r="D25" i="1"/>
  <c r="F25" i="1" s="1"/>
  <c r="D21" i="1"/>
  <c r="F21" i="1" s="1"/>
  <c r="D15" i="1"/>
  <c r="F15" i="1" s="1"/>
  <c r="D16" i="1"/>
  <c r="F16" i="1" s="1"/>
  <c r="D17" i="1"/>
  <c r="F17" i="1" s="1"/>
  <c r="D18" i="1"/>
  <c r="F18" i="1" s="1"/>
  <c r="D14" i="1"/>
  <c r="F14" i="1" s="1"/>
  <c r="D12" i="1"/>
  <c r="F12" i="1" s="1"/>
  <c r="D8" i="1"/>
  <c r="F8" i="1" s="1"/>
  <c r="D9" i="1"/>
  <c r="F9" i="1" s="1"/>
  <c r="D4" i="1"/>
  <c r="F4" i="1" s="1"/>
  <c r="I20" i="1" l="1"/>
  <c r="I8" i="2"/>
  <c r="H9" i="1"/>
  <c r="G8" i="1"/>
  <c r="H8" i="1"/>
  <c r="I8" i="1" s="1"/>
  <c r="G9" i="1"/>
  <c r="I9" i="1" s="1"/>
  <c r="G4" i="1"/>
  <c r="H4" i="1"/>
  <c r="I4" i="1" s="1"/>
  <c r="H22" i="1"/>
  <c r="G22" i="1"/>
  <c r="G17" i="1"/>
  <c r="H17" i="1"/>
  <c r="H25" i="1"/>
  <c r="G25" i="1"/>
  <c r="G16" i="1"/>
  <c r="H16" i="1"/>
  <c r="H24" i="1"/>
  <c r="G24" i="1"/>
  <c r="H12" i="2"/>
  <c r="G12" i="2"/>
  <c r="G18" i="1"/>
  <c r="H18" i="1"/>
  <c r="G21" i="1"/>
  <c r="H21" i="1"/>
  <c r="H32" i="1"/>
  <c r="G32" i="1"/>
  <c r="G12" i="1"/>
  <c r="H12" i="1"/>
  <c r="H14" i="1"/>
  <c r="G14" i="1"/>
  <c r="G15" i="1"/>
  <c r="H15" i="1"/>
  <c r="G4" i="2"/>
  <c r="G11" i="2"/>
  <c r="H11" i="2"/>
  <c r="G6" i="2"/>
  <c r="F14" i="2" s="1"/>
  <c r="G23" i="1"/>
  <c r="H4" i="2"/>
  <c r="H6" i="2"/>
  <c r="F35" i="1" l="1"/>
  <c r="I22" i="1"/>
  <c r="I12" i="1"/>
  <c r="I15" i="1"/>
  <c r="I32" i="1"/>
  <c r="I35" i="1" s="1"/>
  <c r="I21" i="1"/>
  <c r="I6" i="2"/>
  <c r="I14" i="2" s="1"/>
  <c r="I4" i="2"/>
  <c r="I11" i="2"/>
  <c r="I12" i="2"/>
  <c r="I16" i="1"/>
  <c r="I18" i="1"/>
  <c r="F36" i="1"/>
  <c r="I14" i="1"/>
</calcChain>
</file>

<file path=xl/sharedStrings.xml><?xml version="1.0" encoding="utf-8"?>
<sst xmlns="http://schemas.openxmlformats.org/spreadsheetml/2006/main" count="110" uniqueCount="86">
  <si>
    <t>(A)</t>
  </si>
  <si>
    <t>(B)</t>
  </si>
  <si>
    <t>(C)</t>
  </si>
  <si>
    <t>(D)</t>
  </si>
  <si>
    <t>(E)</t>
  </si>
  <si>
    <t>(F)</t>
  </si>
  <si>
    <t>(G)</t>
  </si>
  <si>
    <t>(H)</t>
  </si>
  <si>
    <t>(I)</t>
  </si>
  <si>
    <t>No. of occurrences per respondent per year</t>
  </si>
  <si>
    <t>1.  Applications</t>
  </si>
  <si>
    <t>A.  Application for approval of construction/modification</t>
  </si>
  <si>
    <t>B.  Source information report/application</t>
  </si>
  <si>
    <t>C.  Request for ambient air monitoring alternative</t>
  </si>
  <si>
    <t>2.  Survey and Studies</t>
  </si>
  <si>
    <t>N/A</t>
  </si>
  <si>
    <t>3.  Reporting requirements</t>
  </si>
  <si>
    <t xml:space="preserve">  </t>
  </si>
  <si>
    <t>B.  Required activities</t>
  </si>
  <si>
    <t>Calculation of emission estimates</t>
  </si>
  <si>
    <t>Monitoring ambient beryllium concentrations</t>
  </si>
  <si>
    <t>C.  Create Information</t>
  </si>
  <si>
    <t xml:space="preserve">D.  Gather existing information </t>
  </si>
  <si>
    <t xml:space="preserve">E.  Write report  </t>
  </si>
  <si>
    <t>Report of calculated emission levels</t>
  </si>
  <si>
    <t xml:space="preserve">Plans for location monitors </t>
  </si>
  <si>
    <t>Report monthly ambient concentrations</t>
  </si>
  <si>
    <t>4.  Recordkeeping requirements</t>
  </si>
  <si>
    <t>B.  Plan activities</t>
  </si>
  <si>
    <t>C.  Implement activities</t>
  </si>
  <si>
    <t xml:space="preserve">D.  Develop record system </t>
  </si>
  <si>
    <t>F.  Train personnel</t>
  </si>
  <si>
    <t>G.  Audits</t>
  </si>
  <si>
    <r>
      <t xml:space="preserve">Cost </t>
    </r>
    <r>
      <rPr>
        <vertAlign val="superscript"/>
        <sz val="8"/>
        <color theme="1"/>
        <rFont val="Times New Roman"/>
        <family val="1"/>
      </rPr>
      <t>b</t>
    </r>
    <r>
      <rPr>
        <sz val="8"/>
        <color theme="1"/>
        <rFont val="Times New Roman"/>
        <family val="1"/>
      </rPr>
      <t xml:space="preserve"> ($)</t>
    </r>
  </si>
  <si>
    <r>
      <t xml:space="preserve">Emissions test </t>
    </r>
    <r>
      <rPr>
        <vertAlign val="superscript"/>
        <sz val="8"/>
        <color theme="1"/>
        <rFont val="Times New Roman"/>
        <family val="1"/>
      </rPr>
      <t>c</t>
    </r>
  </si>
  <si>
    <t>Activity</t>
  </si>
  <si>
    <t>EPA person- hours per occurrence</t>
  </si>
  <si>
    <t>No. of occurrences per plant per year</t>
  </si>
  <si>
    <t>Performance test</t>
  </si>
  <si>
    <t>Report review</t>
  </si>
  <si>
    <t>Application of construction</t>
  </si>
  <si>
    <t>Notification of anticipated firing of rocket motor</t>
  </si>
  <si>
    <r>
      <t xml:space="preserve">Plants per year </t>
    </r>
    <r>
      <rPr>
        <vertAlign val="superscript"/>
        <sz val="8"/>
        <color theme="1"/>
        <rFont val="Times New Roman"/>
        <family val="1"/>
      </rPr>
      <t>a</t>
    </r>
  </si>
  <si>
    <r>
      <t xml:space="preserve">Respondents per year </t>
    </r>
    <r>
      <rPr>
        <vertAlign val="superscript"/>
        <sz val="8"/>
        <color theme="1"/>
        <rFont val="Times New Roman"/>
        <family val="1"/>
      </rPr>
      <t>a</t>
    </r>
  </si>
  <si>
    <t>Management person-hours per year 
(E x 0.05)</t>
  </si>
  <si>
    <t>Clerical person-hours per year 
(E x 0.1)</t>
  </si>
  <si>
    <t>Burden Item</t>
  </si>
  <si>
    <t>Managerial</t>
  </si>
  <si>
    <t>Technical</t>
  </si>
  <si>
    <t>Clerical</t>
  </si>
  <si>
    <t>Management person-hours per year
(E x 0.05)</t>
  </si>
  <si>
    <t>Clerical person-hours per year
(E x 0.1)</t>
  </si>
  <si>
    <t>A.  Familiarization with rule requirement</t>
  </si>
  <si>
    <t>Assumptions:</t>
  </si>
  <si>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</si>
  <si>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r>
      <t>f</t>
    </r>
    <r>
      <rPr>
        <sz val="10"/>
        <color theme="1"/>
        <rFont val="Times New Roman"/>
        <family val="1"/>
      </rPr>
      <t xml:space="preserve">  We have assumed that it will take three hours to enter information.</t>
    </r>
  </si>
  <si>
    <r>
      <t>e</t>
    </r>
    <r>
      <rPr>
        <sz val="10"/>
        <color theme="1"/>
        <rFont val="Times New Roman"/>
        <family val="1"/>
      </rPr>
      <t xml:space="preserve">  We have assumed that it will take three hours to write the test report.</t>
    </r>
  </si>
  <si>
    <r>
      <t>d</t>
    </r>
    <r>
      <rPr>
        <sz val="10"/>
        <color theme="1"/>
        <rFont val="Times New Roman"/>
        <family val="1"/>
      </rPr>
      <t xml:space="preserve">  We have assumed that it will take one hour to write the test report notification.</t>
    </r>
  </si>
  <si>
    <r>
      <t>a</t>
    </r>
    <r>
      <rPr>
        <sz val="10"/>
        <color theme="1"/>
        <rFont val="Times New Roman"/>
        <family val="1"/>
      </rPr>
      <t xml:space="preserve">  We have assumed that there will be one existing source subject to the rule, with no additional new sources per year that will become subject to the rule over the three-year period of this ICR.</t>
    </r>
  </si>
  <si>
    <r>
      <t>d</t>
    </r>
    <r>
      <rPr>
        <sz val="10"/>
        <color theme="1"/>
        <rFont val="Times New Roman"/>
        <family val="1"/>
      </rPr>
      <t xml:space="preserve">  We have assumed that it will take three hours to review the notification of anticipated firing of rocket motor report.</t>
    </r>
  </si>
  <si>
    <r>
      <t>e</t>
    </r>
    <r>
      <rPr>
        <sz val="10"/>
        <color theme="1"/>
        <rFont val="Times New Roman"/>
        <family val="1"/>
      </rPr>
      <t xml:space="preserve">  We have assumed that it will take one hour to review the test results report.</t>
    </r>
  </si>
  <si>
    <r>
      <rPr>
        <vertAlign val="superscript"/>
        <sz val="10"/>
        <color theme="1"/>
        <rFont val="Times New Roman"/>
        <family val="1"/>
      </rPr>
      <t xml:space="preserve">f  </t>
    </r>
    <r>
      <rPr>
        <sz val="10"/>
        <color theme="1"/>
        <rFont val="Times New Roman"/>
        <family val="1"/>
      </rPr>
      <t>Totals have been rounded to 3 significant figures. Figures may not add exactly due to rounding.</t>
    </r>
  </si>
  <si>
    <r>
      <t>c</t>
    </r>
    <r>
      <rPr>
        <sz val="10"/>
        <color theme="1"/>
        <rFont val="Times New Roman"/>
        <family val="1"/>
      </rPr>
      <t xml:space="preserve">  We have assumed that it will take 6 hours to complete the emission test.</t>
    </r>
  </si>
  <si>
    <r>
      <t>E.  Enter information</t>
    </r>
    <r>
      <rPr>
        <vertAlign val="superscript"/>
        <sz val="8"/>
        <color theme="1"/>
        <rFont val="Times New Roman"/>
        <family val="1"/>
      </rPr>
      <t>f</t>
    </r>
  </si>
  <si>
    <t>Technical person- hours per year 
(E = C x D)</t>
  </si>
  <si>
    <t>EPA person- hours per plant per year 
(C = A x B)</t>
  </si>
  <si>
    <t>Person- hours per respondent per year 
(C = A x B)</t>
  </si>
  <si>
    <r>
      <t>Rocket motor firing</t>
    </r>
    <r>
      <rPr>
        <vertAlign val="superscript"/>
        <sz val="8"/>
        <color theme="1"/>
        <rFont val="Times New Roman"/>
        <family val="1"/>
      </rPr>
      <t>c</t>
    </r>
  </si>
  <si>
    <r>
      <t>c</t>
    </r>
    <r>
      <rPr>
        <sz val="10"/>
        <color theme="1"/>
        <rFont val="Times New Roman"/>
        <family val="1"/>
      </rPr>
      <t xml:space="preserve">  We have assumed that it will take six hours to observe the rocket motor firing test.</t>
    </r>
  </si>
  <si>
    <r>
      <t>Review report of test results</t>
    </r>
    <r>
      <rPr>
        <vertAlign val="superscript"/>
        <sz val="8"/>
        <color theme="1"/>
        <rFont val="Times New Roman"/>
        <family val="1"/>
      </rPr>
      <t>e</t>
    </r>
  </si>
  <si>
    <r>
      <t>TOTAL ANNUAL BURDEN (rounded)</t>
    </r>
    <r>
      <rPr>
        <b/>
        <vertAlign val="superscript"/>
        <sz val="8"/>
        <color theme="1"/>
        <rFont val="Times New Roman"/>
        <family val="1"/>
      </rPr>
      <t>f</t>
    </r>
  </si>
  <si>
    <r>
      <t>TOTAL ANNUAL BURDEN AND COST (rounded)</t>
    </r>
    <r>
      <rPr>
        <b/>
        <vertAlign val="superscript"/>
        <sz val="8"/>
        <color theme="1"/>
        <rFont val="Times New Roman"/>
        <family val="1"/>
      </rPr>
      <t>g</t>
    </r>
  </si>
  <si>
    <r>
      <t>TOTAL CAPITAL AND O&amp;M COST (rounded)</t>
    </r>
    <r>
      <rPr>
        <b/>
        <vertAlign val="superscript"/>
        <sz val="8"/>
        <color rgb="FF000000"/>
        <rFont val="Times New Roman"/>
        <family val="1"/>
      </rPr>
      <t>g</t>
    </r>
  </si>
  <si>
    <r>
      <t>GRAND TOTAL (rounded)</t>
    </r>
    <r>
      <rPr>
        <b/>
        <vertAlign val="superscript"/>
        <sz val="8"/>
        <color rgb="FF000000"/>
        <rFont val="Times New Roman"/>
        <family val="1"/>
      </rPr>
      <t>g</t>
    </r>
  </si>
  <si>
    <t>Reporting Subtotal</t>
  </si>
  <si>
    <t>Recordkeeping Subtotal</t>
  </si>
  <si>
    <r>
      <t>a</t>
    </r>
    <r>
      <rPr>
        <sz val="10"/>
        <rFont val="Times New Roman"/>
        <family val="1"/>
      </rPr>
      <t xml:space="preserve">  We have assumed that there will be one existing source subject to the rule, with no additional new sources per year that will become subject to the rule over the three-year period of this ICR. We assume that each respondent will have to familiarize with the regulatory requirements each year when the test is performed.</t>
    </r>
  </si>
  <si>
    <r>
      <t>b</t>
    </r>
    <r>
      <rPr>
        <sz val="10"/>
        <color theme="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</si>
  <si>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t>Person-hours per occurrence</t>
  </si>
  <si>
    <r>
      <t>b</t>
    </r>
    <r>
      <rPr>
        <sz val="10"/>
        <color theme="1"/>
        <rFont val="Times New Roman"/>
        <family val="1"/>
      </rPr>
      <t xml:space="preserve">  This cost is based on the following hourly labor rates times a 1.6 benefits multiplication factor to account for government overhead expenses: $68.37 for Managerial, $50.72 for Technical and $27.46 Clerical.  These rates are from the Office of Personnel Management (OPM) 2020 General Schedule which excludes locality rates of pay.</t>
    </r>
  </si>
  <si>
    <r>
      <t xml:space="preserve">Notification of anticipated firing </t>
    </r>
    <r>
      <rPr>
        <vertAlign val="superscript"/>
        <sz val="8"/>
        <color theme="1"/>
        <rFont val="Times New Roman"/>
        <family val="1"/>
      </rPr>
      <t>d</t>
    </r>
  </si>
  <si>
    <r>
      <t xml:space="preserve">Emission test report </t>
    </r>
    <r>
      <rPr>
        <vertAlign val="superscript"/>
        <sz val="8"/>
        <color theme="1"/>
        <rFont val="Times New Roman"/>
        <family val="1"/>
      </rPr>
      <t>e</t>
    </r>
  </si>
  <si>
    <t>Notification of anticipated startup</t>
  </si>
  <si>
    <t>Notification of actual startup</t>
  </si>
  <si>
    <t>Notification of physical or operational change</t>
  </si>
  <si>
    <t>Notification of performance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</si>
</sst>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7" x14ac:knownFonts="1">
    <font>
      <sz val="11"/>
      <color theme="1"/>
      <name val="Calibri"/>
      <family val="2"/>
      <scheme val="minor"/>
    </font>
    <font>
      <sz val="8"/>
      <color theme="1"/>
      <name val="Times New Roman"/>
      <family val="1"/>
    </font>
    <font>
      <sz val="8"/>
      <color theme="1"/>
      <name val="Calibri"/>
      <family val="2"/>
      <scheme val="minor"/>
    </font>
    <font>
      <vertAlign val="superscript"/>
      <sz val="8"/>
      <color theme="1"/>
      <name val="Times New Roman"/>
      <family val="1"/>
    </font>
    <font>
      <b/>
      <i/>
      <sz val="8"/>
      <color theme="1"/>
      <name val="Times New Roman"/>
      <family val="1"/>
    </font>
    <font>
      <b/>
      <sz val="8"/>
      <color theme="1"/>
      <name val="Times New Roman"/>
      <family val="1"/>
    </font>
    <font>
      <b/>
      <sz val="8"/>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b/>
      <vertAlign val="superscript"/>
      <sz val="8"/>
      <color theme="1"/>
      <name val="Times New Roman"/>
      <family val="1"/>
    </font>
    <font>
      <b/>
      <sz val="8"/>
      <color rgb="FF000000"/>
      <name val="Times New Roman"/>
      <family val="1"/>
    </font>
    <font>
      <b/>
      <vertAlign val="superscript"/>
      <sz val="8"/>
      <color rgb="FF000000"/>
      <name val="Times New Roman"/>
      <family val="1"/>
    </font>
    <font>
      <vertAlign val="superscript"/>
      <sz val="10"/>
      <name val="Times New Roman"/>
      <family val="1"/>
    </font>
    <font>
      <sz val="10"/>
      <name val="Times New Roman"/>
      <family val="1"/>
    </font>
    <font>
      <sz val="8"/>
      <color rgb="FFFF0000"/>
      <name val="Calibri"/>
      <family val="2"/>
      <scheme val="minor"/>
    </font>
    <font>
      <sz val="8"/>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6" fontId="2" fillId="0" borderId="0" xfId="0" applyNumberFormat="1" applyFont="1"/>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left" vertical="top" wrapText="1" indent="1"/>
    </xf>
    <xf numFmtId="8" fontId="1" fillId="0" borderId="1" xfId="0" applyNumberFormat="1" applyFont="1" applyBorder="1" applyAlignment="1">
      <alignment horizontal="right" vertical="top" wrapText="1"/>
    </xf>
    <xf numFmtId="0" fontId="1" fillId="0" borderId="1" xfId="0" applyFont="1" applyBorder="1" applyAlignment="1">
      <alignment horizontal="left" vertical="top" wrapText="1" indent="3"/>
    </xf>
    <xf numFmtId="6" fontId="1" fillId="0" borderId="1" xfId="0" applyNumberFormat="1" applyFont="1" applyBorder="1" applyAlignment="1">
      <alignment horizontal="right" vertical="top" wrapText="1"/>
    </xf>
    <xf numFmtId="0" fontId="4" fillId="0" borderId="1" xfId="0" applyFont="1" applyBorder="1" applyAlignment="1">
      <alignment vertical="top" wrapText="1"/>
    </xf>
    <xf numFmtId="0" fontId="5" fillId="0" borderId="1" xfId="0" applyFont="1" applyBorder="1" applyAlignment="1">
      <alignment horizontal="center" vertical="top" wrapText="1"/>
    </xf>
    <xf numFmtId="0" fontId="6" fillId="0" borderId="0" xfId="0" applyFont="1"/>
    <xf numFmtId="6" fontId="5"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2"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5" fillId="0" borderId="1" xfId="0" applyFont="1" applyBorder="1" applyAlignment="1">
      <alignment vertical="top" wrapText="1"/>
    </xf>
    <xf numFmtId="0" fontId="1" fillId="0" borderId="1" xfId="0" applyFont="1" applyFill="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1"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6" fontId="5" fillId="0" borderId="0" xfId="0" applyNumberFormat="1" applyFont="1" applyBorder="1" applyAlignment="1">
      <alignment horizontal="right" vertical="top" wrapText="1"/>
    </xf>
    <xf numFmtId="0" fontId="7" fillId="0" borderId="0" xfId="0" applyFont="1" applyAlignment="1">
      <alignment vertical="top"/>
    </xf>
    <xf numFmtId="0" fontId="8" fillId="0" borderId="0" xfId="0" applyFont="1" applyAlignment="1"/>
    <xf numFmtId="0" fontId="9" fillId="0" borderId="0" xfId="0" applyFont="1" applyAlignment="1">
      <alignment wrapText="1"/>
    </xf>
    <xf numFmtId="8" fontId="5" fillId="0" borderId="1" xfId="0" applyNumberFormat="1" applyFont="1" applyBorder="1" applyAlignment="1">
      <alignment horizontal="right" vertical="top" wrapText="1"/>
    </xf>
    <xf numFmtId="0" fontId="11" fillId="0" borderId="1" xfId="0" applyFont="1" applyFill="1" applyBorder="1" applyAlignment="1">
      <alignment horizontal="left"/>
    </xf>
    <xf numFmtId="1"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6" fontId="5" fillId="0" borderId="1" xfId="0" applyNumberFormat="1" applyFont="1" applyFill="1" applyBorder="1" applyAlignment="1">
      <alignment horizontal="right" vertical="top" wrapText="1"/>
    </xf>
    <xf numFmtId="0" fontId="8" fillId="0" borderId="0" xfId="0" applyFont="1" applyFill="1" applyAlignment="1"/>
    <xf numFmtId="0" fontId="2" fillId="0" borderId="0" xfId="0" applyFont="1" applyFill="1"/>
    <xf numFmtId="0" fontId="1" fillId="0" borderId="1" xfId="0" applyFont="1" applyFill="1" applyBorder="1" applyAlignment="1">
      <alignment horizontal="left" vertical="top" wrapText="1" indent="1"/>
    </xf>
    <xf numFmtId="0" fontId="1" fillId="0" borderId="1" xfId="0" applyFont="1" applyFill="1" applyBorder="1" applyAlignment="1">
      <alignment vertical="top" wrapText="1"/>
    </xf>
    <xf numFmtId="0" fontId="5" fillId="0" borderId="1" xfId="0" applyFont="1" applyFill="1" applyBorder="1" applyAlignment="1">
      <alignment vertical="top" wrapText="1"/>
    </xf>
    <xf numFmtId="0" fontId="1" fillId="0" borderId="1" xfId="0" applyFont="1" applyBorder="1" applyAlignment="1">
      <alignment horizontal="center" vertical="top" wrapText="1"/>
    </xf>
    <xf numFmtId="0" fontId="15" fillId="0" borderId="0" xfId="0" applyFont="1"/>
    <xf numFmtId="0" fontId="16" fillId="0" borderId="1" xfId="0" applyFont="1" applyBorder="1" applyAlignment="1">
      <alignment horizontal="left" vertical="top" wrapText="1" indent="3"/>
    </xf>
    <xf numFmtId="0" fontId="16" fillId="0" borderId="1" xfId="0" applyFont="1" applyBorder="1" applyAlignment="1">
      <alignment vertical="top" wrapText="1"/>
    </xf>
    <xf numFmtId="0" fontId="16" fillId="0" borderId="1" xfId="0" applyFont="1" applyBorder="1" applyAlignment="1">
      <alignment horizontal="left" vertical="top" wrapText="1" indent="1"/>
    </xf>
    <xf numFmtId="0" fontId="13" fillId="0" borderId="0" xfId="0" applyFont="1" applyFill="1" applyAlignment="1">
      <alignment horizontal="left" wrapText="1"/>
    </xf>
    <xf numFmtId="0" fontId="8" fillId="0" borderId="0" xfId="0" applyFont="1" applyAlignment="1">
      <alignment horizontal="left" wrapText="1"/>
    </xf>
    <xf numFmtId="0" fontId="1" fillId="0" borderId="1" xfId="0" applyFont="1" applyBorder="1" applyAlignment="1">
      <alignment horizontal="left" vertical="top" wrapText="1" indent="2"/>
    </xf>
    <xf numFmtId="0" fontId="1" fillId="0" borderId="1" xfId="0" applyFont="1" applyBorder="1" applyAlignment="1">
      <alignment horizontal="center" vertical="top" wrapText="1"/>
    </xf>
    <xf numFmtId="1" fontId="5" fillId="0" borderId="2" xfId="0"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 fillId="0" borderId="1" xfId="0" applyFont="1" applyBorder="1" applyAlignment="1">
      <alignment vertical="top" wrapText="1"/>
    </xf>
    <xf numFmtId="1" fontId="5" fillId="0" borderId="3"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0" fontId="8" fillId="0"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A33" zoomScale="115" zoomScaleNormal="115" workbookViewId="0">
      <selection activeCell="A42" sqref="A42:I42"/>
    </sheetView>
  </sheetViews>
  <sheetFormatPr defaultColWidth="8.81640625" defaultRowHeight="10.5" x14ac:dyDescent="0.25"/>
  <cols>
    <col min="1" max="1" width="34.81640625" style="1" customWidth="1"/>
    <col min="2" max="2" width="11.7265625" style="1" customWidth="1"/>
    <col min="3" max="3" width="13.7265625" style="1" customWidth="1"/>
    <col min="4" max="4" width="14.26953125" style="1" customWidth="1"/>
    <col min="5" max="5" width="12.81640625" style="1" customWidth="1"/>
    <col min="6" max="6" width="11.7265625" style="1" customWidth="1"/>
    <col min="7" max="7" width="14" style="1" customWidth="1"/>
    <col min="8" max="16384" width="8.81640625" style="1"/>
  </cols>
  <sheetData>
    <row r="1" spans="1:12" x14ac:dyDescent="0.25">
      <c r="A1" s="3"/>
      <c r="B1" s="3" t="s">
        <v>0</v>
      </c>
      <c r="C1" s="3" t="s">
        <v>1</v>
      </c>
      <c r="D1" s="3" t="s">
        <v>2</v>
      </c>
      <c r="E1" s="3" t="s">
        <v>3</v>
      </c>
      <c r="F1" s="3" t="s">
        <v>4</v>
      </c>
      <c r="G1" s="3" t="s">
        <v>5</v>
      </c>
      <c r="H1" s="3" t="s">
        <v>6</v>
      </c>
      <c r="I1" s="3" t="s">
        <v>7</v>
      </c>
    </row>
    <row r="2" spans="1:12" s="15" customFormat="1" ht="42" x14ac:dyDescent="0.35">
      <c r="A2" s="14" t="s">
        <v>46</v>
      </c>
      <c r="B2" s="14" t="s">
        <v>78</v>
      </c>
      <c r="C2" s="14" t="s">
        <v>9</v>
      </c>
      <c r="D2" s="14" t="s">
        <v>66</v>
      </c>
      <c r="E2" s="14" t="s">
        <v>43</v>
      </c>
      <c r="F2" s="14" t="s">
        <v>64</v>
      </c>
      <c r="G2" s="14" t="s">
        <v>44</v>
      </c>
      <c r="H2" s="14" t="s">
        <v>45</v>
      </c>
      <c r="I2" s="14" t="s">
        <v>33</v>
      </c>
    </row>
    <row r="3" spans="1:12" x14ac:dyDescent="0.25">
      <c r="A3" s="4" t="s">
        <v>10</v>
      </c>
      <c r="B3" s="46"/>
      <c r="C3" s="46"/>
      <c r="D3" s="46"/>
      <c r="E3" s="46"/>
      <c r="F3" s="46"/>
      <c r="G3" s="46"/>
      <c r="H3" s="46"/>
      <c r="I3" s="46"/>
    </row>
    <row r="4" spans="1:12" x14ac:dyDescent="0.25">
      <c r="A4" s="5" t="s">
        <v>11</v>
      </c>
      <c r="B4" s="3">
        <v>12</v>
      </c>
      <c r="C4" s="3">
        <v>0.33</v>
      </c>
      <c r="D4" s="3">
        <f>B4*C4</f>
        <v>3.96</v>
      </c>
      <c r="E4" s="3">
        <v>0</v>
      </c>
      <c r="F4" s="39">
        <f t="shared" ref="F4:F9" si="0">D4*E4</f>
        <v>0</v>
      </c>
      <c r="G4" s="18">
        <f t="shared" ref="G4:G9" si="1">F4*0.05</f>
        <v>0</v>
      </c>
      <c r="H4" s="18">
        <f t="shared" ref="H4:H9" si="2">F4*0.1</f>
        <v>0</v>
      </c>
      <c r="I4" s="8">
        <f t="shared" ref="I4:I9" si="3">F4*$L$4+G4*$L$5+H4*$L$6</f>
        <v>0</v>
      </c>
      <c r="K4" s="1" t="s">
        <v>48</v>
      </c>
      <c r="L4" s="1">
        <v>121.46</v>
      </c>
    </row>
    <row r="5" spans="1:12" x14ac:dyDescent="0.25">
      <c r="A5" s="41" t="s">
        <v>82</v>
      </c>
      <c r="B5" s="39">
        <v>1</v>
      </c>
      <c r="C5" s="39">
        <v>0</v>
      </c>
      <c r="D5" s="39">
        <v>0</v>
      </c>
      <c r="E5" s="39">
        <v>0</v>
      </c>
      <c r="F5" s="39">
        <f t="shared" si="0"/>
        <v>0</v>
      </c>
      <c r="G5" s="18">
        <f t="shared" si="1"/>
        <v>0</v>
      </c>
      <c r="H5" s="18">
        <f t="shared" si="2"/>
        <v>0</v>
      </c>
      <c r="I5" s="8">
        <f t="shared" si="3"/>
        <v>0</v>
      </c>
      <c r="K5" s="1" t="s">
        <v>47</v>
      </c>
      <c r="L5" s="1">
        <v>148.44999999999999</v>
      </c>
    </row>
    <row r="6" spans="1:12" x14ac:dyDescent="0.25">
      <c r="A6" s="41" t="s">
        <v>83</v>
      </c>
      <c r="B6" s="39">
        <v>1</v>
      </c>
      <c r="C6" s="39">
        <v>0</v>
      </c>
      <c r="D6" s="39">
        <v>0</v>
      </c>
      <c r="E6" s="39">
        <v>0</v>
      </c>
      <c r="F6" s="39">
        <f t="shared" si="0"/>
        <v>0</v>
      </c>
      <c r="G6" s="18">
        <f t="shared" si="1"/>
        <v>0</v>
      </c>
      <c r="H6" s="18">
        <f t="shared" si="2"/>
        <v>0</v>
      </c>
      <c r="I6" s="8">
        <f t="shared" si="3"/>
        <v>0</v>
      </c>
      <c r="K6" s="1" t="s">
        <v>49</v>
      </c>
      <c r="L6" s="1">
        <v>60.23</v>
      </c>
    </row>
    <row r="7" spans="1:12" x14ac:dyDescent="0.25">
      <c r="A7" s="41" t="s">
        <v>84</v>
      </c>
      <c r="B7" s="39">
        <v>1</v>
      </c>
      <c r="C7" s="39">
        <v>0</v>
      </c>
      <c r="D7" s="39">
        <v>0</v>
      </c>
      <c r="E7" s="39">
        <v>0</v>
      </c>
      <c r="F7" s="39">
        <f t="shared" si="0"/>
        <v>0</v>
      </c>
      <c r="G7" s="18">
        <f t="shared" si="1"/>
        <v>0</v>
      </c>
      <c r="H7" s="18">
        <f t="shared" si="2"/>
        <v>0</v>
      </c>
      <c r="I7" s="8">
        <f t="shared" si="3"/>
        <v>0</v>
      </c>
    </row>
    <row r="8" spans="1:12" x14ac:dyDescent="0.25">
      <c r="A8" s="5" t="s">
        <v>12</v>
      </c>
      <c r="B8" s="3">
        <v>6</v>
      </c>
      <c r="C8" s="3">
        <v>0</v>
      </c>
      <c r="D8" s="3">
        <f t="shared" ref="D8:D9" si="4">B8*C8</f>
        <v>0</v>
      </c>
      <c r="E8" s="3">
        <v>0</v>
      </c>
      <c r="F8" s="39">
        <f t="shared" si="0"/>
        <v>0</v>
      </c>
      <c r="G8" s="18">
        <f t="shared" si="1"/>
        <v>0</v>
      </c>
      <c r="H8" s="18">
        <f t="shared" si="2"/>
        <v>0</v>
      </c>
      <c r="I8" s="8">
        <f t="shared" si="3"/>
        <v>0</v>
      </c>
    </row>
    <row r="9" spans="1:12" x14ac:dyDescent="0.25">
      <c r="A9" s="5" t="s">
        <v>13</v>
      </c>
      <c r="B9" s="3">
        <v>18</v>
      </c>
      <c r="C9" s="3">
        <v>0</v>
      </c>
      <c r="D9" s="3">
        <f t="shared" si="4"/>
        <v>0</v>
      </c>
      <c r="E9" s="3">
        <v>0</v>
      </c>
      <c r="F9" s="39">
        <f t="shared" si="0"/>
        <v>0</v>
      </c>
      <c r="G9" s="18">
        <f t="shared" si="1"/>
        <v>0</v>
      </c>
      <c r="H9" s="18">
        <f t="shared" si="2"/>
        <v>0</v>
      </c>
      <c r="I9" s="8">
        <f t="shared" si="3"/>
        <v>0</v>
      </c>
    </row>
    <row r="10" spans="1:12" x14ac:dyDescent="0.25">
      <c r="A10" s="4" t="s">
        <v>14</v>
      </c>
      <c r="B10" s="46" t="s">
        <v>15</v>
      </c>
      <c r="C10" s="46"/>
      <c r="D10" s="46"/>
      <c r="E10" s="46"/>
      <c r="F10" s="46"/>
      <c r="G10" s="46"/>
      <c r="H10" s="46"/>
      <c r="I10" s="46"/>
    </row>
    <row r="11" spans="1:12" x14ac:dyDescent="0.25">
      <c r="A11" s="4" t="s">
        <v>16</v>
      </c>
      <c r="B11" s="47" t="s">
        <v>17</v>
      </c>
      <c r="C11" s="47"/>
      <c r="D11" s="47"/>
      <c r="E11" s="47"/>
      <c r="F11" s="47"/>
      <c r="G11" s="47"/>
      <c r="H11" s="47"/>
      <c r="I11" s="47"/>
    </row>
    <row r="12" spans="1:12" x14ac:dyDescent="0.25">
      <c r="A12" s="5" t="s">
        <v>52</v>
      </c>
      <c r="B12" s="3">
        <v>3</v>
      </c>
      <c r="C12" s="3">
        <v>0.33</v>
      </c>
      <c r="D12" s="3">
        <f t="shared" ref="D12" si="5">B12*C12</f>
        <v>0.99</v>
      </c>
      <c r="E12" s="3">
        <v>1</v>
      </c>
      <c r="F12" s="3">
        <f>D12*E12</f>
        <v>0.99</v>
      </c>
      <c r="G12" s="16">
        <f t="shared" ref="G12" si="6">F12*0.05</f>
        <v>4.9500000000000002E-2</v>
      </c>
      <c r="H12" s="16">
        <f t="shared" ref="H12" si="7">F12*0.1</f>
        <v>9.9000000000000005E-2</v>
      </c>
      <c r="I12" s="6">
        <f>F12*$L$4+G12*$L$5+H12*$L$6</f>
        <v>133.556445</v>
      </c>
    </row>
    <row r="13" spans="1:12" x14ac:dyDescent="0.25">
      <c r="A13" s="5" t="s">
        <v>18</v>
      </c>
      <c r="B13" s="47"/>
      <c r="C13" s="47"/>
      <c r="D13" s="47"/>
      <c r="E13" s="47"/>
      <c r="F13" s="47"/>
      <c r="G13" s="47"/>
      <c r="H13" s="47"/>
      <c r="I13" s="47"/>
    </row>
    <row r="14" spans="1:12" ht="12.5" x14ac:dyDescent="0.25">
      <c r="A14" s="7" t="s">
        <v>34</v>
      </c>
      <c r="B14" s="3">
        <v>6</v>
      </c>
      <c r="C14" s="3">
        <v>0.33</v>
      </c>
      <c r="D14" s="3">
        <f t="shared" ref="D14:D25" si="8">B14*C14</f>
        <v>1.98</v>
      </c>
      <c r="E14" s="3">
        <v>1</v>
      </c>
      <c r="F14" s="3">
        <f>D14*E14</f>
        <v>1.98</v>
      </c>
      <c r="G14" s="16">
        <f t="shared" ref="G14:G25" si="9">F14*0.05</f>
        <v>9.9000000000000005E-2</v>
      </c>
      <c r="H14" s="17">
        <f t="shared" ref="H14:H18" si="10">F14*0.1</f>
        <v>0.19800000000000001</v>
      </c>
      <c r="I14" s="6">
        <f>F14*$L$4+G14*$L$5+H14*$L$6</f>
        <v>267.11288999999999</v>
      </c>
    </row>
    <row r="15" spans="1:12" x14ac:dyDescent="0.25">
      <c r="A15" s="7" t="s">
        <v>19</v>
      </c>
      <c r="B15" s="3">
        <v>3</v>
      </c>
      <c r="C15" s="3">
        <v>0.33</v>
      </c>
      <c r="D15" s="3">
        <f t="shared" si="8"/>
        <v>0.99</v>
      </c>
      <c r="E15" s="3">
        <v>1</v>
      </c>
      <c r="F15" s="3">
        <f t="shared" ref="F15:F25" si="11">D15*E15</f>
        <v>0.99</v>
      </c>
      <c r="G15" s="16">
        <f t="shared" si="9"/>
        <v>4.9500000000000002E-2</v>
      </c>
      <c r="H15" s="17">
        <f t="shared" si="10"/>
        <v>9.9000000000000005E-2</v>
      </c>
      <c r="I15" s="6">
        <f>F15*$L$4+G15*$L$5+H15*$L$6</f>
        <v>133.556445</v>
      </c>
    </row>
    <row r="16" spans="1:12" x14ac:dyDescent="0.25">
      <c r="A16" s="7" t="s">
        <v>20</v>
      </c>
      <c r="B16" s="3">
        <v>3</v>
      </c>
      <c r="C16" s="3">
        <v>0.33</v>
      </c>
      <c r="D16" s="3">
        <f t="shared" si="8"/>
        <v>0.99</v>
      </c>
      <c r="E16" s="3">
        <v>1</v>
      </c>
      <c r="F16" s="3">
        <f t="shared" si="11"/>
        <v>0.99</v>
      </c>
      <c r="G16" s="16">
        <f t="shared" si="9"/>
        <v>4.9500000000000002E-2</v>
      </c>
      <c r="H16" s="17">
        <f t="shared" si="10"/>
        <v>9.9000000000000005E-2</v>
      </c>
      <c r="I16" s="6">
        <f>F16*$L$4+G16*$L$5+H16*$L$6</f>
        <v>133.556445</v>
      </c>
    </row>
    <row r="17" spans="1:9" x14ac:dyDescent="0.25">
      <c r="A17" s="5" t="s">
        <v>21</v>
      </c>
      <c r="B17" s="3">
        <v>2</v>
      </c>
      <c r="C17" s="3">
        <v>1</v>
      </c>
      <c r="D17" s="3">
        <f t="shared" si="8"/>
        <v>2</v>
      </c>
      <c r="E17" s="3">
        <v>0</v>
      </c>
      <c r="F17" s="3">
        <f t="shared" si="11"/>
        <v>0</v>
      </c>
      <c r="G17" s="18">
        <f t="shared" si="9"/>
        <v>0</v>
      </c>
      <c r="H17" s="18">
        <f t="shared" si="10"/>
        <v>0</v>
      </c>
      <c r="I17" s="8">
        <v>0</v>
      </c>
    </row>
    <row r="18" spans="1:9" x14ac:dyDescent="0.25">
      <c r="A18" s="5" t="s">
        <v>22</v>
      </c>
      <c r="B18" s="3">
        <v>3</v>
      </c>
      <c r="C18" s="3">
        <v>0.33</v>
      </c>
      <c r="D18" s="3">
        <f t="shared" si="8"/>
        <v>0.99</v>
      </c>
      <c r="E18" s="3">
        <v>1</v>
      </c>
      <c r="F18" s="3">
        <f t="shared" si="11"/>
        <v>0.99</v>
      </c>
      <c r="G18" s="16">
        <f t="shared" si="9"/>
        <v>4.9500000000000002E-2</v>
      </c>
      <c r="H18" s="17">
        <f t="shared" si="10"/>
        <v>9.9000000000000005E-2</v>
      </c>
      <c r="I18" s="6">
        <f>F18*$L$4+G18*$L$5+H18*$L$6</f>
        <v>133.556445</v>
      </c>
    </row>
    <row r="19" spans="1:9" ht="10" customHeight="1" x14ac:dyDescent="0.25">
      <c r="A19" s="5" t="s">
        <v>23</v>
      </c>
      <c r="B19" s="51"/>
      <c r="C19" s="51"/>
      <c r="D19" s="51"/>
      <c r="E19" s="51"/>
      <c r="F19" s="51"/>
      <c r="G19" s="51"/>
      <c r="H19" s="51"/>
      <c r="I19" s="51"/>
    </row>
    <row r="20" spans="1:9" ht="10" customHeight="1" x14ac:dyDescent="0.25">
      <c r="A20" s="41" t="s">
        <v>85</v>
      </c>
      <c r="B20" s="39">
        <v>1</v>
      </c>
      <c r="C20" s="20">
        <v>0.33</v>
      </c>
      <c r="D20" s="39">
        <f t="shared" ref="D20" si="12">B20*C20</f>
        <v>0.33</v>
      </c>
      <c r="E20" s="39">
        <v>0</v>
      </c>
      <c r="F20" s="39">
        <f t="shared" ref="F20" si="13">D20*E20</f>
        <v>0</v>
      </c>
      <c r="G20" s="18">
        <f t="shared" ref="G20" si="14">F20*0.05</f>
        <v>0</v>
      </c>
      <c r="H20" s="18">
        <f t="shared" ref="H20" si="15">F20*0.1</f>
        <v>0</v>
      </c>
      <c r="I20" s="8">
        <f>F20*$L$4+G20*$L$5+H20*$L$6</f>
        <v>0</v>
      </c>
    </row>
    <row r="21" spans="1:9" ht="12.5" x14ac:dyDescent="0.25">
      <c r="A21" s="7" t="s">
        <v>80</v>
      </c>
      <c r="B21" s="3">
        <v>1</v>
      </c>
      <c r="C21" s="20">
        <v>0.33</v>
      </c>
      <c r="D21" s="3">
        <f t="shared" si="8"/>
        <v>0.33</v>
      </c>
      <c r="E21" s="3">
        <v>1</v>
      </c>
      <c r="F21" s="3">
        <f t="shared" si="11"/>
        <v>0.33</v>
      </c>
      <c r="G21" s="16">
        <f t="shared" si="9"/>
        <v>1.6500000000000001E-2</v>
      </c>
      <c r="H21" s="16">
        <f t="shared" ref="H21:H25" si="16">F21*0.1</f>
        <v>3.3000000000000002E-2</v>
      </c>
      <c r="I21" s="6">
        <f>F21*$L$4+G21*$L$5+H21*$L$6</f>
        <v>44.518814999999996</v>
      </c>
    </row>
    <row r="22" spans="1:9" ht="12.5" x14ac:dyDescent="0.25">
      <c r="A22" s="7" t="s">
        <v>81</v>
      </c>
      <c r="B22" s="3">
        <v>3</v>
      </c>
      <c r="C22" s="20">
        <v>0.33</v>
      </c>
      <c r="D22" s="3">
        <f t="shared" si="8"/>
        <v>0.99</v>
      </c>
      <c r="E22" s="3">
        <v>1</v>
      </c>
      <c r="F22" s="3">
        <f t="shared" si="11"/>
        <v>0.99</v>
      </c>
      <c r="G22" s="16">
        <f t="shared" si="9"/>
        <v>4.9500000000000002E-2</v>
      </c>
      <c r="H22" s="17">
        <f t="shared" si="16"/>
        <v>9.9000000000000005E-2</v>
      </c>
      <c r="I22" s="6">
        <f>F22*$L$4+G22*$L$5+H22*$L$6</f>
        <v>133.556445</v>
      </c>
    </row>
    <row r="23" spans="1:9" x14ac:dyDescent="0.25">
      <c r="A23" s="7" t="s">
        <v>24</v>
      </c>
      <c r="B23" s="3">
        <v>3</v>
      </c>
      <c r="C23" s="3">
        <v>0</v>
      </c>
      <c r="D23" s="3">
        <f t="shared" si="8"/>
        <v>0</v>
      </c>
      <c r="E23" s="3">
        <v>0</v>
      </c>
      <c r="F23" s="3">
        <f t="shared" si="11"/>
        <v>0</v>
      </c>
      <c r="G23" s="18">
        <f t="shared" si="9"/>
        <v>0</v>
      </c>
      <c r="H23" s="18">
        <f t="shared" si="16"/>
        <v>0</v>
      </c>
      <c r="I23" s="8">
        <v>0</v>
      </c>
    </row>
    <row r="24" spans="1:9" x14ac:dyDescent="0.25">
      <c r="A24" s="7" t="s">
        <v>25</v>
      </c>
      <c r="B24" s="3">
        <v>1</v>
      </c>
      <c r="C24" s="3">
        <v>0</v>
      </c>
      <c r="D24" s="3">
        <f t="shared" si="8"/>
        <v>0</v>
      </c>
      <c r="E24" s="3">
        <v>0</v>
      </c>
      <c r="F24" s="3">
        <f t="shared" si="11"/>
        <v>0</v>
      </c>
      <c r="G24" s="18">
        <f t="shared" si="9"/>
        <v>0</v>
      </c>
      <c r="H24" s="18">
        <f t="shared" si="16"/>
        <v>0</v>
      </c>
      <c r="I24" s="8">
        <v>0</v>
      </c>
    </row>
    <row r="25" spans="1:9" x14ac:dyDescent="0.25">
      <c r="A25" s="7" t="s">
        <v>26</v>
      </c>
      <c r="B25" s="3">
        <v>1</v>
      </c>
      <c r="C25" s="3">
        <v>12</v>
      </c>
      <c r="D25" s="3">
        <f t="shared" si="8"/>
        <v>12</v>
      </c>
      <c r="E25" s="3">
        <v>0</v>
      </c>
      <c r="F25" s="3">
        <f t="shared" si="11"/>
        <v>0</v>
      </c>
      <c r="G25" s="18">
        <f t="shared" si="9"/>
        <v>0</v>
      </c>
      <c r="H25" s="18">
        <f t="shared" si="16"/>
        <v>0</v>
      </c>
      <c r="I25" s="8">
        <v>0</v>
      </c>
    </row>
    <row r="26" spans="1:9" s="11" customFormat="1" x14ac:dyDescent="0.25">
      <c r="A26" s="9" t="s">
        <v>74</v>
      </c>
      <c r="B26" s="10"/>
      <c r="C26" s="10"/>
      <c r="D26" s="10"/>
      <c r="E26" s="10"/>
      <c r="F26" s="48">
        <f>SUM(F4:H9,F12:H12,F14:H18,F21:H25)</f>
        <v>8.349000000000002</v>
      </c>
      <c r="G26" s="52"/>
      <c r="H26" s="53"/>
      <c r="I26" s="29">
        <f>SUM(I4:I9,I12,I14:I18,I21:I25)</f>
        <v>979.41392999999994</v>
      </c>
    </row>
    <row r="27" spans="1:9" x14ac:dyDescent="0.25">
      <c r="A27" s="4" t="s">
        <v>27</v>
      </c>
      <c r="B27" s="47"/>
      <c r="C27" s="47"/>
      <c r="D27" s="47"/>
      <c r="E27" s="47"/>
      <c r="F27" s="47"/>
      <c r="G27" s="47"/>
      <c r="H27" s="47"/>
      <c r="I27" s="47"/>
    </row>
    <row r="28" spans="1:9" x14ac:dyDescent="0.25">
      <c r="A28" s="5" t="s">
        <v>52</v>
      </c>
      <c r="B28" s="46" t="s">
        <v>15</v>
      </c>
      <c r="C28" s="46"/>
      <c r="D28" s="46"/>
      <c r="E28" s="46"/>
      <c r="F28" s="46"/>
      <c r="G28" s="46"/>
      <c r="H28" s="46"/>
      <c r="I28" s="46"/>
    </row>
    <row r="29" spans="1:9" x14ac:dyDescent="0.25">
      <c r="A29" s="5" t="s">
        <v>28</v>
      </c>
      <c r="B29" s="46" t="s">
        <v>15</v>
      </c>
      <c r="C29" s="46"/>
      <c r="D29" s="46"/>
      <c r="E29" s="46"/>
      <c r="F29" s="46"/>
      <c r="G29" s="46"/>
      <c r="H29" s="46"/>
      <c r="I29" s="46"/>
    </row>
    <row r="30" spans="1:9" x14ac:dyDescent="0.25">
      <c r="A30" s="5" t="s">
        <v>29</v>
      </c>
      <c r="B30" s="46" t="s">
        <v>15</v>
      </c>
      <c r="C30" s="46"/>
      <c r="D30" s="46"/>
      <c r="E30" s="46"/>
      <c r="F30" s="46"/>
      <c r="G30" s="46"/>
      <c r="H30" s="46"/>
      <c r="I30" s="46"/>
    </row>
    <row r="31" spans="1:9" x14ac:dyDescent="0.25">
      <c r="A31" s="5" t="s">
        <v>30</v>
      </c>
      <c r="B31" s="46" t="s">
        <v>15</v>
      </c>
      <c r="C31" s="46"/>
      <c r="D31" s="46"/>
      <c r="E31" s="46"/>
      <c r="F31" s="46"/>
      <c r="G31" s="46"/>
      <c r="H31" s="46"/>
      <c r="I31" s="46"/>
    </row>
    <row r="32" spans="1:9" ht="12.5" x14ac:dyDescent="0.25">
      <c r="A32" s="5" t="s">
        <v>63</v>
      </c>
      <c r="B32" s="3">
        <v>3</v>
      </c>
      <c r="C32" s="3">
        <v>0.33</v>
      </c>
      <c r="D32" s="3">
        <f t="shared" ref="D32" si="17">B32*C32</f>
        <v>0.99</v>
      </c>
      <c r="E32" s="3">
        <v>1</v>
      </c>
      <c r="F32" s="3">
        <f t="shared" ref="F32" si="18">D32*E32</f>
        <v>0.99</v>
      </c>
      <c r="G32" s="16">
        <f t="shared" ref="G32" si="19">F32*0.05</f>
        <v>4.9500000000000002E-2</v>
      </c>
      <c r="H32" s="17">
        <f t="shared" ref="H32" si="20">F32*0.1</f>
        <v>9.9000000000000005E-2</v>
      </c>
      <c r="I32" s="6">
        <f>F32*$L$4+G32*$L$5+H32*$L$6</f>
        <v>133.556445</v>
      </c>
    </row>
    <row r="33" spans="1:14" x14ac:dyDescent="0.25">
      <c r="A33" s="5" t="s">
        <v>31</v>
      </c>
      <c r="B33" s="46" t="s">
        <v>15</v>
      </c>
      <c r="C33" s="46"/>
      <c r="D33" s="46"/>
      <c r="E33" s="46"/>
      <c r="F33" s="46"/>
      <c r="G33" s="46"/>
      <c r="H33" s="46"/>
      <c r="I33" s="46"/>
    </row>
    <row r="34" spans="1:14" x14ac:dyDescent="0.25">
      <c r="A34" s="5" t="s">
        <v>32</v>
      </c>
      <c r="B34" s="46" t="s">
        <v>15</v>
      </c>
      <c r="C34" s="46"/>
      <c r="D34" s="46"/>
      <c r="E34" s="46"/>
      <c r="F34" s="46"/>
      <c r="G34" s="46"/>
      <c r="H34" s="46"/>
      <c r="I34" s="46"/>
    </row>
    <row r="35" spans="1:14" s="11" customFormat="1" x14ac:dyDescent="0.25">
      <c r="A35" s="9" t="s">
        <v>75</v>
      </c>
      <c r="B35" s="13"/>
      <c r="C35" s="13"/>
      <c r="D35" s="13"/>
      <c r="E35" s="13"/>
      <c r="F35" s="48">
        <f>SUM(F32:H32)</f>
        <v>1.1385000000000001</v>
      </c>
      <c r="G35" s="52"/>
      <c r="H35" s="53"/>
      <c r="I35" s="29">
        <f>I32</f>
        <v>133.556445</v>
      </c>
    </row>
    <row r="36" spans="1:14" ht="12.75" customHeight="1" x14ac:dyDescent="0.25">
      <c r="A36" s="19" t="s">
        <v>71</v>
      </c>
      <c r="B36" s="3"/>
      <c r="C36" s="3"/>
      <c r="D36" s="3"/>
      <c r="E36" s="3"/>
      <c r="F36" s="48">
        <f>F26+F35</f>
        <v>9.4875000000000025</v>
      </c>
      <c r="G36" s="49"/>
      <c r="H36" s="50"/>
      <c r="I36" s="12">
        <f>ROUND((I26+I35),-1)</f>
        <v>1110</v>
      </c>
      <c r="J36" s="40"/>
    </row>
    <row r="37" spans="1:14" ht="12.5" x14ac:dyDescent="0.25">
      <c r="A37" s="30" t="s">
        <v>72</v>
      </c>
      <c r="B37" s="20"/>
      <c r="C37" s="20"/>
      <c r="D37" s="20"/>
      <c r="E37" s="20"/>
      <c r="F37" s="31"/>
      <c r="G37" s="32"/>
      <c r="H37" s="32"/>
      <c r="I37" s="33">
        <v>0</v>
      </c>
      <c r="N37" s="2"/>
    </row>
    <row r="38" spans="1:14" ht="12.5" x14ac:dyDescent="0.25">
      <c r="A38" s="30" t="s">
        <v>73</v>
      </c>
      <c r="B38" s="20"/>
      <c r="C38" s="20"/>
      <c r="D38" s="20"/>
      <c r="E38" s="20"/>
      <c r="F38" s="31"/>
      <c r="G38" s="32"/>
      <c r="H38" s="32"/>
      <c r="I38" s="33">
        <f>ROUND(I36+I37,-1)</f>
        <v>1110</v>
      </c>
      <c r="J38" s="40"/>
    </row>
    <row r="39" spans="1:14" x14ac:dyDescent="0.25">
      <c r="A39" s="21"/>
      <c r="B39" s="22"/>
      <c r="C39" s="22"/>
      <c r="D39" s="22"/>
      <c r="E39" s="22"/>
      <c r="F39" s="23"/>
      <c r="G39" s="24"/>
      <c r="H39" s="24"/>
      <c r="I39" s="25"/>
    </row>
    <row r="40" spans="1:14" ht="13" x14ac:dyDescent="0.3">
      <c r="A40" s="28" t="s">
        <v>53</v>
      </c>
      <c r="B40" s="22"/>
      <c r="C40" s="22"/>
      <c r="D40" s="22"/>
      <c r="E40" s="22"/>
      <c r="F40" s="23"/>
      <c r="G40" s="24"/>
      <c r="H40" s="24"/>
      <c r="I40" s="25"/>
    </row>
    <row r="41" spans="1:14" ht="29.25" customHeight="1" x14ac:dyDescent="0.3">
      <c r="A41" s="44" t="s">
        <v>76</v>
      </c>
      <c r="B41" s="44"/>
      <c r="C41" s="44"/>
      <c r="D41" s="44"/>
      <c r="E41" s="44"/>
      <c r="F41" s="44"/>
      <c r="G41" s="44"/>
      <c r="H41" s="44"/>
      <c r="I41" s="44"/>
    </row>
    <row r="42" spans="1:14" ht="54" customHeight="1" x14ac:dyDescent="0.3">
      <c r="A42" s="45" t="s">
        <v>77</v>
      </c>
      <c r="B42" s="45"/>
      <c r="C42" s="45"/>
      <c r="D42" s="45"/>
      <c r="E42" s="45"/>
      <c r="F42" s="45"/>
      <c r="G42" s="45"/>
      <c r="H42" s="45"/>
      <c r="I42" s="45"/>
    </row>
    <row r="43" spans="1:14" ht="15.5" x14ac:dyDescent="0.3">
      <c r="A43" s="27" t="s">
        <v>62</v>
      </c>
    </row>
    <row r="44" spans="1:14" ht="15.5" x14ac:dyDescent="0.3">
      <c r="A44" s="27" t="s">
        <v>57</v>
      </c>
    </row>
    <row r="45" spans="1:14" ht="15.5" x14ac:dyDescent="0.3">
      <c r="A45" s="27" t="s">
        <v>56</v>
      </c>
    </row>
    <row r="46" spans="1:14" ht="15.5" x14ac:dyDescent="0.3">
      <c r="A46" s="27" t="s">
        <v>55</v>
      </c>
    </row>
    <row r="47" spans="1:14" ht="15.5" x14ac:dyDescent="0.25">
      <c r="A47" s="26" t="s">
        <v>54</v>
      </c>
    </row>
  </sheetData>
  <mergeCells count="17">
    <mergeCell ref="F35:H35"/>
    <mergeCell ref="A41:I41"/>
    <mergeCell ref="A42:I42"/>
    <mergeCell ref="B3:I3"/>
    <mergeCell ref="B10:I10"/>
    <mergeCell ref="B11:I11"/>
    <mergeCell ref="F36:H36"/>
    <mergeCell ref="B13:I13"/>
    <mergeCell ref="B19:I19"/>
    <mergeCell ref="B27:I27"/>
    <mergeCell ref="B28:I28"/>
    <mergeCell ref="B29:I29"/>
    <mergeCell ref="B30:I30"/>
    <mergeCell ref="B31:I31"/>
    <mergeCell ref="B33:I33"/>
    <mergeCell ref="B34:I34"/>
    <mergeCell ref="F26:H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topLeftCell="A10" zoomScale="115" zoomScaleNormal="115" workbookViewId="0">
      <selection activeCell="H20" sqref="H20"/>
    </sheetView>
  </sheetViews>
  <sheetFormatPr defaultColWidth="8.81640625" defaultRowHeight="10.5" x14ac:dyDescent="0.25"/>
  <cols>
    <col min="1" max="1" width="35.453125" style="1" customWidth="1"/>
    <col min="2" max="2" width="13.7265625" style="1" customWidth="1"/>
    <col min="3" max="3" width="16.26953125" style="1" customWidth="1"/>
    <col min="4" max="4" width="12" style="1" customWidth="1"/>
    <col min="5" max="5" width="8.81640625" style="1"/>
    <col min="6" max="6" width="13.54296875" style="1" customWidth="1"/>
    <col min="7" max="7" width="13.81640625" style="1" customWidth="1"/>
    <col min="8" max="8" width="12.7265625" style="1" customWidth="1"/>
    <col min="9" max="9" width="8.81640625" style="1"/>
    <col min="10" max="10" width="5" style="1" customWidth="1"/>
    <col min="11" max="16384" width="8.81640625" style="1"/>
  </cols>
  <sheetData>
    <row r="1" spans="1:14" x14ac:dyDescent="0.25">
      <c r="A1" s="3"/>
      <c r="B1" s="3" t="s">
        <v>0</v>
      </c>
      <c r="C1" s="3" t="s">
        <v>1</v>
      </c>
      <c r="D1" s="3" t="s">
        <v>2</v>
      </c>
      <c r="E1" s="3" t="s">
        <v>3</v>
      </c>
      <c r="F1" s="3" t="s">
        <v>4</v>
      </c>
      <c r="G1" s="3" t="s">
        <v>5</v>
      </c>
      <c r="H1" s="3" t="s">
        <v>6</v>
      </c>
      <c r="I1" s="3" t="s">
        <v>8</v>
      </c>
    </row>
    <row r="2" spans="1:14" s="15" customFormat="1" ht="31.5" x14ac:dyDescent="0.35">
      <c r="A2" s="14" t="s">
        <v>35</v>
      </c>
      <c r="B2" s="14" t="s">
        <v>36</v>
      </c>
      <c r="C2" s="14" t="s">
        <v>37</v>
      </c>
      <c r="D2" s="14" t="s">
        <v>65</v>
      </c>
      <c r="E2" s="14" t="s">
        <v>42</v>
      </c>
      <c r="F2" s="14" t="s">
        <v>64</v>
      </c>
      <c r="G2" s="14" t="s">
        <v>50</v>
      </c>
      <c r="H2" s="14" t="s">
        <v>51</v>
      </c>
      <c r="I2" s="14" t="s">
        <v>33</v>
      </c>
    </row>
    <row r="3" spans="1:14" x14ac:dyDescent="0.25">
      <c r="A3" s="4" t="s">
        <v>38</v>
      </c>
      <c r="B3" s="47"/>
      <c r="C3" s="47"/>
      <c r="D3" s="47"/>
      <c r="E3" s="47"/>
      <c r="F3" s="47"/>
      <c r="G3" s="47"/>
      <c r="H3" s="47"/>
      <c r="I3" s="47"/>
    </row>
    <row r="4" spans="1:14" ht="12.5" x14ac:dyDescent="0.25">
      <c r="A4" s="36" t="s">
        <v>67</v>
      </c>
      <c r="B4" s="3">
        <v>6</v>
      </c>
      <c r="C4" s="3">
        <v>0.33</v>
      </c>
      <c r="D4" s="3">
        <f>B4*C4</f>
        <v>1.98</v>
      </c>
      <c r="E4" s="3">
        <v>1</v>
      </c>
      <c r="F4" s="3">
        <f>D4*E4</f>
        <v>1.98</v>
      </c>
      <c r="G4" s="16">
        <f>F4*0.05</f>
        <v>9.9000000000000005E-2</v>
      </c>
      <c r="H4" s="16">
        <f>F4*0.1</f>
        <v>0.19800000000000001</v>
      </c>
      <c r="I4" s="6">
        <f>F4*$L$12+G4*$L$13+H4*$L$14</f>
        <v>112.63131</v>
      </c>
    </row>
    <row r="5" spans="1:14" x14ac:dyDescent="0.25">
      <c r="A5" s="42" t="s">
        <v>39</v>
      </c>
      <c r="B5" s="47"/>
      <c r="C5" s="47"/>
      <c r="D5" s="47"/>
      <c r="E5" s="47"/>
      <c r="F5" s="47"/>
      <c r="G5" s="47"/>
      <c r="H5" s="47"/>
      <c r="I5" s="47"/>
    </row>
    <row r="6" spans="1:14" x14ac:dyDescent="0.25">
      <c r="A6" s="43" t="s">
        <v>40</v>
      </c>
      <c r="B6" s="3">
        <v>2</v>
      </c>
      <c r="C6" s="3">
        <v>0.33</v>
      </c>
      <c r="D6" s="3">
        <f t="shared" ref="D6:D12" si="0">B6*C6</f>
        <v>0.66</v>
      </c>
      <c r="E6" s="3">
        <v>0</v>
      </c>
      <c r="F6" s="3">
        <f>D6*E6</f>
        <v>0</v>
      </c>
      <c r="G6" s="18">
        <f t="shared" ref="G6:G12" si="1">F6*0.05</f>
        <v>0</v>
      </c>
      <c r="H6" s="18">
        <f t="shared" ref="H6:H12" si="2">F6*0.1</f>
        <v>0</v>
      </c>
      <c r="I6" s="8">
        <f t="shared" ref="I6:I12" si="3">F6*$L$12+G6*$L$13+H6*$L$14</f>
        <v>0</v>
      </c>
    </row>
    <row r="7" spans="1:14" x14ac:dyDescent="0.25">
      <c r="A7" s="41" t="s">
        <v>82</v>
      </c>
      <c r="B7" s="39">
        <v>1</v>
      </c>
      <c r="C7" s="39">
        <v>0</v>
      </c>
      <c r="D7" s="39">
        <f t="shared" si="0"/>
        <v>0</v>
      </c>
      <c r="E7" s="39">
        <v>0</v>
      </c>
      <c r="F7" s="39">
        <f t="shared" ref="F7:F9" si="4">D7*E7</f>
        <v>0</v>
      </c>
      <c r="G7" s="18">
        <f t="shared" ref="G7:G9" si="5">F7*0.05</f>
        <v>0</v>
      </c>
      <c r="H7" s="18">
        <f t="shared" ref="H7:H9" si="6">F7*0.1</f>
        <v>0</v>
      </c>
      <c r="I7" s="8">
        <f t="shared" si="3"/>
        <v>0</v>
      </c>
    </row>
    <row r="8" spans="1:14" x14ac:dyDescent="0.25">
      <c r="A8" s="41" t="s">
        <v>83</v>
      </c>
      <c r="B8" s="39">
        <v>1</v>
      </c>
      <c r="C8" s="39">
        <v>0</v>
      </c>
      <c r="D8" s="39">
        <f t="shared" si="0"/>
        <v>0</v>
      </c>
      <c r="E8" s="39">
        <v>0</v>
      </c>
      <c r="F8" s="39">
        <f t="shared" si="4"/>
        <v>0</v>
      </c>
      <c r="G8" s="18">
        <f t="shared" si="5"/>
        <v>0</v>
      </c>
      <c r="H8" s="18">
        <f t="shared" si="6"/>
        <v>0</v>
      </c>
      <c r="I8" s="8">
        <f t="shared" si="3"/>
        <v>0</v>
      </c>
    </row>
    <row r="9" spans="1:14" x14ac:dyDescent="0.25">
      <c r="A9" s="41" t="s">
        <v>84</v>
      </c>
      <c r="B9" s="39">
        <v>1</v>
      </c>
      <c r="C9" s="39">
        <v>0</v>
      </c>
      <c r="D9" s="39">
        <f t="shared" si="0"/>
        <v>0</v>
      </c>
      <c r="E9" s="39">
        <v>0</v>
      </c>
      <c r="F9" s="39">
        <f t="shared" si="4"/>
        <v>0</v>
      </c>
      <c r="G9" s="18">
        <f t="shared" si="5"/>
        <v>0</v>
      </c>
      <c r="H9" s="18">
        <f t="shared" si="6"/>
        <v>0</v>
      </c>
      <c r="I9" s="8">
        <f t="shared" si="3"/>
        <v>0</v>
      </c>
    </row>
    <row r="10" spans="1:14" x14ac:dyDescent="0.25">
      <c r="A10" s="43" t="s">
        <v>85</v>
      </c>
      <c r="B10" s="39">
        <v>1</v>
      </c>
      <c r="C10" s="39">
        <v>0</v>
      </c>
      <c r="D10" s="39">
        <v>0</v>
      </c>
      <c r="E10" s="39">
        <v>0</v>
      </c>
      <c r="F10" s="39">
        <f t="shared" ref="F10" si="7">D10*E10</f>
        <v>0</v>
      </c>
      <c r="G10" s="18">
        <f t="shared" ref="G10" si="8">F10*0.05</f>
        <v>0</v>
      </c>
      <c r="H10" s="18">
        <f t="shared" ref="H10" si="9">F10*0.1</f>
        <v>0</v>
      </c>
      <c r="I10" s="8">
        <f t="shared" si="3"/>
        <v>0</v>
      </c>
    </row>
    <row r="11" spans="1:14" x14ac:dyDescent="0.25">
      <c r="A11" s="43" t="s">
        <v>41</v>
      </c>
      <c r="B11" s="3">
        <v>3</v>
      </c>
      <c r="C11" s="3">
        <v>0.33</v>
      </c>
      <c r="D11" s="3">
        <f t="shared" si="0"/>
        <v>0.99</v>
      </c>
      <c r="E11" s="3">
        <v>1</v>
      </c>
      <c r="F11" s="3">
        <f>D11*E11</f>
        <v>0.99</v>
      </c>
      <c r="G11" s="16">
        <f t="shared" si="1"/>
        <v>4.9500000000000002E-2</v>
      </c>
      <c r="H11" s="16">
        <f t="shared" si="2"/>
        <v>9.9000000000000005E-2</v>
      </c>
      <c r="I11" s="6">
        <f t="shared" si="3"/>
        <v>56.315655</v>
      </c>
    </row>
    <row r="12" spans="1:14" ht="12.5" x14ac:dyDescent="0.25">
      <c r="A12" s="36" t="s">
        <v>69</v>
      </c>
      <c r="B12" s="3">
        <v>1</v>
      </c>
      <c r="C12" s="3">
        <v>0.33</v>
      </c>
      <c r="D12" s="3">
        <f t="shared" si="0"/>
        <v>0.33</v>
      </c>
      <c r="E12" s="3">
        <v>1</v>
      </c>
      <c r="F12" s="3">
        <f>D12*E12</f>
        <v>0.33</v>
      </c>
      <c r="G12" s="16">
        <f t="shared" si="1"/>
        <v>1.6500000000000001E-2</v>
      </c>
      <c r="H12" s="16">
        <f t="shared" si="2"/>
        <v>3.3000000000000002E-2</v>
      </c>
      <c r="I12" s="6">
        <f t="shared" si="3"/>
        <v>18.771885000000001</v>
      </c>
      <c r="K12" s="1" t="s">
        <v>48</v>
      </c>
      <c r="L12" s="35">
        <v>50.72</v>
      </c>
    </row>
    <row r="13" spans="1:14" x14ac:dyDescent="0.25">
      <c r="A13" s="37"/>
      <c r="B13" s="3"/>
      <c r="C13" s="3"/>
      <c r="D13" s="3"/>
      <c r="E13" s="3"/>
      <c r="F13" s="3"/>
      <c r="G13" s="3"/>
      <c r="H13" s="3"/>
      <c r="I13" s="8"/>
      <c r="K13" s="1" t="s">
        <v>47</v>
      </c>
      <c r="L13" s="35">
        <v>68.37</v>
      </c>
    </row>
    <row r="14" spans="1:14" s="11" customFormat="1" ht="13.5" customHeight="1" x14ac:dyDescent="0.25">
      <c r="A14" s="38" t="s">
        <v>70</v>
      </c>
      <c r="B14" s="10"/>
      <c r="C14" s="10"/>
      <c r="D14" s="10"/>
      <c r="E14" s="10"/>
      <c r="F14" s="54">
        <f>SUM(F4:H4,F6:H12)</f>
        <v>3.7950000000000008</v>
      </c>
      <c r="G14" s="54"/>
      <c r="H14" s="54"/>
      <c r="I14" s="12">
        <f>ROUND(SUM(I4,I6:I12), -1)</f>
        <v>190</v>
      </c>
      <c r="K14" s="1" t="s">
        <v>49</v>
      </c>
      <c r="L14" s="35">
        <v>27.46</v>
      </c>
    </row>
    <row r="15" spans="1:14" x14ac:dyDescent="0.25">
      <c r="N15" s="2"/>
    </row>
    <row r="17" spans="1:9" ht="13" x14ac:dyDescent="0.3">
      <c r="A17" s="28" t="s">
        <v>53</v>
      </c>
    </row>
    <row r="18" spans="1:9" ht="29.25" customHeight="1" x14ac:dyDescent="0.3">
      <c r="A18" s="45" t="s">
        <v>58</v>
      </c>
      <c r="B18" s="45"/>
      <c r="C18" s="45"/>
      <c r="D18" s="45"/>
      <c r="E18" s="45"/>
      <c r="F18" s="45"/>
      <c r="G18" s="45"/>
      <c r="H18" s="45"/>
      <c r="I18" s="45"/>
    </row>
    <row r="19" spans="1:9" ht="39.75" customHeight="1" x14ac:dyDescent="0.3">
      <c r="A19" s="55" t="s">
        <v>79</v>
      </c>
      <c r="B19" s="55"/>
      <c r="C19" s="55"/>
      <c r="D19" s="55"/>
      <c r="E19" s="55"/>
      <c r="F19" s="55"/>
      <c r="G19" s="55"/>
      <c r="H19" s="55"/>
      <c r="I19" s="55"/>
    </row>
    <row r="20" spans="1:9" ht="15.5" x14ac:dyDescent="0.3">
      <c r="A20" s="34" t="s">
        <v>68</v>
      </c>
      <c r="B20" s="35"/>
      <c r="C20" s="35"/>
      <c r="D20" s="35"/>
      <c r="E20" s="35"/>
      <c r="F20" s="35"/>
      <c r="G20" s="35"/>
      <c r="H20" s="35"/>
      <c r="I20" s="35"/>
    </row>
    <row r="21" spans="1:9" ht="15.5" x14ac:dyDescent="0.3">
      <c r="A21" s="27" t="s">
        <v>59</v>
      </c>
    </row>
    <row r="22" spans="1:9" ht="15.5" x14ac:dyDescent="0.3">
      <c r="A22" s="27" t="s">
        <v>60</v>
      </c>
    </row>
    <row r="23" spans="1:9" ht="15.5" x14ac:dyDescent="0.25">
      <c r="A23" s="26" t="s">
        <v>61</v>
      </c>
    </row>
  </sheetData>
  <mergeCells count="5">
    <mergeCell ref="B5:I5"/>
    <mergeCell ref="F14:H14"/>
    <mergeCell ref="B3:I3"/>
    <mergeCell ref="A19:I19"/>
    <mergeCell ref="A18:I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3" ma:contentTypeDescription="Create a new document." ma:contentTypeScope="" ma:versionID="c2543038e45b2f3413b5308dc5599e3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2918bd9feaf13603402fffd4945a7916"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2020-11-02T17:58:59+00:00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0D188423-63D4-4151-A47D-FA475358933A}">
  <ds:schemaRefs>
    <ds:schemaRef ds:uri="http://schemas.microsoft.com/sharepoint/v3/contenttype/forms"/>
  </ds:schemaRefs>
</ds:datastoreItem>
</file>

<file path=customXml/itemProps2.xml><?xml version="1.0" encoding="utf-8"?>
<ds:datastoreItem xmlns:ds="http://schemas.openxmlformats.org/officeDocument/2006/customXml" ds:itemID="{DCE3D23B-F447-4934-B760-065A0F3BEE42}">
  <ds:schemaRefs>
    <ds:schemaRef ds:uri="Microsoft.SharePoint.Taxonomy.ContentTypeSync"/>
  </ds:schemaRefs>
</ds:datastoreItem>
</file>

<file path=customXml/itemProps3.xml><?xml version="1.0" encoding="utf-8"?>
<ds:datastoreItem xmlns:ds="http://schemas.openxmlformats.org/officeDocument/2006/customXml" ds:itemID="{4606CC98-BA09-422B-AF45-F52BC050D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77A59C-9AC6-46D6-97B6-20A9AC300613}">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Table1</vt:lpstr>
      <vt:lpstr>Table2</vt:lpstr>
      <vt:lpstr>OLE_LINK3</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dcterms:created xsi:type="dcterms:W3CDTF">2014-01-14T20:47:53Z</dcterms:created>
  <dcterms:modified xsi:type="dcterms:W3CDTF">2021-02-11T13:28:10Z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y fmtid="{D5CDD505-2E9C-101B-9397-08002B2CF9AE}" pid="3" name="TaxKeyword">
    <vt:lpwstr/>
  </property>
</Properties>
</file>