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https://usdagcc-my.sharepoint.com/personal/kristen_corey_usda_gov/Documents/E and T CM/Deliverables/OMB/PRAO round 2/"/>
    </mc:Choice>
  </mc:AlternateContent>
  <xr:revisionPtr revIDLastSave="3" documentId="8_{5521E238-C707-4682-8902-0045CB31ED5A}" xr6:coauthVersionLast="45" xr6:coauthVersionMax="45" xr10:uidLastSave="{C5B688D5-4B99-4B4E-BD92-9CAA16CDF18D}"/>
  <bookViews>
    <workbookView xWindow="-120" yWindow="-120" windowWidth="29040" windowHeight="15990" xr2:uid="{00000000-000D-0000-FFFF-FFFF00000000}"/>
  </bookViews>
  <sheets>
    <sheet name="Sheet1" sheetId="1" r:id="rId1"/>
  </sheets>
  <definedNames>
    <definedName name="_xlnm._FilterDatabase" localSheetId="0" hidden="1">Sheet1!$A$2:$R$68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9" i="1" l="1"/>
  <c r="M66" i="1" l="1"/>
  <c r="O66" i="1" s="1"/>
  <c r="M65" i="1"/>
  <c r="O65" i="1" s="1"/>
  <c r="H66" i="1"/>
  <c r="J66" i="1" s="1"/>
  <c r="H65" i="1"/>
  <c r="J65" i="1" s="1"/>
  <c r="M61" i="1"/>
  <c r="O61" i="1" s="1"/>
  <c r="M60" i="1"/>
  <c r="O60" i="1" s="1"/>
  <c r="M59" i="1"/>
  <c r="O59" i="1" s="1"/>
  <c r="M58" i="1"/>
  <c r="O58" i="1" s="1"/>
  <c r="M57" i="1"/>
  <c r="O57" i="1" s="1"/>
  <c r="H61" i="1"/>
  <c r="J61" i="1" s="1"/>
  <c r="H60" i="1"/>
  <c r="J60" i="1" s="1"/>
  <c r="H59" i="1"/>
  <c r="J59" i="1" s="1"/>
  <c r="H58" i="1"/>
  <c r="J58" i="1" s="1"/>
  <c r="H57" i="1"/>
  <c r="J57" i="1" s="1"/>
  <c r="H54" i="1"/>
  <c r="J54" i="1" s="1"/>
  <c r="M54" i="1"/>
  <c r="O54" i="1" s="1"/>
  <c r="M53" i="1"/>
  <c r="O53" i="1" s="1"/>
  <c r="M52" i="1"/>
  <c r="O52" i="1" s="1"/>
  <c r="M51" i="1"/>
  <c r="O51" i="1" s="1"/>
  <c r="M50" i="1"/>
  <c r="O50" i="1" s="1"/>
  <c r="H53" i="1"/>
  <c r="J53" i="1" s="1"/>
  <c r="H52" i="1"/>
  <c r="J52" i="1" s="1"/>
  <c r="H51" i="1"/>
  <c r="J51" i="1" s="1"/>
  <c r="H50" i="1"/>
  <c r="J50" i="1" s="1"/>
  <c r="P50" i="1" s="1"/>
  <c r="M46" i="1"/>
  <c r="O46" i="1" s="1"/>
  <c r="M45" i="1"/>
  <c r="O45" i="1" s="1"/>
  <c r="M44" i="1"/>
  <c r="O44" i="1" s="1"/>
  <c r="M43" i="1"/>
  <c r="O43" i="1" s="1"/>
  <c r="M42" i="1"/>
  <c r="O42" i="1" s="1"/>
  <c r="M41" i="1"/>
  <c r="O41" i="1" s="1"/>
  <c r="M40" i="1"/>
  <c r="O40" i="1" s="1"/>
  <c r="H43" i="1"/>
  <c r="J43" i="1" s="1"/>
  <c r="H46" i="1"/>
  <c r="J46" i="1" s="1"/>
  <c r="H45" i="1"/>
  <c r="J45" i="1" s="1"/>
  <c r="H44" i="1"/>
  <c r="J44" i="1" s="1"/>
  <c r="H42" i="1"/>
  <c r="J42" i="1" s="1"/>
  <c r="H41" i="1"/>
  <c r="J41" i="1" s="1"/>
  <c r="H40" i="1"/>
  <c r="H38" i="1"/>
  <c r="J38" i="1" s="1"/>
  <c r="J12" i="1"/>
  <c r="P12" i="1" s="1"/>
  <c r="R12" i="1" s="1"/>
  <c r="K47" i="1"/>
  <c r="F47" i="1"/>
  <c r="E47" i="1"/>
  <c r="F39" i="1"/>
  <c r="E48" i="1"/>
  <c r="P65" i="1" l="1"/>
  <c r="R65" i="1" s="1"/>
  <c r="P43" i="1"/>
  <c r="R43" i="1" s="1"/>
  <c r="H47" i="1"/>
  <c r="G47" i="1" s="1"/>
  <c r="J40" i="1"/>
  <c r="P40" i="1" s="1"/>
  <c r="M47" i="1"/>
  <c r="M32" i="1"/>
  <c r="O32" i="1" s="1"/>
  <c r="H32" i="1"/>
  <c r="J32" i="1" s="1"/>
  <c r="M31" i="1"/>
  <c r="O31" i="1" s="1"/>
  <c r="H31" i="1"/>
  <c r="J31" i="1" s="1"/>
  <c r="M36" i="1"/>
  <c r="O36" i="1" s="1"/>
  <c r="H36" i="1"/>
  <c r="J36" i="1" s="1"/>
  <c r="P36" i="1" s="1"/>
  <c r="R36" i="1" s="1"/>
  <c r="M35" i="1"/>
  <c r="O35" i="1" s="1"/>
  <c r="H35" i="1"/>
  <c r="J35" i="1" s="1"/>
  <c r="M34" i="1"/>
  <c r="O34" i="1" s="1"/>
  <c r="H34" i="1"/>
  <c r="J34" i="1" s="1"/>
  <c r="M33" i="1"/>
  <c r="O33" i="1" s="1"/>
  <c r="H33" i="1"/>
  <c r="J33" i="1" s="1"/>
  <c r="M28" i="1"/>
  <c r="O28" i="1" s="1"/>
  <c r="H28" i="1"/>
  <c r="J28" i="1" s="1"/>
  <c r="M27" i="1"/>
  <c r="O27" i="1" s="1"/>
  <c r="H27" i="1"/>
  <c r="J27" i="1" s="1"/>
  <c r="M26" i="1"/>
  <c r="O26" i="1" s="1"/>
  <c r="H26" i="1"/>
  <c r="J26" i="1" s="1"/>
  <c r="M25" i="1"/>
  <c r="O25" i="1" s="1"/>
  <c r="H25" i="1"/>
  <c r="J25" i="1" s="1"/>
  <c r="H23" i="1"/>
  <c r="J23" i="1"/>
  <c r="M21" i="1"/>
  <c r="O21" i="1" s="1"/>
  <c r="M20" i="1"/>
  <c r="O20" i="1" s="1"/>
  <c r="M19" i="1"/>
  <c r="O19" i="1" s="1"/>
  <c r="H21" i="1"/>
  <c r="J21" i="1" s="1"/>
  <c r="H20" i="1"/>
  <c r="J20" i="1" s="1"/>
  <c r="H19" i="1"/>
  <c r="J19" i="1" s="1"/>
  <c r="P32" i="1" l="1"/>
  <c r="R32" i="1" s="1"/>
  <c r="P34" i="1"/>
  <c r="R34" i="1" s="1"/>
  <c r="P28" i="1"/>
  <c r="R28" i="1" s="1"/>
  <c r="P35" i="1"/>
  <c r="R35" i="1" s="1"/>
  <c r="P33" i="1"/>
  <c r="P31" i="1"/>
  <c r="R31" i="1" s="1"/>
  <c r="P26" i="1"/>
  <c r="R26" i="1" s="1"/>
  <c r="P25" i="1"/>
  <c r="P27" i="1"/>
  <c r="R27" i="1" s="1"/>
  <c r="P19" i="1"/>
  <c r="R19" i="1" s="1"/>
  <c r="P20" i="1"/>
  <c r="R20" i="1" s="1"/>
  <c r="P21" i="1"/>
  <c r="R21" i="1" s="1"/>
  <c r="M16" i="1"/>
  <c r="O16" i="1" s="1"/>
  <c r="M17" i="1"/>
  <c r="O17" i="1" s="1"/>
  <c r="M18" i="1"/>
  <c r="O18" i="1" s="1"/>
  <c r="M22" i="1"/>
  <c r="O22" i="1" s="1"/>
  <c r="M23" i="1"/>
  <c r="O23" i="1" s="1"/>
  <c r="M24" i="1"/>
  <c r="O24" i="1" s="1"/>
  <c r="M29" i="1"/>
  <c r="O29" i="1" s="1"/>
  <c r="M30" i="1"/>
  <c r="O30" i="1" s="1"/>
  <c r="M37" i="1"/>
  <c r="O37" i="1" s="1"/>
  <c r="M38" i="1"/>
  <c r="O38" i="1" s="1"/>
  <c r="H16" i="1"/>
  <c r="J16" i="1" s="1"/>
  <c r="H17" i="1"/>
  <c r="J17" i="1" s="1"/>
  <c r="H18" i="1"/>
  <c r="J18" i="1" s="1"/>
  <c r="H22" i="1"/>
  <c r="J22" i="1" s="1"/>
  <c r="H24" i="1"/>
  <c r="J24" i="1" s="1"/>
  <c r="H29" i="1"/>
  <c r="J29" i="1" s="1"/>
  <c r="H30" i="1"/>
  <c r="J30" i="1" s="1"/>
  <c r="H37" i="1"/>
  <c r="J37" i="1" s="1"/>
  <c r="M11" i="1"/>
  <c r="O11" i="1" s="1"/>
  <c r="M13" i="1"/>
  <c r="O13" i="1" s="1"/>
  <c r="M14" i="1"/>
  <c r="O14" i="1" s="1"/>
  <c r="M15" i="1"/>
  <c r="O15" i="1" s="1"/>
  <c r="H11" i="1"/>
  <c r="H13" i="1"/>
  <c r="J13" i="1" s="1"/>
  <c r="P13" i="1" s="1"/>
  <c r="H14" i="1"/>
  <c r="J14" i="1" s="1"/>
  <c r="P14" i="1" s="1"/>
  <c r="R14" i="1" s="1"/>
  <c r="H15" i="1"/>
  <c r="J15" i="1" s="1"/>
  <c r="M4" i="1"/>
  <c r="O4" i="1" s="1"/>
  <c r="H4" i="1"/>
  <c r="P15" i="1" l="1"/>
  <c r="R15" i="1" s="1"/>
  <c r="J4" i="1"/>
  <c r="P4" i="1" s="1"/>
  <c r="R40" i="1"/>
  <c r="P38" i="1"/>
  <c r="R38" i="1" s="1"/>
  <c r="P23" i="1"/>
  <c r="R23" i="1" s="1"/>
  <c r="P37" i="1"/>
  <c r="R37" i="1" s="1"/>
  <c r="P29" i="1"/>
  <c r="R29" i="1" s="1"/>
  <c r="P30" i="1"/>
  <c r="R30" i="1" s="1"/>
  <c r="P16" i="1"/>
  <c r="R16" i="1" s="1"/>
  <c r="P22" i="1"/>
  <c r="R22" i="1" s="1"/>
  <c r="P18" i="1"/>
  <c r="R18" i="1" s="1"/>
  <c r="P24" i="1"/>
  <c r="R24" i="1" s="1"/>
  <c r="R33" i="1"/>
  <c r="R25" i="1"/>
  <c r="P17" i="1"/>
  <c r="R17" i="1" s="1"/>
  <c r="M6" i="1"/>
  <c r="M7" i="1"/>
  <c r="O7" i="1" s="1"/>
  <c r="M8" i="1"/>
  <c r="O8" i="1" s="1"/>
  <c r="M9" i="1"/>
  <c r="O9" i="1" s="1"/>
  <c r="M10" i="1"/>
  <c r="O10" i="1" s="1"/>
  <c r="M5" i="1"/>
  <c r="H6" i="1"/>
  <c r="H7" i="1"/>
  <c r="J7" i="1" s="1"/>
  <c r="H8" i="1"/>
  <c r="J8" i="1" s="1"/>
  <c r="H9" i="1"/>
  <c r="J9" i="1" s="1"/>
  <c r="H10" i="1"/>
  <c r="J10" i="1" s="1"/>
  <c r="H5" i="1"/>
  <c r="H39" i="1" l="1"/>
  <c r="O6" i="1"/>
  <c r="M39" i="1"/>
  <c r="R4" i="1"/>
  <c r="J6" i="1"/>
  <c r="H48" i="1"/>
  <c r="P9" i="1"/>
  <c r="R9" i="1" s="1"/>
  <c r="P8" i="1"/>
  <c r="R8" i="1" s="1"/>
  <c r="P7" i="1"/>
  <c r="R7" i="1" s="1"/>
  <c r="P10" i="1"/>
  <c r="R10" i="1" s="1"/>
  <c r="P6" i="1" l="1"/>
  <c r="R6" i="1" s="1"/>
  <c r="L39" i="1"/>
  <c r="M48" i="1"/>
  <c r="E67" i="1"/>
  <c r="F67" i="1"/>
  <c r="P66" i="1" l="1"/>
  <c r="R66" i="1" s="1"/>
  <c r="K62" i="1"/>
  <c r="F62" i="1"/>
  <c r="E62" i="1"/>
  <c r="K55" i="1"/>
  <c r="F55" i="1"/>
  <c r="E55" i="1"/>
  <c r="K48" i="1"/>
  <c r="L48" i="1" s="1"/>
  <c r="M67" i="1"/>
  <c r="K67" i="1"/>
  <c r="H67" i="1"/>
  <c r="M62" i="1"/>
  <c r="H62" i="1"/>
  <c r="M55" i="1"/>
  <c r="H55" i="1"/>
  <c r="L67" i="1" l="1"/>
  <c r="F48" i="1"/>
  <c r="G48" i="1" s="1"/>
  <c r="P61" i="1"/>
  <c r="R61" i="1" s="1"/>
  <c r="P46" i="1"/>
  <c r="R46" i="1" s="1"/>
  <c r="P54" i="1"/>
  <c r="R54" i="1" s="1"/>
  <c r="J67" i="1"/>
  <c r="I67" i="1" s="1"/>
  <c r="J11" i="1"/>
  <c r="L63" i="1"/>
  <c r="G67" i="1"/>
  <c r="G62" i="1"/>
  <c r="G55" i="1"/>
  <c r="F63" i="1" l="1"/>
  <c r="H63" i="1"/>
  <c r="K63" i="1"/>
  <c r="M63" i="1"/>
  <c r="N63" i="1"/>
  <c r="G63" i="1" l="1"/>
  <c r="E63" i="1"/>
  <c r="O5" i="1" l="1"/>
  <c r="O39" i="1" s="1"/>
  <c r="N39" i="1" s="1"/>
  <c r="P11" i="1"/>
  <c r="R11" i="1" s="1"/>
  <c r="J5" i="1"/>
  <c r="J39" i="1" s="1"/>
  <c r="I39" i="1" s="1"/>
  <c r="O47" i="1" l="1"/>
  <c r="O48" i="1" s="1"/>
  <c r="N48" i="1" s="1"/>
  <c r="J47" i="1"/>
  <c r="I47" i="1" s="1"/>
  <c r="P5" i="1"/>
  <c r="R50" i="1"/>
  <c r="P59" i="1"/>
  <c r="R59" i="1" s="1"/>
  <c r="P52" i="1"/>
  <c r="R52" i="1" s="1"/>
  <c r="P45" i="1"/>
  <c r="R45" i="1" s="1"/>
  <c r="P58" i="1"/>
  <c r="R58" i="1" s="1"/>
  <c r="P41" i="1"/>
  <c r="O62" i="1"/>
  <c r="P67" i="1"/>
  <c r="O67" i="1"/>
  <c r="N67" i="1" s="1"/>
  <c r="P57" i="1"/>
  <c r="J62" i="1"/>
  <c r="I62" i="1" s="1"/>
  <c r="P51" i="1"/>
  <c r="R51" i="1" s="1"/>
  <c r="J55" i="1"/>
  <c r="O55" i="1"/>
  <c r="P42" i="1"/>
  <c r="R42" i="1" s="1"/>
  <c r="P53" i="1"/>
  <c r="R53" i="1" s="1"/>
  <c r="P60" i="1"/>
  <c r="R60" i="1" s="1"/>
  <c r="R13" i="1"/>
  <c r="P44" i="1"/>
  <c r="R44" i="1" s="1"/>
  <c r="G39" i="1"/>
  <c r="P55" i="1" l="1"/>
  <c r="P47" i="1"/>
  <c r="R5" i="1"/>
  <c r="R39" i="1" s="1"/>
  <c r="P39" i="1"/>
  <c r="P48" i="1" s="1"/>
  <c r="O63" i="1"/>
  <c r="R67" i="1"/>
  <c r="R41" i="1"/>
  <c r="R47" i="1" s="1"/>
  <c r="R57" i="1"/>
  <c r="R62" i="1" s="1"/>
  <c r="P62" i="1"/>
  <c r="R55" i="1"/>
  <c r="I55" i="1"/>
  <c r="J63" i="1"/>
  <c r="I63" i="1" s="1"/>
  <c r="F68" i="1"/>
  <c r="J48" i="1"/>
  <c r="I48" i="1" s="1"/>
  <c r="M68" i="1"/>
  <c r="E68" i="1"/>
  <c r="H68" i="1"/>
  <c r="G68" i="1" s="1"/>
  <c r="R48" i="1" l="1"/>
  <c r="R63" i="1"/>
  <c r="P63" i="1"/>
  <c r="K68" i="1"/>
  <c r="L68" i="1" s="1"/>
  <c r="O68" i="1"/>
  <c r="N68" i="1" s="1"/>
  <c r="J68" i="1"/>
  <c r="I68" i="1" s="1"/>
  <c r="R68" i="1" l="1"/>
  <c r="P68" i="1"/>
</calcChain>
</file>

<file path=xl/sharedStrings.xml><?xml version="1.0" encoding="utf-8"?>
<sst xmlns="http://schemas.openxmlformats.org/spreadsheetml/2006/main" count="211" uniqueCount="76">
  <si>
    <t>Respondent Category</t>
  </si>
  <si>
    <t>Type of Respondent</t>
  </si>
  <si>
    <t>Sample Size</t>
  </si>
  <si>
    <t>Responsive</t>
  </si>
  <si>
    <t>Nonresponsive</t>
  </si>
  <si>
    <t>Grand Total Annual Burden Estimate (Hours)</t>
  </si>
  <si>
    <t>Hourly Wage Rate</t>
  </si>
  <si>
    <t>Total Annualized Cost of Respondent Burden</t>
  </si>
  <si>
    <t>Number of Respondents</t>
  </si>
  <si>
    <t>Frequency of Response</t>
  </si>
  <si>
    <t>Total Annual Responses</t>
  </si>
  <si>
    <t>Hours per Response</t>
  </si>
  <si>
    <t>Annual Burden (Hours)</t>
  </si>
  <si>
    <t>Number of Nonrespondents</t>
  </si>
  <si>
    <t>Individuals</t>
  </si>
  <si>
    <t>TOTAL</t>
  </si>
  <si>
    <t>State and Local Government</t>
  </si>
  <si>
    <t>Complete survey</t>
  </si>
  <si>
    <t>State or territory SNAP E&amp;T director</t>
  </si>
  <si>
    <t>State or territory SNAP policy staff</t>
  </si>
  <si>
    <t>State or territory SNAP financial staff</t>
  </si>
  <si>
    <t>State or territory SNAP director</t>
  </si>
  <si>
    <t>Local SNAP office director</t>
  </si>
  <si>
    <t>Local SNAP office supervisor</t>
  </si>
  <si>
    <t>Local SNAP office frontline staff</t>
  </si>
  <si>
    <t xml:space="preserve">SNAP E&amp;T provider director </t>
  </si>
  <si>
    <t>SNAP E&amp;T provider supervisor</t>
  </si>
  <si>
    <t xml:space="preserve">SNAP E&amp;T frontline staff </t>
  </si>
  <si>
    <t>Not-for-profit</t>
  </si>
  <si>
    <t xml:space="preserve">Business or other for-profit </t>
  </si>
  <si>
    <t>SNAP E&amp;T participants</t>
  </si>
  <si>
    <t>SNAP E&amp;T participant subtotal (unique)</t>
  </si>
  <si>
    <t>State/local government subtotal (unique)</t>
  </si>
  <si>
    <t xml:space="preserve">State/local government </t>
  </si>
  <si>
    <t>Activities</t>
  </si>
  <si>
    <t>Business or Other For-Profit</t>
  </si>
  <si>
    <t>Not-for-Profit</t>
  </si>
  <si>
    <t>Business for and not for profit subtotal (unique)</t>
  </si>
  <si>
    <t>Notes:</t>
  </si>
  <si>
    <r>
      <t>Subtotal for State SNAP staff (unique)</t>
    </r>
    <r>
      <rPr>
        <b/>
        <i/>
        <vertAlign val="superscript"/>
        <sz val="9"/>
        <rFont val="Times New Roman"/>
        <family val="1"/>
      </rPr>
      <t>1</t>
    </r>
  </si>
  <si>
    <r>
      <t>Subtotal for local SNAP office staff (unique)</t>
    </r>
    <r>
      <rPr>
        <b/>
        <i/>
        <vertAlign val="superscript"/>
        <sz val="9"/>
        <rFont val="Times New Roman"/>
        <family val="1"/>
      </rPr>
      <t>2</t>
    </r>
  </si>
  <si>
    <r>
      <t>Subtotal for business or other for-profit (unique)</t>
    </r>
    <r>
      <rPr>
        <b/>
        <i/>
        <vertAlign val="superscript"/>
        <sz val="9"/>
        <rFont val="Times New Roman"/>
        <family val="1"/>
      </rPr>
      <t>3</t>
    </r>
  </si>
  <si>
    <r>
      <t>Subtotal for not-for-profit (unique)</t>
    </r>
    <r>
      <rPr>
        <b/>
        <i/>
        <vertAlign val="superscript"/>
        <sz val="9"/>
        <rFont val="Times New Roman"/>
        <family val="1"/>
      </rPr>
      <t>4</t>
    </r>
  </si>
  <si>
    <t>Appendix Reference</t>
  </si>
  <si>
    <t>C</t>
  </si>
  <si>
    <t>D</t>
  </si>
  <si>
    <t>E</t>
  </si>
  <si>
    <t>B</t>
  </si>
  <si>
    <t>Site visit: Semi-structured interview</t>
  </si>
  <si>
    <t>Site visit: Case management observation</t>
  </si>
  <si>
    <t>Site visit: Group activity observation</t>
  </si>
  <si>
    <t>U</t>
  </si>
  <si>
    <t>L</t>
  </si>
  <si>
    <t>M</t>
  </si>
  <si>
    <t>P</t>
  </si>
  <si>
    <t>Q</t>
  </si>
  <si>
    <t>Survey advance / follow-up communication</t>
  </si>
  <si>
    <t>T</t>
  </si>
  <si>
    <t>Survey pilot test</t>
  </si>
  <si>
    <t>S</t>
  </si>
  <si>
    <t>V</t>
  </si>
  <si>
    <t>R</t>
  </si>
  <si>
    <t>Site visit advance / follow-up communication</t>
  </si>
  <si>
    <t>X</t>
  </si>
  <si>
    <t>W</t>
  </si>
  <si>
    <t>K</t>
  </si>
  <si>
    <t>N</t>
  </si>
  <si>
    <t>O</t>
  </si>
  <si>
    <t>Site visit: Submit program documents</t>
  </si>
  <si>
    <t>Site visit: Submit aggregate data</t>
  </si>
  <si>
    <t>--</t>
  </si>
  <si>
    <t>Site visit discussion guide pretest</t>
  </si>
  <si>
    <r>
      <rPr>
        <vertAlign val="superscript"/>
        <sz val="10"/>
        <color theme="1"/>
        <rFont val="Times New Roman"/>
        <family val="1"/>
      </rPr>
      <t>1</t>
    </r>
    <r>
      <rPr>
        <sz val="10"/>
        <color theme="1"/>
        <rFont val="Times New Roman"/>
        <family val="1"/>
      </rPr>
      <t xml:space="preserve">State SNAP staff participating in site visit activities are a subset of the staff members participating in the survey, except for the four State policy staff submitting program documents and aggregate data for the case studies, but not participating in the survey. Therefore, the counts of unique individuals only include the up to four individuals from each of 53 States and territories and the four State policy staff not participating in the survey. </t>
    </r>
  </si>
  <si>
    <r>
      <rPr>
        <vertAlign val="superscript"/>
        <sz val="10"/>
        <color theme="1"/>
        <rFont val="Times New Roman"/>
        <family val="1"/>
      </rPr>
      <t>2</t>
    </r>
    <r>
      <rPr>
        <sz val="10"/>
        <color theme="1"/>
        <rFont val="Times New Roman"/>
        <family val="1"/>
      </rPr>
      <t>Local SNAP office frontline staff participating in site visit observations are a subset of the staff members participating in site visit interviews.  Therefore, the counts of unique individuals only include the staff participating in interviews.</t>
    </r>
  </si>
  <si>
    <r>
      <rPr>
        <vertAlign val="superscript"/>
        <sz val="10"/>
        <color theme="1"/>
        <rFont val="Times New Roman"/>
        <family val="1"/>
      </rPr>
      <t>3</t>
    </r>
    <r>
      <rPr>
        <sz val="10"/>
        <color theme="1"/>
        <rFont val="Times New Roman"/>
        <family val="1"/>
      </rPr>
      <t>SNAP E&amp;T frontline staff from business providers participating in site visit observations are a subset of the staff members participating in site visit interviews.  Therefore, the counts of unique individuals only include the staff participating in interviews.</t>
    </r>
  </si>
  <si>
    <r>
      <rPr>
        <vertAlign val="superscript"/>
        <sz val="10"/>
        <color theme="1"/>
        <rFont val="Times New Roman"/>
        <family val="1"/>
      </rPr>
      <t>4</t>
    </r>
    <r>
      <rPr>
        <sz val="10"/>
        <color theme="1"/>
        <rFont val="Times New Roman"/>
        <family val="1"/>
      </rPr>
      <t>SNAP E&amp;T frontline staff from not-for-profit providers participating in site visit observations are a subset of the staff members participating in site visit interviews.  Therefore, the counts of unique individuals only include the staff participating in interviews.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</si>
</sst>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quot;$&quot;#,##0.00"/>
    <numFmt numFmtId="165" formatCode="0.000000000"/>
    <numFmt numFmtId="166" formatCode="0.0000"/>
  </numFmts>
  <fonts count="13" x14ac:knownFonts="1">
    <font>
      <sz val="11"/>
      <color theme="1"/>
      <name val="Calibri"/>
      <family val="2"/>
      <scheme val="minor"/>
    </font>
    <font>
      <b/>
      <sz val="9"/>
      <name val="Times New Roman"/>
      <family val="1"/>
    </font>
    <font>
      <b/>
      <sz val="8.5"/>
      <name val="Times New Roman"/>
      <family val="1"/>
    </font>
    <font>
      <b/>
      <sz val="10"/>
      <color rgb="FF000000"/>
      <name val="Times New Roman"/>
      <family val="1"/>
    </font>
    <font>
      <sz val="9"/>
      <name val="Times New Roman"/>
      <family val="1"/>
    </font>
    <font>
      <sz val="11"/>
      <color theme="1"/>
      <name val="Times New Roman"/>
      <family val="1"/>
    </font>
    <font>
      <b/>
      <i/>
      <sz val="9"/>
      <name val="Times New Roman"/>
      <family val="1"/>
    </font>
    <font>
      <b/>
      <i/>
      <vertAlign val="superscript"/>
      <sz val="9"/>
      <name val="Times New Roman"/>
      <family val="1"/>
    </font>
    <font>
      <sz val="11"/>
      <name val="Calibri"/>
      <family val="2"/>
      <scheme val="minor"/>
    </font>
    <font>
      <b/>
      <sz val="10"/>
      <name val="Times New Roman"/>
      <family val="1"/>
    </font>
    <font>
      <b/>
      <sz val="11"/>
      <name val="Calibri"/>
      <family val="2"/>
      <scheme val="minor"/>
    </font>
    <font>
      <sz val="10"/>
      <color theme="1"/>
      <name val="Times New Roman"/>
      <family val="1"/>
    </font>
    <font>
      <vertAlign val="superscript"/>
      <sz val="10"/>
      <color theme="1"/>
      <name val="Times New Roman"/>
      <family val="1"/>
    </font>
  </fonts>
  <fills count="7">
    <fill>
      <patternFill patternType="none"/>
    </fill>
    <fill>
      <patternFill patternType="gray125"/>
    </fill>
    <fill>
      <patternFill patternType="solid">
        <fgColor rgb="FFBFBFBF"/>
        <bgColor indexed="64"/>
      </patternFill>
    </fill>
    <fill>
      <patternFill patternType="solid">
        <fgColor rgb="FFF2F2F2"/>
        <bgColor indexed="64"/>
      </patternFill>
    </fill>
    <fill>
      <patternFill patternType="solid">
        <fgColor rgb="FFD9D9D9"/>
        <bgColor indexed="64"/>
      </patternFill>
    </fill>
    <fill>
      <patternFill patternType="solid">
        <fgColor theme="0"/>
        <bgColor indexed="64"/>
      </patternFill>
    </fill>
    <fill>
      <patternFill patternType="solid">
        <fgColor theme="0" tint="-4.9989318521683403E-2"/>
        <bgColor indexed="64"/>
      </patternFill>
    </fill>
  </fills>
  <borders count="27">
    <border>
      <left/>
      <right/>
      <top/>
      <bottom/>
      <diagonal/>
    </border>
    <border>
      <left/>
      <right style="medium">
        <color rgb="FFA6A6A6"/>
      </right>
      <top/>
      <bottom style="medium">
        <color rgb="FFA6A6A6"/>
      </bottom>
      <diagonal/>
    </border>
    <border>
      <left/>
      <right style="medium">
        <color rgb="FFA6A6A6"/>
      </right>
      <top/>
      <bottom/>
      <diagonal/>
    </border>
    <border>
      <left/>
      <right style="medium">
        <color rgb="FFA6A6A6"/>
      </right>
      <top/>
      <bottom style="thick">
        <color rgb="FF6C7066"/>
      </bottom>
      <diagonal/>
    </border>
    <border>
      <left style="medium">
        <color rgb="FFA6A6A6"/>
      </left>
      <right/>
      <top style="medium">
        <color rgb="FFA6A6A6"/>
      </top>
      <bottom style="medium">
        <color rgb="FFA6A6A6"/>
      </bottom>
      <diagonal/>
    </border>
    <border>
      <left/>
      <right style="medium">
        <color rgb="FFA6A6A6"/>
      </right>
      <top style="medium">
        <color rgb="FFA6A6A6"/>
      </top>
      <bottom style="medium">
        <color rgb="FFA6A6A6"/>
      </bottom>
      <diagonal/>
    </border>
    <border>
      <left/>
      <right style="medium">
        <color rgb="FFA6A6A6"/>
      </right>
      <top style="medium">
        <color rgb="FFA6A6A6"/>
      </top>
      <bottom/>
      <diagonal/>
    </border>
    <border>
      <left/>
      <right/>
      <top style="medium">
        <color rgb="FFB12732"/>
      </top>
      <bottom style="thin">
        <color indexed="64"/>
      </bottom>
      <diagonal/>
    </border>
    <border>
      <left/>
      <right/>
      <top/>
      <bottom style="thin">
        <color indexed="64"/>
      </bottom>
      <diagonal/>
    </border>
    <border>
      <left/>
      <right/>
      <top style="thin">
        <color indexed="64"/>
      </top>
      <bottom style="medium">
        <color rgb="FFA6A6A6"/>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top style="dotted">
        <color indexed="64"/>
      </top>
      <bottom/>
      <diagonal/>
    </border>
    <border>
      <left/>
      <right style="thin">
        <color indexed="64"/>
      </right>
      <top style="medium">
        <color rgb="FFB12732"/>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rgb="FFA6A6A6"/>
      </left>
      <right style="medium">
        <color rgb="FFA6A6A6"/>
      </right>
      <top style="medium">
        <color rgb="FFA6A6A6"/>
      </top>
      <bottom style="medium">
        <color rgb="FFA6A6A6"/>
      </bottom>
      <diagonal/>
    </border>
    <border>
      <left style="thin">
        <color indexed="64"/>
      </left>
      <right style="medium">
        <color rgb="FFA6A6A6"/>
      </right>
      <top style="medium">
        <color rgb="FFA6A6A6"/>
      </top>
      <bottom style="medium">
        <color rgb="FFA6A6A6"/>
      </bottom>
      <diagonal/>
    </border>
    <border>
      <left style="medium">
        <color rgb="FFA6A6A6"/>
      </left>
      <right style="thin">
        <color indexed="64"/>
      </right>
      <top style="medium">
        <color rgb="FFA6A6A6"/>
      </top>
      <bottom style="medium">
        <color rgb="FFA6A6A6"/>
      </bottom>
      <diagonal/>
    </border>
    <border>
      <left style="thin">
        <color indexed="64"/>
      </left>
      <right/>
      <top style="medium">
        <color rgb="FFB12732"/>
      </top>
      <bottom style="thin">
        <color indexed="64"/>
      </bottom>
      <diagonal/>
    </border>
    <border>
      <left style="thin">
        <color indexed="64"/>
      </left>
      <right/>
      <top/>
      <bottom style="thin">
        <color indexed="64"/>
      </bottom>
      <diagonal/>
    </border>
    <border>
      <left/>
      <right/>
      <top/>
      <bottom style="medium">
        <color rgb="FFA6A6A6"/>
      </bottom>
      <diagonal/>
    </border>
    <border>
      <left/>
      <right/>
      <top style="thin">
        <color indexed="64"/>
      </top>
      <bottom/>
      <diagonal/>
    </border>
    <border>
      <left style="medium">
        <color rgb="FFA6A6A6"/>
      </left>
      <right style="medium">
        <color rgb="FFA6A6A6"/>
      </right>
      <top/>
      <bottom style="medium">
        <color rgb="FFA6A6A6"/>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s>
  <cellStyleXfs count="1">
    <xf numFmtId="0" fontId="0" fillId="0" borderId="0"/>
  </cellStyleXfs>
  <cellXfs count="95">
    <xf numFmtId="0" fontId="0" fillId="0" borderId="0" xfId="0"/>
    <xf numFmtId="0" fontId="1" fillId="0" borderId="14" xfId="0" applyFont="1" applyBorder="1" applyAlignment="1">
      <alignment horizontal="center" vertical="center" wrapText="1"/>
    </xf>
    <xf numFmtId="0" fontId="1"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1" fillId="0" borderId="17" xfId="0" applyFont="1" applyBorder="1" applyAlignment="1">
      <alignment horizontal="center" vertical="center" wrapText="1"/>
    </xf>
    <xf numFmtId="2" fontId="0" fillId="0" borderId="0" xfId="0" applyNumberFormat="1"/>
    <xf numFmtId="0" fontId="4" fillId="0" borderId="18" xfId="0" applyFont="1" applyFill="1" applyBorder="1" applyAlignment="1">
      <alignment vertical="center" wrapText="1"/>
    </xf>
    <xf numFmtId="0" fontId="5" fillId="0" borderId="0" xfId="0" applyFont="1"/>
    <xf numFmtId="0" fontId="4" fillId="0" borderId="18" xfId="0" applyFont="1" applyFill="1" applyBorder="1" applyAlignment="1">
      <alignment horizontal="right" vertical="center" wrapText="1"/>
    </xf>
    <xf numFmtId="2" fontId="4" fillId="0" borderId="18" xfId="0" applyNumberFormat="1" applyFont="1" applyFill="1" applyBorder="1" applyAlignment="1">
      <alignment horizontal="right" vertical="center" wrapText="1"/>
    </xf>
    <xf numFmtId="2" fontId="4" fillId="0" borderId="18" xfId="0" applyNumberFormat="1" applyFont="1" applyFill="1" applyBorder="1" applyAlignment="1">
      <alignment horizontal="right" vertical="center"/>
    </xf>
    <xf numFmtId="8" fontId="4" fillId="0" borderId="18" xfId="0" applyNumberFormat="1" applyFont="1" applyFill="1" applyBorder="1" applyAlignment="1">
      <alignment horizontal="right" vertical="center"/>
    </xf>
    <xf numFmtId="8" fontId="4" fillId="0" borderId="4" xfId="0" applyNumberFormat="1" applyFont="1" applyFill="1" applyBorder="1" applyAlignment="1">
      <alignment horizontal="right" vertical="center"/>
    </xf>
    <xf numFmtId="0" fontId="4" fillId="0" borderId="18" xfId="0" applyFont="1" applyBorder="1" applyAlignment="1">
      <alignment vertical="center" wrapText="1"/>
    </xf>
    <xf numFmtId="0" fontId="4" fillId="0" borderId="18" xfId="0" applyFont="1" applyBorder="1" applyAlignment="1">
      <alignment horizontal="right" vertical="center" wrapText="1"/>
    </xf>
    <xf numFmtId="2" fontId="4" fillId="0" borderId="18" xfId="0" applyNumberFormat="1" applyFont="1" applyBorder="1" applyAlignment="1">
      <alignment horizontal="right" vertical="center" wrapText="1"/>
    </xf>
    <xf numFmtId="8" fontId="4" fillId="0" borderId="18" xfId="0" applyNumberFormat="1" applyFont="1" applyBorder="1" applyAlignment="1">
      <alignment horizontal="right" vertical="center"/>
    </xf>
    <xf numFmtId="0" fontId="4" fillId="3" borderId="18" xfId="0" applyFont="1" applyFill="1" applyBorder="1" applyAlignment="1">
      <alignment horizontal="right" vertical="center" wrapText="1"/>
    </xf>
    <xf numFmtId="2" fontId="4" fillId="3" borderId="18" xfId="0" applyNumberFormat="1" applyFont="1" applyFill="1" applyBorder="1" applyAlignment="1">
      <alignment horizontal="right" vertical="center" wrapText="1"/>
    </xf>
    <xf numFmtId="164" fontId="4" fillId="3" borderId="18" xfId="0" applyNumberFormat="1" applyFont="1" applyFill="1" applyBorder="1" applyAlignment="1">
      <alignment horizontal="right" vertical="center" wrapText="1"/>
    </xf>
    <xf numFmtId="0" fontId="8" fillId="0" borderId="5" xfId="0" applyFont="1" applyBorder="1" applyAlignment="1">
      <alignment vertical="center" wrapText="1"/>
    </xf>
    <xf numFmtId="0" fontId="4" fillId="4" borderId="18" xfId="0" applyFont="1" applyFill="1" applyBorder="1" applyAlignment="1">
      <alignment horizontal="right" vertical="center" wrapText="1"/>
    </xf>
    <xf numFmtId="2" fontId="4" fillId="4" borderId="18" xfId="0" applyNumberFormat="1" applyFont="1" applyFill="1" applyBorder="1" applyAlignment="1">
      <alignment horizontal="right" vertical="center" wrapText="1"/>
    </xf>
    <xf numFmtId="164" fontId="4" fillId="4" borderId="18" xfId="0" applyNumberFormat="1" applyFont="1" applyFill="1" applyBorder="1" applyAlignment="1">
      <alignment horizontal="right" vertical="center" wrapText="1"/>
    </xf>
    <xf numFmtId="0" fontId="8" fillId="0" borderId="5" xfId="0" applyFont="1" applyBorder="1"/>
    <xf numFmtId="0" fontId="4" fillId="0" borderId="18" xfId="0" applyFont="1" applyBorder="1" applyAlignment="1">
      <alignment horizontal="right" vertical="center"/>
    </xf>
    <xf numFmtId="8" fontId="4" fillId="3" borderId="18" xfId="0" applyNumberFormat="1" applyFont="1" applyFill="1" applyBorder="1" applyAlignment="1">
      <alignment horizontal="right" vertical="center"/>
    </xf>
    <xf numFmtId="8" fontId="4" fillId="3" borderId="4" xfId="0" applyNumberFormat="1" applyFont="1" applyFill="1" applyBorder="1" applyAlignment="1">
      <alignment horizontal="right" vertical="center"/>
    </xf>
    <xf numFmtId="0" fontId="1" fillId="4" borderId="18" xfId="0" applyFont="1" applyFill="1" applyBorder="1" applyAlignment="1">
      <alignment horizontal="right" vertical="center" wrapText="1"/>
    </xf>
    <xf numFmtId="2" fontId="1" fillId="4" borderId="18" xfId="0" applyNumberFormat="1" applyFont="1" applyFill="1" applyBorder="1" applyAlignment="1">
      <alignment horizontal="right" vertical="center" wrapText="1"/>
    </xf>
    <xf numFmtId="8" fontId="1" fillId="4" borderId="18" xfId="0" applyNumberFormat="1" applyFont="1" applyFill="1" applyBorder="1" applyAlignment="1">
      <alignment horizontal="right" vertical="center"/>
    </xf>
    <xf numFmtId="8" fontId="1" fillId="4" borderId="20" xfId="0" applyNumberFormat="1" applyFont="1" applyFill="1" applyBorder="1" applyAlignment="1">
      <alignment horizontal="right" vertical="center"/>
    </xf>
    <xf numFmtId="2" fontId="4" fillId="4" borderId="18" xfId="0" applyNumberFormat="1" applyFont="1" applyFill="1" applyBorder="1" applyAlignment="1">
      <alignment horizontal="right" vertical="center"/>
    </xf>
    <xf numFmtId="8" fontId="4" fillId="4" borderId="4" xfId="0" applyNumberFormat="1" applyFont="1" applyFill="1" applyBorder="1" applyAlignment="1">
      <alignment horizontal="right" vertical="center"/>
    </xf>
    <xf numFmtId="0" fontId="1" fillId="0" borderId="3" xfId="0" applyFont="1" applyBorder="1" applyAlignment="1">
      <alignment horizontal="right" vertical="center" textRotation="90" wrapText="1"/>
    </xf>
    <xf numFmtId="0" fontId="1" fillId="0" borderId="3" xfId="0" applyFont="1" applyBorder="1" applyAlignment="1">
      <alignment vertical="center" wrapText="1"/>
    </xf>
    <xf numFmtId="0" fontId="1" fillId="0" borderId="3" xfId="0" applyFont="1" applyBorder="1" applyAlignment="1">
      <alignment horizontal="right" vertical="center" wrapText="1"/>
    </xf>
    <xf numFmtId="165" fontId="1" fillId="0" borderId="3" xfId="0" applyNumberFormat="1" applyFont="1" applyBorder="1" applyAlignment="1">
      <alignment horizontal="right" vertical="center" wrapText="1"/>
    </xf>
    <xf numFmtId="2" fontId="1" fillId="0" borderId="3" xfId="0" applyNumberFormat="1" applyFont="1" applyBorder="1" applyAlignment="1">
      <alignment horizontal="right" vertical="center" wrapText="1"/>
    </xf>
    <xf numFmtId="164" fontId="1" fillId="0" borderId="3" xfId="0" applyNumberFormat="1" applyFont="1" applyBorder="1" applyAlignment="1">
      <alignment horizontal="right" vertical="center" wrapText="1"/>
    </xf>
    <xf numFmtId="0" fontId="0" fillId="0" borderId="22" xfId="0" applyBorder="1"/>
    <xf numFmtId="0" fontId="0" fillId="0" borderId="8" xfId="0" applyBorder="1"/>
    <xf numFmtId="0" fontId="4" fillId="0" borderId="18" xfId="0" applyFont="1" applyFill="1" applyBorder="1" applyAlignment="1">
      <alignment horizontal="center" vertical="center" wrapText="1"/>
    </xf>
    <xf numFmtId="0" fontId="1" fillId="0" borderId="8" xfId="0" applyFont="1" applyBorder="1" applyAlignment="1">
      <alignment vertical="center" wrapText="1"/>
    </xf>
    <xf numFmtId="0" fontId="4" fillId="0" borderId="1" xfId="0" applyFont="1" applyFill="1" applyBorder="1" applyAlignment="1">
      <alignment horizontal="center" vertical="center" wrapText="1"/>
    </xf>
    <xf numFmtId="166" fontId="4" fillId="0" borderId="18" xfId="0" applyNumberFormat="1" applyFont="1" applyFill="1" applyBorder="1" applyAlignment="1">
      <alignment horizontal="right" vertical="center" wrapText="1"/>
    </xf>
    <xf numFmtId="166" fontId="4" fillId="0" borderId="18" xfId="0" applyNumberFormat="1" applyFont="1" applyBorder="1" applyAlignment="1">
      <alignment horizontal="right" vertical="center" wrapText="1"/>
    </xf>
    <xf numFmtId="166" fontId="4" fillId="3" borderId="18" xfId="0" applyNumberFormat="1" applyFont="1" applyFill="1" applyBorder="1" applyAlignment="1">
      <alignment horizontal="right" vertical="center" wrapText="1"/>
    </xf>
    <xf numFmtId="166" fontId="4" fillId="4" borderId="18" xfId="0" applyNumberFormat="1" applyFont="1" applyFill="1" applyBorder="1" applyAlignment="1">
      <alignment horizontal="right" vertical="center" wrapText="1"/>
    </xf>
    <xf numFmtId="166" fontId="1" fillId="4" borderId="18" xfId="0" applyNumberFormat="1" applyFont="1" applyFill="1" applyBorder="1" applyAlignment="1">
      <alignment horizontal="right" vertical="center" wrapText="1"/>
    </xf>
    <xf numFmtId="166" fontId="1" fillId="0" borderId="3" xfId="0" applyNumberFormat="1" applyFont="1" applyBorder="1" applyAlignment="1">
      <alignment horizontal="right" vertical="center" wrapText="1"/>
    </xf>
    <xf numFmtId="166" fontId="0" fillId="0" borderId="0" xfId="0" applyNumberFormat="1"/>
    <xf numFmtId="0" fontId="8" fillId="0" borderId="0" xfId="0" applyFont="1"/>
    <xf numFmtId="164" fontId="4" fillId="3" borderId="18" xfId="0" quotePrefix="1" applyNumberFormat="1" applyFont="1" applyFill="1" applyBorder="1" applyAlignment="1">
      <alignment horizontal="right" vertical="center" wrapText="1"/>
    </xf>
    <xf numFmtId="0" fontId="2" fillId="0" borderId="12" xfId="0" applyFont="1" applyFill="1" applyBorder="1" applyAlignment="1">
      <alignment horizontal="center" vertical="center" wrapText="1"/>
    </xf>
    <xf numFmtId="166" fontId="2" fillId="0" borderId="10" xfId="0" applyNumberFormat="1"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6" fillId="4" borderId="18" xfId="0" applyFont="1" applyFill="1" applyBorder="1" applyAlignment="1">
      <alignment vertical="center" wrapText="1"/>
    </xf>
    <xf numFmtId="0" fontId="4" fillId="0" borderId="1" xfId="0" applyFont="1" applyBorder="1" applyAlignment="1">
      <alignment horizontal="center" vertical="center" wrapText="1"/>
    </xf>
    <xf numFmtId="0" fontId="4" fillId="0" borderId="4" xfId="0" applyFont="1" applyFill="1" applyBorder="1" applyAlignment="1">
      <alignment vertical="center" wrapText="1"/>
    </xf>
    <xf numFmtId="0" fontId="4" fillId="0" borderId="26" xfId="0" applyFont="1" applyFill="1" applyBorder="1" applyAlignment="1">
      <alignment vertical="center" wrapText="1"/>
    </xf>
    <xf numFmtId="0" fontId="4" fillId="0" borderId="26" xfId="0" applyFont="1" applyFill="1" applyBorder="1" applyAlignment="1">
      <alignment horizontal="center" vertical="center" wrapText="1"/>
    </xf>
    <xf numFmtId="0" fontId="4" fillId="0" borderId="25" xfId="0" applyFont="1" applyFill="1" applyBorder="1" applyAlignment="1">
      <alignment horizontal="right" vertical="center" wrapText="1"/>
    </xf>
    <xf numFmtId="2" fontId="4" fillId="0" borderId="25" xfId="0" applyNumberFormat="1" applyFont="1" applyFill="1" applyBorder="1" applyAlignment="1">
      <alignment horizontal="right" vertical="center" wrapText="1"/>
    </xf>
    <xf numFmtId="2" fontId="4" fillId="0" borderId="23" xfId="0" applyNumberFormat="1" applyFont="1" applyFill="1" applyBorder="1" applyAlignment="1">
      <alignment horizontal="right" vertical="center" wrapText="1"/>
    </xf>
    <xf numFmtId="0" fontId="4" fillId="0" borderId="25" xfId="0" applyFont="1" applyFill="1" applyBorder="1" applyAlignment="1">
      <alignment vertical="center" wrapText="1"/>
    </xf>
    <xf numFmtId="166" fontId="4" fillId="0" borderId="25" xfId="0" applyNumberFormat="1" applyFont="1" applyFill="1" applyBorder="1" applyAlignment="1">
      <alignment horizontal="right" vertical="center" wrapText="1"/>
    </xf>
    <xf numFmtId="0" fontId="4" fillId="5" borderId="1" xfId="0" applyFont="1" applyFill="1" applyBorder="1" applyAlignment="1">
      <alignment horizontal="center" vertical="center" wrapText="1"/>
    </xf>
    <xf numFmtId="0" fontId="4" fillId="3" borderId="1" xfId="0" applyFont="1" applyFill="1" applyBorder="1" applyAlignment="1">
      <alignment horizontal="right" vertical="center" wrapText="1"/>
    </xf>
    <xf numFmtId="0" fontId="4" fillId="6" borderId="1" xfId="0" applyFont="1" applyFill="1" applyBorder="1" applyAlignment="1">
      <alignment horizontal="right" vertical="center" wrapText="1"/>
    </xf>
    <xf numFmtId="0" fontId="10" fillId="0" borderId="0" xfId="0" applyFont="1" applyFill="1"/>
    <xf numFmtId="0" fontId="1" fillId="0" borderId="3" xfId="0" applyFont="1" applyFill="1" applyBorder="1" applyAlignment="1">
      <alignment horizontal="right" vertical="center" wrapText="1"/>
    </xf>
    <xf numFmtId="0" fontId="11" fillId="0" borderId="0" xfId="0" applyFont="1"/>
    <xf numFmtId="0" fontId="1" fillId="0" borderId="2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3" fillId="2" borderId="9"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6" fillId="4" borderId="19" xfId="0" applyFont="1" applyFill="1" applyBorder="1" applyAlignment="1">
      <alignment horizontal="left" vertical="center"/>
    </xf>
    <xf numFmtId="0" fontId="6" fillId="4" borderId="18" xfId="0" applyFont="1" applyFill="1" applyBorder="1" applyAlignment="1">
      <alignment horizontal="left" vertical="center"/>
    </xf>
    <xf numFmtId="0" fontId="6" fillId="3" borderId="18" xfId="0" applyFont="1" applyFill="1" applyBorder="1" applyAlignment="1">
      <alignment horizontal="lef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6" fillId="3" borderId="18" xfId="0" applyFont="1" applyFill="1" applyBorder="1" applyAlignment="1">
      <alignment vertical="center" wrapText="1"/>
    </xf>
    <xf numFmtId="0" fontId="9" fillId="2" borderId="5"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6" fillId="4" borderId="5" xfId="0" applyFont="1" applyFill="1" applyBorder="1" applyAlignment="1">
      <alignment vertical="center" wrapText="1"/>
    </xf>
    <xf numFmtId="0" fontId="6" fillId="4" borderId="18" xfId="0" applyFont="1" applyFill="1" applyBorder="1" applyAlignment="1">
      <alignment vertical="center" wrapText="1"/>
    </xf>
  </cellXfs>
  <cellStyles count="1">
    <cellStyle name="Normal" xfId="0" builtinId="0"/>
  </cellStyles>
  <dxfs count="0"/>
  <tableStyles count="0" defaultTableStyle="TableStyleMedium2" defaultPivotStyle="PivotStyleLight16"/>
  <colors>
    <mruColors>
      <color rgb="FFD9D9D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4"/>
  <sheetViews>
    <sheetView tabSelected="1" zoomScale="120" zoomScaleNormal="120" workbookViewId="0">
      <pane xSplit="2" ySplit="3" topLeftCell="C4" activePane="bottomRight" state="frozen"/>
      <selection pane="topRight" activeCell="C1" sqref="C1"/>
      <selection pane="bottomLeft" activeCell="A4" sqref="A4"/>
      <selection pane="bottomRight" activeCell="E48" sqref="E48"/>
    </sheetView>
  </sheetViews>
  <sheetFormatPr defaultRowHeight="15" x14ac:dyDescent="0.25"/>
  <cols>
    <col min="1" max="1" width="9.140625" bestFit="1" customWidth="1"/>
    <col min="2" max="2" width="14.5703125" bestFit="1" customWidth="1"/>
    <col min="3" max="3" width="14.42578125" customWidth="1"/>
    <col min="4" max="4" width="9.140625" bestFit="1" customWidth="1"/>
    <col min="5" max="5" width="6.85546875" customWidth="1"/>
    <col min="6" max="6" width="10.140625" customWidth="1"/>
    <col min="7" max="7" width="10.7109375" customWidth="1"/>
    <col min="8" max="8" width="8.7109375" customWidth="1"/>
    <col min="9" max="9" width="7.85546875" style="52" customWidth="1"/>
    <col min="10" max="10" width="7.5703125" customWidth="1"/>
    <col min="11" max="11" width="12.7109375" customWidth="1"/>
    <col min="12" max="12" width="8.7109375" customWidth="1"/>
    <col min="13" max="13" width="8.85546875" customWidth="1"/>
    <col min="14" max="14" width="7.85546875" customWidth="1"/>
    <col min="15" max="15" width="7.5703125" customWidth="1"/>
    <col min="16" max="18" width="9.5703125" customWidth="1"/>
  </cols>
  <sheetData>
    <row r="1" spans="1:18" ht="32.450000000000003" customHeight="1" x14ac:dyDescent="0.25">
      <c r="F1" s="77" t="s">
        <v>3</v>
      </c>
      <c r="G1" s="78"/>
      <c r="H1" s="78"/>
      <c r="I1" s="78"/>
      <c r="J1" s="79"/>
      <c r="K1" s="77" t="s">
        <v>4</v>
      </c>
      <c r="L1" s="78"/>
      <c r="M1" s="78"/>
      <c r="N1" s="78"/>
      <c r="O1" s="79"/>
      <c r="P1" s="41"/>
      <c r="Q1" s="42"/>
      <c r="R1" s="42"/>
    </row>
    <row r="2" spans="1:18" ht="72" x14ac:dyDescent="0.25">
      <c r="A2" s="1" t="s">
        <v>0</v>
      </c>
      <c r="B2" s="2" t="s">
        <v>1</v>
      </c>
      <c r="C2" s="2" t="s">
        <v>34</v>
      </c>
      <c r="D2" s="44" t="s">
        <v>43</v>
      </c>
      <c r="E2" s="5" t="s">
        <v>2</v>
      </c>
      <c r="F2" s="3" t="s">
        <v>8</v>
      </c>
      <c r="G2" s="4" t="s">
        <v>9</v>
      </c>
      <c r="H2" s="55" t="s">
        <v>10</v>
      </c>
      <c r="I2" s="56" t="s">
        <v>11</v>
      </c>
      <c r="J2" s="57" t="s">
        <v>12</v>
      </c>
      <c r="K2" s="58" t="s">
        <v>13</v>
      </c>
      <c r="L2" s="59" t="s">
        <v>9</v>
      </c>
      <c r="M2" s="59" t="s">
        <v>10</v>
      </c>
      <c r="N2" s="55" t="s">
        <v>11</v>
      </c>
      <c r="O2" s="57" t="s">
        <v>12</v>
      </c>
      <c r="P2" s="60" t="s">
        <v>5</v>
      </c>
      <c r="Q2" s="60" t="s">
        <v>6</v>
      </c>
      <c r="R2" s="60" t="s">
        <v>7</v>
      </c>
    </row>
    <row r="3" spans="1:18" ht="15.75" thickBot="1" x14ac:dyDescent="0.3">
      <c r="A3" s="80" t="s">
        <v>16</v>
      </c>
      <c r="B3" s="80"/>
      <c r="C3" s="81"/>
      <c r="D3" s="81"/>
      <c r="E3" s="81"/>
      <c r="F3" s="81"/>
      <c r="G3" s="81"/>
      <c r="H3" s="81"/>
      <c r="I3" s="81"/>
      <c r="J3" s="81"/>
      <c r="K3" s="81"/>
      <c r="L3" s="80"/>
      <c r="M3" s="80"/>
      <c r="N3" s="80"/>
      <c r="O3" s="80"/>
      <c r="P3" s="80"/>
      <c r="Q3" s="80"/>
      <c r="R3" s="80"/>
    </row>
    <row r="4" spans="1:18" s="53" customFormat="1" ht="24.75" thickBot="1" x14ac:dyDescent="0.3">
      <c r="A4" s="86" t="s">
        <v>33</v>
      </c>
      <c r="B4" s="63" t="s">
        <v>21</v>
      </c>
      <c r="C4" s="64" t="s">
        <v>58</v>
      </c>
      <c r="D4" s="65" t="s">
        <v>47</v>
      </c>
      <c r="E4" s="66">
        <v>3</v>
      </c>
      <c r="F4" s="67">
        <v>3</v>
      </c>
      <c r="G4" s="66">
        <v>1</v>
      </c>
      <c r="H4" s="67">
        <f>F4*G4</f>
        <v>3</v>
      </c>
      <c r="I4" s="66">
        <v>1.0834999999999999</v>
      </c>
      <c r="J4" s="67">
        <f t="shared" ref="J4:J10" si="0">H4*I4</f>
        <v>3.2504999999999997</v>
      </c>
      <c r="K4" s="9">
        <v>0</v>
      </c>
      <c r="L4" s="68">
        <v>0</v>
      </c>
      <c r="M4" s="10">
        <f>K4*L4</f>
        <v>0</v>
      </c>
      <c r="N4" s="68">
        <v>0</v>
      </c>
      <c r="O4" s="10">
        <f t="shared" ref="O4" si="1">M4*N4</f>
        <v>0</v>
      </c>
      <c r="P4" s="11">
        <f>J4+O4</f>
        <v>3.2504999999999997</v>
      </c>
      <c r="Q4" s="12">
        <v>55.88</v>
      </c>
      <c r="R4" s="13">
        <f>P4*Q4</f>
        <v>181.63793999999999</v>
      </c>
    </row>
    <row r="5" spans="1:18" s="53" customFormat="1" ht="36.75" thickBot="1" x14ac:dyDescent="0.3">
      <c r="A5" s="87"/>
      <c r="B5" s="7" t="s">
        <v>21</v>
      </c>
      <c r="C5" s="69" t="s">
        <v>56</v>
      </c>
      <c r="D5" s="45" t="s">
        <v>57</v>
      </c>
      <c r="E5" s="66">
        <v>53</v>
      </c>
      <c r="F5" s="66">
        <v>53</v>
      </c>
      <c r="G5" s="67">
        <v>1</v>
      </c>
      <c r="H5" s="67">
        <f>F5*G5</f>
        <v>53</v>
      </c>
      <c r="I5" s="70">
        <v>6.6799999999999998E-2</v>
      </c>
      <c r="J5" s="67">
        <f t="shared" si="0"/>
        <v>3.5404</v>
      </c>
      <c r="K5" s="66">
        <v>0</v>
      </c>
      <c r="L5" s="10">
        <v>0</v>
      </c>
      <c r="M5" s="10">
        <f>K5*L5</f>
        <v>0</v>
      </c>
      <c r="N5" s="10">
        <v>0</v>
      </c>
      <c r="O5" s="10">
        <f t="shared" ref="O5" si="2">M5*N5</f>
        <v>0</v>
      </c>
      <c r="P5" s="11">
        <f>J5+O5</f>
        <v>3.5404</v>
      </c>
      <c r="Q5" s="12">
        <v>55.88</v>
      </c>
      <c r="R5" s="13">
        <f>P5*Q5</f>
        <v>197.83755200000002</v>
      </c>
    </row>
    <row r="6" spans="1:18" s="53" customFormat="1" ht="36.75" thickBot="1" x14ac:dyDescent="0.3">
      <c r="A6" s="87"/>
      <c r="B6" s="7" t="s">
        <v>21</v>
      </c>
      <c r="C6" s="7" t="s">
        <v>56</v>
      </c>
      <c r="D6" s="45" t="s">
        <v>51</v>
      </c>
      <c r="E6" s="9">
        <v>53</v>
      </c>
      <c r="F6" s="9">
        <v>53</v>
      </c>
      <c r="G6" s="10">
        <v>1</v>
      </c>
      <c r="H6" s="10">
        <f t="shared" ref="H6:H37" si="3">F6*G6</f>
        <v>53</v>
      </c>
      <c r="I6" s="46">
        <v>3.3399999999999999E-2</v>
      </c>
      <c r="J6" s="10">
        <f t="shared" si="0"/>
        <v>1.7702</v>
      </c>
      <c r="K6" s="9">
        <v>0</v>
      </c>
      <c r="L6" s="10">
        <v>0</v>
      </c>
      <c r="M6" s="10">
        <f t="shared" ref="M6:M46" si="4">K6*L6</f>
        <v>0</v>
      </c>
      <c r="N6" s="10">
        <v>0</v>
      </c>
      <c r="O6" s="10">
        <f t="shared" ref="O6:O46" si="5">M6*N6</f>
        <v>0</v>
      </c>
      <c r="P6" s="11">
        <f t="shared" ref="P6:P10" si="6">J6+O6</f>
        <v>1.7702</v>
      </c>
      <c r="Q6" s="12">
        <v>55.88</v>
      </c>
      <c r="R6" s="13">
        <f t="shared" ref="R6:R10" si="7">P6*Q6</f>
        <v>98.918776000000008</v>
      </c>
    </row>
    <row r="7" spans="1:18" s="53" customFormat="1" ht="36.75" thickBot="1" x14ac:dyDescent="0.3">
      <c r="A7" s="87"/>
      <c r="B7" s="7" t="s">
        <v>21</v>
      </c>
      <c r="C7" s="7" t="s">
        <v>56</v>
      </c>
      <c r="D7" s="45" t="s">
        <v>52</v>
      </c>
      <c r="E7" s="9">
        <v>53</v>
      </c>
      <c r="F7" s="9">
        <v>53</v>
      </c>
      <c r="G7" s="10">
        <v>1</v>
      </c>
      <c r="H7" s="10">
        <f t="shared" si="3"/>
        <v>53</v>
      </c>
      <c r="I7" s="46">
        <v>3.3399999999999999E-2</v>
      </c>
      <c r="J7" s="10">
        <f t="shared" si="0"/>
        <v>1.7702</v>
      </c>
      <c r="K7" s="9">
        <v>0</v>
      </c>
      <c r="L7" s="10">
        <v>0</v>
      </c>
      <c r="M7" s="10">
        <f t="shared" si="4"/>
        <v>0</v>
      </c>
      <c r="N7" s="10">
        <v>0</v>
      </c>
      <c r="O7" s="10">
        <f t="shared" si="5"/>
        <v>0</v>
      </c>
      <c r="P7" s="11">
        <f t="shared" si="6"/>
        <v>1.7702</v>
      </c>
      <c r="Q7" s="12">
        <v>55.88</v>
      </c>
      <c r="R7" s="13">
        <f t="shared" si="7"/>
        <v>98.918776000000008</v>
      </c>
    </row>
    <row r="8" spans="1:18" s="53" customFormat="1" ht="36.75" thickBot="1" x14ac:dyDescent="0.3">
      <c r="A8" s="87"/>
      <c r="B8" s="7" t="s">
        <v>21</v>
      </c>
      <c r="C8" s="7" t="s">
        <v>56</v>
      </c>
      <c r="D8" s="45" t="s">
        <v>53</v>
      </c>
      <c r="E8" s="9">
        <v>53</v>
      </c>
      <c r="F8" s="9">
        <v>53</v>
      </c>
      <c r="G8" s="10">
        <v>1</v>
      </c>
      <c r="H8" s="10">
        <f t="shared" si="3"/>
        <v>53</v>
      </c>
      <c r="I8" s="46">
        <v>3.3399999999999999E-2</v>
      </c>
      <c r="J8" s="10">
        <f t="shared" si="0"/>
        <v>1.7702</v>
      </c>
      <c r="K8" s="9">
        <v>0</v>
      </c>
      <c r="L8" s="10">
        <v>0</v>
      </c>
      <c r="M8" s="10">
        <f t="shared" si="4"/>
        <v>0</v>
      </c>
      <c r="N8" s="10">
        <v>0</v>
      </c>
      <c r="O8" s="10">
        <f t="shared" si="5"/>
        <v>0</v>
      </c>
      <c r="P8" s="11">
        <f t="shared" si="6"/>
        <v>1.7702</v>
      </c>
      <c r="Q8" s="12">
        <v>55.88</v>
      </c>
      <c r="R8" s="13">
        <f t="shared" si="7"/>
        <v>98.918776000000008</v>
      </c>
    </row>
    <row r="9" spans="1:18" s="53" customFormat="1" ht="36.75" thickBot="1" x14ac:dyDescent="0.3">
      <c r="A9" s="87"/>
      <c r="B9" s="7" t="s">
        <v>21</v>
      </c>
      <c r="C9" s="7" t="s">
        <v>56</v>
      </c>
      <c r="D9" s="45" t="s">
        <v>54</v>
      </c>
      <c r="E9" s="9">
        <v>53</v>
      </c>
      <c r="F9" s="9">
        <v>53</v>
      </c>
      <c r="G9" s="10">
        <v>1</v>
      </c>
      <c r="H9" s="10">
        <f t="shared" si="3"/>
        <v>53</v>
      </c>
      <c r="I9" s="46">
        <v>3.3399999999999999E-2</v>
      </c>
      <c r="J9" s="10">
        <f t="shared" si="0"/>
        <v>1.7702</v>
      </c>
      <c r="K9" s="9">
        <v>0</v>
      </c>
      <c r="L9" s="10">
        <v>0</v>
      </c>
      <c r="M9" s="10">
        <f t="shared" si="4"/>
        <v>0</v>
      </c>
      <c r="N9" s="10">
        <v>0</v>
      </c>
      <c r="O9" s="10">
        <f t="shared" si="5"/>
        <v>0</v>
      </c>
      <c r="P9" s="11">
        <f t="shared" si="6"/>
        <v>1.7702</v>
      </c>
      <c r="Q9" s="12">
        <v>55.88</v>
      </c>
      <c r="R9" s="13">
        <f t="shared" si="7"/>
        <v>98.918776000000008</v>
      </c>
    </row>
    <row r="10" spans="1:18" s="53" customFormat="1" ht="36.75" thickBot="1" x14ac:dyDescent="0.3">
      <c r="A10" s="87"/>
      <c r="B10" s="7" t="s">
        <v>21</v>
      </c>
      <c r="C10" s="7" t="s">
        <v>56</v>
      </c>
      <c r="D10" s="45" t="s">
        <v>55</v>
      </c>
      <c r="E10" s="9">
        <v>53</v>
      </c>
      <c r="F10" s="9">
        <v>53</v>
      </c>
      <c r="G10" s="10">
        <v>1</v>
      </c>
      <c r="H10" s="10">
        <f t="shared" si="3"/>
        <v>53</v>
      </c>
      <c r="I10" s="46">
        <v>8.3500000000000005E-2</v>
      </c>
      <c r="J10" s="10">
        <f t="shared" si="0"/>
        <v>4.4255000000000004</v>
      </c>
      <c r="K10" s="9">
        <v>0</v>
      </c>
      <c r="L10" s="10">
        <v>0</v>
      </c>
      <c r="M10" s="10">
        <f t="shared" si="4"/>
        <v>0</v>
      </c>
      <c r="N10" s="10">
        <v>0</v>
      </c>
      <c r="O10" s="10">
        <f t="shared" si="5"/>
        <v>0</v>
      </c>
      <c r="P10" s="11">
        <f t="shared" si="6"/>
        <v>4.4255000000000004</v>
      </c>
      <c r="Q10" s="12">
        <v>55.88</v>
      </c>
      <c r="R10" s="13">
        <f t="shared" si="7"/>
        <v>247.29694000000003</v>
      </c>
    </row>
    <row r="11" spans="1:18" s="53" customFormat="1" ht="24.75" thickBot="1" x14ac:dyDescent="0.3">
      <c r="A11" s="87"/>
      <c r="B11" s="7" t="s">
        <v>21</v>
      </c>
      <c r="C11" s="7" t="s">
        <v>17</v>
      </c>
      <c r="D11" s="45" t="s">
        <v>47</v>
      </c>
      <c r="E11" s="9">
        <v>53</v>
      </c>
      <c r="F11" s="9">
        <v>53</v>
      </c>
      <c r="G11" s="10">
        <v>1</v>
      </c>
      <c r="H11" s="10">
        <f t="shared" si="3"/>
        <v>53</v>
      </c>
      <c r="I11" s="46">
        <v>0.1002</v>
      </c>
      <c r="J11" s="10">
        <f>H11*I11</f>
        <v>5.3106</v>
      </c>
      <c r="K11" s="9">
        <v>0</v>
      </c>
      <c r="L11" s="10">
        <v>0</v>
      </c>
      <c r="M11" s="10">
        <f t="shared" si="4"/>
        <v>0</v>
      </c>
      <c r="N11" s="10">
        <v>0</v>
      </c>
      <c r="O11" s="10">
        <f t="shared" si="5"/>
        <v>0</v>
      </c>
      <c r="P11" s="11">
        <f t="shared" ref="P11:P12" si="8">J11+O11</f>
        <v>5.3106</v>
      </c>
      <c r="Q11" s="12">
        <v>55.88</v>
      </c>
      <c r="R11" s="13">
        <f t="shared" ref="R11:R45" si="9">P11*Q11</f>
        <v>296.756328</v>
      </c>
    </row>
    <row r="12" spans="1:18" s="53" customFormat="1" ht="36.75" thickBot="1" x14ac:dyDescent="0.3">
      <c r="A12" s="87"/>
      <c r="B12" s="7" t="s">
        <v>21</v>
      </c>
      <c r="C12" s="7" t="s">
        <v>71</v>
      </c>
      <c r="D12" s="45" t="s">
        <v>44</v>
      </c>
      <c r="E12" s="15">
        <v>1</v>
      </c>
      <c r="F12" s="15">
        <v>1</v>
      </c>
      <c r="G12" s="16">
        <v>1</v>
      </c>
      <c r="H12" s="16">
        <v>1</v>
      </c>
      <c r="I12" s="47">
        <v>1.25</v>
      </c>
      <c r="J12" s="16">
        <f>H12*I12</f>
        <v>1.25</v>
      </c>
      <c r="K12" s="15">
        <v>0</v>
      </c>
      <c r="L12" s="16">
        <v>0</v>
      </c>
      <c r="M12" s="16">
        <v>0</v>
      </c>
      <c r="N12" s="16">
        <v>0</v>
      </c>
      <c r="O12" s="16">
        <v>0</v>
      </c>
      <c r="P12" s="11">
        <f t="shared" si="8"/>
        <v>1.25</v>
      </c>
      <c r="Q12" s="12">
        <v>55.88</v>
      </c>
      <c r="R12" s="13">
        <f>P12*Q12</f>
        <v>69.850000000000009</v>
      </c>
    </row>
    <row r="13" spans="1:18" s="53" customFormat="1" ht="36.75" thickBot="1" x14ac:dyDescent="0.3">
      <c r="A13" s="87"/>
      <c r="B13" s="7" t="s">
        <v>21</v>
      </c>
      <c r="C13" s="7" t="s">
        <v>62</v>
      </c>
      <c r="D13" s="71" t="s">
        <v>61</v>
      </c>
      <c r="E13" s="9">
        <v>8</v>
      </c>
      <c r="F13" s="9">
        <v>4</v>
      </c>
      <c r="G13" s="10">
        <v>1</v>
      </c>
      <c r="H13" s="10">
        <f t="shared" si="3"/>
        <v>4</v>
      </c>
      <c r="I13" s="46">
        <v>6.6799999999999998E-2</v>
      </c>
      <c r="J13" s="10">
        <f t="shared" ref="J13:J37" si="10">H13*I13</f>
        <v>0.26719999999999999</v>
      </c>
      <c r="K13" s="9">
        <v>4</v>
      </c>
      <c r="L13" s="10">
        <v>1</v>
      </c>
      <c r="M13" s="10">
        <f t="shared" si="4"/>
        <v>4</v>
      </c>
      <c r="N13" s="46">
        <v>6.6799999999999998E-2</v>
      </c>
      <c r="O13" s="10">
        <f t="shared" si="5"/>
        <v>0.26719999999999999</v>
      </c>
      <c r="P13" s="11">
        <f>J13+O13</f>
        <v>0.53439999999999999</v>
      </c>
      <c r="Q13" s="12">
        <v>55.88</v>
      </c>
      <c r="R13" s="13">
        <f>P13*Q13</f>
        <v>29.862272000000001</v>
      </c>
    </row>
    <row r="14" spans="1:18" s="53" customFormat="1" ht="36.75" thickBot="1" x14ac:dyDescent="0.3">
      <c r="A14" s="87"/>
      <c r="B14" s="7" t="s">
        <v>21</v>
      </c>
      <c r="C14" s="7" t="s">
        <v>62</v>
      </c>
      <c r="D14" s="71" t="s">
        <v>59</v>
      </c>
      <c r="E14" s="9">
        <v>8</v>
      </c>
      <c r="F14" s="9">
        <v>4</v>
      </c>
      <c r="G14" s="10">
        <v>1</v>
      </c>
      <c r="H14" s="10">
        <f t="shared" si="3"/>
        <v>4</v>
      </c>
      <c r="I14" s="46">
        <v>3.3399999999999999E-2</v>
      </c>
      <c r="J14" s="10">
        <f t="shared" si="10"/>
        <v>0.1336</v>
      </c>
      <c r="K14" s="9">
        <v>4</v>
      </c>
      <c r="L14" s="10">
        <v>1</v>
      </c>
      <c r="M14" s="10">
        <f t="shared" si="4"/>
        <v>4</v>
      </c>
      <c r="N14" s="46">
        <v>3.3399999999999999E-2</v>
      </c>
      <c r="O14" s="10">
        <f t="shared" si="5"/>
        <v>0.1336</v>
      </c>
      <c r="P14" s="11">
        <f t="shared" ref="P14:P38" si="11">J14+O14</f>
        <v>0.26719999999999999</v>
      </c>
      <c r="Q14" s="12">
        <v>55.88</v>
      </c>
      <c r="R14" s="13">
        <f t="shared" ref="R14:R38" si="12">P14*Q14</f>
        <v>14.931136</v>
      </c>
    </row>
    <row r="15" spans="1:18" s="53" customFormat="1" ht="36.75" thickBot="1" x14ac:dyDescent="0.3">
      <c r="A15" s="87"/>
      <c r="B15" s="7" t="s">
        <v>21</v>
      </c>
      <c r="C15" s="7" t="s">
        <v>62</v>
      </c>
      <c r="D15" s="71" t="s">
        <v>60</v>
      </c>
      <c r="E15" s="9">
        <v>8</v>
      </c>
      <c r="F15" s="9">
        <v>4</v>
      </c>
      <c r="G15" s="10">
        <v>1</v>
      </c>
      <c r="H15" s="10">
        <f t="shared" si="3"/>
        <v>4</v>
      </c>
      <c r="I15" s="46">
        <v>6.6799999999999998E-2</v>
      </c>
      <c r="J15" s="10">
        <f t="shared" si="10"/>
        <v>0.26719999999999999</v>
      </c>
      <c r="K15" s="9">
        <v>4</v>
      </c>
      <c r="L15" s="10">
        <v>1</v>
      </c>
      <c r="M15" s="10">
        <f t="shared" si="4"/>
        <v>4</v>
      </c>
      <c r="N15" s="46">
        <v>6.6799999999999998E-2</v>
      </c>
      <c r="O15" s="10">
        <f t="shared" si="5"/>
        <v>0.26719999999999999</v>
      </c>
      <c r="P15" s="11">
        <f t="shared" si="11"/>
        <v>0.53439999999999999</v>
      </c>
      <c r="Q15" s="12">
        <v>55.88</v>
      </c>
      <c r="R15" s="13">
        <f t="shared" si="12"/>
        <v>29.862272000000001</v>
      </c>
    </row>
    <row r="16" spans="1:18" s="53" customFormat="1" ht="36.75" thickBot="1" x14ac:dyDescent="0.3">
      <c r="A16" s="87"/>
      <c r="B16" s="7" t="s">
        <v>21</v>
      </c>
      <c r="C16" s="7" t="s">
        <v>68</v>
      </c>
      <c r="D16" s="62" t="s">
        <v>64</v>
      </c>
      <c r="E16" s="9">
        <v>4</v>
      </c>
      <c r="F16" s="9">
        <v>4</v>
      </c>
      <c r="G16" s="10">
        <v>1</v>
      </c>
      <c r="H16" s="10">
        <f t="shared" si="3"/>
        <v>4</v>
      </c>
      <c r="I16" s="46">
        <v>1</v>
      </c>
      <c r="J16" s="10">
        <f t="shared" si="10"/>
        <v>4</v>
      </c>
      <c r="K16" s="9">
        <v>0</v>
      </c>
      <c r="L16" s="10">
        <v>0</v>
      </c>
      <c r="M16" s="10">
        <f t="shared" si="4"/>
        <v>0</v>
      </c>
      <c r="N16" s="10">
        <v>0</v>
      </c>
      <c r="O16" s="10">
        <f t="shared" si="5"/>
        <v>0</v>
      </c>
      <c r="P16" s="11">
        <f t="shared" si="11"/>
        <v>4</v>
      </c>
      <c r="Q16" s="12">
        <v>55.88</v>
      </c>
      <c r="R16" s="13">
        <f t="shared" si="12"/>
        <v>223.52</v>
      </c>
    </row>
    <row r="17" spans="1:18" s="53" customFormat="1" ht="24.75" thickBot="1" x14ac:dyDescent="0.3">
      <c r="A17" s="87"/>
      <c r="B17" s="7" t="s">
        <v>21</v>
      </c>
      <c r="C17" s="7" t="s">
        <v>69</v>
      </c>
      <c r="D17" s="62" t="s">
        <v>63</v>
      </c>
      <c r="E17" s="9">
        <v>4</v>
      </c>
      <c r="F17" s="9">
        <v>4</v>
      </c>
      <c r="G17" s="10">
        <v>1</v>
      </c>
      <c r="H17" s="10">
        <f t="shared" si="3"/>
        <v>4</v>
      </c>
      <c r="I17" s="46">
        <v>3</v>
      </c>
      <c r="J17" s="10">
        <f t="shared" si="10"/>
        <v>12</v>
      </c>
      <c r="K17" s="9">
        <v>0</v>
      </c>
      <c r="L17" s="10">
        <v>0</v>
      </c>
      <c r="M17" s="10">
        <f t="shared" si="4"/>
        <v>0</v>
      </c>
      <c r="N17" s="10">
        <v>0</v>
      </c>
      <c r="O17" s="10">
        <f t="shared" si="5"/>
        <v>0</v>
      </c>
      <c r="P17" s="11">
        <f t="shared" si="11"/>
        <v>12</v>
      </c>
      <c r="Q17" s="12">
        <v>55.88</v>
      </c>
      <c r="R17" s="13">
        <f t="shared" si="12"/>
        <v>670.56000000000006</v>
      </c>
    </row>
    <row r="18" spans="1:18" s="53" customFormat="1" ht="36.75" thickBot="1" x14ac:dyDescent="0.3">
      <c r="A18" s="87"/>
      <c r="B18" s="7" t="s">
        <v>21</v>
      </c>
      <c r="C18" s="7" t="s">
        <v>48</v>
      </c>
      <c r="D18" s="45" t="s">
        <v>44</v>
      </c>
      <c r="E18" s="9">
        <v>4</v>
      </c>
      <c r="F18" s="9">
        <v>4</v>
      </c>
      <c r="G18" s="10">
        <v>1</v>
      </c>
      <c r="H18" s="10">
        <f t="shared" si="3"/>
        <v>4</v>
      </c>
      <c r="I18" s="46">
        <v>1</v>
      </c>
      <c r="J18" s="10">
        <f>H18*I18</f>
        <v>4</v>
      </c>
      <c r="K18" s="9">
        <v>0</v>
      </c>
      <c r="L18" s="10">
        <v>0</v>
      </c>
      <c r="M18" s="10">
        <f t="shared" si="4"/>
        <v>0</v>
      </c>
      <c r="N18" s="10">
        <v>0</v>
      </c>
      <c r="O18" s="10">
        <f t="shared" si="5"/>
        <v>0</v>
      </c>
      <c r="P18" s="11">
        <f t="shared" si="11"/>
        <v>4</v>
      </c>
      <c r="Q18" s="12">
        <v>55.88</v>
      </c>
      <c r="R18" s="13">
        <f t="shared" si="12"/>
        <v>223.52</v>
      </c>
    </row>
    <row r="19" spans="1:18" s="53" customFormat="1" ht="36.75" thickBot="1" x14ac:dyDescent="0.3">
      <c r="A19" s="87"/>
      <c r="B19" s="7" t="s">
        <v>18</v>
      </c>
      <c r="C19" s="7" t="s">
        <v>56</v>
      </c>
      <c r="D19" s="45" t="s">
        <v>65</v>
      </c>
      <c r="E19" s="9">
        <v>53</v>
      </c>
      <c r="F19" s="9">
        <v>53</v>
      </c>
      <c r="G19" s="10">
        <v>1</v>
      </c>
      <c r="H19" s="10">
        <f t="shared" si="3"/>
        <v>53</v>
      </c>
      <c r="I19" s="46">
        <v>3.3399999999999999E-2</v>
      </c>
      <c r="J19" s="10">
        <f t="shared" ref="J19:J21" si="13">H19*I19</f>
        <v>1.7702</v>
      </c>
      <c r="K19" s="9">
        <v>0</v>
      </c>
      <c r="L19" s="10">
        <v>0</v>
      </c>
      <c r="M19" s="10">
        <f t="shared" si="4"/>
        <v>0</v>
      </c>
      <c r="N19" s="10">
        <v>0</v>
      </c>
      <c r="O19" s="10">
        <f t="shared" si="5"/>
        <v>0</v>
      </c>
      <c r="P19" s="11">
        <f t="shared" si="11"/>
        <v>1.7702</v>
      </c>
      <c r="Q19" s="12">
        <v>55.88</v>
      </c>
      <c r="R19" s="13">
        <f>P19*Q19</f>
        <v>98.918776000000008</v>
      </c>
    </row>
    <row r="20" spans="1:18" s="53" customFormat="1" ht="36.75" thickBot="1" x14ac:dyDescent="0.3">
      <c r="A20" s="87"/>
      <c r="B20" s="7" t="s">
        <v>18</v>
      </c>
      <c r="C20" s="7" t="s">
        <v>56</v>
      </c>
      <c r="D20" s="45" t="s">
        <v>66</v>
      </c>
      <c r="E20" s="9">
        <v>53</v>
      </c>
      <c r="F20" s="9">
        <v>53</v>
      </c>
      <c r="G20" s="10">
        <v>1</v>
      </c>
      <c r="H20" s="10">
        <f t="shared" si="3"/>
        <v>53</v>
      </c>
      <c r="I20" s="46">
        <v>3.3399999999999999E-2</v>
      </c>
      <c r="J20" s="10">
        <f t="shared" si="13"/>
        <v>1.7702</v>
      </c>
      <c r="K20" s="9">
        <v>0</v>
      </c>
      <c r="L20" s="10">
        <v>0</v>
      </c>
      <c r="M20" s="10">
        <f t="shared" si="4"/>
        <v>0</v>
      </c>
      <c r="N20" s="10">
        <v>0</v>
      </c>
      <c r="O20" s="10">
        <f t="shared" si="5"/>
        <v>0</v>
      </c>
      <c r="P20" s="11">
        <f t="shared" si="11"/>
        <v>1.7702</v>
      </c>
      <c r="Q20" s="12">
        <v>55.88</v>
      </c>
      <c r="R20" s="13">
        <f t="shared" si="12"/>
        <v>98.918776000000008</v>
      </c>
    </row>
    <row r="21" spans="1:18" s="53" customFormat="1" ht="36.75" thickBot="1" x14ac:dyDescent="0.3">
      <c r="A21" s="87"/>
      <c r="B21" s="7" t="s">
        <v>18</v>
      </c>
      <c r="C21" s="7" t="s">
        <v>56</v>
      </c>
      <c r="D21" s="45" t="s">
        <v>67</v>
      </c>
      <c r="E21" s="9">
        <v>53</v>
      </c>
      <c r="F21" s="9">
        <v>53</v>
      </c>
      <c r="G21" s="10">
        <v>1</v>
      </c>
      <c r="H21" s="10">
        <f t="shared" si="3"/>
        <v>53</v>
      </c>
      <c r="I21" s="46">
        <v>3.3399999999999999E-2</v>
      </c>
      <c r="J21" s="10">
        <f t="shared" si="13"/>
        <v>1.7702</v>
      </c>
      <c r="K21" s="9">
        <v>0</v>
      </c>
      <c r="L21" s="10">
        <v>0</v>
      </c>
      <c r="M21" s="10">
        <f t="shared" si="4"/>
        <v>0</v>
      </c>
      <c r="N21" s="10">
        <v>0</v>
      </c>
      <c r="O21" s="10">
        <f t="shared" si="5"/>
        <v>0</v>
      </c>
      <c r="P21" s="11">
        <f t="shared" si="11"/>
        <v>1.7702</v>
      </c>
      <c r="Q21" s="12">
        <v>55.88</v>
      </c>
      <c r="R21" s="13">
        <f t="shared" si="12"/>
        <v>98.918776000000008</v>
      </c>
    </row>
    <row r="22" spans="1:18" s="53" customFormat="1" ht="36.75" thickBot="1" x14ac:dyDescent="0.3">
      <c r="A22" s="87"/>
      <c r="B22" s="7" t="s">
        <v>18</v>
      </c>
      <c r="C22" s="7" t="s">
        <v>56</v>
      </c>
      <c r="D22" s="45" t="s">
        <v>55</v>
      </c>
      <c r="E22" s="9">
        <v>53</v>
      </c>
      <c r="F22" s="9">
        <v>53</v>
      </c>
      <c r="G22" s="10">
        <v>1</v>
      </c>
      <c r="H22" s="10">
        <f t="shared" si="3"/>
        <v>53</v>
      </c>
      <c r="I22" s="46">
        <v>8.3500000000000005E-2</v>
      </c>
      <c r="J22" s="10">
        <f t="shared" si="10"/>
        <v>4.4255000000000004</v>
      </c>
      <c r="K22" s="9">
        <v>0</v>
      </c>
      <c r="L22" s="10">
        <v>0</v>
      </c>
      <c r="M22" s="10">
        <f t="shared" si="4"/>
        <v>0</v>
      </c>
      <c r="N22" s="10">
        <v>0</v>
      </c>
      <c r="O22" s="10">
        <f t="shared" si="5"/>
        <v>0</v>
      </c>
      <c r="P22" s="11">
        <f t="shared" si="11"/>
        <v>4.4255000000000004</v>
      </c>
      <c r="Q22" s="12">
        <v>55.88</v>
      </c>
      <c r="R22" s="13">
        <f t="shared" si="12"/>
        <v>247.29694000000003</v>
      </c>
    </row>
    <row r="23" spans="1:18" s="53" customFormat="1" ht="36.75" thickBot="1" x14ac:dyDescent="0.3">
      <c r="A23" s="87"/>
      <c r="B23" s="7" t="s">
        <v>18</v>
      </c>
      <c r="C23" s="7" t="s">
        <v>17</v>
      </c>
      <c r="D23" s="45" t="s">
        <v>47</v>
      </c>
      <c r="E23" s="9">
        <v>53</v>
      </c>
      <c r="F23" s="9">
        <v>53</v>
      </c>
      <c r="G23" s="10">
        <v>1</v>
      </c>
      <c r="H23" s="10">
        <f>F23*G23</f>
        <v>53</v>
      </c>
      <c r="I23" s="46">
        <v>0.21709999999999999</v>
      </c>
      <c r="J23" s="10">
        <f>H23*I23</f>
        <v>11.5063</v>
      </c>
      <c r="K23" s="9">
        <v>0</v>
      </c>
      <c r="L23" s="10">
        <v>0</v>
      </c>
      <c r="M23" s="10">
        <f t="shared" si="4"/>
        <v>0</v>
      </c>
      <c r="N23" s="10">
        <v>0</v>
      </c>
      <c r="O23" s="10">
        <f t="shared" si="5"/>
        <v>0</v>
      </c>
      <c r="P23" s="11">
        <f t="shared" si="11"/>
        <v>11.5063</v>
      </c>
      <c r="Q23" s="12">
        <v>55.88</v>
      </c>
      <c r="R23" s="13">
        <f t="shared" si="12"/>
        <v>642.97204399999998</v>
      </c>
    </row>
    <row r="24" spans="1:18" s="53" customFormat="1" ht="36.75" thickBot="1" x14ac:dyDescent="0.3">
      <c r="A24" s="87"/>
      <c r="B24" s="7" t="s">
        <v>18</v>
      </c>
      <c r="C24" s="7" t="s">
        <v>48</v>
      </c>
      <c r="D24" s="45" t="s">
        <v>44</v>
      </c>
      <c r="E24" s="9">
        <v>4</v>
      </c>
      <c r="F24" s="9">
        <v>4</v>
      </c>
      <c r="G24" s="10">
        <v>1</v>
      </c>
      <c r="H24" s="10">
        <f t="shared" si="3"/>
        <v>4</v>
      </c>
      <c r="I24" s="46">
        <v>1</v>
      </c>
      <c r="J24" s="10">
        <f t="shared" si="10"/>
        <v>4</v>
      </c>
      <c r="K24" s="9">
        <v>0</v>
      </c>
      <c r="L24" s="10">
        <v>0</v>
      </c>
      <c r="M24" s="10">
        <f t="shared" si="4"/>
        <v>0</v>
      </c>
      <c r="N24" s="10">
        <v>0</v>
      </c>
      <c r="O24" s="10">
        <f t="shared" si="5"/>
        <v>0</v>
      </c>
      <c r="P24" s="11">
        <f t="shared" si="11"/>
        <v>4</v>
      </c>
      <c r="Q24" s="12">
        <v>55.88</v>
      </c>
      <c r="R24" s="13">
        <f t="shared" si="12"/>
        <v>223.52</v>
      </c>
    </row>
    <row r="25" spans="1:18" s="53" customFormat="1" ht="36.75" thickBot="1" x14ac:dyDescent="0.3">
      <c r="A25" s="87"/>
      <c r="B25" s="7" t="s">
        <v>19</v>
      </c>
      <c r="C25" s="7" t="s">
        <v>56</v>
      </c>
      <c r="D25" s="45" t="s">
        <v>65</v>
      </c>
      <c r="E25" s="9">
        <v>53</v>
      </c>
      <c r="F25" s="9">
        <v>53</v>
      </c>
      <c r="G25" s="10">
        <v>1</v>
      </c>
      <c r="H25" s="10">
        <f t="shared" ref="H25:H28" si="14">F25*G25</f>
        <v>53</v>
      </c>
      <c r="I25" s="46">
        <v>3.3399999999999999E-2</v>
      </c>
      <c r="J25" s="10">
        <f t="shared" si="10"/>
        <v>1.7702</v>
      </c>
      <c r="K25" s="9">
        <v>0</v>
      </c>
      <c r="L25" s="10">
        <v>0</v>
      </c>
      <c r="M25" s="10">
        <f t="shared" ref="M25:M28" si="15">K25*L25</f>
        <v>0</v>
      </c>
      <c r="N25" s="10">
        <v>0</v>
      </c>
      <c r="O25" s="10">
        <f t="shared" ref="O25:O28" si="16">M25*N25</f>
        <v>0</v>
      </c>
      <c r="P25" s="11">
        <f t="shared" ref="P25:P28" si="17">J25+O25</f>
        <v>1.7702</v>
      </c>
      <c r="Q25" s="12">
        <v>49.31</v>
      </c>
      <c r="R25" s="13">
        <f t="shared" si="12"/>
        <v>87.288561999999999</v>
      </c>
    </row>
    <row r="26" spans="1:18" s="53" customFormat="1" ht="36.75" thickBot="1" x14ac:dyDescent="0.3">
      <c r="A26" s="87"/>
      <c r="B26" s="7" t="s">
        <v>19</v>
      </c>
      <c r="C26" s="7" t="s">
        <v>56</v>
      </c>
      <c r="D26" s="45" t="s">
        <v>66</v>
      </c>
      <c r="E26" s="9">
        <v>53</v>
      </c>
      <c r="F26" s="9">
        <v>53</v>
      </c>
      <c r="G26" s="10">
        <v>1</v>
      </c>
      <c r="H26" s="10">
        <f t="shared" si="14"/>
        <v>53</v>
      </c>
      <c r="I26" s="46">
        <v>3.3399999999999999E-2</v>
      </c>
      <c r="J26" s="10">
        <f t="shared" si="10"/>
        <v>1.7702</v>
      </c>
      <c r="K26" s="9">
        <v>0</v>
      </c>
      <c r="L26" s="10">
        <v>0</v>
      </c>
      <c r="M26" s="10">
        <f t="shared" si="15"/>
        <v>0</v>
      </c>
      <c r="N26" s="10">
        <v>0</v>
      </c>
      <c r="O26" s="10">
        <f t="shared" si="16"/>
        <v>0</v>
      </c>
      <c r="P26" s="11">
        <f t="shared" si="17"/>
        <v>1.7702</v>
      </c>
      <c r="Q26" s="12">
        <v>49.31</v>
      </c>
      <c r="R26" s="13">
        <f>P26*Q26</f>
        <v>87.288561999999999</v>
      </c>
    </row>
    <row r="27" spans="1:18" s="53" customFormat="1" ht="36.75" thickBot="1" x14ac:dyDescent="0.3">
      <c r="A27" s="87"/>
      <c r="B27" s="7" t="s">
        <v>19</v>
      </c>
      <c r="C27" s="7" t="s">
        <v>56</v>
      </c>
      <c r="D27" s="45" t="s">
        <v>67</v>
      </c>
      <c r="E27" s="9">
        <v>53</v>
      </c>
      <c r="F27" s="9">
        <v>53</v>
      </c>
      <c r="G27" s="10">
        <v>1</v>
      </c>
      <c r="H27" s="10">
        <f t="shared" si="14"/>
        <v>53</v>
      </c>
      <c r="I27" s="46">
        <v>3.3399999999999999E-2</v>
      </c>
      <c r="J27" s="10">
        <f t="shared" si="10"/>
        <v>1.7702</v>
      </c>
      <c r="K27" s="9">
        <v>0</v>
      </c>
      <c r="L27" s="10">
        <v>0</v>
      </c>
      <c r="M27" s="10">
        <f t="shared" si="15"/>
        <v>0</v>
      </c>
      <c r="N27" s="10">
        <v>0</v>
      </c>
      <c r="O27" s="10">
        <f t="shared" si="16"/>
        <v>0</v>
      </c>
      <c r="P27" s="11">
        <f t="shared" si="17"/>
        <v>1.7702</v>
      </c>
      <c r="Q27" s="12">
        <v>49.31</v>
      </c>
      <c r="R27" s="13">
        <f t="shared" si="12"/>
        <v>87.288561999999999</v>
      </c>
    </row>
    <row r="28" spans="1:18" s="53" customFormat="1" ht="36.75" thickBot="1" x14ac:dyDescent="0.3">
      <c r="A28" s="87"/>
      <c r="B28" s="7" t="s">
        <v>19</v>
      </c>
      <c r="C28" s="7" t="s">
        <v>56</v>
      </c>
      <c r="D28" s="45" t="s">
        <v>55</v>
      </c>
      <c r="E28" s="9">
        <v>53</v>
      </c>
      <c r="F28" s="9">
        <v>53</v>
      </c>
      <c r="G28" s="10">
        <v>1</v>
      </c>
      <c r="H28" s="10">
        <f t="shared" si="14"/>
        <v>53</v>
      </c>
      <c r="I28" s="46">
        <v>8.3500000000000005E-2</v>
      </c>
      <c r="J28" s="10">
        <f t="shared" ref="J28" si="18">H28*I28</f>
        <v>4.4255000000000004</v>
      </c>
      <c r="K28" s="9">
        <v>0</v>
      </c>
      <c r="L28" s="10">
        <v>0</v>
      </c>
      <c r="M28" s="10">
        <f t="shared" si="15"/>
        <v>0</v>
      </c>
      <c r="N28" s="10">
        <v>0</v>
      </c>
      <c r="O28" s="10">
        <f t="shared" si="16"/>
        <v>0</v>
      </c>
      <c r="P28" s="11">
        <f t="shared" si="17"/>
        <v>4.4255000000000004</v>
      </c>
      <c r="Q28" s="12">
        <v>49.31</v>
      </c>
      <c r="R28" s="13">
        <f t="shared" si="12"/>
        <v>218.22140500000003</v>
      </c>
    </row>
    <row r="29" spans="1:18" s="53" customFormat="1" ht="24.75" thickBot="1" x14ac:dyDescent="0.3">
      <c r="A29" s="87"/>
      <c r="B29" s="7" t="s">
        <v>19</v>
      </c>
      <c r="C29" s="7" t="s">
        <v>17</v>
      </c>
      <c r="D29" s="45" t="s">
        <v>47</v>
      </c>
      <c r="E29" s="9">
        <v>53</v>
      </c>
      <c r="F29" s="9">
        <v>53</v>
      </c>
      <c r="G29" s="10">
        <v>1</v>
      </c>
      <c r="H29" s="10">
        <f t="shared" si="3"/>
        <v>53</v>
      </c>
      <c r="I29" s="46">
        <v>0.21709999999999999</v>
      </c>
      <c r="J29" s="10">
        <f t="shared" si="10"/>
        <v>11.5063</v>
      </c>
      <c r="K29" s="9">
        <v>0</v>
      </c>
      <c r="L29" s="10">
        <v>0</v>
      </c>
      <c r="M29" s="10">
        <f t="shared" si="4"/>
        <v>0</v>
      </c>
      <c r="N29" s="10">
        <v>0</v>
      </c>
      <c r="O29" s="10">
        <f t="shared" si="5"/>
        <v>0</v>
      </c>
      <c r="P29" s="11">
        <f t="shared" si="11"/>
        <v>11.5063</v>
      </c>
      <c r="Q29" s="12">
        <v>49.31</v>
      </c>
      <c r="R29" s="13">
        <f t="shared" si="12"/>
        <v>567.37565300000006</v>
      </c>
    </row>
    <row r="30" spans="1:18" s="53" customFormat="1" ht="36.75" thickBot="1" x14ac:dyDescent="0.3">
      <c r="A30" s="87"/>
      <c r="B30" s="7" t="s">
        <v>19</v>
      </c>
      <c r="C30" s="7" t="s">
        <v>48</v>
      </c>
      <c r="D30" s="45" t="s">
        <v>44</v>
      </c>
      <c r="E30" s="9">
        <v>8</v>
      </c>
      <c r="F30" s="9">
        <v>8</v>
      </c>
      <c r="G30" s="10">
        <v>1</v>
      </c>
      <c r="H30" s="10">
        <f t="shared" si="3"/>
        <v>8</v>
      </c>
      <c r="I30" s="46">
        <v>1</v>
      </c>
      <c r="J30" s="10">
        <f t="shared" si="10"/>
        <v>8</v>
      </c>
      <c r="K30" s="9">
        <v>0</v>
      </c>
      <c r="L30" s="10">
        <v>0</v>
      </c>
      <c r="M30" s="10">
        <f t="shared" si="4"/>
        <v>0</v>
      </c>
      <c r="N30" s="10">
        <v>0</v>
      </c>
      <c r="O30" s="10">
        <f t="shared" si="5"/>
        <v>0</v>
      </c>
      <c r="P30" s="11">
        <f t="shared" si="11"/>
        <v>8</v>
      </c>
      <c r="Q30" s="12">
        <v>49.31</v>
      </c>
      <c r="R30" s="13">
        <f t="shared" si="12"/>
        <v>394.48</v>
      </c>
    </row>
    <row r="31" spans="1:18" s="53" customFormat="1" ht="36.75" thickBot="1" x14ac:dyDescent="0.3">
      <c r="A31" s="87"/>
      <c r="B31" s="7" t="s">
        <v>19</v>
      </c>
      <c r="C31" s="7" t="s">
        <v>68</v>
      </c>
      <c r="D31" s="62" t="s">
        <v>64</v>
      </c>
      <c r="E31" s="9">
        <v>4</v>
      </c>
      <c r="F31" s="9">
        <v>4</v>
      </c>
      <c r="G31" s="10">
        <v>1</v>
      </c>
      <c r="H31" s="10">
        <f t="shared" ref="H31:H32" si="19">F31*G31</f>
        <v>4</v>
      </c>
      <c r="I31" s="46">
        <v>1</v>
      </c>
      <c r="J31" s="10">
        <f t="shared" ref="J31:J32" si="20">H31*I31</f>
        <v>4</v>
      </c>
      <c r="K31" s="9">
        <v>0</v>
      </c>
      <c r="L31" s="10">
        <v>0</v>
      </c>
      <c r="M31" s="10">
        <f t="shared" ref="M31:M32" si="21">K31*L31</f>
        <v>0</v>
      </c>
      <c r="N31" s="10">
        <v>0</v>
      </c>
      <c r="O31" s="10">
        <f t="shared" ref="O31:O32" si="22">M31*N31</f>
        <v>0</v>
      </c>
      <c r="P31" s="11">
        <f t="shared" ref="P31:P32" si="23">J31+O31</f>
        <v>4</v>
      </c>
      <c r="Q31" s="12">
        <v>49.31</v>
      </c>
      <c r="R31" s="13">
        <f>P31*Q31</f>
        <v>197.24</v>
      </c>
    </row>
    <row r="32" spans="1:18" s="53" customFormat="1" ht="24.75" thickBot="1" x14ac:dyDescent="0.3">
      <c r="A32" s="87"/>
      <c r="B32" s="7" t="s">
        <v>19</v>
      </c>
      <c r="C32" s="7" t="s">
        <v>69</v>
      </c>
      <c r="D32" s="62" t="s">
        <v>63</v>
      </c>
      <c r="E32" s="9">
        <v>4</v>
      </c>
      <c r="F32" s="9">
        <v>4</v>
      </c>
      <c r="G32" s="10">
        <v>1</v>
      </c>
      <c r="H32" s="10">
        <f t="shared" si="19"/>
        <v>4</v>
      </c>
      <c r="I32" s="46">
        <v>3</v>
      </c>
      <c r="J32" s="10">
        <f t="shared" si="20"/>
        <v>12</v>
      </c>
      <c r="K32" s="9">
        <v>0</v>
      </c>
      <c r="L32" s="10">
        <v>0</v>
      </c>
      <c r="M32" s="10">
        <f t="shared" si="21"/>
        <v>0</v>
      </c>
      <c r="N32" s="10">
        <v>0</v>
      </c>
      <c r="O32" s="10">
        <f t="shared" si="22"/>
        <v>0</v>
      </c>
      <c r="P32" s="11">
        <f t="shared" si="23"/>
        <v>12</v>
      </c>
      <c r="Q32" s="12">
        <v>49.31</v>
      </c>
      <c r="R32" s="13">
        <f>P32*Q32</f>
        <v>591.72</v>
      </c>
    </row>
    <row r="33" spans="1:18" s="53" customFormat="1" ht="36.75" thickBot="1" x14ac:dyDescent="0.3">
      <c r="A33" s="87"/>
      <c r="B33" s="7" t="s">
        <v>20</v>
      </c>
      <c r="C33" s="7" t="s">
        <v>56</v>
      </c>
      <c r="D33" s="45" t="s">
        <v>65</v>
      </c>
      <c r="E33" s="9">
        <v>53</v>
      </c>
      <c r="F33" s="9">
        <v>53</v>
      </c>
      <c r="G33" s="10">
        <v>1</v>
      </c>
      <c r="H33" s="10">
        <f t="shared" ref="H33:H36" si="24">F33*G33</f>
        <v>53</v>
      </c>
      <c r="I33" s="46">
        <v>3.3399999999999999E-2</v>
      </c>
      <c r="J33" s="10">
        <f t="shared" si="10"/>
        <v>1.7702</v>
      </c>
      <c r="K33" s="9">
        <v>0</v>
      </c>
      <c r="L33" s="10">
        <v>0</v>
      </c>
      <c r="M33" s="10">
        <f t="shared" ref="M33:M36" si="25">K33*L33</f>
        <v>0</v>
      </c>
      <c r="N33" s="10">
        <v>0</v>
      </c>
      <c r="O33" s="10">
        <f t="shared" ref="O33:O36" si="26">M33*N33</f>
        <v>0</v>
      </c>
      <c r="P33" s="11">
        <f t="shared" ref="P33:P36" si="27">J33+O33</f>
        <v>1.7702</v>
      </c>
      <c r="Q33" s="12">
        <v>40.03</v>
      </c>
      <c r="R33" s="13">
        <f t="shared" si="12"/>
        <v>70.861106000000007</v>
      </c>
    </row>
    <row r="34" spans="1:18" s="53" customFormat="1" ht="36.75" thickBot="1" x14ac:dyDescent="0.3">
      <c r="A34" s="87"/>
      <c r="B34" s="7" t="s">
        <v>20</v>
      </c>
      <c r="C34" s="7" t="s">
        <v>56</v>
      </c>
      <c r="D34" s="45" t="s">
        <v>66</v>
      </c>
      <c r="E34" s="9">
        <v>53</v>
      </c>
      <c r="F34" s="9">
        <v>53</v>
      </c>
      <c r="G34" s="10">
        <v>1</v>
      </c>
      <c r="H34" s="10">
        <f t="shared" si="24"/>
        <v>53</v>
      </c>
      <c r="I34" s="46">
        <v>3.3399999999999999E-2</v>
      </c>
      <c r="J34" s="10">
        <f t="shared" si="10"/>
        <v>1.7702</v>
      </c>
      <c r="K34" s="9">
        <v>0</v>
      </c>
      <c r="L34" s="10">
        <v>0</v>
      </c>
      <c r="M34" s="10">
        <f t="shared" si="25"/>
        <v>0</v>
      </c>
      <c r="N34" s="10">
        <v>0</v>
      </c>
      <c r="O34" s="10">
        <f t="shared" si="26"/>
        <v>0</v>
      </c>
      <c r="P34" s="11">
        <f t="shared" si="27"/>
        <v>1.7702</v>
      </c>
      <c r="Q34" s="12">
        <v>40.03</v>
      </c>
      <c r="R34" s="13">
        <f t="shared" si="12"/>
        <v>70.861106000000007</v>
      </c>
    </row>
    <row r="35" spans="1:18" s="53" customFormat="1" ht="36.75" thickBot="1" x14ac:dyDescent="0.3">
      <c r="A35" s="87"/>
      <c r="B35" s="7" t="s">
        <v>20</v>
      </c>
      <c r="C35" s="7" t="s">
        <v>56</v>
      </c>
      <c r="D35" s="45" t="s">
        <v>67</v>
      </c>
      <c r="E35" s="9">
        <v>53</v>
      </c>
      <c r="F35" s="9">
        <v>53</v>
      </c>
      <c r="G35" s="10">
        <v>1</v>
      </c>
      <c r="H35" s="10">
        <f t="shared" si="24"/>
        <v>53</v>
      </c>
      <c r="I35" s="46">
        <v>3.3399999999999999E-2</v>
      </c>
      <c r="J35" s="10">
        <f t="shared" si="10"/>
        <v>1.7702</v>
      </c>
      <c r="K35" s="9">
        <v>0</v>
      </c>
      <c r="L35" s="10">
        <v>0</v>
      </c>
      <c r="M35" s="10">
        <f t="shared" si="25"/>
        <v>0</v>
      </c>
      <c r="N35" s="10">
        <v>0</v>
      </c>
      <c r="O35" s="10">
        <f t="shared" si="26"/>
        <v>0</v>
      </c>
      <c r="P35" s="11">
        <f t="shared" si="27"/>
        <v>1.7702</v>
      </c>
      <c r="Q35" s="12">
        <v>40.03</v>
      </c>
      <c r="R35" s="13">
        <f t="shared" si="12"/>
        <v>70.861106000000007</v>
      </c>
    </row>
    <row r="36" spans="1:18" s="53" customFormat="1" ht="36.75" thickBot="1" x14ac:dyDescent="0.3">
      <c r="A36" s="87"/>
      <c r="B36" s="7" t="s">
        <v>20</v>
      </c>
      <c r="C36" s="7" t="s">
        <v>56</v>
      </c>
      <c r="D36" s="45" t="s">
        <v>55</v>
      </c>
      <c r="E36" s="9">
        <v>53</v>
      </c>
      <c r="F36" s="9">
        <v>53</v>
      </c>
      <c r="G36" s="10">
        <v>1</v>
      </c>
      <c r="H36" s="10">
        <f t="shared" si="24"/>
        <v>53</v>
      </c>
      <c r="I36" s="46">
        <v>8.3500000000000005E-2</v>
      </c>
      <c r="J36" s="10">
        <f t="shared" ref="J36" si="28">H36*I36</f>
        <v>4.4255000000000004</v>
      </c>
      <c r="K36" s="9">
        <v>0</v>
      </c>
      <c r="L36" s="10">
        <v>0</v>
      </c>
      <c r="M36" s="10">
        <f t="shared" si="25"/>
        <v>0</v>
      </c>
      <c r="N36" s="10">
        <v>0</v>
      </c>
      <c r="O36" s="10">
        <f t="shared" si="26"/>
        <v>0</v>
      </c>
      <c r="P36" s="11">
        <f t="shared" si="27"/>
        <v>4.4255000000000004</v>
      </c>
      <c r="Q36" s="12">
        <v>40.03</v>
      </c>
      <c r="R36" s="13">
        <f t="shared" si="12"/>
        <v>177.15276500000002</v>
      </c>
    </row>
    <row r="37" spans="1:18" s="53" customFormat="1" ht="36.75" thickBot="1" x14ac:dyDescent="0.3">
      <c r="A37" s="87"/>
      <c r="B37" s="14" t="s">
        <v>20</v>
      </c>
      <c r="C37" s="14" t="s">
        <v>17</v>
      </c>
      <c r="D37" s="45" t="s">
        <v>47</v>
      </c>
      <c r="E37" s="15">
        <v>53</v>
      </c>
      <c r="F37" s="15">
        <v>53</v>
      </c>
      <c r="G37" s="16">
        <v>1</v>
      </c>
      <c r="H37" s="16">
        <f t="shared" si="3"/>
        <v>53</v>
      </c>
      <c r="I37" s="47">
        <v>0.21709999999999999</v>
      </c>
      <c r="J37" s="16">
        <f t="shared" si="10"/>
        <v>11.5063</v>
      </c>
      <c r="K37" s="15">
        <v>0</v>
      </c>
      <c r="L37" s="16">
        <v>0</v>
      </c>
      <c r="M37" s="16">
        <f t="shared" si="4"/>
        <v>0</v>
      </c>
      <c r="N37" s="16">
        <v>0</v>
      </c>
      <c r="O37" s="16">
        <f t="shared" si="5"/>
        <v>0</v>
      </c>
      <c r="P37" s="11">
        <f t="shared" si="11"/>
        <v>11.5063</v>
      </c>
      <c r="Q37" s="12">
        <v>40.03</v>
      </c>
      <c r="R37" s="13">
        <f t="shared" si="12"/>
        <v>460.59718900000001</v>
      </c>
    </row>
    <row r="38" spans="1:18" s="53" customFormat="1" ht="36.75" thickBot="1" x14ac:dyDescent="0.3">
      <c r="A38" s="87"/>
      <c r="B38" s="14" t="s">
        <v>20</v>
      </c>
      <c r="C38" s="7" t="s">
        <v>48</v>
      </c>
      <c r="D38" s="45" t="s">
        <v>44</v>
      </c>
      <c r="E38" s="15">
        <v>4</v>
      </c>
      <c r="F38" s="15">
        <v>4</v>
      </c>
      <c r="G38" s="16">
        <v>1</v>
      </c>
      <c r="H38" s="16">
        <f>F38*G38</f>
        <v>4</v>
      </c>
      <c r="I38" s="47">
        <v>1</v>
      </c>
      <c r="J38" s="16">
        <f>H38*I38</f>
        <v>4</v>
      </c>
      <c r="K38" s="15">
        <v>0</v>
      </c>
      <c r="L38" s="16">
        <v>0</v>
      </c>
      <c r="M38" s="16">
        <f t="shared" si="4"/>
        <v>0</v>
      </c>
      <c r="N38" s="16">
        <v>0</v>
      </c>
      <c r="O38" s="16">
        <f t="shared" si="5"/>
        <v>0</v>
      </c>
      <c r="P38" s="11">
        <f t="shared" si="11"/>
        <v>4</v>
      </c>
      <c r="Q38" s="12">
        <v>40.03</v>
      </c>
      <c r="R38" s="13">
        <f t="shared" si="12"/>
        <v>160.12</v>
      </c>
    </row>
    <row r="39" spans="1:18" s="53" customFormat="1" ht="24" customHeight="1" thickBot="1" x14ac:dyDescent="0.3">
      <c r="A39" s="87"/>
      <c r="B39" s="89" t="s">
        <v>39</v>
      </c>
      <c r="C39" s="89"/>
      <c r="D39" s="72"/>
      <c r="E39" s="18">
        <f>SUM(E5+E19+E25+E31+E33+K39)</f>
        <v>220</v>
      </c>
      <c r="F39" s="18">
        <f>SUM(F5+F19+F25+F31+F33)</f>
        <v>216</v>
      </c>
      <c r="G39" s="19">
        <f>SUM(H39/F39)</f>
        <v>5.6388888888888893</v>
      </c>
      <c r="H39" s="19">
        <f>SUM(H4:H38)</f>
        <v>1218</v>
      </c>
      <c r="I39" s="48">
        <f>SUM(J39/H39)</f>
        <v>0.1159712643678161</v>
      </c>
      <c r="J39" s="19">
        <f>SUM(J4:J38)</f>
        <v>141.25300000000001</v>
      </c>
      <c r="K39" s="18">
        <v>4</v>
      </c>
      <c r="L39" s="19">
        <f>SUM(M39/K39)</f>
        <v>3</v>
      </c>
      <c r="M39" s="19">
        <f>SUM(M4:M38)</f>
        <v>12</v>
      </c>
      <c r="N39" s="48">
        <f>SUM(O39/M39)</f>
        <v>5.5666666666666663E-2</v>
      </c>
      <c r="O39" s="19">
        <f>SUM(O4:O38)</f>
        <v>0.66799999999999993</v>
      </c>
      <c r="P39" s="19">
        <f>SUM(P4:P38)</f>
        <v>141.92100000000002</v>
      </c>
      <c r="Q39" s="54" t="s">
        <v>70</v>
      </c>
      <c r="R39" s="20">
        <f>SUM(R4:R38)</f>
        <v>7233.2108720000006</v>
      </c>
    </row>
    <row r="40" spans="1:18" s="53" customFormat="1" ht="24" customHeight="1" thickBot="1" x14ac:dyDescent="0.3">
      <c r="A40" s="87"/>
      <c r="B40" s="14" t="s">
        <v>22</v>
      </c>
      <c r="C40" s="7" t="s">
        <v>71</v>
      </c>
      <c r="D40" s="45" t="s">
        <v>44</v>
      </c>
      <c r="E40" s="15">
        <v>1</v>
      </c>
      <c r="F40" s="15">
        <v>1</v>
      </c>
      <c r="G40" s="16">
        <v>1</v>
      </c>
      <c r="H40" s="16">
        <f t="shared" ref="H40:H46" si="29">F40*G40</f>
        <v>1</v>
      </c>
      <c r="I40" s="47">
        <v>1.25</v>
      </c>
      <c r="J40" s="16">
        <f t="shared" ref="J40:J46" si="30">H40*I40</f>
        <v>1.25</v>
      </c>
      <c r="K40" s="15">
        <v>0</v>
      </c>
      <c r="L40" s="16">
        <v>0</v>
      </c>
      <c r="M40" s="16">
        <f t="shared" si="4"/>
        <v>0</v>
      </c>
      <c r="N40" s="16">
        <v>0</v>
      </c>
      <c r="O40" s="16">
        <f t="shared" si="5"/>
        <v>0</v>
      </c>
      <c r="P40" s="11">
        <f>J40+O40</f>
        <v>1.25</v>
      </c>
      <c r="Q40" s="12">
        <v>55.88</v>
      </c>
      <c r="R40" s="13">
        <f>P40*Q40</f>
        <v>69.850000000000009</v>
      </c>
    </row>
    <row r="41" spans="1:18" s="53" customFormat="1" ht="36.75" thickBot="1" x14ac:dyDescent="0.3">
      <c r="A41" s="87"/>
      <c r="B41" s="14" t="s">
        <v>22</v>
      </c>
      <c r="C41" s="7" t="s">
        <v>48</v>
      </c>
      <c r="D41" s="45" t="s">
        <v>44</v>
      </c>
      <c r="E41" s="15">
        <v>10</v>
      </c>
      <c r="F41" s="15">
        <v>10</v>
      </c>
      <c r="G41" s="16">
        <v>1</v>
      </c>
      <c r="H41" s="16">
        <f t="shared" si="29"/>
        <v>10</v>
      </c>
      <c r="I41" s="47">
        <v>1</v>
      </c>
      <c r="J41" s="16">
        <f t="shared" si="30"/>
        <v>10</v>
      </c>
      <c r="K41" s="15">
        <v>0</v>
      </c>
      <c r="L41" s="16">
        <v>0</v>
      </c>
      <c r="M41" s="16">
        <f t="shared" si="4"/>
        <v>0</v>
      </c>
      <c r="N41" s="16">
        <v>0</v>
      </c>
      <c r="O41" s="16">
        <f t="shared" si="5"/>
        <v>0</v>
      </c>
      <c r="P41" s="11">
        <f t="shared" ref="P41:P46" si="31">J41+O41</f>
        <v>10</v>
      </c>
      <c r="Q41" s="12">
        <v>55.88</v>
      </c>
      <c r="R41" s="13">
        <f t="shared" si="9"/>
        <v>558.80000000000007</v>
      </c>
    </row>
    <row r="42" spans="1:18" s="53" customFormat="1" ht="36.75" thickBot="1" x14ac:dyDescent="0.3">
      <c r="A42" s="87"/>
      <c r="B42" s="14" t="s">
        <v>23</v>
      </c>
      <c r="C42" s="7" t="s">
        <v>48</v>
      </c>
      <c r="D42" s="45" t="s">
        <v>44</v>
      </c>
      <c r="E42" s="15">
        <v>10</v>
      </c>
      <c r="F42" s="15">
        <v>10</v>
      </c>
      <c r="G42" s="16">
        <v>1</v>
      </c>
      <c r="H42" s="16">
        <f t="shared" si="29"/>
        <v>10</v>
      </c>
      <c r="I42" s="47">
        <v>1</v>
      </c>
      <c r="J42" s="16">
        <f t="shared" si="30"/>
        <v>10</v>
      </c>
      <c r="K42" s="15">
        <v>0</v>
      </c>
      <c r="L42" s="16">
        <v>0</v>
      </c>
      <c r="M42" s="16">
        <f t="shared" si="4"/>
        <v>0</v>
      </c>
      <c r="N42" s="16">
        <v>0</v>
      </c>
      <c r="O42" s="16">
        <f t="shared" si="5"/>
        <v>0</v>
      </c>
      <c r="P42" s="11">
        <f t="shared" si="31"/>
        <v>10</v>
      </c>
      <c r="Q42" s="12">
        <v>49.31</v>
      </c>
      <c r="R42" s="13">
        <f>P42*Q42</f>
        <v>493.1</v>
      </c>
    </row>
    <row r="43" spans="1:18" s="53" customFormat="1" ht="36.75" thickBot="1" x14ac:dyDescent="0.3">
      <c r="A43" s="87"/>
      <c r="B43" s="14" t="s">
        <v>24</v>
      </c>
      <c r="C43" s="7" t="s">
        <v>71</v>
      </c>
      <c r="D43" s="45" t="s">
        <v>44</v>
      </c>
      <c r="E43" s="15">
        <v>1</v>
      </c>
      <c r="F43" s="15">
        <v>1</v>
      </c>
      <c r="G43" s="16">
        <v>1</v>
      </c>
      <c r="H43" s="16">
        <f>F43*G43</f>
        <v>1</v>
      </c>
      <c r="I43" s="47">
        <v>1.25</v>
      </c>
      <c r="J43" s="16">
        <f>H43*I43</f>
        <v>1.25</v>
      </c>
      <c r="K43" s="15">
        <v>0</v>
      </c>
      <c r="L43" s="16">
        <v>0</v>
      </c>
      <c r="M43" s="16">
        <f t="shared" si="4"/>
        <v>0</v>
      </c>
      <c r="N43" s="16">
        <v>0</v>
      </c>
      <c r="O43" s="16">
        <f t="shared" si="5"/>
        <v>0</v>
      </c>
      <c r="P43" s="11">
        <f t="shared" ref="P43" si="32">J43+O43</f>
        <v>1.25</v>
      </c>
      <c r="Q43" s="12">
        <v>24.27</v>
      </c>
      <c r="R43" s="13">
        <f>P43*Q43</f>
        <v>30.337499999999999</v>
      </c>
    </row>
    <row r="44" spans="1:18" s="53" customFormat="1" ht="36.75" thickBot="1" x14ac:dyDescent="0.3">
      <c r="A44" s="87"/>
      <c r="B44" s="14" t="s">
        <v>24</v>
      </c>
      <c r="C44" s="7" t="s">
        <v>48</v>
      </c>
      <c r="D44" s="45" t="s">
        <v>44</v>
      </c>
      <c r="E44" s="15">
        <v>30</v>
      </c>
      <c r="F44" s="15">
        <v>30</v>
      </c>
      <c r="G44" s="16">
        <v>1</v>
      </c>
      <c r="H44" s="16">
        <f t="shared" si="29"/>
        <v>30</v>
      </c>
      <c r="I44" s="47">
        <v>1</v>
      </c>
      <c r="J44" s="16">
        <f t="shared" si="30"/>
        <v>30</v>
      </c>
      <c r="K44" s="15">
        <v>0</v>
      </c>
      <c r="L44" s="16">
        <v>0</v>
      </c>
      <c r="M44" s="16">
        <f t="shared" si="4"/>
        <v>0</v>
      </c>
      <c r="N44" s="16">
        <v>0</v>
      </c>
      <c r="O44" s="16">
        <f t="shared" si="5"/>
        <v>0</v>
      </c>
      <c r="P44" s="11">
        <f t="shared" si="31"/>
        <v>30</v>
      </c>
      <c r="Q44" s="17">
        <v>24.27</v>
      </c>
      <c r="R44" s="13">
        <f t="shared" si="9"/>
        <v>728.1</v>
      </c>
    </row>
    <row r="45" spans="1:18" s="53" customFormat="1" ht="36.75" thickBot="1" x14ac:dyDescent="0.3">
      <c r="A45" s="87"/>
      <c r="B45" s="14" t="s">
        <v>24</v>
      </c>
      <c r="C45" s="14" t="s">
        <v>49</v>
      </c>
      <c r="D45" s="45" t="s">
        <v>45</v>
      </c>
      <c r="E45" s="15">
        <v>6</v>
      </c>
      <c r="F45" s="15">
        <v>6</v>
      </c>
      <c r="G45" s="16">
        <v>2</v>
      </c>
      <c r="H45" s="16">
        <f t="shared" si="29"/>
        <v>12</v>
      </c>
      <c r="I45" s="47">
        <v>1</v>
      </c>
      <c r="J45" s="16">
        <f t="shared" si="30"/>
        <v>12</v>
      </c>
      <c r="K45" s="15">
        <v>0</v>
      </c>
      <c r="L45" s="16">
        <v>0</v>
      </c>
      <c r="M45" s="16">
        <f t="shared" si="4"/>
        <v>0</v>
      </c>
      <c r="N45" s="16">
        <v>0</v>
      </c>
      <c r="O45" s="16">
        <f t="shared" si="5"/>
        <v>0</v>
      </c>
      <c r="P45" s="11">
        <f t="shared" si="31"/>
        <v>12</v>
      </c>
      <c r="Q45" s="17">
        <v>24.27</v>
      </c>
      <c r="R45" s="13">
        <f t="shared" si="9"/>
        <v>291.24</v>
      </c>
    </row>
    <row r="46" spans="1:18" s="53" customFormat="1" ht="36.75" thickBot="1" x14ac:dyDescent="0.3">
      <c r="A46" s="88"/>
      <c r="B46" s="7" t="s">
        <v>24</v>
      </c>
      <c r="C46" s="7" t="s">
        <v>50</v>
      </c>
      <c r="D46" s="43" t="s">
        <v>46</v>
      </c>
      <c r="E46" s="15">
        <v>4</v>
      </c>
      <c r="F46" s="15">
        <v>4</v>
      </c>
      <c r="G46" s="16">
        <v>1</v>
      </c>
      <c r="H46" s="16">
        <f t="shared" si="29"/>
        <v>4</v>
      </c>
      <c r="I46" s="47">
        <v>1</v>
      </c>
      <c r="J46" s="16">
        <f t="shared" si="30"/>
        <v>4</v>
      </c>
      <c r="K46" s="15">
        <v>0</v>
      </c>
      <c r="L46" s="16">
        <v>0</v>
      </c>
      <c r="M46" s="16">
        <f t="shared" si="4"/>
        <v>0</v>
      </c>
      <c r="N46" s="16">
        <v>0</v>
      </c>
      <c r="O46" s="16">
        <f t="shared" si="5"/>
        <v>0</v>
      </c>
      <c r="P46" s="11">
        <f t="shared" si="31"/>
        <v>4</v>
      </c>
      <c r="Q46" s="17">
        <v>24.27</v>
      </c>
      <c r="R46" s="13">
        <f>P46*Q46</f>
        <v>97.08</v>
      </c>
    </row>
    <row r="47" spans="1:18" s="53" customFormat="1" ht="26.1" customHeight="1" thickBot="1" x14ac:dyDescent="0.3">
      <c r="A47" s="21"/>
      <c r="B47" s="89" t="s">
        <v>40</v>
      </c>
      <c r="C47" s="89"/>
      <c r="D47" s="73"/>
      <c r="E47" s="18">
        <f>SUM(E40:E44)</f>
        <v>52</v>
      </c>
      <c r="F47" s="18">
        <f>SUM(F40:F44)</f>
        <v>52</v>
      </c>
      <c r="G47" s="19">
        <f>SUM(H47/F47)</f>
        <v>1.3076923076923077</v>
      </c>
      <c r="H47" s="19">
        <f>SUM(H40:H46)</f>
        <v>68</v>
      </c>
      <c r="I47" s="48">
        <f>SUM(J47/H47)</f>
        <v>1.0073529411764706</v>
      </c>
      <c r="J47" s="19">
        <f>SUM(J40:J46)</f>
        <v>68.5</v>
      </c>
      <c r="K47" s="18">
        <f>SUM(K40:K44)</f>
        <v>0</v>
      </c>
      <c r="L47" s="19">
        <v>0</v>
      </c>
      <c r="M47" s="19">
        <f>SUM(M40:M46)</f>
        <v>0</v>
      </c>
      <c r="N47" s="19">
        <v>0</v>
      </c>
      <c r="O47" s="19">
        <f>SUM(O40:O46)</f>
        <v>0</v>
      </c>
      <c r="P47" s="19">
        <f>SUM(P40:P46)</f>
        <v>68.5</v>
      </c>
      <c r="Q47" s="20" t="s">
        <v>70</v>
      </c>
      <c r="R47" s="20">
        <f>SUM(R40:R46)</f>
        <v>2268.5074999999997</v>
      </c>
    </row>
    <row r="48" spans="1:18" s="53" customFormat="1" ht="24" customHeight="1" thickBot="1" x14ac:dyDescent="0.3">
      <c r="A48" s="93" t="s">
        <v>32</v>
      </c>
      <c r="B48" s="94"/>
      <c r="C48" s="94"/>
      <c r="D48" s="61"/>
      <c r="E48" s="22">
        <f>SUM(E39,E47)</f>
        <v>272</v>
      </c>
      <c r="F48" s="22">
        <f>SUM(F39,F47)</f>
        <v>268</v>
      </c>
      <c r="G48" s="23">
        <f>SUM(H48/F48)</f>
        <v>4.7985074626865671</v>
      </c>
      <c r="H48" s="23">
        <f>SUM(H39,H47)</f>
        <v>1286</v>
      </c>
      <c r="I48" s="49">
        <f>SUM(J48/H48)</f>
        <v>0.1631049766718507</v>
      </c>
      <c r="J48" s="23">
        <f>SUM(J39,J47)</f>
        <v>209.75300000000001</v>
      </c>
      <c r="K48" s="22">
        <f>SUM(K39,K47)</f>
        <v>4</v>
      </c>
      <c r="L48" s="23">
        <f>SUM(M48/K48)</f>
        <v>3</v>
      </c>
      <c r="M48" s="23">
        <f>SUM(M39,M47)</f>
        <v>12</v>
      </c>
      <c r="N48" s="49">
        <f>SUM(O48/M48)</f>
        <v>5.5666666666666663E-2</v>
      </c>
      <c r="O48" s="23">
        <f>SUM(O39,O47)</f>
        <v>0.66799999999999993</v>
      </c>
      <c r="P48" s="23">
        <f>SUM(P39,P47)</f>
        <v>210.42100000000002</v>
      </c>
      <c r="Q48" s="24" t="s">
        <v>70</v>
      </c>
      <c r="R48" s="24">
        <f>SUM(R39,R47)</f>
        <v>9501.7183719999994</v>
      </c>
    </row>
    <row r="49" spans="1:18" s="53" customFormat="1" ht="15.75" thickBot="1" x14ac:dyDescent="0.3">
      <c r="A49" s="90" t="s">
        <v>35</v>
      </c>
      <c r="B49" s="91"/>
      <c r="C49" s="91"/>
      <c r="D49" s="91"/>
      <c r="E49" s="91"/>
      <c r="F49" s="91"/>
      <c r="G49" s="91"/>
      <c r="H49" s="91"/>
      <c r="I49" s="91"/>
      <c r="J49" s="91"/>
      <c r="K49" s="91"/>
      <c r="L49" s="91"/>
      <c r="M49" s="91"/>
      <c r="N49" s="91"/>
      <c r="O49" s="91"/>
      <c r="P49" s="91"/>
      <c r="Q49" s="91"/>
      <c r="R49" s="92"/>
    </row>
    <row r="50" spans="1:18" s="53" customFormat="1" ht="36.75" thickBot="1" x14ac:dyDescent="0.3">
      <c r="A50" s="86" t="s">
        <v>29</v>
      </c>
      <c r="B50" s="14" t="s">
        <v>25</v>
      </c>
      <c r="C50" s="7" t="s">
        <v>48</v>
      </c>
      <c r="D50" s="45" t="s">
        <v>44</v>
      </c>
      <c r="E50" s="15">
        <v>5</v>
      </c>
      <c r="F50" s="15">
        <v>5</v>
      </c>
      <c r="G50" s="16">
        <v>1</v>
      </c>
      <c r="H50" s="16">
        <f t="shared" ref="H50:H53" si="33">F50*G50</f>
        <v>5</v>
      </c>
      <c r="I50" s="47">
        <v>1</v>
      </c>
      <c r="J50" s="16">
        <f t="shared" ref="J50:J54" si="34">H50*I50</f>
        <v>5</v>
      </c>
      <c r="K50" s="15">
        <v>0</v>
      </c>
      <c r="L50" s="16">
        <v>0</v>
      </c>
      <c r="M50" s="16">
        <f t="shared" ref="M50:M54" si="35">K50*L50</f>
        <v>0</v>
      </c>
      <c r="N50" s="16">
        <v>0</v>
      </c>
      <c r="O50" s="16">
        <f t="shared" ref="O50:O54" si="36">M50*N50</f>
        <v>0</v>
      </c>
      <c r="P50" s="11">
        <f>J50+O50</f>
        <v>5</v>
      </c>
      <c r="Q50" s="12">
        <v>55.88</v>
      </c>
      <c r="R50" s="13">
        <f t="shared" ref="R50:R54" si="37">P50*Q50</f>
        <v>279.40000000000003</v>
      </c>
    </row>
    <row r="51" spans="1:18" s="53" customFormat="1" ht="36.75" thickBot="1" x14ac:dyDescent="0.3">
      <c r="A51" s="87"/>
      <c r="B51" s="14" t="s">
        <v>26</v>
      </c>
      <c r="C51" s="7" t="s">
        <v>48</v>
      </c>
      <c r="D51" s="45" t="s">
        <v>44</v>
      </c>
      <c r="E51" s="15">
        <v>5</v>
      </c>
      <c r="F51" s="15">
        <v>5</v>
      </c>
      <c r="G51" s="16">
        <v>1</v>
      </c>
      <c r="H51" s="16">
        <f t="shared" si="33"/>
        <v>5</v>
      </c>
      <c r="I51" s="47">
        <v>1</v>
      </c>
      <c r="J51" s="16">
        <f t="shared" si="34"/>
        <v>5</v>
      </c>
      <c r="K51" s="15">
        <v>0</v>
      </c>
      <c r="L51" s="16">
        <v>0</v>
      </c>
      <c r="M51" s="16">
        <f t="shared" si="35"/>
        <v>0</v>
      </c>
      <c r="N51" s="16">
        <v>0</v>
      </c>
      <c r="O51" s="16">
        <f t="shared" si="36"/>
        <v>0</v>
      </c>
      <c r="P51" s="11">
        <f t="shared" ref="P51:P54" si="38">J51+O51</f>
        <v>5</v>
      </c>
      <c r="Q51" s="12">
        <v>49.31</v>
      </c>
      <c r="R51" s="13">
        <f t="shared" si="37"/>
        <v>246.55</v>
      </c>
    </row>
    <row r="52" spans="1:18" s="53" customFormat="1" ht="36.75" thickBot="1" x14ac:dyDescent="0.3">
      <c r="A52" s="87"/>
      <c r="B52" s="14" t="s">
        <v>27</v>
      </c>
      <c r="C52" s="7" t="s">
        <v>48</v>
      </c>
      <c r="D52" s="45" t="s">
        <v>44</v>
      </c>
      <c r="E52" s="15">
        <v>15</v>
      </c>
      <c r="F52" s="15">
        <v>15</v>
      </c>
      <c r="G52" s="16">
        <v>1</v>
      </c>
      <c r="H52" s="16">
        <f t="shared" si="33"/>
        <v>15</v>
      </c>
      <c r="I52" s="47">
        <v>1</v>
      </c>
      <c r="J52" s="16">
        <f t="shared" si="34"/>
        <v>15</v>
      </c>
      <c r="K52" s="15">
        <v>0</v>
      </c>
      <c r="L52" s="16">
        <v>0</v>
      </c>
      <c r="M52" s="16">
        <f t="shared" si="35"/>
        <v>0</v>
      </c>
      <c r="N52" s="16">
        <v>0</v>
      </c>
      <c r="O52" s="16">
        <f t="shared" si="36"/>
        <v>0</v>
      </c>
      <c r="P52" s="11">
        <f t="shared" si="38"/>
        <v>15</v>
      </c>
      <c r="Q52" s="17">
        <v>24.27</v>
      </c>
      <c r="R52" s="13">
        <f t="shared" si="37"/>
        <v>364.05</v>
      </c>
    </row>
    <row r="53" spans="1:18" s="53" customFormat="1" ht="36.75" thickBot="1" x14ac:dyDescent="0.3">
      <c r="A53" s="87"/>
      <c r="B53" s="14" t="s">
        <v>27</v>
      </c>
      <c r="C53" s="14" t="s">
        <v>49</v>
      </c>
      <c r="D53" s="45" t="s">
        <v>45</v>
      </c>
      <c r="E53" s="15">
        <v>9</v>
      </c>
      <c r="F53" s="15">
        <v>9</v>
      </c>
      <c r="G53" s="16">
        <v>2</v>
      </c>
      <c r="H53" s="16">
        <f t="shared" si="33"/>
        <v>18</v>
      </c>
      <c r="I53" s="47">
        <v>1</v>
      </c>
      <c r="J53" s="16">
        <f t="shared" si="34"/>
        <v>18</v>
      </c>
      <c r="K53" s="15">
        <v>0</v>
      </c>
      <c r="L53" s="16">
        <v>0</v>
      </c>
      <c r="M53" s="16">
        <f t="shared" si="35"/>
        <v>0</v>
      </c>
      <c r="N53" s="16">
        <v>0</v>
      </c>
      <c r="O53" s="16">
        <f t="shared" si="36"/>
        <v>0</v>
      </c>
      <c r="P53" s="11">
        <f t="shared" si="38"/>
        <v>18</v>
      </c>
      <c r="Q53" s="17">
        <v>24.27</v>
      </c>
      <c r="R53" s="13">
        <f t="shared" si="37"/>
        <v>436.86</v>
      </c>
    </row>
    <row r="54" spans="1:18" s="53" customFormat="1" ht="36.75" thickBot="1" x14ac:dyDescent="0.3">
      <c r="A54" s="88"/>
      <c r="B54" s="7" t="s">
        <v>27</v>
      </c>
      <c r="C54" s="7" t="s">
        <v>50</v>
      </c>
      <c r="D54" s="43" t="s">
        <v>46</v>
      </c>
      <c r="E54" s="15">
        <v>8</v>
      </c>
      <c r="F54" s="15">
        <v>8</v>
      </c>
      <c r="G54" s="16">
        <v>1</v>
      </c>
      <c r="H54" s="16">
        <f>F54*G54</f>
        <v>8</v>
      </c>
      <c r="I54" s="47">
        <v>1</v>
      </c>
      <c r="J54" s="16">
        <f t="shared" si="34"/>
        <v>8</v>
      </c>
      <c r="K54" s="15">
        <v>0</v>
      </c>
      <c r="L54" s="16">
        <v>0</v>
      </c>
      <c r="M54" s="16">
        <f t="shared" si="35"/>
        <v>0</v>
      </c>
      <c r="N54" s="16">
        <v>0</v>
      </c>
      <c r="O54" s="16">
        <f t="shared" si="36"/>
        <v>0</v>
      </c>
      <c r="P54" s="11">
        <f t="shared" si="38"/>
        <v>8</v>
      </c>
      <c r="Q54" s="17">
        <v>24.27</v>
      </c>
      <c r="R54" s="13">
        <f t="shared" si="37"/>
        <v>194.16</v>
      </c>
    </row>
    <row r="55" spans="1:18" s="53" customFormat="1" ht="26.45" customHeight="1" thickBot="1" x14ac:dyDescent="0.3">
      <c r="A55" s="25"/>
      <c r="B55" s="84" t="s">
        <v>41</v>
      </c>
      <c r="C55" s="84"/>
      <c r="D55" s="18"/>
      <c r="E55" s="18">
        <f>SUM(E50:E52)</f>
        <v>25</v>
      </c>
      <c r="F55" s="18">
        <f>SUM(F50:F52)</f>
        <v>25</v>
      </c>
      <c r="G55" s="19">
        <f>SUM(H55/F55)</f>
        <v>2.04</v>
      </c>
      <c r="H55" s="19">
        <f>SUM(H50:H54)</f>
        <v>51</v>
      </c>
      <c r="I55" s="48">
        <f>SUM(J55/H55)</f>
        <v>1</v>
      </c>
      <c r="J55" s="19">
        <f>SUM(J50:J54)</f>
        <v>51</v>
      </c>
      <c r="K55" s="18">
        <f>SUM(K50:K52)</f>
        <v>0</v>
      </c>
      <c r="L55" s="19">
        <v>0</v>
      </c>
      <c r="M55" s="19">
        <f t="shared" ref="M55:R55" si="39">SUM(M50:M54)</f>
        <v>0</v>
      </c>
      <c r="N55" s="19">
        <v>0</v>
      </c>
      <c r="O55" s="19">
        <f t="shared" si="39"/>
        <v>0</v>
      </c>
      <c r="P55" s="19">
        <f>SUM(P50:P54)</f>
        <v>51</v>
      </c>
      <c r="Q55" s="20" t="s">
        <v>70</v>
      </c>
      <c r="R55" s="20">
        <f t="shared" si="39"/>
        <v>1521.0200000000002</v>
      </c>
    </row>
    <row r="56" spans="1:18" s="53" customFormat="1" ht="15.75" thickBot="1" x14ac:dyDescent="0.3">
      <c r="A56" s="90" t="s">
        <v>36</v>
      </c>
      <c r="B56" s="91"/>
      <c r="C56" s="91"/>
      <c r="D56" s="91"/>
      <c r="E56" s="91"/>
      <c r="F56" s="91"/>
      <c r="G56" s="91"/>
      <c r="H56" s="91"/>
      <c r="I56" s="91"/>
      <c r="J56" s="91"/>
      <c r="K56" s="91"/>
      <c r="L56" s="91"/>
      <c r="M56" s="91"/>
      <c r="N56" s="91"/>
      <c r="O56" s="91"/>
      <c r="P56" s="91"/>
      <c r="Q56" s="91"/>
      <c r="R56" s="92"/>
    </row>
    <row r="57" spans="1:18" s="53" customFormat="1" ht="36.75" thickBot="1" x14ac:dyDescent="0.3">
      <c r="A57" s="85" t="s">
        <v>28</v>
      </c>
      <c r="B57" s="14" t="s">
        <v>25</v>
      </c>
      <c r="C57" s="7" t="s">
        <v>48</v>
      </c>
      <c r="D57" s="45" t="s">
        <v>44</v>
      </c>
      <c r="E57" s="15">
        <v>5</v>
      </c>
      <c r="F57" s="15">
        <v>5</v>
      </c>
      <c r="G57" s="16">
        <v>1</v>
      </c>
      <c r="H57" s="16">
        <f t="shared" ref="H57:H61" si="40">F57*G57</f>
        <v>5</v>
      </c>
      <c r="I57" s="47">
        <v>1</v>
      </c>
      <c r="J57" s="16">
        <f t="shared" ref="J57:J61" si="41">H57*I57</f>
        <v>5</v>
      </c>
      <c r="K57" s="15">
        <v>0</v>
      </c>
      <c r="L57" s="16">
        <v>0</v>
      </c>
      <c r="M57" s="16">
        <f t="shared" ref="M57:M61" si="42">K57*L57</f>
        <v>0</v>
      </c>
      <c r="N57" s="16">
        <v>0</v>
      </c>
      <c r="O57" s="16">
        <f t="shared" ref="O57:O61" si="43">M57*N57</f>
        <v>0</v>
      </c>
      <c r="P57" s="11">
        <f t="shared" ref="P57:P61" si="44">J57+O57</f>
        <v>5</v>
      </c>
      <c r="Q57" s="17">
        <v>35.049999999999997</v>
      </c>
      <c r="R57" s="13">
        <f t="shared" ref="R57:R61" si="45">P57*Q57</f>
        <v>175.25</v>
      </c>
    </row>
    <row r="58" spans="1:18" s="53" customFormat="1" ht="36.75" thickBot="1" x14ac:dyDescent="0.3">
      <c r="A58" s="85"/>
      <c r="B58" s="14" t="s">
        <v>26</v>
      </c>
      <c r="C58" s="7" t="s">
        <v>48</v>
      </c>
      <c r="D58" s="45" t="s">
        <v>44</v>
      </c>
      <c r="E58" s="15">
        <v>5</v>
      </c>
      <c r="F58" s="15">
        <v>5</v>
      </c>
      <c r="G58" s="16">
        <v>1</v>
      </c>
      <c r="H58" s="16">
        <f t="shared" si="40"/>
        <v>5</v>
      </c>
      <c r="I58" s="47">
        <v>1</v>
      </c>
      <c r="J58" s="16">
        <f t="shared" si="41"/>
        <v>5</v>
      </c>
      <c r="K58" s="15">
        <v>0</v>
      </c>
      <c r="L58" s="16">
        <v>0</v>
      </c>
      <c r="M58" s="16">
        <f t="shared" si="42"/>
        <v>0</v>
      </c>
      <c r="N58" s="16">
        <v>0</v>
      </c>
      <c r="O58" s="16">
        <f t="shared" si="43"/>
        <v>0</v>
      </c>
      <c r="P58" s="11">
        <f t="shared" si="44"/>
        <v>5</v>
      </c>
      <c r="Q58" s="17">
        <v>35.049999999999997</v>
      </c>
      <c r="R58" s="13">
        <f t="shared" si="45"/>
        <v>175.25</v>
      </c>
    </row>
    <row r="59" spans="1:18" s="53" customFormat="1" ht="36.75" thickBot="1" x14ac:dyDescent="0.3">
      <c r="A59" s="85"/>
      <c r="B59" s="14" t="s">
        <v>27</v>
      </c>
      <c r="C59" s="7" t="s">
        <v>48</v>
      </c>
      <c r="D59" s="45" t="s">
        <v>44</v>
      </c>
      <c r="E59" s="15">
        <v>15</v>
      </c>
      <c r="F59" s="15">
        <v>15</v>
      </c>
      <c r="G59" s="16">
        <v>1</v>
      </c>
      <c r="H59" s="16">
        <f t="shared" si="40"/>
        <v>15</v>
      </c>
      <c r="I59" s="47">
        <v>1</v>
      </c>
      <c r="J59" s="16">
        <f t="shared" si="41"/>
        <v>15</v>
      </c>
      <c r="K59" s="15">
        <v>0</v>
      </c>
      <c r="L59" s="16">
        <v>0</v>
      </c>
      <c r="M59" s="16">
        <f t="shared" si="42"/>
        <v>0</v>
      </c>
      <c r="N59" s="16">
        <v>0</v>
      </c>
      <c r="O59" s="16">
        <f t="shared" si="43"/>
        <v>0</v>
      </c>
      <c r="P59" s="11">
        <f>J59+O59</f>
        <v>15</v>
      </c>
      <c r="Q59" s="17">
        <v>22.55</v>
      </c>
      <c r="R59" s="13">
        <f t="shared" si="45"/>
        <v>338.25</v>
      </c>
    </row>
    <row r="60" spans="1:18" s="53" customFormat="1" ht="36.75" thickBot="1" x14ac:dyDescent="0.3">
      <c r="A60" s="85"/>
      <c r="B60" s="14" t="s">
        <v>27</v>
      </c>
      <c r="C60" s="14" t="s">
        <v>49</v>
      </c>
      <c r="D60" s="45" t="s">
        <v>45</v>
      </c>
      <c r="E60" s="26">
        <v>9</v>
      </c>
      <c r="F60" s="15">
        <v>9</v>
      </c>
      <c r="G60" s="16">
        <v>2</v>
      </c>
      <c r="H60" s="16">
        <f t="shared" si="40"/>
        <v>18</v>
      </c>
      <c r="I60" s="47">
        <v>1</v>
      </c>
      <c r="J60" s="16">
        <f>H60*I60</f>
        <v>18</v>
      </c>
      <c r="K60" s="15">
        <v>0</v>
      </c>
      <c r="L60" s="16">
        <v>0</v>
      </c>
      <c r="M60" s="16">
        <f t="shared" si="42"/>
        <v>0</v>
      </c>
      <c r="N60" s="16">
        <v>0</v>
      </c>
      <c r="O60" s="16">
        <f t="shared" si="43"/>
        <v>0</v>
      </c>
      <c r="P60" s="11">
        <f t="shared" si="44"/>
        <v>18</v>
      </c>
      <c r="Q60" s="17">
        <v>22.55</v>
      </c>
      <c r="R60" s="13">
        <f t="shared" si="45"/>
        <v>405.90000000000003</v>
      </c>
    </row>
    <row r="61" spans="1:18" s="53" customFormat="1" ht="36.75" thickBot="1" x14ac:dyDescent="0.3">
      <c r="A61" s="85"/>
      <c r="B61" s="14" t="s">
        <v>27</v>
      </c>
      <c r="C61" s="7" t="s">
        <v>50</v>
      </c>
      <c r="D61" s="43" t="s">
        <v>46</v>
      </c>
      <c r="E61" s="26">
        <v>8</v>
      </c>
      <c r="F61" s="15">
        <v>8</v>
      </c>
      <c r="G61" s="16">
        <v>1</v>
      </c>
      <c r="H61" s="16">
        <f t="shared" si="40"/>
        <v>8</v>
      </c>
      <c r="I61" s="47">
        <v>1</v>
      </c>
      <c r="J61" s="16">
        <f t="shared" si="41"/>
        <v>8</v>
      </c>
      <c r="K61" s="15">
        <v>0</v>
      </c>
      <c r="L61" s="16">
        <v>0</v>
      </c>
      <c r="M61" s="16">
        <f t="shared" si="42"/>
        <v>0</v>
      </c>
      <c r="N61" s="16">
        <v>0</v>
      </c>
      <c r="O61" s="16">
        <f t="shared" si="43"/>
        <v>0</v>
      </c>
      <c r="P61" s="11">
        <f t="shared" si="44"/>
        <v>8</v>
      </c>
      <c r="Q61" s="17">
        <v>22.55</v>
      </c>
      <c r="R61" s="13">
        <f t="shared" si="45"/>
        <v>180.4</v>
      </c>
    </row>
    <row r="62" spans="1:18" s="53" customFormat="1" ht="14.45" customHeight="1" thickBot="1" x14ac:dyDescent="0.3">
      <c r="A62" s="25"/>
      <c r="B62" s="84" t="s">
        <v>42</v>
      </c>
      <c r="C62" s="84"/>
      <c r="D62" s="18"/>
      <c r="E62" s="18">
        <f>SUM(E57:E59)</f>
        <v>25</v>
      </c>
      <c r="F62" s="18">
        <f>SUM(F57:F59)</f>
        <v>25</v>
      </c>
      <c r="G62" s="19">
        <f>SUM(H62/F62)</f>
        <v>2.04</v>
      </c>
      <c r="H62" s="19">
        <f>SUM(H57:H61)</f>
        <v>51</v>
      </c>
      <c r="I62" s="48">
        <f>SUM(J62/H62)</f>
        <v>1</v>
      </c>
      <c r="J62" s="19">
        <f>SUM(J57:J61)</f>
        <v>51</v>
      </c>
      <c r="K62" s="18">
        <f>SUM(K57:K59)</f>
        <v>0</v>
      </c>
      <c r="L62" s="19">
        <v>0</v>
      </c>
      <c r="M62" s="19">
        <f t="shared" ref="M62:R62" si="46">SUM(M57:M61)</f>
        <v>0</v>
      </c>
      <c r="N62" s="19">
        <v>0</v>
      </c>
      <c r="O62" s="19">
        <f t="shared" si="46"/>
        <v>0</v>
      </c>
      <c r="P62" s="19">
        <f t="shared" si="46"/>
        <v>51</v>
      </c>
      <c r="Q62" s="27" t="s">
        <v>70</v>
      </c>
      <c r="R62" s="28">
        <f t="shared" si="46"/>
        <v>1275.0500000000002</v>
      </c>
    </row>
    <row r="63" spans="1:18" s="74" customFormat="1" ht="15.75" thickBot="1" x14ac:dyDescent="0.3">
      <c r="A63" s="82" t="s">
        <v>37</v>
      </c>
      <c r="B63" s="83"/>
      <c r="C63" s="83"/>
      <c r="D63" s="29"/>
      <c r="E63" s="29">
        <f>SUM(E55+E62)</f>
        <v>50</v>
      </c>
      <c r="F63" s="29">
        <f t="shared" ref="F63:R63" si="47">SUM(F55+F62)</f>
        <v>50</v>
      </c>
      <c r="G63" s="30">
        <f>SUM(H63/F63)</f>
        <v>2.04</v>
      </c>
      <c r="H63" s="30">
        <f t="shared" si="47"/>
        <v>102</v>
      </c>
      <c r="I63" s="50">
        <f>SUM(J63/H63)</f>
        <v>1</v>
      </c>
      <c r="J63" s="30">
        <f t="shared" si="47"/>
        <v>102</v>
      </c>
      <c r="K63" s="29">
        <f t="shared" si="47"/>
        <v>0</v>
      </c>
      <c r="L63" s="30">
        <f t="shared" si="47"/>
        <v>0</v>
      </c>
      <c r="M63" s="30">
        <f t="shared" si="47"/>
        <v>0</v>
      </c>
      <c r="N63" s="30">
        <f t="shared" si="47"/>
        <v>0</v>
      </c>
      <c r="O63" s="30">
        <f t="shared" si="47"/>
        <v>0</v>
      </c>
      <c r="P63" s="30">
        <f t="shared" si="47"/>
        <v>102</v>
      </c>
      <c r="Q63" s="31" t="s">
        <v>70</v>
      </c>
      <c r="R63" s="32">
        <f t="shared" si="47"/>
        <v>2796.0700000000006</v>
      </c>
    </row>
    <row r="64" spans="1:18" s="53" customFormat="1" ht="15.75" thickBot="1" x14ac:dyDescent="0.3">
      <c r="A64" s="90" t="s">
        <v>14</v>
      </c>
      <c r="B64" s="91"/>
      <c r="C64" s="91"/>
      <c r="D64" s="91"/>
      <c r="E64" s="91"/>
      <c r="F64" s="91"/>
      <c r="G64" s="91"/>
      <c r="H64" s="91"/>
      <c r="I64" s="91"/>
      <c r="J64" s="91"/>
      <c r="K64" s="91"/>
      <c r="L64" s="91"/>
      <c r="M64" s="91"/>
      <c r="N64" s="91"/>
      <c r="O64" s="91"/>
      <c r="P64" s="91"/>
      <c r="Q64" s="91"/>
      <c r="R64" s="92"/>
    </row>
    <row r="65" spans="1:18" s="53" customFormat="1" ht="36.75" thickBot="1" x14ac:dyDescent="0.3">
      <c r="A65" s="85" t="s">
        <v>14</v>
      </c>
      <c r="B65" s="14" t="s">
        <v>30</v>
      </c>
      <c r="C65" s="14" t="s">
        <v>49</v>
      </c>
      <c r="D65" s="45" t="s">
        <v>45</v>
      </c>
      <c r="E65" s="15">
        <v>48</v>
      </c>
      <c r="F65" s="15">
        <v>40</v>
      </c>
      <c r="G65" s="16">
        <v>1</v>
      </c>
      <c r="H65" s="16">
        <f t="shared" ref="H65:H66" si="48">F65*G65</f>
        <v>40</v>
      </c>
      <c r="I65" s="47">
        <v>1</v>
      </c>
      <c r="J65" s="16">
        <f t="shared" ref="J65:J66" si="49">H65*I65</f>
        <v>40</v>
      </c>
      <c r="K65" s="15">
        <v>8</v>
      </c>
      <c r="L65" s="16">
        <v>1</v>
      </c>
      <c r="M65" s="16">
        <f t="shared" ref="M65:M66" si="50">K65*L65</f>
        <v>8</v>
      </c>
      <c r="N65" s="47">
        <v>0.20039999999999999</v>
      </c>
      <c r="O65" s="16">
        <f t="shared" ref="O65:O66" si="51">M65*N65</f>
        <v>1.6032</v>
      </c>
      <c r="P65" s="11">
        <f>J65+O65</f>
        <v>41.603200000000001</v>
      </c>
      <c r="Q65" s="17">
        <v>7.25</v>
      </c>
      <c r="R65" s="13">
        <f>P65*Q65</f>
        <v>301.6232</v>
      </c>
    </row>
    <row r="66" spans="1:18" s="53" customFormat="1" ht="36.75" thickBot="1" x14ac:dyDescent="0.3">
      <c r="A66" s="85"/>
      <c r="B66" s="14" t="s">
        <v>30</v>
      </c>
      <c r="C66" s="7" t="s">
        <v>50</v>
      </c>
      <c r="D66" s="43" t="s">
        <v>46</v>
      </c>
      <c r="E66" s="15">
        <v>200</v>
      </c>
      <c r="F66" s="15">
        <v>200</v>
      </c>
      <c r="G66" s="16">
        <v>1</v>
      </c>
      <c r="H66" s="16">
        <f t="shared" si="48"/>
        <v>200</v>
      </c>
      <c r="I66" s="47">
        <v>1</v>
      </c>
      <c r="J66" s="16">
        <f t="shared" si="49"/>
        <v>200</v>
      </c>
      <c r="K66" s="15">
        <v>0</v>
      </c>
      <c r="L66" s="16">
        <v>0</v>
      </c>
      <c r="M66" s="16">
        <f t="shared" si="50"/>
        <v>0</v>
      </c>
      <c r="N66" s="16">
        <v>0</v>
      </c>
      <c r="O66" s="16">
        <f t="shared" si="51"/>
        <v>0</v>
      </c>
      <c r="P66" s="11">
        <f>J66+O66</f>
        <v>200</v>
      </c>
      <c r="Q66" s="17">
        <v>7.25</v>
      </c>
      <c r="R66" s="13">
        <f>P66*Q66</f>
        <v>1450</v>
      </c>
    </row>
    <row r="67" spans="1:18" s="53" customFormat="1" ht="15.75" customHeight="1" thickBot="1" x14ac:dyDescent="0.3">
      <c r="A67" s="93" t="s">
        <v>31</v>
      </c>
      <c r="B67" s="94"/>
      <c r="C67" s="94"/>
      <c r="D67" s="22"/>
      <c r="E67" s="22">
        <f>SUM(E65:E66)</f>
        <v>248</v>
      </c>
      <c r="F67" s="22">
        <f>SUM(F65:F66)</f>
        <v>240</v>
      </c>
      <c r="G67" s="23">
        <f>SUM(H67/F67)</f>
        <v>1</v>
      </c>
      <c r="H67" s="23">
        <f>SUM(H65:H66)</f>
        <v>240</v>
      </c>
      <c r="I67" s="49">
        <f>SUM(J67/H67)</f>
        <v>1</v>
      </c>
      <c r="J67" s="23">
        <f>SUM(J65:J66)</f>
        <v>240</v>
      </c>
      <c r="K67" s="22">
        <f>SUM(K65:K66)</f>
        <v>8</v>
      </c>
      <c r="L67" s="23">
        <f>M67/K67</f>
        <v>1</v>
      </c>
      <c r="M67" s="23">
        <f>SUM(M65:M66)</f>
        <v>8</v>
      </c>
      <c r="N67" s="49">
        <f>SUM(O67/M67)</f>
        <v>0.20039999999999999</v>
      </c>
      <c r="O67" s="23">
        <f>SUM(O65:O66)</f>
        <v>1.6032</v>
      </c>
      <c r="P67" s="33">
        <f>SUM(P65:P66)</f>
        <v>241.60320000000002</v>
      </c>
      <c r="Q67" s="24" t="s">
        <v>70</v>
      </c>
      <c r="R67" s="34">
        <f>SUM(R65:R66)</f>
        <v>1751.6232</v>
      </c>
    </row>
    <row r="68" spans="1:18" s="53" customFormat="1" ht="15.75" thickBot="1" x14ac:dyDescent="0.3">
      <c r="A68" s="35"/>
      <c r="B68" s="36" t="s">
        <v>15</v>
      </c>
      <c r="C68" s="36"/>
      <c r="D68" s="75"/>
      <c r="E68" s="37">
        <f>SUM(E48,E63,E67)</f>
        <v>570</v>
      </c>
      <c r="F68" s="37">
        <f t="shared" ref="F68:R68" si="52">SUM(F48,F63,F67)</f>
        <v>558</v>
      </c>
      <c r="G68" s="38">
        <f>SUM(H68/F68)</f>
        <v>2.9175627240143371</v>
      </c>
      <c r="H68" s="39">
        <f t="shared" si="52"/>
        <v>1628</v>
      </c>
      <c r="I68" s="51">
        <f>SUM(J68/H68)</f>
        <v>0.33891461916461918</v>
      </c>
      <c r="J68" s="39">
        <f t="shared" si="52"/>
        <v>551.75300000000004</v>
      </c>
      <c r="K68" s="37">
        <f t="shared" si="52"/>
        <v>12</v>
      </c>
      <c r="L68" s="39">
        <f>SUM(M68/K68)</f>
        <v>1.6666666666666667</v>
      </c>
      <c r="M68" s="39">
        <f t="shared" si="52"/>
        <v>20</v>
      </c>
      <c r="N68" s="51">
        <f>SUM(O68/M68)</f>
        <v>0.11355999999999999</v>
      </c>
      <c r="O68" s="39">
        <f t="shared" si="52"/>
        <v>2.2711999999999999</v>
      </c>
      <c r="P68" s="39">
        <f t="shared" si="52"/>
        <v>554.02420000000006</v>
      </c>
      <c r="Q68" s="40" t="s">
        <v>70</v>
      </c>
      <c r="R68" s="40">
        <f t="shared" si="52"/>
        <v>14049.411571999999</v>
      </c>
    </row>
    <row r="69" spans="1:18" ht="15.75" thickTop="1" x14ac:dyDescent="0.25"/>
    <row r="70" spans="1:18" x14ac:dyDescent="0.25">
      <c r="A70" s="8" t="s">
        <v>38</v>
      </c>
    </row>
    <row r="71" spans="1:18" ht="16.5" x14ac:dyDescent="0.25">
      <c r="A71" s="76" t="s">
        <v>72</v>
      </c>
      <c r="P71" s="6"/>
    </row>
    <row r="72" spans="1:18" ht="16.5" x14ac:dyDescent="0.25">
      <c r="A72" s="76" t="s">
        <v>73</v>
      </c>
    </row>
    <row r="73" spans="1:18" ht="16.5" x14ac:dyDescent="0.25">
      <c r="A73" s="76" t="s">
        <v>74</v>
      </c>
    </row>
    <row r="74" spans="1:18" ht="16.5" x14ac:dyDescent="0.25">
      <c r="A74" s="76" t="s">
        <v>75</v>
      </c>
    </row>
  </sheetData>
  <autoFilter ref="A2:R68" xr:uid="{E6A81711-1DEA-4F36-A26C-FA127B96BB54}"/>
  <mergeCells count="17">
    <mergeCell ref="A64:R64"/>
    <mergeCell ref="A67:C67"/>
    <mergeCell ref="A48:C48"/>
    <mergeCell ref="A49:R49"/>
    <mergeCell ref="A56:R56"/>
    <mergeCell ref="A65:A66"/>
    <mergeCell ref="K1:O1"/>
    <mergeCell ref="A3:R3"/>
    <mergeCell ref="F1:J1"/>
    <mergeCell ref="A63:C63"/>
    <mergeCell ref="B55:C55"/>
    <mergeCell ref="B62:C62"/>
    <mergeCell ref="A57:A61"/>
    <mergeCell ref="A50:A54"/>
    <mergeCell ref="B47:C47"/>
    <mergeCell ref="B39:C39"/>
    <mergeCell ref="A4:A4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Mathematica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Kristen Joyce</dc:creator>
  <cp:lastModifiedBy>Corey, Kristen - FNS</cp:lastModifiedBy>
  <dcterms:created xsi:type="dcterms:W3CDTF">2020-05-05T14:07:01Z</dcterms:created>
  <dcterms:modified xsi:type="dcterms:W3CDTF">2021-02-22T20:06:43Z</dcterms:modified>
</cp:coreProperties>
</file>