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S:\Innovation_Center\Regulations\Regulatory Dockets\Rulemaking Dockets\CY 2020\7 CFR 4280 - REAP\Burden\"/>
    </mc:Choice>
  </mc:AlternateContent>
  <xr:revisionPtr revIDLastSave="0" documentId="13_ncr:1_{2FE2E493-634D-4C6E-9F88-F50246DEE384}" xr6:coauthVersionLast="46" xr6:coauthVersionMax="46" xr10:uidLastSave="{00000000-0000-0000-0000-000000000000}"/>
  <bookViews>
    <workbookView xWindow="28680" yWindow="-120" windowWidth="29040" windowHeight="15840" tabRatio="1000" activeTab="3" xr2:uid="{00000000-000D-0000-FFFF-FFFF00000000}"/>
  </bookViews>
  <sheets>
    <sheet name="EA REDA ASSUMPTIONS" sheetId="21" r:id="rId1"/>
    <sheet name="EA-REDA" sheetId="9" r:id="rId2"/>
    <sheet name="RES EEI Assumptions" sheetId="22" r:id="rId3"/>
    <sheet name="RES-EEI &gt;$200K" sheetId="10" r:id="rId4"/>
    <sheet name="RES-EEI &lt;$200K" sheetId="24" r:id="rId5"/>
    <sheet name="RES_EEI&lt;$80K" sheetId="25" r:id="rId6"/>
    <sheet name="Grant Cost2Gov" sheetId="26" r:id="rId7"/>
    <sheet name="Totals for Public" sheetId="27" state="hidden" r:id="rId8"/>
  </sheets>
  <externalReferences>
    <externalReference r:id="rId9"/>
  </externalReferences>
  <definedNames>
    <definedName name="_xlnm.Print_Area" localSheetId="1">'EA-REDA'!$A$1:$K$50</definedName>
    <definedName name="_xlnm.Print_Area" localSheetId="3">'RES-EEI &gt;$200K'!$A$1:$K$76</definedName>
    <definedName name="_xlnm.Print_Titles" localSheetId="1">'EA-REDA'!$1:$3</definedName>
    <definedName name="_xlnm.Print_Titles" localSheetId="3">'RES-EEI &gt;$200K'!$1:$5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 i="9" l="1"/>
  <c r="G30" i="9" s="1"/>
  <c r="I30" i="9" s="1"/>
  <c r="K30" i="9" s="1"/>
  <c r="E38" i="25"/>
  <c r="G38" i="25" s="1"/>
  <c r="I38" i="25" s="1"/>
  <c r="K38" i="25" s="1"/>
  <c r="F33" i="24"/>
  <c r="H33" i="24" s="1"/>
  <c r="J33" i="24" s="1"/>
  <c r="L33" i="24" s="1"/>
  <c r="K43" i="10"/>
  <c r="E42" i="25" l="1"/>
  <c r="G42" i="25" s="1"/>
  <c r="K42" i="25" s="1"/>
  <c r="E41" i="25"/>
  <c r="G41" i="25" s="1"/>
  <c r="K41" i="25" s="1"/>
  <c r="F42" i="24"/>
  <c r="H42" i="24" s="1"/>
  <c r="L42" i="24" s="1"/>
  <c r="F41" i="24"/>
  <c r="H41" i="24" s="1"/>
  <c r="L41" i="24" s="1"/>
  <c r="E47" i="10"/>
  <c r="G47" i="10" s="1"/>
  <c r="K47" i="10" s="1"/>
  <c r="E46" i="10"/>
  <c r="G46" i="10" s="1"/>
  <c r="K46" i="10" s="1"/>
  <c r="E34" i="9"/>
  <c r="G34" i="9" s="1"/>
  <c r="K34" i="9" s="1"/>
  <c r="E33" i="9"/>
  <c r="G33" i="9" s="1"/>
  <c r="K33" i="9" s="1"/>
  <c r="E35" i="9"/>
  <c r="G35" i="9" s="1"/>
  <c r="I35" i="9" s="1"/>
  <c r="K35" i="9" s="1"/>
  <c r="P6" i="26" l="1"/>
  <c r="P11" i="26"/>
  <c r="P16" i="26"/>
  <c r="K13" i="26"/>
  <c r="P13" i="26" s="1"/>
  <c r="K10" i="26"/>
  <c r="P10" i="26" s="1"/>
  <c r="K5" i="26"/>
  <c r="P5" i="26" s="1"/>
  <c r="K6" i="26"/>
  <c r="K4" i="26"/>
  <c r="P4" i="26" s="1"/>
  <c r="I13" i="26" l="1"/>
  <c r="I4" i="26"/>
  <c r="O13" i="26"/>
  <c r="C7" i="26" l="1"/>
  <c r="K7" i="26" s="1"/>
  <c r="P7" i="26" s="1"/>
  <c r="L32" i="27"/>
  <c r="K32" i="27"/>
  <c r="G32" i="27"/>
  <c r="K31" i="27"/>
  <c r="G31" i="27"/>
  <c r="L30" i="27"/>
  <c r="K30" i="27"/>
  <c r="G30" i="27"/>
  <c r="L29" i="27"/>
  <c r="K29" i="27"/>
  <c r="G29" i="27"/>
  <c r="L28" i="27"/>
  <c r="K28" i="27"/>
  <c r="G28" i="27"/>
  <c r="D20" i="27"/>
  <c r="D19" i="27"/>
  <c r="D18" i="27"/>
  <c r="D17" i="27"/>
  <c r="H13" i="27"/>
  <c r="F12" i="27"/>
  <c r="D12" i="27"/>
  <c r="C12" i="27"/>
  <c r="B12" i="27"/>
  <c r="A12" i="27"/>
  <c r="F11" i="27"/>
  <c r="D11" i="27"/>
  <c r="C11" i="27"/>
  <c r="B11" i="27"/>
  <c r="A11" i="27"/>
  <c r="F9" i="27"/>
  <c r="D9" i="27"/>
  <c r="C9" i="27"/>
  <c r="B9" i="27"/>
  <c r="A9" i="27"/>
  <c r="F8" i="27"/>
  <c r="D8" i="27"/>
  <c r="C8" i="27"/>
  <c r="B8" i="27"/>
  <c r="A8" i="27"/>
  <c r="F7" i="27"/>
  <c r="D7" i="27"/>
  <c r="C7" i="27"/>
  <c r="B7" i="27"/>
  <c r="A7" i="27"/>
  <c r="F6" i="27"/>
  <c r="D6" i="27"/>
  <c r="C6" i="27"/>
  <c r="B6" i="27"/>
  <c r="C17" i="26"/>
  <c r="C15" i="26"/>
  <c r="C14" i="26"/>
  <c r="K14" i="26" s="1"/>
  <c r="P14" i="26" s="1"/>
  <c r="C12" i="26"/>
  <c r="K12" i="26" s="1"/>
  <c r="C9" i="26"/>
  <c r="K9" i="26" s="1"/>
  <c r="P9" i="26" s="1"/>
  <c r="C8" i="26"/>
  <c r="K8" i="26" s="1"/>
  <c r="P8" i="26" s="1"/>
  <c r="C10" i="27" l="1"/>
  <c r="L33" i="27"/>
  <c r="C13" i="27"/>
  <c r="G8" i="27"/>
  <c r="I8" i="27" s="1"/>
  <c r="G9" i="27"/>
  <c r="I9" i="27" s="1"/>
  <c r="D21" i="27"/>
  <c r="D10" i="27"/>
  <c r="J10" i="27" s="1"/>
  <c r="G11" i="27"/>
  <c r="I11" i="27" s="1"/>
  <c r="K33" i="27"/>
  <c r="G33" i="27"/>
  <c r="I17" i="26"/>
  <c r="K17" i="26"/>
  <c r="P17" i="26" s="1"/>
  <c r="P12" i="26"/>
  <c r="I15" i="26"/>
  <c r="K15" i="26"/>
  <c r="P15" i="26" s="1"/>
  <c r="O12" i="26"/>
  <c r="I12" i="26"/>
  <c r="O5" i="26"/>
  <c r="I5" i="26"/>
  <c r="O6" i="26"/>
  <c r="I6" i="26"/>
  <c r="O9" i="26"/>
  <c r="I9" i="26"/>
  <c r="O8" i="26"/>
  <c r="I8" i="26"/>
  <c r="O7" i="26"/>
  <c r="I7" i="26"/>
  <c r="O10" i="26"/>
  <c r="I10" i="26"/>
  <c r="O14" i="26"/>
  <c r="I14" i="26"/>
  <c r="O15" i="26"/>
  <c r="O17" i="26"/>
  <c r="G7" i="27"/>
  <c r="I7" i="27" s="1"/>
  <c r="G12" i="27"/>
  <c r="I12" i="27" s="1"/>
  <c r="B10" i="27"/>
  <c r="B13" i="27" s="1"/>
  <c r="G6" i="27"/>
  <c r="I6" i="27" s="1"/>
  <c r="J6" i="27"/>
  <c r="F10" i="27"/>
  <c r="F13" i="27" s="1"/>
  <c r="K6" i="27"/>
  <c r="O4" i="26"/>
  <c r="K18" i="26" l="1"/>
  <c r="D13" i="27"/>
  <c r="J13" i="27" s="1"/>
  <c r="K10" i="27"/>
  <c r="P18" i="26"/>
  <c r="I18" i="26"/>
  <c r="O18" i="26"/>
  <c r="G10" i="27"/>
  <c r="I10" i="27" s="1"/>
  <c r="I13" i="27" s="1"/>
  <c r="K13" i="27" l="1"/>
  <c r="Q18" i="26"/>
  <c r="G13" i="27"/>
  <c r="H11" i="9"/>
  <c r="E10" i="9"/>
  <c r="G10" i="9" s="1"/>
  <c r="I10" i="9" s="1"/>
  <c r="K10" i="9" s="1"/>
  <c r="E9" i="9"/>
  <c r="G9" i="9" s="1"/>
  <c r="I9" i="9" s="1"/>
  <c r="I11" i="9" l="1"/>
  <c r="K9" i="9"/>
  <c r="K11" i="9" s="1"/>
  <c r="H67" i="25" l="1"/>
  <c r="H66" i="25"/>
  <c r="H57" i="25"/>
  <c r="H56" i="25"/>
  <c r="I68" i="24"/>
  <c r="I67" i="24"/>
  <c r="I58" i="24"/>
  <c r="I57" i="24"/>
  <c r="H73" i="10"/>
  <c r="H72" i="10"/>
  <c r="H63" i="10"/>
  <c r="H62" i="10"/>
  <c r="H24" i="25"/>
  <c r="H23" i="25"/>
  <c r="I24" i="24"/>
  <c r="I23" i="24"/>
  <c r="H29" i="10"/>
  <c r="H28" i="10"/>
  <c r="E65" i="25" l="1"/>
  <c r="G65" i="25" s="1"/>
  <c r="I65" i="25" s="1"/>
  <c r="K65" i="25" s="1"/>
  <c r="E64" i="25"/>
  <c r="G64" i="25" s="1"/>
  <c r="I64" i="25" s="1"/>
  <c r="K64" i="25" s="1"/>
  <c r="E63" i="25"/>
  <c r="G63" i="25" s="1"/>
  <c r="I63" i="25" s="1"/>
  <c r="K63" i="25" s="1"/>
  <c r="E62" i="25"/>
  <c r="G62" i="25" s="1"/>
  <c r="I62" i="25" s="1"/>
  <c r="K62" i="25" s="1"/>
  <c r="E61" i="25"/>
  <c r="G61" i="25" s="1"/>
  <c r="I61" i="25" s="1"/>
  <c r="K61" i="25" s="1"/>
  <c r="E60" i="25"/>
  <c r="G60" i="25" s="1"/>
  <c r="I60" i="25" s="1"/>
  <c r="K60" i="25" s="1"/>
  <c r="E59" i="25"/>
  <c r="G59" i="25" s="1"/>
  <c r="I59" i="25" s="1"/>
  <c r="K59" i="25" s="1"/>
  <c r="E55" i="25"/>
  <c r="G55" i="25" s="1"/>
  <c r="I55" i="25" s="1"/>
  <c r="K55" i="25" s="1"/>
  <c r="E54" i="25"/>
  <c r="G54" i="25" s="1"/>
  <c r="I54" i="25" s="1"/>
  <c r="E53" i="25"/>
  <c r="G53" i="25" s="1"/>
  <c r="I53" i="25" s="1"/>
  <c r="K53" i="25" s="1"/>
  <c r="E52" i="25"/>
  <c r="G52" i="25" s="1"/>
  <c r="I52" i="25" s="1"/>
  <c r="K52" i="25" s="1"/>
  <c r="E51" i="25"/>
  <c r="G51" i="25" s="1"/>
  <c r="I51" i="25" s="1"/>
  <c r="K51" i="25" s="1"/>
  <c r="E50" i="25"/>
  <c r="G50" i="25" s="1"/>
  <c r="I50" i="25" s="1"/>
  <c r="K50" i="25" s="1"/>
  <c r="E49" i="25"/>
  <c r="G49" i="25" s="1"/>
  <c r="I49" i="25" s="1"/>
  <c r="K49" i="25" s="1"/>
  <c r="E48" i="25"/>
  <c r="G48" i="25" s="1"/>
  <c r="I48" i="25" s="1"/>
  <c r="K48" i="25" s="1"/>
  <c r="E47" i="25"/>
  <c r="G47" i="25" s="1"/>
  <c r="I47" i="25" s="1"/>
  <c r="K47" i="25" s="1"/>
  <c r="E46" i="25"/>
  <c r="G46" i="25" s="1"/>
  <c r="I46" i="25" s="1"/>
  <c r="K46" i="25" s="1"/>
  <c r="E45" i="25"/>
  <c r="G45" i="25" s="1"/>
  <c r="I45" i="25" s="1"/>
  <c r="K45" i="25" s="1"/>
  <c r="E44" i="25"/>
  <c r="G44" i="25" s="1"/>
  <c r="I44" i="25" s="1"/>
  <c r="K44" i="25" s="1"/>
  <c r="E43" i="25"/>
  <c r="G43" i="25" s="1"/>
  <c r="I43" i="25" s="1"/>
  <c r="K43" i="25" s="1"/>
  <c r="E40" i="25"/>
  <c r="G40" i="25" s="1"/>
  <c r="I40" i="25" s="1"/>
  <c r="K40" i="25" s="1"/>
  <c r="E39" i="25"/>
  <c r="G39" i="25" s="1"/>
  <c r="I39" i="25" s="1"/>
  <c r="K39" i="25" s="1"/>
  <c r="E37" i="25"/>
  <c r="G37" i="25" s="1"/>
  <c r="I37" i="25" s="1"/>
  <c r="K37" i="25" s="1"/>
  <c r="E36" i="25"/>
  <c r="G36" i="25" s="1"/>
  <c r="I36" i="25" s="1"/>
  <c r="K36" i="25" s="1"/>
  <c r="E35" i="25"/>
  <c r="G35" i="25" s="1"/>
  <c r="I35" i="25" s="1"/>
  <c r="K35" i="25" s="1"/>
  <c r="E34" i="25"/>
  <c r="G34" i="25" s="1"/>
  <c r="I34" i="25" s="1"/>
  <c r="K34" i="25" s="1"/>
  <c r="E33" i="25"/>
  <c r="G33" i="25" s="1"/>
  <c r="I33" i="25" s="1"/>
  <c r="K33" i="25" s="1"/>
  <c r="E32" i="25"/>
  <c r="G32" i="25" s="1"/>
  <c r="I32" i="25" s="1"/>
  <c r="K32" i="25" s="1"/>
  <c r="E31" i="25"/>
  <c r="G31" i="25" s="1"/>
  <c r="I31" i="25" s="1"/>
  <c r="K31" i="25" s="1"/>
  <c r="E30" i="25"/>
  <c r="G30" i="25" s="1"/>
  <c r="I30" i="25" s="1"/>
  <c r="K30" i="25" s="1"/>
  <c r="E29" i="25"/>
  <c r="G29" i="25" s="1"/>
  <c r="I29" i="25" s="1"/>
  <c r="K29" i="25" s="1"/>
  <c r="E28" i="25"/>
  <c r="G28" i="25" s="1"/>
  <c r="I28" i="25" s="1"/>
  <c r="K28" i="25" s="1"/>
  <c r="E27" i="25"/>
  <c r="G27" i="25" s="1"/>
  <c r="I27" i="25" s="1"/>
  <c r="K27" i="25" s="1"/>
  <c r="E26" i="25"/>
  <c r="G26" i="25" s="1"/>
  <c r="I26" i="25" s="1"/>
  <c r="E22" i="25"/>
  <c r="G22" i="25" s="1"/>
  <c r="I22" i="25" s="1"/>
  <c r="K22" i="25" s="1"/>
  <c r="E21" i="25"/>
  <c r="G21" i="25" s="1"/>
  <c r="I21" i="25" s="1"/>
  <c r="K21" i="25" s="1"/>
  <c r="E20" i="25"/>
  <c r="G20" i="25" s="1"/>
  <c r="I20" i="25" s="1"/>
  <c r="K20" i="25" s="1"/>
  <c r="E19" i="25"/>
  <c r="G19" i="25" s="1"/>
  <c r="I19" i="25" s="1"/>
  <c r="K19" i="25" s="1"/>
  <c r="E18" i="25"/>
  <c r="G18" i="25" s="1"/>
  <c r="I18" i="25" s="1"/>
  <c r="K18" i="25" s="1"/>
  <c r="E17" i="25"/>
  <c r="G17" i="25" s="1"/>
  <c r="I17" i="25" s="1"/>
  <c r="K17" i="25" s="1"/>
  <c r="E16" i="25"/>
  <c r="G16" i="25" s="1"/>
  <c r="I16" i="25" s="1"/>
  <c r="K16" i="25" s="1"/>
  <c r="E15" i="25"/>
  <c r="G15" i="25" s="1"/>
  <c r="I15" i="25" s="1"/>
  <c r="K15" i="25" s="1"/>
  <c r="E14" i="25"/>
  <c r="G14" i="25" s="1"/>
  <c r="I14" i="25" s="1"/>
  <c r="K14" i="25" s="1"/>
  <c r="E13" i="25"/>
  <c r="G13" i="25" s="1"/>
  <c r="I13" i="25" s="1"/>
  <c r="K13" i="25" s="1"/>
  <c r="E12" i="25"/>
  <c r="G12" i="25" s="1"/>
  <c r="I12" i="25" s="1"/>
  <c r="K12" i="25" s="1"/>
  <c r="E11" i="25"/>
  <c r="G11" i="25" s="1"/>
  <c r="I11" i="25" s="1"/>
  <c r="K11" i="25" s="1"/>
  <c r="E10" i="25"/>
  <c r="G10" i="25" s="1"/>
  <c r="I10" i="25" s="1"/>
  <c r="K10" i="25" s="1"/>
  <c r="E9" i="25"/>
  <c r="G9" i="25" s="1"/>
  <c r="I9" i="25" s="1"/>
  <c r="F66" i="24"/>
  <c r="H66" i="24" s="1"/>
  <c r="J66" i="24" s="1"/>
  <c r="L66" i="24" s="1"/>
  <c r="F65" i="24"/>
  <c r="H65" i="24" s="1"/>
  <c r="J65" i="24" s="1"/>
  <c r="L65" i="24" s="1"/>
  <c r="F64" i="24"/>
  <c r="H64" i="24" s="1"/>
  <c r="J64" i="24" s="1"/>
  <c r="L64" i="24" s="1"/>
  <c r="F63" i="24"/>
  <c r="H63" i="24" s="1"/>
  <c r="J63" i="24" s="1"/>
  <c r="L63" i="24" s="1"/>
  <c r="F62" i="24"/>
  <c r="H62" i="24" s="1"/>
  <c r="J62" i="24" s="1"/>
  <c r="L62" i="24" s="1"/>
  <c r="F61" i="24"/>
  <c r="H61" i="24" s="1"/>
  <c r="J61" i="24" s="1"/>
  <c r="L61" i="24" s="1"/>
  <c r="F60" i="24"/>
  <c r="H60" i="24" s="1"/>
  <c r="J60" i="24" s="1"/>
  <c r="F56" i="24"/>
  <c r="H56" i="24" s="1"/>
  <c r="J56" i="24" s="1"/>
  <c r="L56" i="24" s="1"/>
  <c r="F55" i="24"/>
  <c r="H55" i="24" s="1"/>
  <c r="J55" i="24" s="1"/>
  <c r="F54" i="24"/>
  <c r="H54" i="24" s="1"/>
  <c r="J54" i="24" s="1"/>
  <c r="L54" i="24" s="1"/>
  <c r="F53" i="24"/>
  <c r="H53" i="24" s="1"/>
  <c r="J53" i="24" s="1"/>
  <c r="L53" i="24" s="1"/>
  <c r="F52" i="24"/>
  <c r="H52" i="24" s="1"/>
  <c r="J52" i="24" s="1"/>
  <c r="L52" i="24" s="1"/>
  <c r="F51" i="24"/>
  <c r="H51" i="24" s="1"/>
  <c r="J51" i="24" s="1"/>
  <c r="L51" i="24" s="1"/>
  <c r="F50" i="24"/>
  <c r="H50" i="24" s="1"/>
  <c r="J50" i="24" s="1"/>
  <c r="L50" i="24" s="1"/>
  <c r="F49" i="24"/>
  <c r="H49" i="24" s="1"/>
  <c r="J49" i="24" s="1"/>
  <c r="L49" i="24" s="1"/>
  <c r="F48" i="24"/>
  <c r="H48" i="24" s="1"/>
  <c r="J48" i="24" s="1"/>
  <c r="L48" i="24" s="1"/>
  <c r="F47" i="24"/>
  <c r="H47" i="24" s="1"/>
  <c r="J47" i="24" s="1"/>
  <c r="L47" i="24" s="1"/>
  <c r="F46" i="24"/>
  <c r="H46" i="24" s="1"/>
  <c r="J46" i="24" s="1"/>
  <c r="L46" i="24" s="1"/>
  <c r="F45" i="24"/>
  <c r="H45" i="24" s="1"/>
  <c r="J45" i="24" s="1"/>
  <c r="L45" i="24" s="1"/>
  <c r="F44" i="24"/>
  <c r="H44" i="24" s="1"/>
  <c r="J44" i="24" s="1"/>
  <c r="L44" i="24" s="1"/>
  <c r="F43" i="24"/>
  <c r="H43" i="24" s="1"/>
  <c r="J43" i="24" s="1"/>
  <c r="L43" i="24" s="1"/>
  <c r="F40" i="24"/>
  <c r="H40" i="24" s="1"/>
  <c r="J40" i="24" s="1"/>
  <c r="L40" i="24" s="1"/>
  <c r="F39" i="24"/>
  <c r="H39" i="24" s="1"/>
  <c r="J39" i="24" s="1"/>
  <c r="L39" i="24" s="1"/>
  <c r="F38" i="24"/>
  <c r="H38" i="24" s="1"/>
  <c r="J38" i="24" s="1"/>
  <c r="L38" i="24" s="1"/>
  <c r="F37" i="24"/>
  <c r="H37" i="24" s="1"/>
  <c r="J37" i="24" s="1"/>
  <c r="L37" i="24" s="1"/>
  <c r="F36" i="24"/>
  <c r="H36" i="24" s="1"/>
  <c r="J36" i="24" s="1"/>
  <c r="L36" i="24" s="1"/>
  <c r="F35" i="24"/>
  <c r="H35" i="24" s="1"/>
  <c r="J35" i="24" s="1"/>
  <c r="L35" i="24" s="1"/>
  <c r="F34" i="24"/>
  <c r="H34" i="24" s="1"/>
  <c r="J34" i="24" s="1"/>
  <c r="L34" i="24" s="1"/>
  <c r="F32" i="24"/>
  <c r="H32" i="24" s="1"/>
  <c r="J32" i="24" s="1"/>
  <c r="L32" i="24" s="1"/>
  <c r="F31" i="24"/>
  <c r="H31" i="24" s="1"/>
  <c r="J31" i="24" s="1"/>
  <c r="L31" i="24" s="1"/>
  <c r="F30" i="24"/>
  <c r="H30" i="24" s="1"/>
  <c r="J30" i="24" s="1"/>
  <c r="L30" i="24" s="1"/>
  <c r="F29" i="24"/>
  <c r="H29" i="24" s="1"/>
  <c r="J29" i="24" s="1"/>
  <c r="L29" i="24" s="1"/>
  <c r="F28" i="24"/>
  <c r="H28" i="24" s="1"/>
  <c r="J28" i="24" s="1"/>
  <c r="L28" i="24" s="1"/>
  <c r="F27" i="24"/>
  <c r="H27" i="24" s="1"/>
  <c r="J27" i="24" s="1"/>
  <c r="L27" i="24" s="1"/>
  <c r="F26" i="24"/>
  <c r="H26" i="24" s="1"/>
  <c r="J26" i="24" s="1"/>
  <c r="F22" i="24"/>
  <c r="H22" i="24" s="1"/>
  <c r="J22" i="24" s="1"/>
  <c r="L22" i="24" s="1"/>
  <c r="F21" i="24"/>
  <c r="H21" i="24" s="1"/>
  <c r="J21" i="24" s="1"/>
  <c r="L21" i="24" s="1"/>
  <c r="F20" i="24"/>
  <c r="H20" i="24" s="1"/>
  <c r="J20" i="24" s="1"/>
  <c r="L20" i="24" s="1"/>
  <c r="F19" i="24"/>
  <c r="H19" i="24" s="1"/>
  <c r="J19" i="24" s="1"/>
  <c r="L19" i="24" s="1"/>
  <c r="F18" i="24"/>
  <c r="H18" i="24" s="1"/>
  <c r="J18" i="24" s="1"/>
  <c r="L18" i="24" s="1"/>
  <c r="F17" i="24"/>
  <c r="H17" i="24" s="1"/>
  <c r="J17" i="24" s="1"/>
  <c r="L17" i="24" s="1"/>
  <c r="F16" i="24"/>
  <c r="H16" i="24" s="1"/>
  <c r="J16" i="24" s="1"/>
  <c r="L16" i="24" s="1"/>
  <c r="F15" i="24"/>
  <c r="H15" i="24" s="1"/>
  <c r="J15" i="24" s="1"/>
  <c r="L15" i="24" s="1"/>
  <c r="F14" i="24"/>
  <c r="H14" i="24" s="1"/>
  <c r="J14" i="24" s="1"/>
  <c r="L14" i="24" s="1"/>
  <c r="F13" i="24"/>
  <c r="H13" i="24" s="1"/>
  <c r="J13" i="24" s="1"/>
  <c r="L13" i="24" s="1"/>
  <c r="F12" i="24"/>
  <c r="H12" i="24" s="1"/>
  <c r="J12" i="24" s="1"/>
  <c r="L12" i="24" s="1"/>
  <c r="F11" i="24"/>
  <c r="H11" i="24" s="1"/>
  <c r="J11" i="24" s="1"/>
  <c r="L11" i="24" s="1"/>
  <c r="F10" i="24"/>
  <c r="H10" i="24" s="1"/>
  <c r="J10" i="24" s="1"/>
  <c r="L10" i="24" s="1"/>
  <c r="F9" i="24"/>
  <c r="H9" i="24" s="1"/>
  <c r="I56" i="25" l="1"/>
  <c r="I66" i="25" s="1"/>
  <c r="K66" i="25"/>
  <c r="J57" i="24"/>
  <c r="L60" i="24"/>
  <c r="L67" i="24" s="1"/>
  <c r="J67" i="24"/>
  <c r="J9" i="24"/>
  <c r="J23" i="24" s="1"/>
  <c r="H69" i="24"/>
  <c r="I23" i="25"/>
  <c r="K9" i="25"/>
  <c r="K23" i="25" s="1"/>
  <c r="G68" i="25"/>
  <c r="K26" i="25"/>
  <c r="K54" i="25"/>
  <c r="L26" i="24"/>
  <c r="L55" i="24"/>
  <c r="L9" i="24" l="1"/>
  <c r="L23" i="24" s="1"/>
  <c r="I69" i="25"/>
  <c r="K56" i="25"/>
  <c r="K70" i="25" s="1"/>
  <c r="L57" i="24"/>
  <c r="J70" i="24"/>
  <c r="L71" i="24" l="1"/>
  <c r="E24" i="10"/>
  <c r="G24" i="10" s="1"/>
  <c r="I24" i="10" s="1"/>
  <c r="K24" i="10" s="1"/>
  <c r="E18" i="10"/>
  <c r="G18" i="10" s="1"/>
  <c r="E16" i="10"/>
  <c r="G16" i="10" s="1"/>
  <c r="I16" i="10" s="1"/>
  <c r="K16" i="10" s="1"/>
  <c r="E13" i="10"/>
  <c r="E14" i="10"/>
  <c r="E66" i="10"/>
  <c r="E67" i="10"/>
  <c r="E68" i="10"/>
  <c r="G68" i="10" s="1"/>
  <c r="I68" i="10" s="1"/>
  <c r="K68" i="10" s="1"/>
  <c r="E69" i="10"/>
  <c r="G69" i="10" s="1"/>
  <c r="I69" i="10" s="1"/>
  <c r="K69" i="10" s="1"/>
  <c r="E70" i="10"/>
  <c r="E71" i="10"/>
  <c r="E65" i="10"/>
  <c r="E32" i="10"/>
  <c r="E33" i="10"/>
  <c r="E34" i="10"/>
  <c r="E35" i="10"/>
  <c r="E36" i="10"/>
  <c r="G36" i="10" s="1"/>
  <c r="E37" i="10"/>
  <c r="E38" i="10"/>
  <c r="E39" i="10"/>
  <c r="E40" i="10"/>
  <c r="E41" i="10"/>
  <c r="E42" i="10"/>
  <c r="E44" i="10"/>
  <c r="E45" i="10"/>
  <c r="E48" i="10"/>
  <c r="G48" i="10" s="1"/>
  <c r="I48" i="10" s="1"/>
  <c r="K48" i="10" s="1"/>
  <c r="E49" i="10"/>
  <c r="G49" i="10" s="1"/>
  <c r="I49" i="10" s="1"/>
  <c r="K49" i="10" s="1"/>
  <c r="E50" i="10"/>
  <c r="G50" i="10" s="1"/>
  <c r="I50" i="10" s="1"/>
  <c r="K50" i="10" s="1"/>
  <c r="E51" i="10"/>
  <c r="E52" i="10"/>
  <c r="E53" i="10"/>
  <c r="G53" i="10" s="1"/>
  <c r="I53" i="10" s="1"/>
  <c r="K53" i="10" s="1"/>
  <c r="E54" i="10"/>
  <c r="G54" i="10" s="1"/>
  <c r="I54" i="10" s="1"/>
  <c r="K54" i="10" s="1"/>
  <c r="E55" i="10"/>
  <c r="G55" i="10" s="1"/>
  <c r="I55" i="10" s="1"/>
  <c r="K55" i="10" s="1"/>
  <c r="E56" i="10"/>
  <c r="E57" i="10"/>
  <c r="G57" i="10" s="1"/>
  <c r="E58" i="10"/>
  <c r="E59" i="10"/>
  <c r="G59" i="10" s="1"/>
  <c r="I59" i="10" s="1"/>
  <c r="K59" i="10" s="1"/>
  <c r="E60" i="10"/>
  <c r="E61" i="10"/>
  <c r="G61" i="10" s="1"/>
  <c r="E31" i="10"/>
  <c r="E26" i="10"/>
  <c r="G26" i="10" s="1"/>
  <c r="I26" i="10" s="1"/>
  <c r="K26" i="10" s="1"/>
  <c r="E27" i="10"/>
  <c r="G27" i="10" s="1"/>
  <c r="I27" i="10" s="1"/>
  <c r="K27" i="10" s="1"/>
  <c r="G70" i="10" l="1"/>
  <c r="I70" i="10" s="1"/>
  <c r="K70" i="10" s="1"/>
  <c r="G56" i="10"/>
  <c r="I56" i="10" s="1"/>
  <c r="K56" i="10" s="1"/>
  <c r="G71" i="10"/>
  <c r="I71" i="10" s="1"/>
  <c r="K71" i="10" s="1"/>
  <c r="I18" i="10"/>
  <c r="K18" i="10" s="1"/>
  <c r="E16" i="9" l="1"/>
  <c r="G16" i="9" s="1"/>
  <c r="I16" i="9" s="1"/>
  <c r="K16" i="9" s="1"/>
  <c r="E14" i="9"/>
  <c r="E45" i="9"/>
  <c r="E46" i="9"/>
  <c r="E47" i="9"/>
  <c r="E44" i="9"/>
  <c r="E27" i="9"/>
  <c r="E28" i="9"/>
  <c r="E29" i="9"/>
  <c r="E31" i="9"/>
  <c r="E32" i="9"/>
  <c r="E36" i="9"/>
  <c r="E37" i="9"/>
  <c r="E38" i="9"/>
  <c r="E39" i="9"/>
  <c r="E40" i="9"/>
  <c r="E41" i="9"/>
  <c r="E26" i="9"/>
  <c r="G67" i="10" l="1"/>
  <c r="I67" i="10" s="1"/>
  <c r="K67" i="10" s="1"/>
  <c r="G66" i="10"/>
  <c r="I66" i="10" s="1"/>
  <c r="K66" i="10" s="1"/>
  <c r="G65" i="10"/>
  <c r="I65" i="10" s="1"/>
  <c r="K65" i="10" s="1"/>
  <c r="G60" i="10"/>
  <c r="I60" i="10" s="1"/>
  <c r="G52" i="10"/>
  <c r="I52" i="10" s="1"/>
  <c r="K52" i="10" s="1"/>
  <c r="G51" i="10"/>
  <c r="I51" i="10" s="1"/>
  <c r="K51" i="10" s="1"/>
  <c r="G44" i="10"/>
  <c r="I44" i="10" s="1"/>
  <c r="K44" i="10" s="1"/>
  <c r="I57" i="10"/>
  <c r="K57" i="10" s="1"/>
  <c r="G58" i="10"/>
  <c r="I58" i="10" s="1"/>
  <c r="K58" i="10" s="1"/>
  <c r="I61" i="10"/>
  <c r="K61" i="10" s="1"/>
  <c r="G42" i="10"/>
  <c r="I42" i="10" s="1"/>
  <c r="K42" i="10" s="1"/>
  <c r="G41" i="10"/>
  <c r="I41" i="10" s="1"/>
  <c r="K41" i="10" s="1"/>
  <c r="G40" i="10"/>
  <c r="I40" i="10" s="1"/>
  <c r="K40" i="10" s="1"/>
  <c r="G39" i="10"/>
  <c r="I39" i="10" s="1"/>
  <c r="K39" i="10" s="1"/>
  <c r="G38" i="10"/>
  <c r="I38" i="10" s="1"/>
  <c r="K38" i="10" s="1"/>
  <c r="G45" i="10"/>
  <c r="I45" i="10" s="1"/>
  <c r="K45" i="10" s="1"/>
  <c r="G37" i="10"/>
  <c r="I37" i="10" s="1"/>
  <c r="K37" i="10" s="1"/>
  <c r="I36" i="10"/>
  <c r="K36" i="10" s="1"/>
  <c r="G35" i="10"/>
  <c r="I35" i="10" s="1"/>
  <c r="K35" i="10" s="1"/>
  <c r="G34" i="10"/>
  <c r="I34" i="10" s="1"/>
  <c r="K34" i="10" s="1"/>
  <c r="G33" i="10"/>
  <c r="I33" i="10" s="1"/>
  <c r="K33" i="10" s="1"/>
  <c r="G32" i="10"/>
  <c r="I32" i="10" s="1"/>
  <c r="K32" i="10" s="1"/>
  <c r="G31" i="10"/>
  <c r="I31" i="10" s="1"/>
  <c r="E17" i="10"/>
  <c r="E25" i="10"/>
  <c r="G25" i="10" s="1"/>
  <c r="E23" i="10"/>
  <c r="G23" i="10" s="1"/>
  <c r="E21" i="10"/>
  <c r="G21" i="10" s="1"/>
  <c r="I21" i="10" s="1"/>
  <c r="K21" i="10" s="1"/>
  <c r="E20" i="10"/>
  <c r="G20" i="10" s="1"/>
  <c r="I20" i="10" s="1"/>
  <c r="K20" i="10" s="1"/>
  <c r="E19" i="10"/>
  <c r="G19" i="10" s="1"/>
  <c r="I19" i="10" s="1"/>
  <c r="K19" i="10" s="1"/>
  <c r="E15" i="10"/>
  <c r="G15" i="10" s="1"/>
  <c r="I15" i="10" s="1"/>
  <c r="K15" i="10" s="1"/>
  <c r="G13" i="10"/>
  <c r="I13" i="10" s="1"/>
  <c r="H11" i="10"/>
  <c r="E10" i="10"/>
  <c r="E9" i="10"/>
  <c r="G9" i="10" s="1"/>
  <c r="H48" i="9"/>
  <c r="G47" i="9"/>
  <c r="I47" i="9" s="1"/>
  <c r="K47" i="9" s="1"/>
  <c r="G46" i="9"/>
  <c r="I46" i="9" s="1"/>
  <c r="K46" i="9" s="1"/>
  <c r="G45" i="9"/>
  <c r="I45" i="9" s="1"/>
  <c r="K45" i="9" s="1"/>
  <c r="G44" i="9"/>
  <c r="I44" i="9" s="1"/>
  <c r="H42" i="9"/>
  <c r="G41" i="9"/>
  <c r="I41" i="9" s="1"/>
  <c r="K41" i="9" s="1"/>
  <c r="G40" i="9"/>
  <c r="I40" i="9" s="1"/>
  <c r="K40" i="9" s="1"/>
  <c r="I39" i="9"/>
  <c r="K39" i="9" s="1"/>
  <c r="I38" i="9"/>
  <c r="K38" i="9" s="1"/>
  <c r="G37" i="9"/>
  <c r="I37" i="9" s="1"/>
  <c r="K37" i="9" s="1"/>
  <c r="G36" i="9"/>
  <c r="I36" i="9" s="1"/>
  <c r="K36" i="9" s="1"/>
  <c r="G32" i="9"/>
  <c r="I32" i="9" s="1"/>
  <c r="K32" i="9" s="1"/>
  <c r="I31" i="9"/>
  <c r="K31" i="9" s="1"/>
  <c r="G28" i="9"/>
  <c r="I28" i="9" s="1"/>
  <c r="K28" i="9" s="1"/>
  <c r="G27" i="9"/>
  <c r="I27" i="9" s="1"/>
  <c r="K27" i="9" s="1"/>
  <c r="G26" i="9"/>
  <c r="I26" i="9" s="1"/>
  <c r="H24" i="9"/>
  <c r="E23" i="9"/>
  <c r="E22" i="9"/>
  <c r="G22" i="9" s="1"/>
  <c r="I22" i="9" s="1"/>
  <c r="K22" i="9" s="1"/>
  <c r="E21" i="9"/>
  <c r="G21" i="9" s="1"/>
  <c r="I21" i="9" s="1"/>
  <c r="K21" i="9" s="1"/>
  <c r="E20" i="9"/>
  <c r="G20" i="9" s="1"/>
  <c r="I20" i="9" s="1"/>
  <c r="K20" i="9" s="1"/>
  <c r="I19" i="9"/>
  <c r="K19" i="9" s="1"/>
  <c r="E19" i="9"/>
  <c r="I18" i="9"/>
  <c r="K18" i="9" s="1"/>
  <c r="E18" i="9"/>
  <c r="I17" i="9"/>
  <c r="K17" i="9" s="1"/>
  <c r="E17" i="9"/>
  <c r="E15" i="9"/>
  <c r="G15" i="9" s="1"/>
  <c r="I15" i="9" s="1"/>
  <c r="K15" i="9" s="1"/>
  <c r="E13" i="9"/>
  <c r="G14" i="9" s="1"/>
  <c r="I14" i="9" s="1"/>
  <c r="K14" i="9" s="1"/>
  <c r="I62" i="10" l="1"/>
  <c r="I72" i="10" s="1"/>
  <c r="G10" i="10"/>
  <c r="I10" i="10" s="1"/>
  <c r="K10" i="10" s="1"/>
  <c r="I23" i="10"/>
  <c r="K23" i="10" s="1"/>
  <c r="I25" i="10"/>
  <c r="K25" i="10" s="1"/>
  <c r="G17" i="10"/>
  <c r="I17" i="10" s="1"/>
  <c r="K17" i="10" s="1"/>
  <c r="G14" i="10"/>
  <c r="I14" i="10" s="1"/>
  <c r="K14" i="10" s="1"/>
  <c r="K60" i="10"/>
  <c r="K13" i="10"/>
  <c r="K31" i="10"/>
  <c r="I9" i="10"/>
  <c r="K9" i="10" s="1"/>
  <c r="I48" i="9"/>
  <c r="K44" i="9"/>
  <c r="K48" i="9" s="1"/>
  <c r="K26" i="9"/>
  <c r="G13" i="9"/>
  <c r="I13" i="9" s="1"/>
  <c r="G23" i="9"/>
  <c r="I23" i="9" s="1"/>
  <c r="K23" i="9" s="1"/>
  <c r="G29" i="9"/>
  <c r="I29" i="9" s="1"/>
  <c r="K29" i="9" s="1"/>
  <c r="I24" i="9" l="1"/>
  <c r="K62" i="10"/>
  <c r="K72" i="10" s="1"/>
  <c r="G74" i="10"/>
  <c r="I28" i="10"/>
  <c r="K28" i="10"/>
  <c r="K11" i="10"/>
  <c r="I11" i="10"/>
  <c r="K13" i="9"/>
  <c r="K24" i="9" s="1"/>
  <c r="I42" i="9"/>
  <c r="K42" i="9"/>
  <c r="G49" i="9"/>
  <c r="I75" i="10" l="1"/>
  <c r="K76" i="10"/>
  <c r="I49" i="9"/>
  <c r="K49" i="9"/>
</calcChain>
</file>

<file path=xl/sharedStrings.xml><?xml version="1.0" encoding="utf-8"?>
<sst xmlns="http://schemas.openxmlformats.org/spreadsheetml/2006/main" count="908" uniqueCount="352">
  <si>
    <t>Section of</t>
  </si>
  <si>
    <t>Reports</t>
  </si>
  <si>
    <t>Total Annual</t>
  </si>
  <si>
    <t>Est. No. of</t>
  </si>
  <si>
    <t>Est. Total</t>
  </si>
  <si>
    <t>Total</t>
  </si>
  <si>
    <t>Form No.</t>
  </si>
  <si>
    <t>Filed</t>
  </si>
  <si>
    <t>Responses</t>
  </si>
  <si>
    <t>Wage</t>
  </si>
  <si>
    <t>Cost</t>
  </si>
  <si>
    <t>Title</t>
  </si>
  <si>
    <t>(if Any)</t>
  </si>
  <si>
    <t>Respondents</t>
  </si>
  <si>
    <t>Annually</t>
  </si>
  <si>
    <t>(D) x (E)</t>
  </si>
  <si>
    <t>Per Response</t>
  </si>
  <si>
    <t>(F) x (G)</t>
  </si>
  <si>
    <t>Class</t>
  </si>
  <si>
    <t>(H) x (I)</t>
  </si>
  <si>
    <t>(A)</t>
  </si>
  <si>
    <t>(B)</t>
  </si>
  <si>
    <t>(C)</t>
  </si>
  <si>
    <t>(D)</t>
  </si>
  <si>
    <t>(E)</t>
  </si>
  <si>
    <t>(F)</t>
  </si>
  <si>
    <t>(G)</t>
  </si>
  <si>
    <t>(H)</t>
  </si>
  <si>
    <t>(I)</t>
  </si>
  <si>
    <t>(J)</t>
  </si>
  <si>
    <t>written</t>
  </si>
  <si>
    <t>Association or Relationship with Rural Development Employees</t>
  </si>
  <si>
    <t>Application for Federal Assistance</t>
  </si>
  <si>
    <t>Budget Information - Construction Programs</t>
  </si>
  <si>
    <t>Assurances - Construction Programs</t>
  </si>
  <si>
    <t>Disclosure of Lobbying Activities</t>
  </si>
  <si>
    <t>Equal Opportunity Agreement</t>
  </si>
  <si>
    <t>Request for Obligation of Funds</t>
  </si>
  <si>
    <t>SF 424 (4040-0004)</t>
  </si>
  <si>
    <t>SF 424C (4040-0008)</t>
  </si>
  <si>
    <t>SF 424D (4040-0009)</t>
  </si>
  <si>
    <t>Outlay Report and Request for Reimbursement for Construction Programs</t>
  </si>
  <si>
    <t>4280.XXX</t>
  </si>
  <si>
    <t>Power purchase agreement</t>
  </si>
  <si>
    <t>Letter of Intent</t>
  </si>
  <si>
    <t>Certification for legal entity</t>
  </si>
  <si>
    <t>Feasibility study - RES</t>
  </si>
  <si>
    <t>Insurance requirements</t>
  </si>
  <si>
    <t>Evidence of matching funds</t>
  </si>
  <si>
    <t>Programmatic changes</t>
  </si>
  <si>
    <t xml:space="preserve">Transfer of ownership </t>
  </si>
  <si>
    <t>Certification Regarding Debarment, Suspension, Ineligibility, and Voluntary Exclusion - Lower Tier Covered Transactions</t>
  </si>
  <si>
    <t>Certificate of Contractor's Release</t>
  </si>
  <si>
    <t>Release by Claimants</t>
  </si>
  <si>
    <t xml:space="preserve">Federal Financial Report </t>
  </si>
  <si>
    <t>assignment</t>
  </si>
  <si>
    <t>123(b)</t>
  </si>
  <si>
    <t>123(d)</t>
  </si>
  <si>
    <t>Semiannual Project Performance Report</t>
  </si>
  <si>
    <t>Contruction Contract</t>
  </si>
  <si>
    <t>124(b)</t>
  </si>
  <si>
    <t xml:space="preserve">Scope of work </t>
  </si>
  <si>
    <t>Budget Information - Non-Construction Programs</t>
  </si>
  <si>
    <t>SF 424A (4040-0006)</t>
  </si>
  <si>
    <t>Assurances - Non-Construction Program</t>
  </si>
  <si>
    <t>SF 424B (4040-0007)</t>
  </si>
  <si>
    <t>Request for Advance or Reimbursement</t>
  </si>
  <si>
    <t xml:space="preserve">Final Project Performance Report </t>
  </si>
  <si>
    <t xml:space="preserve">Outcome Project Performance Reports </t>
  </si>
  <si>
    <t>123(f)</t>
  </si>
  <si>
    <t>Audit requirements</t>
  </si>
  <si>
    <t>Insurance requirement</t>
  </si>
  <si>
    <t>Reviews and appeals</t>
  </si>
  <si>
    <t xml:space="preserve">Total </t>
  </si>
  <si>
    <t>None</t>
  </si>
  <si>
    <t>Recordkeeping</t>
  </si>
  <si>
    <t>Final Rule</t>
  </si>
  <si>
    <t>Data to Assist in Assessment of USDA Compliance with Civil Rights Laws</t>
  </si>
  <si>
    <t>Projects with TPC $200,000 and Greater</t>
  </si>
  <si>
    <t>written contract</t>
  </si>
  <si>
    <t>RD 4280-3A</t>
  </si>
  <si>
    <t>RD 4280-3B</t>
  </si>
  <si>
    <t>RD 4280-3C</t>
  </si>
  <si>
    <t>Application for Renewable Energy Systems and Energy Efficiency Improvements Projects, Total Project Costs of $80,000 or less.</t>
  </si>
  <si>
    <t>Application for Renewable Energy Systems and Energy Efficiency Improvements Projects, Total Project Costs of $200,000 and greater.</t>
  </si>
  <si>
    <t xml:space="preserve">108(e) </t>
  </si>
  <si>
    <t>Discrimation Complaints</t>
  </si>
  <si>
    <t>Application</t>
  </si>
  <si>
    <t>Application Withdrawal</t>
  </si>
  <si>
    <t>Notifications</t>
  </si>
  <si>
    <t>Awardee Documents and Certifications</t>
  </si>
  <si>
    <t>Reporting &amp; Other</t>
  </si>
  <si>
    <t>Technical Report Modifications</t>
  </si>
  <si>
    <t>Time Extensions</t>
  </si>
  <si>
    <t>site visit</t>
  </si>
  <si>
    <t>Application Burden</t>
  </si>
  <si>
    <t>Award Burden</t>
  </si>
  <si>
    <t>Servicing Burden</t>
  </si>
  <si>
    <t>applicable to</t>
  </si>
  <si>
    <t xml:space="preserve">line item is </t>
  </si>
  <si>
    <t xml:space="preserve">Percent of respondents </t>
  </si>
  <si>
    <t>APPLICATION</t>
  </si>
  <si>
    <t>AWARDEE DOCUMENTS AND CERTIFICATIONS</t>
  </si>
  <si>
    <t>SERVICING</t>
  </si>
  <si>
    <t>Est. No. of Total Respondents (Applicants)</t>
  </si>
  <si>
    <t>Est. No. of Total Awards (Awardees)</t>
  </si>
  <si>
    <t>RES</t>
  </si>
  <si>
    <t>EEI</t>
  </si>
  <si>
    <t xml:space="preserve">RD 4280-2 </t>
  </si>
  <si>
    <t>Feasibility Study</t>
  </si>
  <si>
    <t>RD 1942-46</t>
  </si>
  <si>
    <t>RD 1940-1</t>
  </si>
  <si>
    <t>Environmental Report</t>
  </si>
  <si>
    <t>RD 400-1</t>
  </si>
  <si>
    <t xml:space="preserve">RD 1924-9 </t>
  </si>
  <si>
    <t>RD-400-6</t>
  </si>
  <si>
    <t xml:space="preserve">RD 1924-10 </t>
  </si>
  <si>
    <t>110(f)</t>
  </si>
  <si>
    <t xml:space="preserve">SAM number </t>
  </si>
  <si>
    <t>DUNS number</t>
  </si>
  <si>
    <t>149(d)(3)</t>
  </si>
  <si>
    <t>153 (b)(1)</t>
  </si>
  <si>
    <t>153 (b)(2)</t>
  </si>
  <si>
    <t>153 (b)(3)</t>
  </si>
  <si>
    <t>153 (b)(4)</t>
  </si>
  <si>
    <t>153 (b)(5)</t>
  </si>
  <si>
    <t>153 (b)(6)</t>
  </si>
  <si>
    <t>153 (b)(7)</t>
  </si>
  <si>
    <t>149(d)(1)</t>
  </si>
  <si>
    <t>149(d)(2)</t>
  </si>
  <si>
    <t>158 (a)</t>
  </si>
  <si>
    <t>123(c)(1)</t>
  </si>
  <si>
    <t>123(c)(2)</t>
  </si>
  <si>
    <t>123(c)(4)</t>
  </si>
  <si>
    <t>123 (c)(8)</t>
  </si>
  <si>
    <t>159 (a)</t>
  </si>
  <si>
    <t>159 ( c)</t>
  </si>
  <si>
    <t>159 (b)</t>
  </si>
  <si>
    <t>159(d)</t>
  </si>
  <si>
    <t>124 (e)</t>
  </si>
  <si>
    <t>124(i)(1)</t>
  </si>
  <si>
    <t>124(c)</t>
  </si>
  <si>
    <t>124(f)</t>
  </si>
  <si>
    <t xml:space="preserve">GENERAL ASSUMPTIONS: </t>
  </si>
  <si>
    <t>LINE #</t>
  </si>
  <si>
    <t xml:space="preserve">SPECIFIC ASSUMPTIONS: </t>
  </si>
  <si>
    <t>4280-B, REAP BURDEN PACKAGE ASSUMPTIONS-EA/REDA</t>
  </si>
  <si>
    <t>Time recorded in 5 minute intervals. 5 min = .08; 10 min=.16; 15 min =.25; 30 min = .50; 1 hour = 1</t>
  </si>
  <si>
    <t>5,6,7,18, 25,26</t>
  </si>
  <si>
    <t>Another office reports burden for the SF forms and therefore there is no dollar amount associated with these forms for this package.</t>
  </si>
  <si>
    <t>Notifications include: Eligible, in-eligible, and award notification. 28 determinations either eligible/in-eligible, and 22 award/non-award notification. Total of 50 notifications. (Previous burden package used 188 with no notes on assumptions used to derive at total.)</t>
  </si>
  <si>
    <t>Rural Business Cooperative Service Financial Assistance Agreement</t>
  </si>
  <si>
    <t xml:space="preserve">Transfer of ownership provision was removed from rule and therefore from award burden. </t>
  </si>
  <si>
    <t xml:space="preserve">Transfer of obligation provision was removed from rule and therefore removed from award burden section. </t>
  </si>
  <si>
    <t xml:space="preserve">Updates were made to "REAP Burden Table final 0570-0067Final" document as compiled by Venus Welch-White. </t>
  </si>
  <si>
    <t>3&amp;4</t>
  </si>
  <si>
    <t xml:space="preserve">Burden for DUNS number and SAM registration was seperated. These are two processes with different requirements and different burden on applicants. 1 hour estimated for applicant to get a DUNS number. SAM registration has become more complex with the need for letterhead, a letter, notarization, input into system, and time to sort through any issues that arise after initial submission. An average of 8 hours for SAM registration is being utilized taking into account approximately 30% of applicants face issues getting properly registered in SAM. This does not include the wait time between submission and final issuance of a SAM registration which may add burden on applicant given their REAP application is not considered complete until SAM registration is finalized and therefore they cannot move forward with their project. </t>
  </si>
  <si>
    <t>21 &amp; 39</t>
  </si>
  <si>
    <t xml:space="preserve">Previous burden applied hours for Awardee Documents and Certifications, and Reporting and Other, to all Applicants versus just those awarded. This burden modifies the formulas to reflect responses only from those offered an award. </t>
  </si>
  <si>
    <t>EA/REDA funding packages for 2017-2019 were reviewed and the average number of applications submitted, in-eligible applications and awards was utilized to create this burden package.</t>
  </si>
  <si>
    <r>
      <rPr>
        <u/>
        <sz val="10"/>
        <rFont val="Arial"/>
        <family val="2"/>
      </rPr>
      <t>Former Burden</t>
    </r>
    <r>
      <rPr>
        <sz val="10"/>
        <rFont val="Arial"/>
        <family val="2"/>
      </rPr>
      <t xml:space="preserve"> table (per info from VWW) derived external customer hourly rate using average of: BLS Occupation Code 11-9013 for Farmers and Ranchers (see http://www.bls.gov/oes/2011/may/oes_nat.htm#b11-0000.), rest of US GS-9 Step 5 rate for rural small businesses (see http://www.opm.gov/oca/12tables/pdf/rus_h.pdf), and average rates of NAICS 54169 and 54162 found on table B-3b (see http://www.bls.gov/opub/ee/2012/ces/table3b_201207.pdf).  Average wage used was </t>
    </r>
    <r>
      <rPr>
        <b/>
        <sz val="10"/>
        <rFont val="Arial"/>
        <family val="2"/>
      </rPr>
      <t xml:space="preserve">$39.47/hr per plus 36.25% for benefits, or $53.77/hr.  </t>
    </r>
  </si>
  <si>
    <t>Updates were made to "REAP Burden Table final 0570-0067Final" document as compiled by Venus Welch-White.</t>
  </si>
  <si>
    <t>112(f)</t>
  </si>
  <si>
    <t>112(e)</t>
  </si>
  <si>
    <t>Reviews and appeals were included in other reporting requirements in previous burden packages for the grant requests of $200,000 or greater.</t>
  </si>
  <si>
    <t>Discrimination complaints were included in other reporting requirements in previous burden packages for the grant requests of $200,000 or greater.</t>
  </si>
  <si>
    <t>4280-B, REAP BURDEN PACKAGE ASSUMPTIONS-RES/EEI</t>
  </si>
  <si>
    <t>118(a)(1)</t>
  </si>
  <si>
    <t>118(a)(2)</t>
  </si>
  <si>
    <t>118(a)(3)</t>
  </si>
  <si>
    <t>118(a)(5)</t>
  </si>
  <si>
    <t>118(b)(3)</t>
  </si>
  <si>
    <t>Financial information (historical, current, projected)</t>
  </si>
  <si>
    <t>Balance sheets; income statements; cash flows</t>
  </si>
  <si>
    <t>118(d)</t>
  </si>
  <si>
    <t xml:space="preserve">Technical Report   </t>
  </si>
  <si>
    <t>116(b)</t>
  </si>
  <si>
    <t>110(g)(2)</t>
  </si>
  <si>
    <t>110(h)(1)</t>
  </si>
  <si>
    <t>123(c)(6)</t>
  </si>
  <si>
    <t xml:space="preserve"> 123(e) </t>
  </si>
  <si>
    <t>123(h)</t>
  </si>
  <si>
    <t>124(g)(4)</t>
  </si>
  <si>
    <t>124(i)(2)(i)</t>
  </si>
  <si>
    <t>124(i)(2)(ii)</t>
  </si>
  <si>
    <t>124(i)(3)(i)</t>
  </si>
  <si>
    <t>Final Project Performance Report</t>
  </si>
  <si>
    <t>124(i)(3)ii)</t>
  </si>
  <si>
    <t>Surety</t>
  </si>
  <si>
    <t>125(a)(3)</t>
  </si>
  <si>
    <t xml:space="preserve">125( c) </t>
  </si>
  <si>
    <t>125(d)</t>
  </si>
  <si>
    <t>125(e )</t>
  </si>
  <si>
    <t>124(a)</t>
  </si>
  <si>
    <t>124(d)</t>
  </si>
  <si>
    <t>124 ( e )</t>
  </si>
  <si>
    <r>
      <t xml:space="preserve">Technical services  </t>
    </r>
    <r>
      <rPr>
        <i/>
        <sz val="9"/>
        <rFont val="Arial Narrow"/>
        <family val="2"/>
      </rPr>
      <t>(TPC $1,000,000 or greater)</t>
    </r>
  </si>
  <si>
    <t>Plans and specs</t>
  </si>
  <si>
    <t xml:space="preserve">PE certification </t>
  </si>
  <si>
    <t>Contractor certification</t>
  </si>
  <si>
    <t>Energy Audit</t>
  </si>
  <si>
    <t>118(c )(4)</t>
  </si>
  <si>
    <t xml:space="preserve">Matching funds documentation </t>
  </si>
  <si>
    <t>Statements or letter</t>
  </si>
  <si>
    <t xml:space="preserve">SAM Registration </t>
  </si>
  <si>
    <t>SAM Renewal</t>
  </si>
  <si>
    <r>
      <t>Certification Regarding Debarment, Suspension, Ineligibility, and Voluntary Exclusion - Lower Tier Covered Transaction</t>
    </r>
    <r>
      <rPr>
        <i/>
        <sz val="9"/>
        <rFont val="Arial Narrow"/>
        <family val="2"/>
      </rPr>
      <t>s                                         (Contract in excess of $25,000)</t>
    </r>
  </si>
  <si>
    <r>
      <t xml:space="preserve">Compliance Statement                     </t>
    </r>
    <r>
      <rPr>
        <i/>
        <sz val="9"/>
        <rFont val="Arial Narrow"/>
        <family val="2"/>
      </rPr>
      <t>(Contract in excess of $10,000)</t>
    </r>
  </si>
  <si>
    <t>119(d)(1) &amp; (2)</t>
  </si>
  <si>
    <t xml:space="preserve">Contractor Certification -final completion &amp; 30 days (RES) </t>
  </si>
  <si>
    <t>119(d)(1)</t>
  </si>
  <si>
    <t>Grantee acceptance of contractor work</t>
  </si>
  <si>
    <t>Grantee certification</t>
  </si>
  <si>
    <t xml:space="preserve">Disposition/bi-annual check of acquired property </t>
  </si>
  <si>
    <t>1940-Q, Exh. A-1</t>
  </si>
  <si>
    <t>Certification for Contracts,Grants and Loans (grants over $100,000)</t>
  </si>
  <si>
    <t>119(c )(3)(i); 120(c )(3)(i)</t>
  </si>
  <si>
    <t>119(c )(3)(iii); 120(c )(3)(iii)</t>
  </si>
  <si>
    <t xml:space="preserve">119(c )(3)(ii);    120(c)(3)(ii); 123(c)(8); </t>
  </si>
  <si>
    <t xml:space="preserve">Inspection </t>
  </si>
  <si>
    <t>118 (a)(4); 118(a)(6)-(9); 18(b)(1)-(2); 18(b)(4); 18(c)</t>
  </si>
  <si>
    <r>
      <t xml:space="preserve">Annual outcome project performance </t>
    </r>
    <r>
      <rPr>
        <u/>
        <sz val="10"/>
        <rFont val="Arial Narrow"/>
        <family val="2"/>
      </rPr>
      <t>certification</t>
    </r>
    <r>
      <rPr>
        <sz val="10"/>
        <rFont val="Arial Narrow"/>
        <family val="2"/>
      </rPr>
      <t>-RES</t>
    </r>
  </si>
  <si>
    <r>
      <t>Annual outcome project performance</t>
    </r>
    <r>
      <rPr>
        <u/>
        <sz val="10"/>
        <rFont val="Arial Narrow"/>
        <family val="2"/>
      </rPr>
      <t xml:space="preserve"> certification</t>
    </r>
    <r>
      <rPr>
        <sz val="10"/>
        <rFont val="Arial Narrow"/>
        <family val="2"/>
      </rPr>
      <t>-EEI</t>
    </r>
  </si>
  <si>
    <r>
      <t xml:space="preserve">Annual outcome project performance </t>
    </r>
    <r>
      <rPr>
        <u/>
        <sz val="10"/>
        <rFont val="Arial Narrow"/>
        <family val="2"/>
      </rPr>
      <t>report</t>
    </r>
    <r>
      <rPr>
        <sz val="10"/>
        <rFont val="Arial Narrow"/>
        <family val="2"/>
      </rPr>
      <t xml:space="preserve"> -RES</t>
    </r>
  </si>
  <si>
    <r>
      <t xml:space="preserve">Annual outcome project performance </t>
    </r>
    <r>
      <rPr>
        <u/>
        <sz val="10"/>
        <rFont val="Arial Narrow"/>
        <family val="2"/>
      </rPr>
      <t>report</t>
    </r>
    <r>
      <rPr>
        <sz val="10"/>
        <rFont val="Arial Narrow"/>
        <family val="2"/>
      </rPr>
      <t>-EEI</t>
    </r>
  </si>
  <si>
    <t xml:space="preserve">Last package had 35% reporting. All grantees must meet reporting requirements. </t>
  </si>
  <si>
    <t>Formulas in Column F for "Award Documents and Certification" and "Servicing" in previous package were tied to total applicants. Corrected to tie the formula to only awarded applications.</t>
  </si>
  <si>
    <t xml:space="preserve">SAM registration must be updated annually. </t>
  </si>
  <si>
    <t xml:space="preserve">SAM registration must be renewed annually. </t>
  </si>
  <si>
    <t xml:space="preserve">Documenting match with application is not required to be eligible. 75% provide information to receive points under scoring. </t>
  </si>
  <si>
    <t>Increased extension requests from 2% to 5%.</t>
  </si>
  <si>
    <t xml:space="preserve">All grantees need to make statement. Last burden did not include this. </t>
  </si>
  <si>
    <t>All need contractor to sign off on project, RES must show 30 day operational status prior to sign off. Last burden did not include this.</t>
  </si>
  <si>
    <t xml:space="preserve">Most projects do one payout at end of construction so utilized one submission of SF271. </t>
  </si>
  <si>
    <t xml:space="preserve">Site inspections are optional. Assume 25% have inspections. </t>
  </si>
  <si>
    <t>Hours</t>
  </si>
  <si>
    <t>Total Burden</t>
  </si>
  <si>
    <t>Total Est.Hours</t>
  </si>
  <si>
    <t>Total Annual Responses</t>
  </si>
  <si>
    <t>Added annual outcome project performance certification-RES. Grantees with RES projects can certify that systems were installed and are performing as intended versus submitting actual annual output numbers. Assume 90% will utilize certification. Valued at .5 with other .5 given to RES report.</t>
  </si>
  <si>
    <t>Added annual outcome project performance certification-EEI. Grantees with EEI projects can certify that systems were installed and are performing as intended versus submitting actual annual output numbers. Assume 90% will utilize certification. Valued at .5 with other .5 given to EEI report.</t>
  </si>
  <si>
    <t>Assume 10% will file reports.Valued at .5 with other .5 given to certification.</t>
  </si>
  <si>
    <t>Assume 10% will file reports. Valued at .5 with other .5 given to certification.</t>
  </si>
  <si>
    <t xml:space="preserve">Final plans and specs </t>
  </si>
  <si>
    <t>Used historical obligations from FY15-FY19 to determine the estimated need for feasibility studies, technical reports, energy audits, etc. Broke down percent by application thresholds.(Spreadsheet FY15-19 Obligation report 11.12.19)</t>
  </si>
  <si>
    <t>FY19 Award data indicates about 13% of $200K or greater, 1% of more than $80K less than $200K, and 1% of $80K or less applications, are filed for technologies other than wind, solar, gethermal or EEI. These techologies will likely need to submit a feasibility study under the new rule and therefore these %'s are used in projections. (Note: Previous regulation required a feasibility study for all RES projects with TPC of $200,000 or greater, regardless of technology.)</t>
  </si>
  <si>
    <t>Application for Renewable Energy Systems and Energy Efficiency Improvements Projects, Total Project Costs of Less than $200,000 but greater than $80,000.</t>
  </si>
  <si>
    <t xml:space="preserve">All applications must show technical feasibility. The level of detail provided varies by threshold and by type of technology. Using FY19 award numbers, all EEI and those RES that are less common in the market place were assumed to provide a detailed technical report. Level of detail decreases and thus number of hours to complete decreases as application threshold decreases. </t>
  </si>
  <si>
    <t xml:space="preserve">Looked at FY19 data to determine percent of technologies funded that typically utilize power purchase agreements (solar, wind, hydro, hybrid, hydroelectric) and took 1/2 of the total percent to account for self-use/replacement projects. </t>
  </si>
  <si>
    <t xml:space="preserve">Review total development costs on historical caseload, approx. 40% over $1MM.  4 certifications required  by PE: design, installation monitoring, testing prior to commercial operation, and project completion certification. </t>
  </si>
  <si>
    <t>39-42</t>
  </si>
  <si>
    <r>
      <t xml:space="preserve"> </t>
    </r>
    <r>
      <rPr>
        <sz val="10"/>
        <rFont val="Arial Narrow"/>
        <family val="2"/>
      </rPr>
      <t>119 (d)(3);</t>
    </r>
    <r>
      <rPr>
        <sz val="10"/>
        <color rgb="FFC00000"/>
        <rFont val="Arial Narrow"/>
        <family val="2"/>
      </rPr>
      <t xml:space="preserve">  </t>
    </r>
    <r>
      <rPr>
        <sz val="10"/>
        <rFont val="Arial Narrow"/>
        <family val="2"/>
      </rPr>
      <t>120 (d)(3)</t>
    </r>
  </si>
  <si>
    <r>
      <rPr>
        <sz val="10"/>
        <rFont val="Arial Narrow"/>
        <family val="2"/>
      </rPr>
      <t>119 (d)(3)</t>
    </r>
    <r>
      <rPr>
        <sz val="10"/>
        <color rgb="FFC00000"/>
        <rFont val="Arial Narrow"/>
        <family val="2"/>
      </rPr>
      <t xml:space="preserve">; </t>
    </r>
    <r>
      <rPr>
        <sz val="10"/>
        <rFont val="Arial Narrow"/>
        <family val="2"/>
      </rPr>
      <t>120 (d)(3)</t>
    </r>
  </si>
  <si>
    <t xml:space="preserve"> 119 (d)(3);  120 (d)(3)</t>
  </si>
  <si>
    <t>119 (d)(3); 120 (d)(3)</t>
  </si>
  <si>
    <t xml:space="preserve">Package removes 3 guaranteed loan only tabs as loan only guarantee requests will no longer be a part of the OneRD regulation. Removed combo tabs as combos will be combined and reported as grants, with the loan portion of combinations reflected in the OneRD burden. </t>
  </si>
  <si>
    <t xml:space="preserve">Combined FY19 obligations and FY19 unfunded applications to determine estimate total number of respondents for FY2020. Estimate participation will be the same so kept same respondent numbers. </t>
  </si>
  <si>
    <t>If form/document/action is applicable to all awardees, percentage should be 100%, versus previous burden listing 35%. Made correction.</t>
  </si>
  <si>
    <t>Notifications include: Eligible or in-eligible, and award or non-award notification. (Previous burden package used 311 with no notes on assumptions used to derive at total notifications.)</t>
  </si>
  <si>
    <t xml:space="preserve">Regulatory language encourages self-certification but does not require it. Removed self-scoring documentation from application burden. </t>
  </si>
  <si>
    <t>Assume that 75% of projects with TPC of $200,000 or greater have construction contracts in place and therefore need to execute form. 50% for other thresholds.</t>
  </si>
  <si>
    <t>Assume that 75% of projects with TPC of $200,000 or greater have construction contracts in place and therefore need to execute form. 50% for other thresholds. Last burden indicated form was required for all awardees and contractors. It is not needed for awardees, they sign AD-1047.</t>
  </si>
  <si>
    <t>Assume that 75% of projects with TPC of $200,000 or greater have construction contracts in place and therefore need to execute form. 50% for other thresholds, although $80,000 or less would not require the 1940-Q, Exhibit A-1.</t>
  </si>
  <si>
    <t>Assume that 75% of projects with TPC of $200,000 or greater have construction contracts in place and therefore need to execute form. 50% for other thresholds</t>
  </si>
  <si>
    <t>Assume that 75% of projects with TPC of $200,000 or greater have construction contracts in place and therefore need to execute form. 50% for other thresholds. Last burden indicated form was required for all awardees and contractors. It is not needed for a</t>
  </si>
  <si>
    <t xml:space="preserve">If grant funds were used to purchase assets with a unit value of $5,000 or greater, the assets must be monitored bi-annually. Assume 50% of grants with TPC of $200,000 or greater must be monitored; 25% 80-200K; 10% 80K or under. This was a change from the last time the burden package was completed. At that time assets did not require bi-annual monitoring. </t>
  </si>
  <si>
    <t xml:space="preserve"> OTHER REQUIREMENTS</t>
  </si>
  <si>
    <t>Other Requirements</t>
  </si>
  <si>
    <t>Projects with TPC $80,000 or less</t>
  </si>
  <si>
    <t>Projects with TPC &lt;$200,000  but more than $80,000</t>
  </si>
  <si>
    <t>Assuming 10% of largest threshold, 5% of middle threshold and 0% of applications 80K or less will need surety, final plans and specs, and construction contracts. Smaller applications typically work off a bid with one contractor and utilize the single disbursment method. NOTE: These items were not listed on the last burden package even though they were required by regulation. Adding to ensure complete accounting of time.</t>
  </si>
  <si>
    <t>A Final Project Performance Report is needed with last SF425 report. This was not on last burden package even though required by regulation. Adding to ensure complete accounting of time.</t>
  </si>
  <si>
    <t xml:space="preserve">Added Electronic Funds Transfer form, SF 3881. Burden for this form is reported elsewhere. </t>
  </si>
  <si>
    <t xml:space="preserve">NOTE AWARD BURDEN RESPONSE HOURS MAY HAVE INCREASED OVER LAST PACKAGE AS NUMEROUS ITEMS WERE NOT LISTED THAT SHOULD BE ACCOUNTED FOR. See notes in individual lines. </t>
  </si>
  <si>
    <t>4280-3 A,B, C application forms will be revised as applicants can now certify their eligibility as a rural small business or agricultural producers versus submitting documentation of such. Pulled hours for technical report and energy audit as separate line items in burden so reduced hours on 4280-A,B, C form.</t>
  </si>
  <si>
    <t xml:space="preserve">Based on FY2019 info EEI applications are approximately 22% of total $200K or greater applications, 29% of middle threshold applications, 39% of applications $80K or less. If TPC are $200K or less, an audit or assessment may be provided, therefore total hours per response are less in bottom two tiers given some file energy assessments versus energy audits. </t>
  </si>
  <si>
    <t xml:space="preserve">Estimate total awards to be down by 10% given we funded more projects in FY19 than is typical given loan dollars were converted to grant dollars. Awards in FY19 were: Over$200K-202 More$80KLess$200K-438; $80k or less-663. Reduced awards by 10%. </t>
  </si>
  <si>
    <t>Rate</t>
  </si>
  <si>
    <t>Activity</t>
  </si>
  <si>
    <t>Number</t>
  </si>
  <si>
    <t>RES/EEI Application review - greater than 200,000</t>
  </si>
  <si>
    <t>RES/EEI Application review - 200,000 to greater than 80,000</t>
  </si>
  <si>
    <t>RES/EEI Application review - $80,000 and less</t>
  </si>
  <si>
    <t>RES/EEI Technical merit review - greater than 200,000</t>
  </si>
  <si>
    <t>RES/EEI Technical merit review - 200,000 to greater than 80,000</t>
  </si>
  <si>
    <t>RES/EEI Technical merit review - $80,000 and less</t>
  </si>
  <si>
    <t>EA/REDA Application review</t>
  </si>
  <si>
    <t>Approve and obligate funds - RES/EEI &amp; EA/REDA</t>
  </si>
  <si>
    <t>Servicing actions other than monitoring</t>
  </si>
  <si>
    <t xml:space="preserve">Planning and Performance </t>
  </si>
  <si>
    <t>Reporting and Grant Disbursement - RES/EEI &amp; EA/REDA</t>
  </si>
  <si>
    <t>Appeals</t>
  </si>
  <si>
    <t xml:space="preserve">Program </t>
  </si>
  <si>
    <t>Number of respondents</t>
  </si>
  <si>
    <t xml:space="preserve">Average Cost </t>
  </si>
  <si>
    <t>Average Respondents</t>
  </si>
  <si>
    <t>Cost 2012/2013</t>
  </si>
  <si>
    <t xml:space="preserve">Number of hours per </t>
  </si>
  <si>
    <t>Number of hours per respondent</t>
  </si>
  <si>
    <t>(Applicants)</t>
  </si>
  <si>
    <t>Staff-hours</t>
  </si>
  <si>
    <t xml:space="preserve">Per </t>
  </si>
  <si>
    <t>2012 / 2013</t>
  </si>
  <si>
    <t>Response</t>
  </si>
  <si>
    <t xml:space="preserve">Respondent </t>
  </si>
  <si>
    <t>EA-REDA</t>
  </si>
  <si>
    <t>Total RES-EEI Grants</t>
  </si>
  <si>
    <t>Average hour per response</t>
  </si>
  <si>
    <t>Percent Small Businesses</t>
  </si>
  <si>
    <t>Number of Small Businesses</t>
  </si>
  <si>
    <t>RES-EEI Grant</t>
  </si>
  <si>
    <t>RES-EEI Loan</t>
  </si>
  <si>
    <t>RES-EEI Combos</t>
  </si>
  <si>
    <t>Total rate = $55.19</t>
  </si>
  <si>
    <t>Applications: Application Review</t>
  </si>
  <si>
    <t>Awards: Approval, Obligation, Servicing</t>
  </si>
  <si>
    <t>Cost to the Federal Government - REAP Grants</t>
  </si>
  <si>
    <t>ANNUALIZED TOTAL:</t>
  </si>
  <si>
    <t># of Hours-Baseline</t>
  </si>
  <si>
    <t># of Hours New Rule</t>
  </si>
  <si>
    <t xml:space="preserve">Total # of Hours-Baseline </t>
  </si>
  <si>
    <t>Total # of Hours-New Rule</t>
  </si>
  <si>
    <t>TOTAL $ Baseline</t>
  </si>
  <si>
    <t>TOTAL $ New Rule</t>
  </si>
  <si>
    <t xml:space="preserve">EA/REDA reviews remain unchanged. </t>
  </si>
  <si>
    <t xml:space="preserve">The reviews are typically completed by GS-11 &amp; 12 State Loan Specialists and GS-13  State Program Directors. </t>
  </si>
  <si>
    <t>Rate used was a GS 12-5, Rest of US, at rate of $40.51/hour, found at:        https://www.opm.gov/policy-data-oversight/pay-leave/salaries-wages/2019/general-schedule/</t>
  </si>
  <si>
    <t>36.25% is Federal employee benefit cost factor, found at:       (https://www.whitehouse.gov/sites/whitehouse.gov/files/omb/memoranda/2008/m08-13.pdf )</t>
  </si>
  <si>
    <t>*Assume 2 hours saved on applicant eligibility review in each threshold due to applicant being able to certify</t>
  </si>
  <si>
    <t>Assume same TR review time, however only applied to % that will submit TR's under new rule as noted in tab for each threshold.</t>
  </si>
  <si>
    <t xml:space="preserve">Only significant change in Awards was in reporting area due to certification which applicants can use versus supplying annual performance reports. Reduced by 5 hours. </t>
  </si>
  <si>
    <t>Number of applications and awards based on FY2019 Actuals and applied to both baseline and new rule.</t>
  </si>
  <si>
    <t>Added AD3031 to burden package BUT REMOVED LATER GIVEN CERTIFICATIONS WILL BE IN SAM</t>
  </si>
  <si>
    <t>Added AD3030 to burden package BUT REMOVED LATER GIVEN CERTIFICATIONS WILL BE IN SAM</t>
  </si>
  <si>
    <t xml:space="preserve">For Civilians - Data provided by the Bureau of Labor Statistics, Employer Cost for Employee Compensation – September 2019 is utilized to calculate the total cost of benefits.  Benefits as a percentage of total compensation for Private trade, transportation and utilities industry workers were 29.6% of total hourly compensation. See, https://www.bls.gov/news.release/pdf/ecec.pdf. Benefits of 36.25% is added to arrive at total wage rate of $57.91/hr. </t>
  </si>
  <si>
    <t xml:space="preserve">1  Bureau of Labor Statistics, May 2019 National Occupational Employment and Wage Estimates United States. External customer hourly rate using average of: BLS Occupation Code, median average wage, 11-9013 for Farmers and Rancher - $34.21, and Code 11-0000  Management Occupations for rural small business owners-$50.80, average is $42.51/hr. https://www.bls.gov/oes/current/oes_nat.htm#11-0000   </t>
  </si>
  <si>
    <t xml:space="preserve">1  Bureau of Labor Statistics, May 2019 National Occupational Employment and Wage Estimates United States. External customer hourly rate using average of: BLS Occupation Code, median average wage, 11-9013 for Farmers and Rancher - $34.21, and Code 11-0000  Management Occupations for rural small business owners-$50.80, average is $42.51/hr. https://www.bls.gov/oes/current/oes_nat.htm#11-0000. For Civilians - Data provided by the Bureau of Labor Statistics, Employer Cost for Employee Compensation – September 2019 is utilized to calculate the total cost of benefits.  Benefits as a percentage of total compensation for Private trade, transportation and utilities industry workers were 29.6% of total hourly compensation. See, https://www.bls.gov/news.release/pdf/ecec.pdf. Benefits of 36.25% is added to arrive at total wage rate of $57.91/hr.    </t>
  </si>
  <si>
    <t>4280-3D</t>
  </si>
  <si>
    <t>SF 271 (4040-0011)</t>
  </si>
  <si>
    <t>SF 425 (4040-0014)</t>
  </si>
  <si>
    <t>AD-1048 (0505-0027)</t>
  </si>
  <si>
    <t>SF LLL (4040-0013)</t>
  </si>
  <si>
    <t xml:space="preserve">RD 1940-1 </t>
  </si>
  <si>
    <t>SF-270 (4040-00120004)</t>
  </si>
  <si>
    <t>AD-1047 (0505-0027)</t>
  </si>
  <si>
    <t>Certification Regarding Debarment, Suspension, and Other Responsibility Matters - Primary Covered Transactions.  (Captured in SAMS Certs and Reps)</t>
  </si>
  <si>
    <t>Certification Regarding Drug-Free Workplace Requirements (Grants) Alternative I - For Grantees Other Than Individuals</t>
  </si>
  <si>
    <t>AD-1049 (0505-0027)</t>
  </si>
  <si>
    <t>Assurance Agreement</t>
  </si>
  <si>
    <t>RD 400-4</t>
  </si>
  <si>
    <t>RD-400-4</t>
  </si>
  <si>
    <t>Assurance Agrement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</si>
</sst>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 [$€-1];[Red]\-#,##0\ [$€-1]"/>
    <numFmt numFmtId="167" formatCode="_(* #,##0_);_(* \(#,##0\);_(* &quot;-&quot;??_);_(@_)"/>
    <numFmt numFmtId="168" formatCode="_(&quot;$&quot;* #,##0_);_(&quot;$&quot;* \(#,##0\);_(&quot;$&quot;* &quot;-&quot;??_);_(@_)"/>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Narrow"/>
      <family val="2"/>
    </font>
    <font>
      <sz val="10"/>
      <name val="Arial Narrow"/>
      <family val="2"/>
    </font>
    <font>
      <sz val="10"/>
      <color rgb="FFFF0000"/>
      <name val="Arial"/>
      <family val="2"/>
    </font>
    <font>
      <sz val="10"/>
      <name val="Arial"/>
      <family val="2"/>
    </font>
    <font>
      <u/>
      <sz val="10"/>
      <name val="Arial Narrow"/>
      <family val="2"/>
    </font>
    <font>
      <b/>
      <sz val="10"/>
      <name val="Arial"/>
      <family val="2"/>
    </font>
    <font>
      <sz val="8"/>
      <name val="Microsoft Sans Serif"/>
      <family val="2"/>
    </font>
    <font>
      <sz val="8"/>
      <name val="Microsoft Sans Serif"/>
      <family val="2"/>
      <charset val="204"/>
    </font>
    <font>
      <sz val="10"/>
      <name val="Arial"/>
      <family val="2"/>
    </font>
    <font>
      <sz val="10"/>
      <color theme="1"/>
      <name val="Arial Narrow"/>
      <family val="2"/>
    </font>
    <font>
      <u/>
      <sz val="10"/>
      <name val="Arial"/>
      <family val="2"/>
    </font>
    <font>
      <sz val="10"/>
      <color rgb="FFC00000"/>
      <name val="Arial"/>
      <family val="2"/>
    </font>
    <font>
      <sz val="10"/>
      <color rgb="FFC00000"/>
      <name val="Arial Narrow"/>
      <family val="2"/>
    </font>
    <font>
      <sz val="20"/>
      <color rgb="FFC00000"/>
      <name val="Arial"/>
      <family val="2"/>
    </font>
    <font>
      <i/>
      <sz val="9"/>
      <name val="Arial Narrow"/>
      <family val="2"/>
    </font>
    <font>
      <b/>
      <sz val="10"/>
      <color rgb="FFC00000"/>
      <name val="Arial"/>
      <family val="2"/>
    </font>
    <font>
      <b/>
      <sz val="9"/>
      <name val="Arial Narrow"/>
      <family val="2"/>
    </font>
    <font>
      <sz val="10"/>
      <color theme="1"/>
      <name val="Arial"/>
      <family val="2"/>
    </font>
    <font>
      <sz val="10"/>
      <color rgb="FFFF0000"/>
      <name val="Arial Narrow"/>
      <family val="2"/>
    </font>
    <font>
      <b/>
      <sz val="10"/>
      <color rgb="FFFF0000"/>
      <name val="Arial Narrow"/>
      <family val="2"/>
    </font>
    <font>
      <b/>
      <sz val="14"/>
      <name val="Arial"/>
      <family val="2"/>
    </font>
    <font>
      <b/>
      <sz val="10"/>
      <color theme="1"/>
      <name val="Arial"/>
      <family val="2"/>
    </font>
    <font>
      <sz val="10"/>
      <color theme="0"/>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indexed="6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22"/>
        <bgColor indexed="64"/>
      </patternFill>
    </fill>
    <fill>
      <patternFill patternType="solid">
        <fgColor theme="4" tint="0.79998168889431442"/>
        <bgColor indexed="64"/>
      </patternFill>
    </fill>
    <fill>
      <patternFill patternType="solid">
        <fgColor theme="7" tint="0.79998168889431442"/>
        <bgColor indexed="64"/>
      </patternFill>
    </fill>
  </fills>
  <borders count="40">
    <border>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34">
    <xf numFmtId="0" fontId="0" fillId="0" borderId="0"/>
    <xf numFmtId="43" fontId="7" fillId="0" borderId="0" applyFont="0" applyFill="0" applyBorder="0" applyAlignment="0" applyProtection="0"/>
    <xf numFmtId="0" fontId="7" fillId="0" borderId="0"/>
    <xf numFmtId="44" fontId="11" fillId="0" borderId="0" applyFont="0" applyFill="0" applyBorder="0" applyAlignment="0" applyProtection="0"/>
    <xf numFmtId="0" fontId="7" fillId="0" borderId="0"/>
    <xf numFmtId="0" fontId="7" fillId="0" borderId="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6" fillId="0" borderId="0" applyFont="0" applyFill="0" applyBorder="0" applyAlignment="0" applyProtection="0"/>
    <xf numFmtId="0" fontId="14" fillId="0" borderId="0"/>
    <xf numFmtId="0" fontId="15" fillId="0" borderId="0"/>
    <xf numFmtId="0" fontId="6" fillId="0" borderId="0"/>
    <xf numFmtId="0" fontId="14" fillId="0" borderId="0"/>
    <xf numFmtId="9" fontId="16"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3"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0" fontId="3" fillId="0" borderId="0"/>
    <xf numFmtId="9" fontId="16"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3" fontId="16"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16" fillId="0" borderId="0" applyFont="0" applyFill="0" applyBorder="0" applyAlignment="0" applyProtection="0"/>
    <xf numFmtId="0" fontId="16"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9" fontId="16"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9" fontId="7"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0" fontId="7"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9" fontId="7"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448">
    <xf numFmtId="0" fontId="0" fillId="0" borderId="0" xfId="0"/>
    <xf numFmtId="3" fontId="9" fillId="0" borderId="8" xfId="1" applyNumberFormat="1" applyFont="1" applyFill="1" applyBorder="1" applyAlignment="1">
      <alignment horizontal="center" vertical="top"/>
    </xf>
    <xf numFmtId="10" fontId="7" fillId="0" borderId="0" xfId="2" applyNumberFormat="1"/>
    <xf numFmtId="3" fontId="9" fillId="3" borderId="8" xfId="1" applyNumberFormat="1" applyFont="1" applyFill="1" applyBorder="1" applyAlignment="1">
      <alignment horizontal="center" vertical="top"/>
    </xf>
    <xf numFmtId="0" fontId="8" fillId="0" borderId="14" xfId="4" applyFont="1" applyFill="1" applyBorder="1" applyAlignment="1">
      <alignment horizontal="center"/>
    </xf>
    <xf numFmtId="0" fontId="9" fillId="0" borderId="2" xfId="4" applyFont="1" applyFill="1" applyBorder="1" applyAlignment="1">
      <alignment horizontal="center" wrapText="1"/>
    </xf>
    <xf numFmtId="0" fontId="9" fillId="0" borderId="2" xfId="4" applyFont="1" applyFill="1" applyBorder="1"/>
    <xf numFmtId="0" fontId="8" fillId="0" borderId="2" xfId="4" applyFont="1" applyFill="1" applyBorder="1" applyAlignment="1">
      <alignment horizontal="center"/>
    </xf>
    <xf numFmtId="0" fontId="8" fillId="0" borderId="2" xfId="4" applyFont="1" applyFill="1" applyBorder="1" applyAlignment="1"/>
    <xf numFmtId="3" fontId="8" fillId="0" borderId="2" xfId="4" applyNumberFormat="1" applyFont="1" applyFill="1" applyBorder="1" applyAlignment="1"/>
    <xf numFmtId="3" fontId="8" fillId="0" borderId="9" xfId="4" applyNumberFormat="1" applyFont="1" applyFill="1" applyBorder="1" applyAlignment="1">
      <alignment horizontal="center"/>
    </xf>
    <xf numFmtId="0" fontId="7" fillId="0" borderId="0" xfId="4"/>
    <xf numFmtId="0" fontId="8" fillId="0" borderId="1" xfId="4" applyFont="1" applyFill="1" applyBorder="1" applyAlignment="1">
      <alignment horizontal="center"/>
    </xf>
    <xf numFmtId="0" fontId="9" fillId="0" borderId="4" xfId="4" applyFont="1" applyFill="1" applyBorder="1" applyAlignment="1">
      <alignment wrapText="1"/>
    </xf>
    <xf numFmtId="0" fontId="8" fillId="0" borderId="4" xfId="4" applyFont="1" applyFill="1" applyBorder="1" applyAlignment="1">
      <alignment horizontal="center" wrapText="1"/>
    </xf>
    <xf numFmtId="0" fontId="8" fillId="0" borderId="4" xfId="4" applyFont="1" applyFill="1" applyBorder="1" applyAlignment="1">
      <alignment horizontal="center"/>
    </xf>
    <xf numFmtId="0" fontId="8" fillId="0" borderId="4" xfId="4" applyFont="1" applyFill="1" applyBorder="1" applyAlignment="1"/>
    <xf numFmtId="3" fontId="8" fillId="0" borderId="4" xfId="4" applyNumberFormat="1" applyFont="1" applyFill="1" applyBorder="1" applyAlignment="1"/>
    <xf numFmtId="3" fontId="8" fillId="0" borderId="10" xfId="4" applyNumberFormat="1" applyFont="1" applyFill="1" applyBorder="1" applyAlignment="1">
      <alignment horizontal="center"/>
    </xf>
    <xf numFmtId="0" fontId="8" fillId="0" borderId="5" xfId="4" applyFont="1" applyFill="1" applyBorder="1" applyAlignment="1">
      <alignment horizontal="center" wrapText="1"/>
    </xf>
    <xf numFmtId="0" fontId="8" fillId="0" borderId="5" xfId="4" applyFont="1" applyFill="1" applyBorder="1" applyAlignment="1">
      <alignment horizontal="center"/>
    </xf>
    <xf numFmtId="0" fontId="8" fillId="0" borderId="5" xfId="4" applyFont="1" applyFill="1" applyBorder="1" applyAlignment="1"/>
    <xf numFmtId="3" fontId="8" fillId="0" borderId="5" xfId="4" applyNumberFormat="1" applyFont="1" applyFill="1" applyBorder="1" applyAlignment="1"/>
    <xf numFmtId="3" fontId="8" fillId="0" borderId="11" xfId="4" applyNumberFormat="1" applyFont="1" applyFill="1" applyBorder="1" applyAlignment="1">
      <alignment horizontal="center"/>
    </xf>
    <xf numFmtId="0" fontId="8" fillId="0" borderId="7" xfId="4" applyFont="1" applyFill="1" applyBorder="1" applyAlignment="1"/>
    <xf numFmtId="0" fontId="8" fillId="0" borderId="6" xfId="4" applyFont="1" applyFill="1" applyBorder="1" applyAlignment="1">
      <alignment horizontal="center"/>
    </xf>
    <xf numFmtId="0" fontId="8" fillId="0" borderId="7" xfId="4" applyFont="1" applyFill="1" applyBorder="1" applyAlignment="1">
      <alignment horizontal="center" wrapText="1"/>
    </xf>
    <xf numFmtId="0" fontId="8" fillId="0" borderId="7" xfId="4" applyFont="1" applyFill="1" applyBorder="1" applyAlignment="1">
      <alignment horizontal="center"/>
    </xf>
    <xf numFmtId="3" fontId="8" fillId="0" borderId="7" xfId="4" applyNumberFormat="1" applyFont="1" applyFill="1" applyBorder="1" applyAlignment="1">
      <alignment horizontal="center"/>
    </xf>
    <xf numFmtId="3" fontId="8" fillId="0" borderId="12" xfId="4" applyNumberFormat="1" applyFont="1" applyFill="1" applyBorder="1" applyAlignment="1">
      <alignment horizontal="center"/>
    </xf>
    <xf numFmtId="0" fontId="8" fillId="0" borderId="3" xfId="4" applyFont="1" applyFill="1" applyBorder="1" applyAlignment="1">
      <alignment horizontal="center"/>
    </xf>
    <xf numFmtId="0" fontId="9" fillId="0" borderId="18" xfId="2" applyFont="1" applyFill="1" applyBorder="1" applyAlignment="1">
      <alignment horizontal="center" vertical="top" wrapText="1"/>
    </xf>
    <xf numFmtId="0" fontId="8" fillId="0" borderId="0" xfId="4" applyFont="1" applyFill="1" applyBorder="1" applyAlignment="1">
      <alignment horizontal="center"/>
    </xf>
    <xf numFmtId="3" fontId="8" fillId="0" borderId="0" xfId="4" applyNumberFormat="1" applyFont="1" applyFill="1" applyBorder="1" applyAlignment="1">
      <alignment horizontal="center"/>
    </xf>
    <xf numFmtId="3" fontId="8" fillId="0" borderId="13" xfId="4" applyNumberFormat="1" applyFont="1" applyFill="1" applyBorder="1" applyAlignment="1">
      <alignment horizontal="center"/>
    </xf>
    <xf numFmtId="0" fontId="9" fillId="0" borderId="8" xfId="2" applyFont="1" applyFill="1" applyBorder="1" applyAlignment="1">
      <alignment vertical="top" wrapText="1"/>
    </xf>
    <xf numFmtId="0" fontId="9" fillId="0" borderId="8" xfId="2" applyFont="1" applyFill="1" applyBorder="1" applyAlignment="1">
      <alignment horizontal="center" vertical="top" wrapText="1"/>
    </xf>
    <xf numFmtId="0" fontId="9" fillId="0" borderId="8" xfId="4" applyFont="1" applyFill="1" applyBorder="1" applyAlignment="1">
      <alignment horizontal="center" vertical="top"/>
    </xf>
    <xf numFmtId="0" fontId="9" fillId="0" borderId="8" xfId="4" applyFont="1" applyFill="1" applyBorder="1" applyAlignment="1">
      <alignment vertical="top" wrapText="1"/>
    </xf>
    <xf numFmtId="0" fontId="9" fillId="0" borderId="8" xfId="4" applyFont="1" applyFill="1" applyBorder="1" applyAlignment="1">
      <alignment horizontal="center" vertical="top" wrapText="1"/>
    </xf>
    <xf numFmtId="0" fontId="9" fillId="3" borderId="8" xfId="2" applyFont="1" applyFill="1" applyBorder="1" applyAlignment="1">
      <alignment vertical="top" wrapText="1"/>
    </xf>
    <xf numFmtId="0" fontId="9" fillId="3" borderId="8" xfId="2" applyFont="1" applyFill="1" applyBorder="1" applyAlignment="1">
      <alignment horizontal="center" vertical="top" wrapText="1"/>
    </xf>
    <xf numFmtId="0" fontId="8" fillId="3" borderId="8" xfId="2" applyFont="1" applyFill="1" applyBorder="1" applyAlignment="1">
      <alignment horizontal="left" vertical="top"/>
    </xf>
    <xf numFmtId="0" fontId="7" fillId="3" borderId="8" xfId="2" applyFill="1" applyBorder="1"/>
    <xf numFmtId="0" fontId="8" fillId="0" borderId="0" xfId="4" applyFont="1" applyFill="1" applyBorder="1" applyAlignment="1">
      <alignment wrapText="1"/>
    </xf>
    <xf numFmtId="0" fontId="9" fillId="0" borderId="0" xfId="4" applyFont="1" applyFill="1" applyBorder="1" applyAlignment="1">
      <alignment horizontal="center" wrapText="1"/>
    </xf>
    <xf numFmtId="0" fontId="7" fillId="0" borderId="0" xfId="4" applyAlignment="1">
      <alignment horizontal="center"/>
    </xf>
    <xf numFmtId="0" fontId="7" fillId="0" borderId="0" xfId="4" applyFont="1" applyBorder="1" applyAlignment="1">
      <alignment vertical="top"/>
    </xf>
    <xf numFmtId="0" fontId="7" fillId="0" borderId="0" xfId="4" applyFont="1" applyAlignment="1">
      <alignment horizontal="center" vertical="top"/>
    </xf>
    <xf numFmtId="0" fontId="7" fillId="0" borderId="0" xfId="4" applyFont="1" applyAlignment="1">
      <alignment vertical="top"/>
    </xf>
    <xf numFmtId="0" fontId="7" fillId="0" borderId="0" xfId="4" applyBorder="1"/>
    <xf numFmtId="1" fontId="7" fillId="0" borderId="0" xfId="4" applyNumberFormat="1" applyFont="1" applyAlignment="1">
      <alignment vertical="top"/>
    </xf>
    <xf numFmtId="0" fontId="7" fillId="0" borderId="0" xfId="4" applyFont="1" applyBorder="1" applyAlignment="1">
      <alignment horizontal="center" vertical="top"/>
    </xf>
    <xf numFmtId="0" fontId="7" fillId="0" borderId="0" xfId="4" applyFont="1" applyFill="1" applyBorder="1" applyAlignment="1">
      <alignment horizontal="right" vertical="top" wrapText="1"/>
    </xf>
    <xf numFmtId="0" fontId="7" fillId="0" borderId="0" xfId="4" applyBorder="1" applyAlignment="1">
      <alignment vertical="top"/>
    </xf>
    <xf numFmtId="0" fontId="7" fillId="0" borderId="0" xfId="4" applyBorder="1" applyAlignment="1">
      <alignment horizontal="center"/>
    </xf>
    <xf numFmtId="0" fontId="7" fillId="0" borderId="0" xfId="4" applyAlignment="1">
      <alignment vertical="top"/>
    </xf>
    <xf numFmtId="0" fontId="7" fillId="0" borderId="13" xfId="4" applyBorder="1"/>
    <xf numFmtId="0" fontId="9" fillId="0" borderId="2" xfId="2" applyFont="1" applyFill="1" applyBorder="1" applyAlignment="1">
      <alignment horizontal="center" wrapText="1"/>
    </xf>
    <xf numFmtId="0" fontId="9" fillId="0" borderId="2" xfId="2" applyFont="1" applyFill="1" applyBorder="1"/>
    <xf numFmtId="0" fontId="8" fillId="0" borderId="2" xfId="2" applyFont="1" applyFill="1" applyBorder="1" applyAlignment="1">
      <alignment horizontal="center"/>
    </xf>
    <xf numFmtId="0" fontId="8" fillId="0" borderId="2" xfId="2" applyFont="1" applyFill="1" applyBorder="1" applyAlignment="1"/>
    <xf numFmtId="3" fontId="8" fillId="0" borderId="2" xfId="2" applyNumberFormat="1" applyFont="1" applyFill="1" applyBorder="1" applyAlignment="1"/>
    <xf numFmtId="3" fontId="8" fillId="0" borderId="9" xfId="2" applyNumberFormat="1" applyFont="1" applyFill="1" applyBorder="1" applyAlignment="1">
      <alignment horizontal="center"/>
    </xf>
    <xf numFmtId="0" fontId="7" fillId="0" borderId="0" xfId="2"/>
    <xf numFmtId="0" fontId="8" fillId="0" borderId="4" xfId="2" applyFont="1" applyFill="1" applyBorder="1" applyAlignment="1">
      <alignment horizontal="center" wrapText="1"/>
    </xf>
    <xf numFmtId="0" fontId="8" fillId="0" borderId="4" xfId="2" applyFont="1" applyFill="1" applyBorder="1" applyAlignment="1">
      <alignment horizontal="center"/>
    </xf>
    <xf numFmtId="0" fontId="8" fillId="0" borderId="4" xfId="2" applyFont="1" applyFill="1" applyBorder="1" applyAlignment="1"/>
    <xf numFmtId="3" fontId="8" fillId="0" borderId="4" xfId="2" applyNumberFormat="1" applyFont="1" applyFill="1" applyBorder="1" applyAlignment="1"/>
    <xf numFmtId="3" fontId="8" fillId="0" borderId="10" xfId="2" applyNumberFormat="1" applyFont="1" applyFill="1" applyBorder="1" applyAlignment="1">
      <alignment horizontal="center"/>
    </xf>
    <xf numFmtId="0" fontId="8" fillId="0" borderId="5" xfId="2" applyFont="1" applyFill="1" applyBorder="1" applyAlignment="1">
      <alignment horizontal="center" wrapText="1"/>
    </xf>
    <xf numFmtId="0" fontId="8" fillId="0" borderId="5" xfId="2" applyFont="1" applyFill="1" applyBorder="1" applyAlignment="1">
      <alignment horizontal="center"/>
    </xf>
    <xf numFmtId="0" fontId="8" fillId="0" borderId="5" xfId="2" applyFont="1" applyFill="1" applyBorder="1" applyAlignment="1"/>
    <xf numFmtId="3" fontId="8" fillId="0" borderId="5" xfId="2" applyNumberFormat="1" applyFont="1" applyFill="1" applyBorder="1" applyAlignment="1"/>
    <xf numFmtId="3" fontId="8" fillId="0" borderId="11" xfId="2" applyNumberFormat="1" applyFont="1" applyFill="1" applyBorder="1" applyAlignment="1">
      <alignment horizontal="center"/>
    </xf>
    <xf numFmtId="0" fontId="8" fillId="0" borderId="7" xfId="2" applyFont="1" applyFill="1" applyBorder="1" applyAlignment="1">
      <alignment horizontal="center"/>
    </xf>
    <xf numFmtId="0" fontId="8" fillId="0" borderId="7" xfId="2" applyFont="1" applyFill="1" applyBorder="1" applyAlignment="1">
      <alignment horizontal="center" wrapText="1"/>
    </xf>
    <xf numFmtId="3" fontId="8" fillId="0" borderId="7" xfId="2" applyNumberFormat="1" applyFont="1" applyFill="1" applyBorder="1" applyAlignment="1">
      <alignment horizontal="center"/>
    </xf>
    <xf numFmtId="0" fontId="9" fillId="0" borderId="18" xfId="2" applyFont="1" applyFill="1" applyBorder="1" applyAlignment="1">
      <alignment horizontal="center" vertical="top"/>
    </xf>
    <xf numFmtId="3" fontId="9" fillId="0" borderId="18" xfId="1" applyNumberFormat="1" applyFont="1" applyFill="1" applyBorder="1" applyAlignment="1">
      <alignment horizontal="center" vertical="top"/>
    </xf>
    <xf numFmtId="0" fontId="9" fillId="2" borderId="18" xfId="2" applyFont="1" applyFill="1" applyBorder="1" applyAlignment="1">
      <alignment horizontal="center" vertical="top"/>
    </xf>
    <xf numFmtId="8" fontId="9" fillId="0" borderId="18" xfId="2" applyNumberFormat="1" applyFont="1" applyFill="1" applyBorder="1" applyAlignment="1">
      <alignment vertical="top"/>
    </xf>
    <xf numFmtId="164" fontId="9" fillId="0" borderId="18" xfId="2" applyNumberFormat="1" applyFont="1" applyFill="1" applyBorder="1" applyAlignment="1">
      <alignment vertical="top"/>
    </xf>
    <xf numFmtId="0" fontId="9" fillId="0" borderId="8" xfId="2" applyFont="1" applyFill="1" applyBorder="1" applyAlignment="1">
      <alignment horizontal="center" vertical="top"/>
    </xf>
    <xf numFmtId="0" fontId="9" fillId="2" borderId="8" xfId="2" applyFont="1" applyFill="1" applyBorder="1" applyAlignment="1">
      <alignment horizontal="center" vertical="top"/>
    </xf>
    <xf numFmtId="8" fontId="9" fillId="0" borderId="8" xfId="2" applyNumberFormat="1" applyFont="1" applyFill="1" applyBorder="1" applyAlignment="1">
      <alignment vertical="top"/>
    </xf>
    <xf numFmtId="164" fontId="9" fillId="0" borderId="8" xfId="2" applyNumberFormat="1" applyFont="1" applyFill="1" applyBorder="1" applyAlignment="1">
      <alignment vertical="top"/>
    </xf>
    <xf numFmtId="0" fontId="7" fillId="0" borderId="0" xfId="2" applyFill="1"/>
    <xf numFmtId="3" fontId="9" fillId="0" borderId="8" xfId="2" applyNumberFormat="1" applyFont="1" applyFill="1" applyBorder="1" applyAlignment="1">
      <alignment horizontal="center" vertical="top"/>
    </xf>
    <xf numFmtId="0" fontId="7" fillId="0" borderId="0" xfId="2" applyBorder="1"/>
    <xf numFmtId="0" fontId="7" fillId="0" borderId="0" xfId="2" applyFont="1" applyBorder="1" applyAlignment="1">
      <alignment vertical="top"/>
    </xf>
    <xf numFmtId="0" fontId="7" fillId="0" borderId="0" xfId="2" applyFont="1" applyBorder="1" applyAlignment="1">
      <alignment horizontal="center" vertical="top" wrapText="1"/>
    </xf>
    <xf numFmtId="0" fontId="7" fillId="0" borderId="0" xfId="2" applyFont="1" applyFill="1" applyBorder="1" applyAlignment="1">
      <alignment horizontal="right" vertical="top" wrapText="1"/>
    </xf>
    <xf numFmtId="0" fontId="7" fillId="0" borderId="0" xfId="2" applyBorder="1" applyAlignment="1">
      <alignment vertical="top"/>
    </xf>
    <xf numFmtId="0" fontId="7" fillId="0" borderId="0" xfId="2" applyBorder="1" applyAlignment="1">
      <alignment horizontal="center" wrapText="1"/>
    </xf>
    <xf numFmtId="0" fontId="7" fillId="0" borderId="0" xfId="2" applyAlignment="1">
      <alignment horizontal="center" wrapText="1"/>
    </xf>
    <xf numFmtId="0" fontId="7" fillId="0" borderId="0" xfId="2" applyAlignment="1">
      <alignment vertical="top"/>
    </xf>
    <xf numFmtId="0" fontId="7" fillId="0" borderId="13" xfId="2" applyBorder="1"/>
    <xf numFmtId="0" fontId="7" fillId="0" borderId="0" xfId="5" applyFont="1" applyFill="1"/>
    <xf numFmtId="0" fontId="8" fillId="0" borderId="0" xfId="5" applyFont="1" applyFill="1" applyBorder="1"/>
    <xf numFmtId="164" fontId="7" fillId="0" borderId="0" xfId="5" applyNumberFormat="1"/>
    <xf numFmtId="3" fontId="7" fillId="0" borderId="0" xfId="5" applyNumberFormat="1" applyFont="1" applyFill="1"/>
    <xf numFmtId="4" fontId="9" fillId="0" borderId="8" xfId="1" applyNumberFormat="1" applyFont="1" applyFill="1" applyBorder="1" applyAlignment="1">
      <alignment horizontal="center" vertical="top"/>
    </xf>
    <xf numFmtId="2" fontId="9" fillId="0" borderId="8" xfId="1" applyNumberFormat="1" applyFont="1" applyFill="1" applyBorder="1" applyAlignment="1">
      <alignment horizontal="center" vertical="top"/>
    </xf>
    <xf numFmtId="9" fontId="8" fillId="0" borderId="4" xfId="14" applyFont="1" applyFill="1" applyBorder="1" applyAlignment="1">
      <alignment horizontal="center"/>
    </xf>
    <xf numFmtId="9" fontId="8" fillId="0" borderId="5" xfId="14" applyFont="1" applyFill="1" applyBorder="1" applyAlignment="1">
      <alignment horizontal="center"/>
    </xf>
    <xf numFmtId="9" fontId="8" fillId="0" borderId="5" xfId="14" applyFont="1" applyFill="1" applyBorder="1" applyAlignment="1">
      <alignment horizontal="center" wrapText="1"/>
    </xf>
    <xf numFmtId="9" fontId="8" fillId="0" borderId="7" xfId="14" applyFont="1" applyFill="1" applyBorder="1" applyAlignment="1">
      <alignment horizontal="center" wrapText="1"/>
    </xf>
    <xf numFmtId="9" fontId="9" fillId="0" borderId="18" xfId="14" applyFont="1" applyFill="1" applyBorder="1" applyAlignment="1">
      <alignment horizontal="center" vertical="top" wrapText="1"/>
    </xf>
    <xf numFmtId="9" fontId="9" fillId="0" borderId="8" xfId="14" applyFont="1" applyFill="1" applyBorder="1" applyAlignment="1">
      <alignment horizontal="center" vertical="top" wrapText="1"/>
    </xf>
    <xf numFmtId="9" fontId="9" fillId="3" borderId="8" xfId="14" applyFont="1" applyFill="1" applyBorder="1" applyAlignment="1">
      <alignment horizontal="center" vertical="top" wrapText="1"/>
    </xf>
    <xf numFmtId="9" fontId="8" fillId="0" borderId="15" xfId="14" applyFont="1" applyFill="1" applyBorder="1" applyAlignment="1">
      <alignment wrapText="1"/>
    </xf>
    <xf numFmtId="9" fontId="9" fillId="0" borderId="0" xfId="14" applyFont="1" applyFill="1" applyBorder="1" applyAlignment="1">
      <alignment horizontal="center" wrapText="1"/>
    </xf>
    <xf numFmtId="9" fontId="7" fillId="0" borderId="0" xfId="14" applyFont="1" applyAlignment="1">
      <alignment horizontal="center"/>
    </xf>
    <xf numFmtId="9" fontId="7" fillId="0" borderId="0" xfId="14" applyFont="1" applyAlignment="1">
      <alignment horizontal="center" vertical="top"/>
    </xf>
    <xf numFmtId="9" fontId="7" fillId="0" borderId="0" xfId="14" applyFont="1" applyBorder="1" applyAlignment="1">
      <alignment horizontal="center" vertical="top"/>
    </xf>
    <xf numFmtId="9" fontId="7" fillId="0" borderId="0" xfId="14" applyFont="1" applyBorder="1" applyAlignment="1">
      <alignment horizontal="center"/>
    </xf>
    <xf numFmtId="0" fontId="9" fillId="4" borderId="8" xfId="2" applyFont="1" applyFill="1" applyBorder="1" applyAlignment="1">
      <alignment horizontal="center" vertical="top"/>
    </xf>
    <xf numFmtId="0" fontId="9" fillId="4" borderId="8" xfId="2" applyFont="1" applyFill="1" applyBorder="1" applyAlignment="1">
      <alignment horizontal="center" vertical="top" wrapText="1"/>
    </xf>
    <xf numFmtId="9" fontId="9" fillId="4" borderId="8" xfId="14" applyFont="1" applyFill="1" applyBorder="1" applyAlignment="1">
      <alignment horizontal="center" vertical="top" wrapText="1"/>
    </xf>
    <xf numFmtId="3" fontId="9" fillId="4" borderId="8" xfId="2" applyNumberFormat="1" applyFont="1" applyFill="1" applyBorder="1" applyAlignment="1">
      <alignment horizontal="center" vertical="top"/>
    </xf>
    <xf numFmtId="0" fontId="7" fillId="0" borderId="0" xfId="4" applyFill="1"/>
    <xf numFmtId="0" fontId="8" fillId="4" borderId="19" xfId="2" applyFont="1" applyFill="1" applyBorder="1" applyAlignment="1">
      <alignment vertical="top"/>
    </xf>
    <xf numFmtId="0" fontId="8" fillId="4" borderId="20" xfId="2" applyFont="1" applyFill="1" applyBorder="1" applyAlignment="1">
      <alignment vertical="top"/>
    </xf>
    <xf numFmtId="0" fontId="8" fillId="4" borderId="8" xfId="2" applyFont="1" applyFill="1" applyBorder="1" applyAlignment="1">
      <alignment vertical="top" wrapText="1"/>
    </xf>
    <xf numFmtId="0" fontId="8" fillId="4" borderId="8" xfId="2" applyFont="1" applyFill="1" applyBorder="1" applyAlignment="1">
      <alignment horizontal="center" vertical="top"/>
    </xf>
    <xf numFmtId="0" fontId="8" fillId="4" borderId="8" xfId="2" applyFont="1" applyFill="1" applyBorder="1" applyAlignment="1">
      <alignment horizontal="center" vertical="top" wrapText="1"/>
    </xf>
    <xf numFmtId="9" fontId="8" fillId="4" borderId="8" xfId="14" applyFont="1" applyFill="1" applyBorder="1" applyAlignment="1">
      <alignment horizontal="center" vertical="top" wrapText="1"/>
    </xf>
    <xf numFmtId="1" fontId="8" fillId="4" borderId="8" xfId="2" applyNumberFormat="1" applyFont="1" applyFill="1" applyBorder="1" applyAlignment="1">
      <alignment horizontal="center" vertical="top"/>
    </xf>
    <xf numFmtId="9" fontId="7" fillId="0" borderId="0" xfId="14" applyFont="1" applyBorder="1" applyAlignment="1">
      <alignment vertical="top"/>
    </xf>
    <xf numFmtId="9" fontId="7" fillId="0" borderId="0" xfId="14" applyFont="1" applyBorder="1"/>
    <xf numFmtId="9" fontId="7" fillId="0" borderId="0" xfId="14" applyFont="1"/>
    <xf numFmtId="10" fontId="9" fillId="0" borderId="8" xfId="14" applyNumberFormat="1" applyFont="1" applyFill="1" applyBorder="1" applyAlignment="1">
      <alignment horizontal="center" vertical="top" wrapText="1"/>
    </xf>
    <xf numFmtId="0" fontId="8" fillId="3" borderId="8" xfId="2" applyFont="1" applyFill="1" applyBorder="1"/>
    <xf numFmtId="0" fontId="8" fillId="3" borderId="8" xfId="2" applyFont="1" applyFill="1" applyBorder="1" applyAlignment="1">
      <alignment horizontal="center" wrapText="1"/>
    </xf>
    <xf numFmtId="9" fontId="8" fillId="3" borderId="8" xfId="14" applyFont="1" applyFill="1" applyBorder="1" applyAlignment="1">
      <alignment horizontal="center" wrapText="1"/>
    </xf>
    <xf numFmtId="0" fontId="8" fillId="3" borderId="8" xfId="2" applyFont="1" applyFill="1" applyBorder="1" applyAlignment="1">
      <alignment horizontal="center"/>
    </xf>
    <xf numFmtId="0" fontId="8" fillId="0" borderId="8" xfId="2" applyFont="1" applyFill="1" applyBorder="1" applyAlignment="1">
      <alignment horizontal="center" vertical="center" wrapText="1"/>
    </xf>
    <xf numFmtId="3" fontId="8" fillId="3" borderId="8" xfId="1" applyNumberFormat="1" applyFont="1" applyFill="1" applyBorder="1" applyAlignment="1">
      <alignment horizontal="center"/>
    </xf>
    <xf numFmtId="0" fontId="8" fillId="0" borderId="18" xfId="2" applyFont="1" applyFill="1" applyBorder="1" applyAlignment="1">
      <alignment vertical="top" wrapText="1"/>
    </xf>
    <xf numFmtId="0" fontId="7" fillId="0" borderId="0" xfId="2"/>
    <xf numFmtId="3" fontId="9" fillId="0" borderId="8" xfId="1" applyNumberFormat="1" applyFont="1" applyFill="1" applyBorder="1" applyAlignment="1">
      <alignment horizontal="center" vertical="top"/>
    </xf>
    <xf numFmtId="0" fontId="7" fillId="0" borderId="0" xfId="2" applyAlignment="1">
      <alignment horizontal="center" wrapText="1"/>
    </xf>
    <xf numFmtId="0" fontId="9" fillId="0" borderId="0" xfId="4" applyFont="1" applyFill="1" applyBorder="1" applyAlignment="1">
      <alignment horizontal="center" wrapText="1"/>
    </xf>
    <xf numFmtId="0" fontId="8" fillId="0" borderId="8" xfId="2" applyFont="1" applyFill="1" applyBorder="1" applyAlignment="1">
      <alignment vertical="top" wrapText="1"/>
    </xf>
    <xf numFmtId="3" fontId="8" fillId="3" borderId="8" xfId="2" applyNumberFormat="1" applyFont="1" applyFill="1" applyBorder="1"/>
    <xf numFmtId="4" fontId="9" fillId="0" borderId="8" xfId="2" applyNumberFormat="1" applyFont="1" applyFill="1" applyBorder="1" applyAlignment="1">
      <alignment horizontal="center" vertical="top"/>
    </xf>
    <xf numFmtId="9" fontId="9" fillId="0" borderId="8" xfId="14" applyNumberFormat="1" applyFont="1" applyFill="1" applyBorder="1" applyAlignment="1">
      <alignment horizontal="center" vertical="top" wrapText="1"/>
    </xf>
    <xf numFmtId="0" fontId="7" fillId="3" borderId="0" xfId="2" applyFill="1" applyAlignment="1">
      <alignment wrapText="1"/>
    </xf>
    <xf numFmtId="0" fontId="7" fillId="3" borderId="8" xfId="2" applyFill="1" applyBorder="1" applyAlignment="1">
      <alignment wrapText="1"/>
    </xf>
    <xf numFmtId="0" fontId="7" fillId="0" borderId="0" xfId="2" applyAlignment="1">
      <alignment wrapText="1"/>
    </xf>
    <xf numFmtId="0" fontId="7" fillId="0" borderId="0" xfId="4" applyAlignment="1">
      <alignment wrapText="1"/>
    </xf>
    <xf numFmtId="0" fontId="7" fillId="0" borderId="0" xfId="2" applyBorder="1" applyAlignment="1">
      <alignment wrapText="1"/>
    </xf>
    <xf numFmtId="0" fontId="7" fillId="0" borderId="0" xfId="2" applyFont="1" applyBorder="1" applyAlignment="1">
      <alignment vertical="top" wrapText="1"/>
    </xf>
    <xf numFmtId="0" fontId="8" fillId="4" borderId="8" xfId="2" applyFont="1" applyFill="1" applyBorder="1" applyAlignment="1">
      <alignment vertical="top"/>
    </xf>
    <xf numFmtId="0" fontId="8" fillId="0" borderId="8" xfId="2" applyFont="1" applyFill="1" applyBorder="1" applyAlignment="1">
      <alignment vertical="top"/>
    </xf>
    <xf numFmtId="0" fontId="9" fillId="6" borderId="8" xfId="2" applyFont="1" applyFill="1" applyBorder="1" applyAlignment="1">
      <alignment horizontal="center" vertical="top" wrapText="1"/>
    </xf>
    <xf numFmtId="0" fontId="9" fillId="6" borderId="8" xfId="4" applyFont="1" applyFill="1" applyBorder="1" applyAlignment="1">
      <alignment horizontal="center" vertical="top" wrapText="1"/>
    </xf>
    <xf numFmtId="4" fontId="9" fillId="4" borderId="8" xfId="1" applyNumberFormat="1" applyFont="1" applyFill="1" applyBorder="1" applyAlignment="1">
      <alignment horizontal="center" vertical="top"/>
    </xf>
    <xf numFmtId="4" fontId="8" fillId="4" borderId="8" xfId="2" applyNumberFormat="1" applyFont="1" applyFill="1" applyBorder="1" applyAlignment="1">
      <alignment horizontal="center" vertical="top"/>
    </xf>
    <xf numFmtId="4" fontId="8" fillId="4" borderId="8" xfId="1" applyNumberFormat="1" applyFont="1" applyFill="1" applyBorder="1" applyAlignment="1">
      <alignment horizontal="center" vertical="top"/>
    </xf>
    <xf numFmtId="4" fontId="9" fillId="3" borderId="8" xfId="1" applyNumberFormat="1" applyFont="1" applyFill="1" applyBorder="1" applyAlignment="1">
      <alignment horizontal="center" vertical="top"/>
    </xf>
    <xf numFmtId="4" fontId="9" fillId="3" borderId="8" xfId="2" applyNumberFormat="1" applyFont="1" applyFill="1" applyBorder="1" applyAlignment="1">
      <alignment horizontal="center" vertical="top"/>
    </xf>
    <xf numFmtId="4" fontId="9" fillId="0" borderId="8" xfId="1" applyNumberFormat="1" applyFont="1" applyFill="1" applyBorder="1" applyAlignment="1">
      <alignment horizontal="center" vertical="top" wrapText="1"/>
    </xf>
    <xf numFmtId="165" fontId="9" fillId="0" borderId="8" xfId="2" applyNumberFormat="1" applyFont="1" applyFill="1" applyBorder="1" applyAlignment="1">
      <alignment vertical="top"/>
    </xf>
    <xf numFmtId="165" fontId="8" fillId="4" borderId="8" xfId="2" applyNumberFormat="1" applyFont="1" applyFill="1" applyBorder="1" applyAlignment="1">
      <alignment vertical="top"/>
    </xf>
    <xf numFmtId="165" fontId="9" fillId="3" borderId="8" xfId="2" applyNumberFormat="1" applyFont="1" applyFill="1" applyBorder="1" applyAlignment="1">
      <alignment vertical="top"/>
    </xf>
    <xf numFmtId="165" fontId="8" fillId="0" borderId="8" xfId="1" applyNumberFormat="1" applyFont="1" applyFill="1" applyBorder="1" applyAlignment="1">
      <alignment horizontal="right" vertical="top"/>
    </xf>
    <xf numFmtId="165" fontId="8" fillId="0" borderId="8" xfId="3" applyNumberFormat="1" applyFont="1" applyFill="1" applyBorder="1" applyAlignment="1">
      <alignment horizontal="right" vertical="top"/>
    </xf>
    <xf numFmtId="4" fontId="8" fillId="0" borderId="0" xfId="4" applyNumberFormat="1" applyFont="1" applyFill="1" applyBorder="1" applyAlignment="1">
      <alignment wrapText="1"/>
    </xf>
    <xf numFmtId="2" fontId="9" fillId="0" borderId="8" xfId="2" applyNumberFormat="1" applyFont="1" applyFill="1" applyBorder="1" applyAlignment="1">
      <alignment horizontal="center" vertical="top"/>
    </xf>
    <xf numFmtId="2" fontId="9" fillId="4" borderId="8" xfId="2" applyNumberFormat="1" applyFont="1" applyFill="1" applyBorder="1" applyAlignment="1">
      <alignment horizontal="center" vertical="top"/>
    </xf>
    <xf numFmtId="2" fontId="9" fillId="4" borderId="8" xfId="1" applyNumberFormat="1" applyFont="1" applyFill="1" applyBorder="1" applyAlignment="1">
      <alignment horizontal="center" vertical="top"/>
    </xf>
    <xf numFmtId="2" fontId="8" fillId="4" borderId="8" xfId="1" applyNumberFormat="1" applyFont="1" applyFill="1" applyBorder="1" applyAlignment="1">
      <alignment horizontal="center" vertical="top"/>
    </xf>
    <xf numFmtId="2" fontId="9" fillId="3" borderId="8" xfId="2" applyNumberFormat="1" applyFont="1" applyFill="1" applyBorder="1" applyAlignment="1">
      <alignment horizontal="center" vertical="top"/>
    </xf>
    <xf numFmtId="2" fontId="9" fillId="3" borderId="8" xfId="1" applyNumberFormat="1" applyFont="1" applyFill="1" applyBorder="1" applyAlignment="1">
      <alignment horizontal="center" vertical="top"/>
    </xf>
    <xf numFmtId="2" fontId="9" fillId="0" borderId="8" xfId="2" applyNumberFormat="1" applyFont="1" applyFill="1" applyBorder="1" applyAlignment="1">
      <alignment horizontal="center" vertical="top" wrapText="1"/>
    </xf>
    <xf numFmtId="4" fontId="9" fillId="0" borderId="8" xfId="4" applyNumberFormat="1" applyFont="1" applyFill="1" applyBorder="1" applyAlignment="1">
      <alignment horizontal="center" vertical="top"/>
    </xf>
    <xf numFmtId="4" fontId="9" fillId="2" borderId="8" xfId="4" applyNumberFormat="1" applyFont="1" applyFill="1" applyBorder="1" applyAlignment="1">
      <alignment horizontal="center" vertical="top"/>
    </xf>
    <xf numFmtId="4" fontId="9" fillId="0" borderId="8" xfId="4" applyNumberFormat="1" applyFont="1" applyFill="1" applyBorder="1" applyAlignment="1">
      <alignment horizontal="center" vertical="top" wrapText="1"/>
    </xf>
    <xf numFmtId="4" fontId="7" fillId="0" borderId="0" xfId="4" applyNumberFormat="1"/>
    <xf numFmtId="4" fontId="9" fillId="0" borderId="0" xfId="1" applyNumberFormat="1" applyFont="1" applyFill="1" applyBorder="1" applyAlignment="1">
      <alignment horizontal="center"/>
    </xf>
    <xf numFmtId="4" fontId="9" fillId="0" borderId="0" xfId="4" applyNumberFormat="1" applyFont="1" applyFill="1" applyBorder="1" applyAlignment="1">
      <alignment horizontal="center"/>
    </xf>
    <xf numFmtId="165" fontId="9" fillId="0" borderId="8" xfId="4" applyNumberFormat="1" applyFont="1" applyFill="1" applyBorder="1" applyAlignment="1">
      <alignment vertical="top"/>
    </xf>
    <xf numFmtId="165" fontId="8" fillId="4" borderId="8" xfId="2" applyNumberFormat="1" applyFont="1" applyFill="1" applyBorder="1" applyAlignment="1">
      <alignment horizontal="right" vertical="top"/>
    </xf>
    <xf numFmtId="165" fontId="9" fillId="0" borderId="8" xfId="4" applyNumberFormat="1" applyFont="1" applyFill="1" applyBorder="1" applyAlignment="1">
      <alignment vertical="top" wrapText="1"/>
    </xf>
    <xf numFmtId="165" fontId="9" fillId="0" borderId="0" xfId="4" applyNumberFormat="1" applyFont="1" applyFill="1" applyBorder="1"/>
    <xf numFmtId="165" fontId="9" fillId="0" borderId="0" xfId="1" applyNumberFormat="1" applyFont="1" applyFill="1" applyBorder="1" applyAlignment="1">
      <alignment horizontal="center"/>
    </xf>
    <xf numFmtId="3" fontId="8" fillId="4" borderId="8" xfId="2" applyNumberFormat="1" applyFont="1" applyFill="1" applyBorder="1" applyAlignment="1">
      <alignment horizontal="center" vertical="top"/>
    </xf>
    <xf numFmtId="0" fontId="8" fillId="0" borderId="4" xfId="2" applyFont="1" applyFill="1" applyBorder="1" applyAlignment="1">
      <alignment wrapText="1"/>
    </xf>
    <xf numFmtId="0" fontId="10" fillId="0" borderId="0" xfId="2" applyFont="1" applyFill="1"/>
    <xf numFmtId="4" fontId="9" fillId="0" borderId="8" xfId="1" applyNumberFormat="1" applyFont="1" applyFill="1" applyBorder="1" applyAlignment="1">
      <alignment horizontal="center" vertical="top"/>
    </xf>
    <xf numFmtId="0" fontId="17" fillId="0" borderId="8" xfId="2" applyFont="1" applyFill="1" applyBorder="1" applyAlignment="1">
      <alignment horizontal="center" vertical="top" wrapText="1"/>
    </xf>
    <xf numFmtId="2" fontId="17" fillId="0" borderId="8" xfId="2" applyNumberFormat="1" applyFont="1" applyFill="1" applyBorder="1" applyAlignment="1">
      <alignment horizontal="center" vertical="top"/>
    </xf>
    <xf numFmtId="3" fontId="17" fillId="0" borderId="8" xfId="1" applyNumberFormat="1" applyFont="1" applyFill="1" applyBorder="1" applyAlignment="1">
      <alignment horizontal="center" vertical="top"/>
    </xf>
    <xf numFmtId="2" fontId="17" fillId="0" borderId="8" xfId="2" applyNumberFormat="1" applyFont="1" applyFill="1" applyBorder="1" applyAlignment="1">
      <alignment horizontal="center" vertical="top" wrapText="1"/>
    </xf>
    <xf numFmtId="0" fontId="17" fillId="0" borderId="8" xfId="2" applyFont="1" applyFill="1" applyBorder="1" applyAlignment="1">
      <alignment vertical="top" wrapText="1"/>
    </xf>
    <xf numFmtId="9" fontId="17" fillId="0" borderId="8" xfId="14" applyFont="1" applyFill="1" applyBorder="1" applyAlignment="1">
      <alignment horizontal="center" vertical="top" wrapText="1"/>
    </xf>
    <xf numFmtId="2" fontId="17" fillId="0" borderId="8" xfId="1" applyNumberFormat="1" applyFont="1" applyFill="1" applyBorder="1" applyAlignment="1">
      <alignment horizontal="center" vertical="top"/>
    </xf>
    <xf numFmtId="0" fontId="7" fillId="0" borderId="0" xfId="2" applyFill="1"/>
    <xf numFmtId="0" fontId="9" fillId="0" borderId="8" xfId="2" applyFont="1" applyFill="1" applyBorder="1" applyAlignment="1">
      <alignment vertical="top" wrapText="1"/>
    </xf>
    <xf numFmtId="0" fontId="9" fillId="0" borderId="8" xfId="2" applyFont="1" applyFill="1" applyBorder="1" applyAlignment="1">
      <alignment horizontal="center" vertical="top" wrapText="1"/>
    </xf>
    <xf numFmtId="0" fontId="9" fillId="0" borderId="8" xfId="2" applyFont="1" applyFill="1" applyBorder="1" applyAlignment="1">
      <alignment horizontal="center" vertical="top"/>
    </xf>
    <xf numFmtId="2" fontId="9" fillId="0" borderId="8" xfId="1" applyNumberFormat="1" applyFont="1" applyFill="1" applyBorder="1" applyAlignment="1">
      <alignment horizontal="center" vertical="top"/>
    </xf>
    <xf numFmtId="165" fontId="9" fillId="0" borderId="8" xfId="2" applyNumberFormat="1" applyFont="1" applyFill="1" applyBorder="1" applyAlignment="1">
      <alignment vertical="top"/>
    </xf>
    <xf numFmtId="2" fontId="9" fillId="0" borderId="8" xfId="2" applyNumberFormat="1" applyFont="1" applyFill="1" applyBorder="1" applyAlignment="1">
      <alignment horizontal="center" vertical="top"/>
    </xf>
    <xf numFmtId="3" fontId="9" fillId="0" borderId="8" xfId="2" applyNumberFormat="1" applyFont="1" applyFill="1" applyBorder="1" applyAlignment="1">
      <alignment horizontal="center" vertical="top"/>
    </xf>
    <xf numFmtId="0" fontId="10" fillId="0" borderId="0" xfId="4" applyFont="1" applyFill="1"/>
    <xf numFmtId="0" fontId="10" fillId="0" borderId="0" xfId="4" applyFont="1"/>
    <xf numFmtId="0" fontId="9" fillId="2" borderId="8" xfId="4" applyFont="1" applyFill="1" applyBorder="1" applyAlignment="1">
      <alignment horizontal="center" vertical="top"/>
    </xf>
    <xf numFmtId="166" fontId="9" fillId="0" borderId="8" xfId="4" applyNumberFormat="1" applyFont="1" applyFill="1" applyBorder="1" applyAlignment="1">
      <alignment horizontal="center" vertical="top"/>
    </xf>
    <xf numFmtId="0" fontId="13" fillId="0" borderId="22" xfId="0" applyFont="1" applyBorder="1" applyAlignment="1">
      <alignment horizontal="left"/>
    </xf>
    <xf numFmtId="0" fontId="13" fillId="0" borderId="23" xfId="0" applyFont="1" applyBorder="1"/>
    <xf numFmtId="0" fontId="0" fillId="0" borderId="8" xfId="0" applyBorder="1" applyAlignment="1">
      <alignment horizontal="center"/>
    </xf>
    <xf numFmtId="0" fontId="13" fillId="0" borderId="8" xfId="0" applyFont="1" applyBorder="1"/>
    <xf numFmtId="0" fontId="7" fillId="0" borderId="8" xfId="0" applyFont="1" applyBorder="1" applyAlignment="1">
      <alignment wrapText="1"/>
    </xf>
    <xf numFmtId="0" fontId="0" fillId="0" borderId="0" xfId="0" applyAlignment="1">
      <alignment wrapText="1"/>
    </xf>
    <xf numFmtId="0" fontId="7" fillId="0" borderId="8" xfId="0" applyFont="1" applyBorder="1"/>
    <xf numFmtId="0" fontId="0" fillId="0" borderId="0" xfId="0" applyAlignment="1">
      <alignment horizontal="center"/>
    </xf>
    <xf numFmtId="0" fontId="13" fillId="0" borderId="8" xfId="0" applyFont="1" applyBorder="1" applyAlignment="1">
      <alignment horizontal="center"/>
    </xf>
    <xf numFmtId="0" fontId="10" fillId="0" borderId="8" xfId="0" applyFont="1" applyBorder="1" applyAlignment="1">
      <alignment wrapText="1"/>
    </xf>
    <xf numFmtId="0" fontId="7" fillId="0" borderId="8" xfId="0" applyFont="1" applyBorder="1" applyAlignment="1">
      <alignment horizontal="center" vertical="top"/>
    </xf>
    <xf numFmtId="0" fontId="7" fillId="0" borderId="8" xfId="0" applyFont="1" applyBorder="1" applyAlignment="1">
      <alignment vertical="top" wrapText="1"/>
    </xf>
    <xf numFmtId="0" fontId="0" fillId="0" borderId="8" xfId="0" applyBorder="1" applyAlignment="1">
      <alignment horizontal="center" vertical="top"/>
    </xf>
    <xf numFmtId="0" fontId="7" fillId="0" borderId="8" xfId="0" applyFont="1" applyBorder="1" applyAlignment="1">
      <alignment vertical="top"/>
    </xf>
    <xf numFmtId="4" fontId="13" fillId="0" borderId="0" xfId="4" applyNumberFormat="1" applyFont="1" applyFill="1"/>
    <xf numFmtId="0" fontId="8" fillId="0" borderId="15" xfId="4" applyFont="1" applyFill="1" applyBorder="1" applyAlignment="1">
      <alignment wrapText="1"/>
    </xf>
    <xf numFmtId="4" fontId="8" fillId="5" borderId="8" xfId="4" applyNumberFormat="1" applyFont="1" applyFill="1" applyBorder="1" applyAlignment="1">
      <alignment wrapText="1"/>
    </xf>
    <xf numFmtId="4" fontId="8" fillId="5" borderId="8" xfId="4" applyNumberFormat="1" applyFont="1" applyFill="1" applyBorder="1" applyAlignment="1">
      <alignment horizontal="center"/>
    </xf>
    <xf numFmtId="4" fontId="8" fillId="5" borderId="8" xfId="4" applyNumberFormat="1" applyFont="1" applyFill="1" applyBorder="1" applyAlignment="1"/>
    <xf numFmtId="165" fontId="8" fillId="5" borderId="8" xfId="4" applyNumberFormat="1" applyFont="1" applyFill="1" applyBorder="1"/>
    <xf numFmtId="165" fontId="8" fillId="5" borderId="8" xfId="4" applyNumberFormat="1" applyFont="1" applyFill="1" applyBorder="1" applyAlignment="1">
      <alignment horizontal="center"/>
    </xf>
    <xf numFmtId="0" fontId="7" fillId="0" borderId="8" xfId="0" applyFont="1" applyBorder="1" applyAlignment="1">
      <alignment horizontal="center" vertical="top" wrapText="1"/>
    </xf>
    <xf numFmtId="0" fontId="9" fillId="7" borderId="8" xfId="4" applyFont="1" applyFill="1" applyBorder="1" applyAlignment="1">
      <alignment horizontal="center" vertical="top"/>
    </xf>
    <xf numFmtId="0" fontId="9" fillId="7" borderId="8" xfId="4" applyFont="1" applyFill="1" applyBorder="1" applyAlignment="1">
      <alignment vertical="top" wrapText="1"/>
    </xf>
    <xf numFmtId="9" fontId="9" fillId="7" borderId="8" xfId="14" applyFont="1" applyFill="1" applyBorder="1" applyAlignment="1">
      <alignment horizontal="center" vertical="top" wrapText="1"/>
    </xf>
    <xf numFmtId="4" fontId="9" fillId="7" borderId="8" xfId="1" applyNumberFormat="1" applyFont="1" applyFill="1" applyBorder="1" applyAlignment="1">
      <alignment horizontal="center" vertical="top"/>
    </xf>
    <xf numFmtId="4" fontId="9" fillId="7" borderId="8" xfId="4" applyNumberFormat="1" applyFont="1" applyFill="1" applyBorder="1" applyAlignment="1">
      <alignment horizontal="center" vertical="top"/>
    </xf>
    <xf numFmtId="165" fontId="9" fillId="7" borderId="8" xfId="4" applyNumberFormat="1" applyFont="1" applyFill="1" applyBorder="1" applyAlignment="1">
      <alignment vertical="top"/>
    </xf>
    <xf numFmtId="0" fontId="8" fillId="0" borderId="2" xfId="4" applyFont="1" applyFill="1" applyBorder="1" applyAlignment="1">
      <alignment horizontal="center" wrapText="1"/>
    </xf>
    <xf numFmtId="0" fontId="7" fillId="0" borderId="8" xfId="0" applyFont="1" applyBorder="1" applyAlignment="1">
      <alignment horizontal="center"/>
    </xf>
    <xf numFmtId="0" fontId="7" fillId="0" borderId="0" xfId="0" applyFont="1"/>
    <xf numFmtId="0" fontId="8" fillId="3" borderId="8" xfId="2" applyFont="1" applyFill="1" applyBorder="1" applyAlignment="1">
      <alignment horizontal="center" vertical="top"/>
    </xf>
    <xf numFmtId="0" fontId="8" fillId="3" borderId="8" xfId="2" applyFont="1" applyFill="1" applyBorder="1" applyAlignment="1">
      <alignment horizontal="center" vertical="top" wrapText="1"/>
    </xf>
    <xf numFmtId="0" fontId="7" fillId="0" borderId="0" xfId="2" applyAlignment="1">
      <alignment horizontal="center" vertical="top"/>
    </xf>
    <xf numFmtId="0" fontId="13" fillId="0" borderId="22" xfId="0" applyFont="1" applyBorder="1" applyAlignment="1">
      <alignment horizontal="left" vertical="top"/>
    </xf>
    <xf numFmtId="0" fontId="7" fillId="0" borderId="0" xfId="0" applyFont="1" applyAlignment="1">
      <alignment horizontal="center" vertical="top"/>
    </xf>
    <xf numFmtId="0" fontId="13" fillId="0" borderId="8" xfId="0" applyFont="1" applyBorder="1" applyAlignment="1">
      <alignment horizontal="center" vertical="top"/>
    </xf>
    <xf numFmtId="0" fontId="19" fillId="0" borderId="0" xfId="2" applyFont="1" applyFill="1"/>
    <xf numFmtId="0" fontId="9" fillId="0" borderId="21" xfId="2" applyFont="1" applyFill="1" applyBorder="1" applyAlignment="1">
      <alignment horizontal="center" vertical="top" wrapText="1"/>
    </xf>
    <xf numFmtId="0" fontId="9" fillId="0" borderId="23" xfId="2" applyFont="1" applyFill="1" applyBorder="1" applyAlignment="1">
      <alignment horizontal="center" vertical="top" wrapText="1"/>
    </xf>
    <xf numFmtId="9" fontId="9" fillId="0" borderId="21" xfId="14" applyFont="1" applyFill="1" applyBorder="1" applyAlignment="1">
      <alignment horizontal="center" vertical="top" wrapText="1"/>
    </xf>
    <xf numFmtId="2" fontId="9" fillId="0" borderId="21" xfId="2" applyNumberFormat="1" applyFont="1" applyFill="1" applyBorder="1" applyAlignment="1">
      <alignment horizontal="center" vertical="top"/>
    </xf>
    <xf numFmtId="0" fontId="21" fillId="0" borderId="0" xfId="2" applyFont="1" applyFill="1"/>
    <xf numFmtId="0" fontId="9" fillId="0" borderId="8" xfId="2" applyFont="1" applyFill="1" applyBorder="1" applyAlignment="1">
      <alignment horizontal="left" vertical="top" wrapText="1"/>
    </xf>
    <xf numFmtId="0" fontId="23" fillId="0" borderId="0" xfId="2" applyFont="1" applyFill="1"/>
    <xf numFmtId="0" fontId="13" fillId="0" borderId="0" xfId="2" applyFont="1" applyFill="1"/>
    <xf numFmtId="0" fontId="8" fillId="0" borderId="24" xfId="2" applyFont="1" applyFill="1" applyBorder="1" applyAlignment="1">
      <alignment horizontal="center" wrapText="1"/>
    </xf>
    <xf numFmtId="0" fontId="8" fillId="0" borderId="25" xfId="2" applyFont="1" applyFill="1" applyBorder="1" applyAlignment="1">
      <alignment horizontal="center" wrapText="1"/>
    </xf>
    <xf numFmtId="0" fontId="8" fillId="0" borderId="26" xfId="2" applyFont="1" applyFill="1" applyBorder="1" applyAlignment="1">
      <alignment wrapText="1"/>
    </xf>
    <xf numFmtId="0" fontId="8" fillId="0" borderId="26" xfId="2" applyFont="1" applyFill="1" applyBorder="1" applyAlignment="1">
      <alignment horizontal="center" wrapText="1"/>
    </xf>
    <xf numFmtId="0" fontId="9" fillId="0" borderId="17" xfId="2" applyFont="1" applyFill="1" applyBorder="1" applyAlignment="1">
      <alignment horizontal="center" vertical="top" wrapText="1"/>
    </xf>
    <xf numFmtId="0" fontId="9" fillId="0" borderId="20" xfId="2" applyFont="1" applyFill="1" applyBorder="1" applyAlignment="1">
      <alignment horizontal="center" vertical="top" wrapText="1"/>
    </xf>
    <xf numFmtId="0" fontId="8" fillId="3" borderId="20" xfId="2" applyFont="1" applyFill="1" applyBorder="1" applyAlignment="1"/>
    <xf numFmtId="166" fontId="9" fillId="0" borderId="20" xfId="2" applyNumberFormat="1" applyFont="1" applyFill="1" applyBorder="1" applyAlignment="1">
      <alignment horizontal="center" vertical="top" wrapText="1"/>
    </xf>
    <xf numFmtId="166" fontId="9" fillId="4" borderId="20" xfId="2" applyNumberFormat="1" applyFont="1" applyFill="1" applyBorder="1" applyAlignment="1">
      <alignment horizontal="center" vertical="top" wrapText="1"/>
    </xf>
    <xf numFmtId="0" fontId="8" fillId="3" borderId="20" xfId="2" applyFont="1" applyFill="1" applyBorder="1" applyAlignment="1">
      <alignment horizontal="left" vertical="top" wrapText="1"/>
    </xf>
    <xf numFmtId="0" fontId="17" fillId="0" borderId="20" xfId="2" applyFont="1" applyFill="1" applyBorder="1" applyAlignment="1">
      <alignment horizontal="center" vertical="top" wrapText="1"/>
    </xf>
    <xf numFmtId="166" fontId="17" fillId="0" borderId="20" xfId="2" applyNumberFormat="1" applyFont="1" applyFill="1" applyBorder="1" applyAlignment="1">
      <alignment horizontal="center" vertical="top" wrapText="1"/>
    </xf>
    <xf numFmtId="0" fontId="8" fillId="3" borderId="20" xfId="2" applyFont="1" applyFill="1" applyBorder="1" applyAlignment="1">
      <alignment horizontal="left" vertical="top"/>
    </xf>
    <xf numFmtId="0" fontId="20" fillId="0" borderId="20" xfId="2" applyFont="1" applyFill="1" applyBorder="1" applyAlignment="1">
      <alignment horizontal="center" vertical="top" wrapText="1"/>
    </xf>
    <xf numFmtId="0" fontId="8" fillId="0" borderId="21" xfId="2" applyFont="1" applyFill="1" applyBorder="1" applyAlignment="1">
      <alignment horizontal="center" vertical="top" wrapText="1"/>
    </xf>
    <xf numFmtId="0" fontId="8" fillId="0" borderId="27" xfId="2" applyFont="1" applyFill="1" applyBorder="1" applyAlignment="1">
      <alignment horizontal="center" vertical="top" wrapText="1"/>
    </xf>
    <xf numFmtId="0" fontId="8" fillId="0" borderId="28" xfId="2" applyFont="1" applyFill="1" applyBorder="1" applyAlignment="1">
      <alignment horizontal="center" vertical="top" wrapText="1"/>
    </xf>
    <xf numFmtId="0" fontId="7" fillId="0" borderId="8" xfId="0" applyFont="1" applyFill="1" applyBorder="1" applyAlignment="1">
      <alignment wrapText="1"/>
    </xf>
    <xf numFmtId="0" fontId="7" fillId="0" borderId="27" xfId="0" applyFont="1" applyFill="1" applyBorder="1" applyAlignment="1">
      <alignment wrapText="1"/>
    </xf>
    <xf numFmtId="0" fontId="10" fillId="0" borderId="0" xfId="0" applyFont="1"/>
    <xf numFmtId="9" fontId="8" fillId="0" borderId="0" xfId="14" applyFont="1" applyFill="1" applyBorder="1" applyAlignment="1">
      <alignment wrapText="1"/>
    </xf>
    <xf numFmtId="165" fontId="8" fillId="0" borderId="21" xfId="3" applyNumberFormat="1" applyFont="1" applyFill="1" applyBorder="1" applyAlignment="1">
      <alignment horizontal="right" vertical="top"/>
    </xf>
    <xf numFmtId="165" fontId="8" fillId="10" borderId="30" xfId="1" applyNumberFormat="1" applyFont="1" applyFill="1" applyBorder="1" applyAlignment="1">
      <alignment horizontal="right" vertical="top"/>
    </xf>
    <xf numFmtId="165" fontId="8" fillId="10" borderId="20" xfId="3" applyNumberFormat="1" applyFont="1" applyFill="1" applyBorder="1" applyAlignment="1">
      <alignment horizontal="right" vertical="top"/>
    </xf>
    <xf numFmtId="2" fontId="8" fillId="0" borderId="21" xfId="1" applyNumberFormat="1" applyFont="1" applyFill="1" applyBorder="1" applyAlignment="1">
      <alignment horizontal="right" vertical="top"/>
    </xf>
    <xf numFmtId="165" fontId="8" fillId="0" borderId="23" xfId="1" applyNumberFormat="1" applyFont="1" applyFill="1" applyBorder="1" applyAlignment="1">
      <alignment horizontal="right" vertical="top"/>
    </xf>
    <xf numFmtId="2" fontId="8" fillId="10" borderId="16" xfId="4" applyNumberFormat="1" applyFont="1" applyFill="1" applyBorder="1" applyAlignment="1">
      <alignment horizontal="right" wrapText="1"/>
    </xf>
    <xf numFmtId="2" fontId="8" fillId="10" borderId="29" xfId="1" applyNumberFormat="1" applyFont="1" applyFill="1" applyBorder="1" applyAlignment="1">
      <alignment horizontal="right" vertical="top"/>
    </xf>
    <xf numFmtId="2" fontId="8" fillId="9" borderId="30" xfId="1" applyNumberFormat="1" applyFont="1" applyFill="1" applyBorder="1" applyAlignment="1">
      <alignment horizontal="right" vertical="top"/>
    </xf>
    <xf numFmtId="2" fontId="8" fillId="0" borderId="23" xfId="1" applyNumberFormat="1" applyFont="1" applyFill="1" applyBorder="1" applyAlignment="1">
      <alignment horizontal="right" vertical="top"/>
    </xf>
    <xf numFmtId="2" fontId="24" fillId="9" borderId="16" xfId="4" applyNumberFormat="1" applyFont="1" applyFill="1" applyBorder="1" applyAlignment="1">
      <alignment horizontal="right" wrapText="1"/>
    </xf>
    <xf numFmtId="2" fontId="8" fillId="9" borderId="29" xfId="1" applyNumberFormat="1" applyFont="1" applyFill="1" applyBorder="1" applyAlignment="1">
      <alignment horizontal="right" vertical="top"/>
    </xf>
    <xf numFmtId="2" fontId="24" fillId="8" borderId="19" xfId="4" applyNumberFormat="1" applyFont="1" applyFill="1" applyBorder="1" applyAlignment="1">
      <alignment horizontal="right" wrapText="1"/>
    </xf>
    <xf numFmtId="3" fontId="8" fillId="8" borderId="20" xfId="1" applyNumberFormat="1" applyFont="1" applyFill="1" applyBorder="1" applyAlignment="1">
      <alignment horizontal="right" vertical="top"/>
    </xf>
    <xf numFmtId="2" fontId="8" fillId="4" borderId="21" xfId="1" applyNumberFormat="1" applyFont="1" applyFill="1" applyBorder="1" applyAlignment="1">
      <alignment horizontal="center" vertical="top"/>
    </xf>
    <xf numFmtId="0" fontId="7" fillId="2" borderId="8" xfId="0" applyFont="1" applyFill="1" applyBorder="1" applyAlignment="1">
      <alignment wrapText="1"/>
    </xf>
    <xf numFmtId="9" fontId="9" fillId="2" borderId="8" xfId="14" applyFont="1" applyFill="1" applyBorder="1" applyAlignment="1">
      <alignment horizontal="center" vertical="top" wrapText="1"/>
    </xf>
    <xf numFmtId="9" fontId="9" fillId="2" borderId="21" xfId="14" applyFont="1" applyFill="1" applyBorder="1" applyAlignment="1">
      <alignment horizontal="center" vertical="top" wrapText="1"/>
    </xf>
    <xf numFmtId="0" fontId="25" fillId="0" borderId="8" xfId="0" applyFont="1" applyBorder="1" applyAlignment="1">
      <alignment vertical="top" wrapText="1"/>
    </xf>
    <xf numFmtId="3" fontId="8" fillId="0" borderId="18" xfId="1" applyNumberFormat="1" applyFont="1" applyFill="1" applyBorder="1" applyAlignment="1">
      <alignment horizontal="center" vertical="top"/>
    </xf>
    <xf numFmtId="3" fontId="8" fillId="0" borderId="8" xfId="1" applyNumberFormat="1" applyFont="1" applyFill="1" applyBorder="1" applyAlignment="1">
      <alignment horizontal="center" vertical="top"/>
    </xf>
    <xf numFmtId="0" fontId="7" fillId="0" borderId="29" xfId="2" applyBorder="1" applyAlignment="1">
      <alignment wrapText="1"/>
    </xf>
    <xf numFmtId="0" fontId="7" fillId="0" borderId="29" xfId="4" applyBorder="1" applyAlignment="1">
      <alignment wrapText="1"/>
    </xf>
    <xf numFmtId="0" fontId="9" fillId="0" borderId="29" xfId="4" applyFont="1" applyFill="1" applyBorder="1" applyAlignment="1">
      <alignment horizontal="center" wrapText="1"/>
    </xf>
    <xf numFmtId="9" fontId="9" fillId="0" borderId="29" xfId="14" applyFont="1" applyFill="1" applyBorder="1" applyAlignment="1">
      <alignment horizontal="center" wrapText="1"/>
    </xf>
    <xf numFmtId="0" fontId="7" fillId="0" borderId="29" xfId="2" applyBorder="1"/>
    <xf numFmtId="0" fontId="24" fillId="0" borderId="2" xfId="2" applyFont="1" applyFill="1" applyBorder="1" applyAlignment="1">
      <alignment horizontal="center" wrapText="1"/>
    </xf>
    <xf numFmtId="0" fontId="24" fillId="0" borderId="4" xfId="2" applyFont="1" applyFill="1" applyBorder="1" applyAlignment="1">
      <alignment horizontal="center" wrapText="1"/>
    </xf>
    <xf numFmtId="0" fontId="24" fillId="0" borderId="5" xfId="2" applyFont="1" applyFill="1" applyBorder="1" applyAlignment="1">
      <alignment horizontal="center" wrapText="1"/>
    </xf>
    <xf numFmtId="2" fontId="7" fillId="0" borderId="0" xfId="2" applyNumberFormat="1"/>
    <xf numFmtId="2" fontId="7" fillId="0" borderId="0" xfId="2" applyNumberFormat="1" applyFill="1"/>
    <xf numFmtId="2" fontId="19" fillId="0" borderId="0" xfId="2" applyNumberFormat="1" applyFont="1" applyFill="1"/>
    <xf numFmtId="2" fontId="25" fillId="0" borderId="0" xfId="2" applyNumberFormat="1" applyFont="1" applyFill="1"/>
    <xf numFmtId="2" fontId="9" fillId="2" borderId="8" xfId="2" applyNumberFormat="1" applyFont="1" applyFill="1" applyBorder="1" applyAlignment="1">
      <alignment horizontal="center" vertical="top"/>
    </xf>
    <xf numFmtId="2" fontId="26" fillId="0" borderId="8" xfId="2" applyNumberFormat="1" applyFont="1" applyFill="1" applyBorder="1" applyAlignment="1">
      <alignment horizontal="center" vertical="top"/>
    </xf>
    <xf numFmtId="2" fontId="27" fillId="0" borderId="8" xfId="2" applyNumberFormat="1" applyFont="1" applyFill="1" applyBorder="1" applyAlignment="1">
      <alignment horizontal="center" vertical="top"/>
    </xf>
    <xf numFmtId="0" fontId="9" fillId="0" borderId="31" xfId="2" applyFont="1" applyFill="1" applyBorder="1" applyAlignment="1">
      <alignment horizontal="center" wrapText="1"/>
    </xf>
    <xf numFmtId="0" fontId="9" fillId="0" borderId="24" xfId="2" applyFont="1" applyFill="1" applyBorder="1"/>
    <xf numFmtId="9" fontId="8" fillId="0" borderId="8" xfId="14" applyFont="1" applyFill="1" applyBorder="1" applyAlignment="1">
      <alignment horizontal="center" wrapText="1"/>
    </xf>
    <xf numFmtId="167" fontId="0" fillId="0" borderId="0" xfId="1" applyNumberFormat="1" applyFont="1"/>
    <xf numFmtId="0" fontId="0" fillId="0" borderId="0" xfId="0" applyBorder="1"/>
    <xf numFmtId="0" fontId="0" fillId="13" borderId="35" xfId="0" applyFill="1" applyBorder="1" applyAlignment="1">
      <alignment horizontal="center"/>
    </xf>
    <xf numFmtId="0" fontId="0" fillId="0" borderId="0" xfId="0" applyAlignment="1">
      <alignment horizontal="left"/>
    </xf>
    <xf numFmtId="0" fontId="7" fillId="0" borderId="37" xfId="0" applyFont="1" applyBorder="1" applyAlignment="1">
      <alignment horizontal="left" wrapText="1"/>
    </xf>
    <xf numFmtId="0" fontId="0" fillId="13" borderId="0" xfId="0" applyFill="1" applyBorder="1"/>
    <xf numFmtId="167" fontId="0" fillId="0" borderId="0" xfId="1" applyNumberFormat="1" applyFont="1" applyBorder="1"/>
    <xf numFmtId="167" fontId="0" fillId="13" borderId="0" xfId="1" applyNumberFormat="1" applyFont="1" applyFill="1" applyBorder="1"/>
    <xf numFmtId="168" fontId="0" fillId="13" borderId="0" xfId="30" applyNumberFormat="1" applyFont="1" applyFill="1" applyBorder="1"/>
    <xf numFmtId="43" fontId="0" fillId="0" borderId="0" xfId="1" applyFont="1"/>
    <xf numFmtId="0" fontId="7" fillId="0" borderId="37" xfId="0" applyFont="1" applyBorder="1" applyAlignment="1">
      <alignment horizontal="left"/>
    </xf>
    <xf numFmtId="167" fontId="0" fillId="0" borderId="0" xfId="1" applyNumberFormat="1" applyFont="1" applyFill="1" applyBorder="1"/>
    <xf numFmtId="0" fontId="7" fillId="0" borderId="37" xfId="0" applyFont="1" applyFill="1" applyBorder="1" applyAlignment="1">
      <alignment horizontal="left"/>
    </xf>
    <xf numFmtId="0" fontId="0" fillId="13" borderId="35" xfId="0" applyFill="1" applyBorder="1"/>
    <xf numFmtId="168" fontId="0" fillId="13" borderId="35" xfId="30" applyNumberFormat="1" applyFont="1" applyFill="1" applyBorder="1"/>
    <xf numFmtId="0" fontId="8" fillId="0" borderId="38" xfId="0" applyFont="1" applyFill="1" applyBorder="1" applyAlignment="1">
      <alignment horizontal="center"/>
    </xf>
    <xf numFmtId="3" fontId="8" fillId="0" borderId="38" xfId="0" applyNumberFormat="1" applyFont="1" applyFill="1" applyBorder="1" applyAlignment="1"/>
    <xf numFmtId="3" fontId="8" fillId="0" borderId="38" xfId="0" applyNumberFormat="1" applyFont="1" applyFill="1" applyBorder="1" applyAlignment="1">
      <alignment horizontal="center"/>
    </xf>
    <xf numFmtId="3" fontId="8" fillId="0" borderId="39" xfId="0" applyNumberFormat="1" applyFont="1" applyFill="1" applyBorder="1" applyAlignment="1">
      <alignment horizontal="center"/>
    </xf>
    <xf numFmtId="3" fontId="8" fillId="14" borderId="38" xfId="0" applyNumberFormat="1" applyFont="1" applyFill="1" applyBorder="1" applyAlignment="1">
      <alignment horizontal="center"/>
    </xf>
    <xf numFmtId="164" fontId="0" fillId="0" borderId="0" xfId="0" applyNumberFormat="1"/>
    <xf numFmtId="0" fontId="8" fillId="0" borderId="4" xfId="0" applyFont="1" applyFill="1" applyBorder="1" applyAlignment="1">
      <alignment horizontal="center"/>
    </xf>
    <xf numFmtId="3" fontId="8" fillId="0" borderId="4" xfId="0" applyNumberFormat="1" applyFont="1" applyFill="1" applyBorder="1" applyAlignment="1">
      <alignment horizontal="left"/>
    </xf>
    <xf numFmtId="3" fontId="8" fillId="0" borderId="4" xfId="0" applyNumberFormat="1" applyFont="1" applyFill="1" applyBorder="1" applyAlignment="1">
      <alignment horizontal="center"/>
    </xf>
    <xf numFmtId="3" fontId="8" fillId="0" borderId="25" xfId="0" applyNumberFormat="1" applyFont="1" applyFill="1" applyBorder="1" applyAlignment="1">
      <alignment horizontal="center"/>
    </xf>
    <xf numFmtId="3" fontId="8" fillId="14" borderId="4" xfId="0" applyNumberFormat="1" applyFont="1" applyFill="1" applyBorder="1" applyAlignment="1">
      <alignment horizontal="center"/>
    </xf>
    <xf numFmtId="0" fontId="8" fillId="14" borderId="4" xfId="0" applyNumberFormat="1" applyFont="1" applyFill="1" applyBorder="1" applyAlignment="1">
      <alignment horizontal="center"/>
    </xf>
    <xf numFmtId="0" fontId="8" fillId="0" borderId="5" xfId="0" applyFont="1" applyFill="1" applyBorder="1" applyAlignment="1">
      <alignment horizontal="center"/>
    </xf>
    <xf numFmtId="3" fontId="8" fillId="0" borderId="5" xfId="0" applyNumberFormat="1" applyFont="1" applyFill="1" applyBorder="1" applyAlignment="1"/>
    <xf numFmtId="3" fontId="8" fillId="0" borderId="36" xfId="0" applyNumberFormat="1" applyFont="1" applyFill="1" applyBorder="1" applyAlignment="1">
      <alignment horizontal="center"/>
    </xf>
    <xf numFmtId="3" fontId="8" fillId="14" borderId="5" xfId="0" applyNumberFormat="1" applyFont="1" applyFill="1" applyBorder="1" applyAlignment="1">
      <alignment horizontal="center"/>
    </xf>
    <xf numFmtId="0" fontId="13" fillId="14" borderId="5" xfId="0" applyFont="1" applyFill="1" applyBorder="1"/>
    <xf numFmtId="164" fontId="13" fillId="0" borderId="5" xfId="0" applyNumberFormat="1" applyFont="1" applyBorder="1" applyAlignment="1">
      <alignment horizontal="center"/>
    </xf>
    <xf numFmtId="0" fontId="7" fillId="0" borderId="0" xfId="0" applyFont="1" applyFill="1" applyBorder="1"/>
    <xf numFmtId="0" fontId="7" fillId="0" borderId="0" xfId="0" applyFont="1" applyFill="1"/>
    <xf numFmtId="3" fontId="8" fillId="0" borderId="8" xfId="0" applyNumberFormat="1" applyFont="1" applyFill="1" applyBorder="1" applyAlignment="1">
      <alignment horizontal="center"/>
    </xf>
    <xf numFmtId="0" fontId="0" fillId="0" borderId="0" xfId="0" applyFill="1"/>
    <xf numFmtId="0" fontId="13" fillId="0" borderId="0" xfId="0" applyFont="1" applyFill="1"/>
    <xf numFmtId="0" fontId="25" fillId="0" borderId="0" xfId="0" applyFont="1" applyFill="1"/>
    <xf numFmtId="0" fontId="13" fillId="0" borderId="0" xfId="0" applyFont="1"/>
    <xf numFmtId="167" fontId="13" fillId="0" borderId="0" xfId="1" applyNumberFormat="1" applyFont="1" applyFill="1" applyAlignment="1">
      <alignment horizontal="right"/>
    </xf>
    <xf numFmtId="165" fontId="13" fillId="0" borderId="0" xfId="1" applyNumberFormat="1" applyFont="1" applyFill="1" applyAlignment="1">
      <alignment horizontal="right"/>
    </xf>
    <xf numFmtId="164" fontId="13" fillId="0" borderId="0" xfId="1" applyNumberFormat="1" applyFont="1" applyFill="1" applyAlignment="1">
      <alignment horizontal="right"/>
    </xf>
    <xf numFmtId="164" fontId="29" fillId="0" borderId="0" xfId="1" applyNumberFormat="1" applyFont="1" applyFill="1" applyAlignment="1">
      <alignment horizontal="right"/>
    </xf>
    <xf numFmtId="43" fontId="29" fillId="0" borderId="0" xfId="1" applyFont="1" applyFill="1" applyAlignment="1">
      <alignment horizontal="right"/>
    </xf>
    <xf numFmtId="2" fontId="13" fillId="0" borderId="0" xfId="0" applyNumberFormat="1" applyFont="1" applyAlignment="1">
      <alignment horizontal="right"/>
    </xf>
    <xf numFmtId="167" fontId="7" fillId="0" borderId="0" xfId="1" applyNumberFormat="1" applyFont="1" applyFill="1" applyAlignment="1">
      <alignment horizontal="right"/>
    </xf>
    <xf numFmtId="167" fontId="0" fillId="0" borderId="0" xfId="1" applyNumberFormat="1" applyFont="1" applyFill="1" applyAlignment="1">
      <alignment horizontal="right"/>
    </xf>
    <xf numFmtId="165" fontId="0" fillId="0" borderId="0" xfId="1" applyNumberFormat="1" applyFont="1" applyFill="1" applyAlignment="1">
      <alignment horizontal="right"/>
    </xf>
    <xf numFmtId="164" fontId="0" fillId="0" borderId="0" xfId="1" applyNumberFormat="1" applyFont="1" applyFill="1" applyAlignment="1">
      <alignment horizontal="right"/>
    </xf>
    <xf numFmtId="2" fontId="7" fillId="0" borderId="0" xfId="0" applyNumberFormat="1" applyFont="1" applyAlignment="1">
      <alignment horizontal="right"/>
    </xf>
    <xf numFmtId="164" fontId="13" fillId="0" borderId="0" xfId="0" applyNumberFormat="1" applyFont="1" applyFill="1" applyAlignment="1">
      <alignment horizontal="right"/>
    </xf>
    <xf numFmtId="3" fontId="13" fillId="0" borderId="0" xfId="0" applyNumberFormat="1" applyFont="1" applyFill="1"/>
    <xf numFmtId="0" fontId="7" fillId="0" borderId="0" xfId="0" applyFont="1" applyAlignment="1">
      <alignment wrapText="1"/>
    </xf>
    <xf numFmtId="2" fontId="13" fillId="0" borderId="32" xfId="0" applyNumberFormat="1" applyFont="1" applyBorder="1" applyAlignment="1">
      <alignment horizontal="right"/>
    </xf>
    <xf numFmtId="0" fontId="13" fillId="0" borderId="26" xfId="0" applyFont="1" applyBorder="1"/>
    <xf numFmtId="3" fontId="0" fillId="0" borderId="0" xfId="0" applyNumberFormat="1" applyFill="1"/>
    <xf numFmtId="0" fontId="0" fillId="0" borderId="0" xfId="0" applyAlignment="1">
      <alignment horizontal="center" wrapText="1"/>
    </xf>
    <xf numFmtId="0" fontId="30" fillId="0" borderId="0" xfId="0" applyFont="1" applyFill="1"/>
    <xf numFmtId="1" fontId="0" fillId="0" borderId="0" xfId="0" applyNumberFormat="1"/>
    <xf numFmtId="168" fontId="0" fillId="0" borderId="0" xfId="30" applyNumberFormat="1" applyFont="1"/>
    <xf numFmtId="168" fontId="0" fillId="0" borderId="0" xfId="0" applyNumberFormat="1"/>
    <xf numFmtId="0" fontId="0" fillId="13" borderId="0" xfId="0" applyFill="1" applyBorder="1" applyAlignment="1">
      <alignment horizontal="center"/>
    </xf>
    <xf numFmtId="0" fontId="0" fillId="0" borderId="0" xfId="0" applyBorder="1" applyAlignment="1">
      <alignment horizontal="center"/>
    </xf>
    <xf numFmtId="0" fontId="13" fillId="3" borderId="37" xfId="0" applyFont="1" applyFill="1" applyBorder="1" applyAlignment="1">
      <alignment horizontal="center"/>
    </xf>
    <xf numFmtId="0" fontId="13" fillId="3" borderId="37" xfId="0" applyFont="1" applyFill="1" applyBorder="1" applyAlignment="1">
      <alignment horizontal="center" wrapText="1"/>
    </xf>
    <xf numFmtId="0" fontId="13" fillId="13" borderId="35" xfId="0" applyFont="1" applyFill="1" applyBorder="1" applyAlignment="1">
      <alignment horizontal="center"/>
    </xf>
    <xf numFmtId="0" fontId="13" fillId="0" borderId="35" xfId="0" applyFont="1" applyBorder="1" applyAlignment="1">
      <alignment horizontal="center"/>
    </xf>
    <xf numFmtId="0" fontId="13" fillId="0" borderId="37" xfId="0" applyFont="1" applyBorder="1" applyAlignment="1">
      <alignment horizontal="center"/>
    </xf>
    <xf numFmtId="0" fontId="13" fillId="0" borderId="34" xfId="0" applyFont="1" applyBorder="1" applyAlignment="1">
      <alignment horizontal="right"/>
    </xf>
    <xf numFmtId="0" fontId="13" fillId="15" borderId="35" xfId="0" applyFont="1" applyFill="1" applyBorder="1" applyAlignment="1">
      <alignment horizontal="center" wrapText="1"/>
    </xf>
    <xf numFmtId="0" fontId="7" fillId="15" borderId="0" xfId="0" applyFont="1" applyFill="1" applyBorder="1" applyAlignment="1">
      <alignment horizontal="center" wrapText="1"/>
    </xf>
    <xf numFmtId="37" fontId="0" fillId="15" borderId="0" xfId="30" applyNumberFormat="1" applyFont="1" applyFill="1" applyBorder="1"/>
    <xf numFmtId="37" fontId="13" fillId="15" borderId="35" xfId="0" applyNumberFormat="1" applyFont="1" applyFill="1" applyBorder="1"/>
    <xf numFmtId="0" fontId="13" fillId="8" borderId="35" xfId="0" applyFont="1" applyFill="1" applyBorder="1" applyAlignment="1">
      <alignment horizontal="center" wrapText="1"/>
    </xf>
    <xf numFmtId="0" fontId="7" fillId="8" borderId="0" xfId="0" applyFont="1" applyFill="1" applyBorder="1" applyAlignment="1">
      <alignment horizontal="center" wrapText="1"/>
    </xf>
    <xf numFmtId="37" fontId="0" fillId="8" borderId="0" xfId="30" applyNumberFormat="1" applyFont="1" applyFill="1" applyBorder="1"/>
    <xf numFmtId="37" fontId="13" fillId="8" borderId="35" xfId="0" applyNumberFormat="1" applyFont="1" applyFill="1" applyBorder="1"/>
    <xf numFmtId="0" fontId="0" fillId="15" borderId="25" xfId="0" applyFill="1" applyBorder="1" applyAlignment="1">
      <alignment horizontal="center"/>
    </xf>
    <xf numFmtId="168" fontId="0" fillId="15" borderId="25" xfId="30" applyNumberFormat="1" applyFont="1" applyFill="1" applyBorder="1"/>
    <xf numFmtId="0" fontId="0" fillId="8" borderId="25" xfId="0" applyFill="1" applyBorder="1" applyAlignment="1">
      <alignment horizontal="center"/>
    </xf>
    <xf numFmtId="168" fontId="0" fillId="8" borderId="25" xfId="30" applyNumberFormat="1" applyFont="1" applyFill="1" applyBorder="1"/>
    <xf numFmtId="0" fontId="13" fillId="8" borderId="36" xfId="0" applyFont="1" applyFill="1" applyBorder="1" applyAlignment="1">
      <alignment horizontal="center" wrapText="1"/>
    </xf>
    <xf numFmtId="0" fontId="0" fillId="8" borderId="0" xfId="0" applyFill="1" applyBorder="1"/>
    <xf numFmtId="167" fontId="7" fillId="15" borderId="0" xfId="1" applyNumberFormat="1" applyFont="1" applyFill="1" applyBorder="1" applyAlignment="1">
      <alignment vertical="center"/>
    </xf>
    <xf numFmtId="167" fontId="0" fillId="15" borderId="0" xfId="1" applyNumberFormat="1" applyFont="1" applyFill="1" applyBorder="1" applyAlignment="1">
      <alignment vertical="center"/>
    </xf>
    <xf numFmtId="0" fontId="0" fillId="15" borderId="0" xfId="0" applyFill="1" applyBorder="1" applyAlignment="1">
      <alignment horizontal="center" vertical="center"/>
    </xf>
    <xf numFmtId="0" fontId="7" fillId="0" borderId="0" xfId="0" applyFont="1" applyAlignment="1">
      <alignment horizontal="left"/>
    </xf>
    <xf numFmtId="0" fontId="7" fillId="12" borderId="8" xfId="0" applyFont="1" applyFill="1" applyBorder="1" applyAlignment="1">
      <alignment wrapText="1"/>
    </xf>
    <xf numFmtId="0" fontId="26" fillId="0" borderId="8" xfId="2" applyFont="1" applyFill="1" applyBorder="1" applyAlignment="1">
      <alignment vertical="top" wrapText="1"/>
    </xf>
    <xf numFmtId="44" fontId="0" fillId="0" borderId="0" xfId="30" applyNumberFormat="1" applyFont="1" applyBorder="1"/>
    <xf numFmtId="44" fontId="0" fillId="8" borderId="25" xfId="30" applyNumberFormat="1" applyFont="1" applyFill="1" applyBorder="1"/>
    <xf numFmtId="44" fontId="13" fillId="8" borderId="36" xfId="30" applyNumberFormat="1" applyFont="1" applyFill="1" applyBorder="1"/>
    <xf numFmtId="44" fontId="0" fillId="15" borderId="25" xfId="30" applyNumberFormat="1" applyFont="1" applyFill="1" applyBorder="1"/>
    <xf numFmtId="44" fontId="13" fillId="15" borderId="36" xfId="30" applyNumberFormat="1" applyFont="1" applyFill="1" applyBorder="1"/>
    <xf numFmtId="44" fontId="13" fillId="0" borderId="0" xfId="0" applyNumberFormat="1" applyFont="1"/>
    <xf numFmtId="2" fontId="8" fillId="0" borderId="8" xfId="2" applyNumberFormat="1" applyFont="1" applyFill="1" applyBorder="1" applyAlignment="1">
      <alignment horizontal="center" vertical="top" wrapText="1"/>
    </xf>
    <xf numFmtId="2" fontId="8" fillId="0" borderId="8" xfId="2" applyNumberFormat="1" applyFont="1" applyFill="1" applyBorder="1" applyAlignment="1">
      <alignment horizontal="center" vertical="top"/>
    </xf>
    <xf numFmtId="2" fontId="9" fillId="11" borderId="8" xfId="2" applyNumberFormat="1" applyFont="1" applyFill="1" applyBorder="1" applyAlignment="1">
      <alignment horizontal="center" vertical="top"/>
    </xf>
    <xf numFmtId="2" fontId="9" fillId="2" borderId="8" xfId="2" applyNumberFormat="1" applyFont="1" applyFill="1" applyBorder="1" applyAlignment="1">
      <alignment horizontal="center" vertical="top" wrapText="1"/>
    </xf>
    <xf numFmtId="4" fontId="8" fillId="9" borderId="20" xfId="1" applyNumberFormat="1" applyFont="1" applyFill="1" applyBorder="1" applyAlignment="1">
      <alignment horizontal="right" vertical="top"/>
    </xf>
    <xf numFmtId="0" fontId="8" fillId="3" borderId="8" xfId="2" applyFont="1" applyFill="1" applyBorder="1" applyAlignment="1">
      <alignment horizontal="left" vertical="top" wrapText="1"/>
    </xf>
    <xf numFmtId="165" fontId="8" fillId="4" borderId="21" xfId="2" applyNumberFormat="1" applyFont="1" applyFill="1" applyBorder="1" applyAlignment="1">
      <alignment horizontal="right" vertical="top"/>
    </xf>
    <xf numFmtId="165" fontId="8" fillId="4" borderId="18" xfId="2" applyNumberFormat="1" applyFont="1" applyFill="1" applyBorder="1" applyAlignment="1">
      <alignment horizontal="right" vertical="top"/>
    </xf>
    <xf numFmtId="165" fontId="8" fillId="4" borderId="21" xfId="2" applyNumberFormat="1" applyFont="1" applyFill="1" applyBorder="1" applyAlignment="1">
      <alignment horizontal="center" vertical="top"/>
    </xf>
    <xf numFmtId="165" fontId="8" fillId="4" borderId="18" xfId="2" applyNumberFormat="1" applyFont="1" applyFill="1" applyBorder="1" applyAlignment="1">
      <alignment horizontal="center" vertical="top"/>
    </xf>
    <xf numFmtId="0" fontId="9" fillId="4" borderId="23" xfId="2" applyFont="1" applyFill="1" applyBorder="1" applyAlignment="1">
      <alignment horizontal="center" vertical="top" wrapText="1"/>
    </xf>
    <xf numFmtId="0" fontId="9" fillId="4" borderId="17" xfId="2" applyFont="1" applyFill="1" applyBorder="1" applyAlignment="1">
      <alignment horizontal="center" vertical="top" wrapText="1"/>
    </xf>
    <xf numFmtId="0" fontId="8" fillId="4" borderId="22" xfId="2" applyFont="1" applyFill="1" applyBorder="1" applyAlignment="1">
      <alignment horizontal="left" vertical="top" wrapText="1"/>
    </xf>
    <xf numFmtId="0" fontId="8" fillId="4" borderId="16" xfId="2" applyFont="1" applyFill="1" applyBorder="1" applyAlignment="1">
      <alignment horizontal="left" vertical="top" wrapText="1"/>
    </xf>
    <xf numFmtId="0" fontId="8" fillId="4" borderId="23" xfId="2" applyFont="1" applyFill="1" applyBorder="1" applyAlignment="1">
      <alignment horizontal="center" vertical="top"/>
    </xf>
    <xf numFmtId="0" fontId="8" fillId="4" borderId="17" xfId="2" applyFont="1" applyFill="1" applyBorder="1" applyAlignment="1">
      <alignment horizontal="center" vertical="top"/>
    </xf>
    <xf numFmtId="9" fontId="9" fillId="4" borderId="21" xfId="14" applyFont="1" applyFill="1" applyBorder="1" applyAlignment="1">
      <alignment horizontal="center" vertical="top" wrapText="1"/>
    </xf>
    <xf numFmtId="9" fontId="9" fillId="4" borderId="18" xfId="14" applyFont="1" applyFill="1" applyBorder="1" applyAlignment="1">
      <alignment horizontal="center" vertical="top" wrapText="1"/>
    </xf>
    <xf numFmtId="3" fontId="9" fillId="4" borderId="21" xfId="1" applyNumberFormat="1" applyFont="1" applyFill="1" applyBorder="1" applyAlignment="1">
      <alignment horizontal="center" vertical="top"/>
    </xf>
    <xf numFmtId="3" fontId="9" fillId="4" borderId="18" xfId="1" applyNumberFormat="1" applyFont="1" applyFill="1" applyBorder="1" applyAlignment="1">
      <alignment horizontal="center" vertical="top"/>
    </xf>
    <xf numFmtId="2" fontId="9" fillId="4" borderId="21" xfId="1" applyNumberFormat="1" applyFont="1" applyFill="1" applyBorder="1" applyAlignment="1">
      <alignment horizontal="center" vertical="top"/>
    </xf>
    <xf numFmtId="2" fontId="9" fillId="4" borderId="27" xfId="1" applyNumberFormat="1" applyFont="1" applyFill="1" applyBorder="1" applyAlignment="1">
      <alignment horizontal="center" vertical="top"/>
    </xf>
    <xf numFmtId="4" fontId="8" fillId="4" borderId="21" xfId="2" applyNumberFormat="1" applyFont="1" applyFill="1" applyBorder="1" applyAlignment="1">
      <alignment horizontal="center" vertical="top"/>
    </xf>
    <xf numFmtId="4" fontId="8" fillId="4" borderId="18" xfId="2" applyNumberFormat="1" applyFont="1" applyFill="1" applyBorder="1" applyAlignment="1">
      <alignment horizontal="center" vertical="top"/>
    </xf>
    <xf numFmtId="2" fontId="9" fillId="4" borderId="18" xfId="1" applyNumberFormat="1" applyFont="1" applyFill="1" applyBorder="1" applyAlignment="1">
      <alignment horizontal="center" vertical="top"/>
    </xf>
    <xf numFmtId="0" fontId="9" fillId="4" borderId="21" xfId="2" applyFont="1" applyFill="1" applyBorder="1" applyAlignment="1">
      <alignment horizontal="center" vertical="top" wrapText="1"/>
    </xf>
    <xf numFmtId="0" fontId="9" fillId="4" borderId="18" xfId="2" applyFont="1" applyFill="1" applyBorder="1" applyAlignment="1">
      <alignment horizontal="center" vertical="top" wrapText="1"/>
    </xf>
    <xf numFmtId="0" fontId="7" fillId="0" borderId="0" xfId="0" applyFont="1" applyBorder="1" applyAlignment="1">
      <alignment wrapText="1"/>
    </xf>
    <xf numFmtId="0" fontId="0" fillId="0" borderId="0" xfId="0" applyAlignment="1"/>
    <xf numFmtId="0" fontId="28" fillId="13" borderId="32" xfId="0" applyFont="1" applyFill="1" applyBorder="1" applyAlignment="1">
      <alignment horizontal="center" vertical="center"/>
    </xf>
    <xf numFmtId="0" fontId="0" fillId="0" borderId="33" xfId="0" applyBorder="1" applyAlignment="1"/>
    <xf numFmtId="0" fontId="0" fillId="0" borderId="26" xfId="0" applyBorder="1" applyAlignment="1"/>
    <xf numFmtId="0" fontId="7" fillId="0" borderId="0" xfId="0" applyFont="1" applyAlignment="1">
      <alignment wrapText="1"/>
    </xf>
    <xf numFmtId="0" fontId="0" fillId="0" borderId="0" xfId="0" applyAlignment="1">
      <alignment wrapText="1"/>
    </xf>
    <xf numFmtId="164" fontId="13" fillId="0" borderId="38" xfId="0" applyNumberFormat="1" applyFont="1" applyBorder="1" applyAlignment="1">
      <alignment horizontal="center" wrapText="1"/>
    </xf>
    <xf numFmtId="164" fontId="13" fillId="0" borderId="4" xfId="0" applyNumberFormat="1" applyFont="1" applyBorder="1" applyAlignment="1">
      <alignment horizontal="center" wrapText="1"/>
    </xf>
  </cellXfs>
  <cellStyles count="134">
    <cellStyle name="Comma" xfId="1" builtinId="3"/>
    <cellStyle name="Comma 2" xfId="6" xr:uid="{00000000-0005-0000-0000-000001000000}"/>
    <cellStyle name="Comma 3" xfId="7" xr:uid="{00000000-0005-0000-0000-000002000000}"/>
    <cellStyle name="Comma 4" xfId="29" xr:uid="{00000000-0005-0000-0000-000003000000}"/>
    <cellStyle name="Comma 4 2" xfId="32" xr:uid="{00000000-0005-0000-0000-000004000000}"/>
    <cellStyle name="Comma 5" xfId="20" xr:uid="{00000000-0005-0000-0000-000005000000}"/>
    <cellStyle name="Comma 6" xfId="40" xr:uid="{00000000-0005-0000-0000-000006000000}"/>
    <cellStyle name="Comma 6 2" xfId="57" xr:uid="{00000000-0005-0000-0000-000007000000}"/>
    <cellStyle name="Comma 6 2 2" xfId="97" xr:uid="{00000000-0005-0000-0000-000008000000}"/>
    <cellStyle name="Comma 6 2 3" xfId="133" xr:uid="{00000000-0005-0000-0000-000009000000}"/>
    <cellStyle name="Comma 6 3" xfId="80" xr:uid="{00000000-0005-0000-0000-00000A000000}"/>
    <cellStyle name="Comma 6 4" xfId="119" xr:uid="{00000000-0005-0000-0000-00000B000000}"/>
    <cellStyle name="Comma 7" xfId="58" xr:uid="{00000000-0005-0000-0000-00000C000000}"/>
    <cellStyle name="Comma 7 2" xfId="98" xr:uid="{00000000-0005-0000-0000-00000D000000}"/>
    <cellStyle name="Comma 8" xfId="41" xr:uid="{00000000-0005-0000-0000-00000E000000}"/>
    <cellStyle name="Comma 8 2" xfId="81" xr:uid="{00000000-0005-0000-0000-00000F000000}"/>
    <cellStyle name="Currency" xfId="3" builtinId="4"/>
    <cellStyle name="Currency 2" xfId="8" xr:uid="{00000000-0005-0000-0000-000011000000}"/>
    <cellStyle name="Currency 2 2" xfId="30" xr:uid="{00000000-0005-0000-0000-000012000000}"/>
    <cellStyle name="Currency 3" xfId="9" xr:uid="{00000000-0005-0000-0000-000013000000}"/>
    <cellStyle name="Currency 3 2" xfId="16" xr:uid="{00000000-0005-0000-0000-000014000000}"/>
    <cellStyle name="Currency 3 2 2" xfId="35" xr:uid="{00000000-0005-0000-0000-000015000000}"/>
    <cellStyle name="Currency 3 2 2 2" xfId="52" xr:uid="{00000000-0005-0000-0000-000016000000}"/>
    <cellStyle name="Currency 3 2 2 2 2" xfId="92" xr:uid="{00000000-0005-0000-0000-000017000000}"/>
    <cellStyle name="Currency 3 2 2 2 3" xfId="128" xr:uid="{00000000-0005-0000-0000-000018000000}"/>
    <cellStyle name="Currency 3 2 2 3" xfId="75" xr:uid="{00000000-0005-0000-0000-000019000000}"/>
    <cellStyle name="Currency 3 2 2 4" xfId="114" xr:uid="{00000000-0005-0000-0000-00001A000000}"/>
    <cellStyle name="Currency 3 2 3" xfId="45" xr:uid="{00000000-0005-0000-0000-00001B000000}"/>
    <cellStyle name="Currency 3 2 3 2" xfId="85" xr:uid="{00000000-0005-0000-0000-00001C000000}"/>
    <cellStyle name="Currency 3 2 3 3" xfId="122" xr:uid="{00000000-0005-0000-0000-00001D000000}"/>
    <cellStyle name="Currency 3 2 4" xfId="25" xr:uid="{00000000-0005-0000-0000-00001E000000}"/>
    <cellStyle name="Currency 3 2 4 2" xfId="69" xr:uid="{00000000-0005-0000-0000-00001F000000}"/>
    <cellStyle name="Currency 3 2 4 3" xfId="108" xr:uid="{00000000-0005-0000-0000-000020000000}"/>
    <cellStyle name="Currency 3 2 5" xfId="62" xr:uid="{00000000-0005-0000-0000-000021000000}"/>
    <cellStyle name="Currency 3 2 6" xfId="102" xr:uid="{00000000-0005-0000-0000-000022000000}"/>
    <cellStyle name="Currency 3 3" xfId="18" xr:uid="{00000000-0005-0000-0000-000023000000}"/>
    <cellStyle name="Currency 3 3 2" xfId="37" xr:uid="{00000000-0005-0000-0000-000024000000}"/>
    <cellStyle name="Currency 3 3 2 2" xfId="54" xr:uid="{00000000-0005-0000-0000-000025000000}"/>
    <cellStyle name="Currency 3 3 2 2 2" xfId="94" xr:uid="{00000000-0005-0000-0000-000026000000}"/>
    <cellStyle name="Currency 3 3 2 2 3" xfId="130" xr:uid="{00000000-0005-0000-0000-000027000000}"/>
    <cellStyle name="Currency 3 3 2 3" xfId="77" xr:uid="{00000000-0005-0000-0000-000028000000}"/>
    <cellStyle name="Currency 3 3 2 4" xfId="116" xr:uid="{00000000-0005-0000-0000-000029000000}"/>
    <cellStyle name="Currency 3 3 3" xfId="47" xr:uid="{00000000-0005-0000-0000-00002A000000}"/>
    <cellStyle name="Currency 3 3 3 2" xfId="87" xr:uid="{00000000-0005-0000-0000-00002B000000}"/>
    <cellStyle name="Currency 3 3 3 3" xfId="124" xr:uid="{00000000-0005-0000-0000-00002C000000}"/>
    <cellStyle name="Currency 3 3 4" xfId="27" xr:uid="{00000000-0005-0000-0000-00002D000000}"/>
    <cellStyle name="Currency 3 3 4 2" xfId="71" xr:uid="{00000000-0005-0000-0000-00002E000000}"/>
    <cellStyle name="Currency 3 3 4 3" xfId="110" xr:uid="{00000000-0005-0000-0000-00002F000000}"/>
    <cellStyle name="Currency 3 3 5" xfId="64" xr:uid="{00000000-0005-0000-0000-000030000000}"/>
    <cellStyle name="Currency 3 3 6" xfId="104" xr:uid="{00000000-0005-0000-0000-000031000000}"/>
    <cellStyle name="Currency 3 4" xfId="33" xr:uid="{00000000-0005-0000-0000-000032000000}"/>
    <cellStyle name="Currency 3 4 2" xfId="50" xr:uid="{00000000-0005-0000-0000-000033000000}"/>
    <cellStyle name="Currency 3 4 2 2" xfId="90" xr:uid="{00000000-0005-0000-0000-000034000000}"/>
    <cellStyle name="Currency 3 4 2 3" xfId="126" xr:uid="{00000000-0005-0000-0000-000035000000}"/>
    <cellStyle name="Currency 3 4 3" xfId="73" xr:uid="{00000000-0005-0000-0000-000036000000}"/>
    <cellStyle name="Currency 3 4 4" xfId="112" xr:uid="{00000000-0005-0000-0000-000037000000}"/>
    <cellStyle name="Currency 3 5" xfId="43" xr:uid="{00000000-0005-0000-0000-000038000000}"/>
    <cellStyle name="Currency 3 5 2" xfId="83" xr:uid="{00000000-0005-0000-0000-000039000000}"/>
    <cellStyle name="Currency 3 5 3" xfId="120" xr:uid="{00000000-0005-0000-0000-00003A000000}"/>
    <cellStyle name="Currency 3 6" xfId="22" xr:uid="{00000000-0005-0000-0000-00003B000000}"/>
    <cellStyle name="Currency 3 6 2" xfId="66" xr:uid="{00000000-0005-0000-0000-00003C000000}"/>
    <cellStyle name="Currency 3 6 3" xfId="106" xr:uid="{00000000-0005-0000-0000-00003D000000}"/>
    <cellStyle name="Currency 3 7" xfId="60" xr:uid="{00000000-0005-0000-0000-00003E000000}"/>
    <cellStyle name="Currency 3 8" xfId="100" xr:uid="{00000000-0005-0000-0000-00003F000000}"/>
    <cellStyle name="Currency 4" xfId="15" xr:uid="{00000000-0005-0000-0000-000040000000}"/>
    <cellStyle name="Currency 5" xfId="21" xr:uid="{00000000-0005-0000-0000-000041000000}"/>
    <cellStyle name="Currency 6" xfId="59" xr:uid="{00000000-0005-0000-0000-000042000000}"/>
    <cellStyle name="Currency 6 2" xfId="99" xr:uid="{00000000-0005-0000-0000-000043000000}"/>
    <cellStyle name="Normal" xfId="0" builtinId="0"/>
    <cellStyle name="Normal 2" xfId="2" xr:uid="{00000000-0005-0000-0000-000045000000}"/>
    <cellStyle name="Normal 2 2" xfId="10" xr:uid="{00000000-0005-0000-0000-000046000000}"/>
    <cellStyle name="Normal 3" xfId="11" xr:uid="{00000000-0005-0000-0000-000047000000}"/>
    <cellStyle name="Normal 4" xfId="12" xr:uid="{00000000-0005-0000-0000-000048000000}"/>
    <cellStyle name="Normal 4 2" xfId="17" xr:uid="{00000000-0005-0000-0000-000049000000}"/>
    <cellStyle name="Normal 4 2 2" xfId="36" xr:uid="{00000000-0005-0000-0000-00004A000000}"/>
    <cellStyle name="Normal 4 2 2 2" xfId="53" xr:uid="{00000000-0005-0000-0000-00004B000000}"/>
    <cellStyle name="Normal 4 2 2 2 2" xfId="93" xr:uid="{00000000-0005-0000-0000-00004C000000}"/>
    <cellStyle name="Normal 4 2 2 2 3" xfId="129" xr:uid="{00000000-0005-0000-0000-00004D000000}"/>
    <cellStyle name="Normal 4 2 2 3" xfId="76" xr:uid="{00000000-0005-0000-0000-00004E000000}"/>
    <cellStyle name="Normal 4 2 2 4" xfId="115" xr:uid="{00000000-0005-0000-0000-00004F000000}"/>
    <cellStyle name="Normal 4 2 3" xfId="46" xr:uid="{00000000-0005-0000-0000-000050000000}"/>
    <cellStyle name="Normal 4 2 3 2" xfId="86" xr:uid="{00000000-0005-0000-0000-000051000000}"/>
    <cellStyle name="Normal 4 2 3 3" xfId="123" xr:uid="{00000000-0005-0000-0000-000052000000}"/>
    <cellStyle name="Normal 4 2 4" xfId="26" xr:uid="{00000000-0005-0000-0000-000053000000}"/>
    <cellStyle name="Normal 4 2 4 2" xfId="70" xr:uid="{00000000-0005-0000-0000-000054000000}"/>
    <cellStyle name="Normal 4 2 4 3" xfId="109" xr:uid="{00000000-0005-0000-0000-000055000000}"/>
    <cellStyle name="Normal 4 2 5" xfId="63" xr:uid="{00000000-0005-0000-0000-000056000000}"/>
    <cellStyle name="Normal 4 2 6" xfId="103" xr:uid="{00000000-0005-0000-0000-000057000000}"/>
    <cellStyle name="Normal 4 3" xfId="19" xr:uid="{00000000-0005-0000-0000-000058000000}"/>
    <cellStyle name="Normal 4 3 2" xfId="38" xr:uid="{00000000-0005-0000-0000-000059000000}"/>
    <cellStyle name="Normal 4 3 2 2" xfId="55" xr:uid="{00000000-0005-0000-0000-00005A000000}"/>
    <cellStyle name="Normal 4 3 2 2 2" xfId="95" xr:uid="{00000000-0005-0000-0000-00005B000000}"/>
    <cellStyle name="Normal 4 3 2 2 3" xfId="131" xr:uid="{00000000-0005-0000-0000-00005C000000}"/>
    <cellStyle name="Normal 4 3 2 3" xfId="78" xr:uid="{00000000-0005-0000-0000-00005D000000}"/>
    <cellStyle name="Normal 4 3 2 4" xfId="117" xr:uid="{00000000-0005-0000-0000-00005E000000}"/>
    <cellStyle name="Normal 4 3 3" xfId="48" xr:uid="{00000000-0005-0000-0000-00005F000000}"/>
    <cellStyle name="Normal 4 3 3 2" xfId="88" xr:uid="{00000000-0005-0000-0000-000060000000}"/>
    <cellStyle name="Normal 4 3 3 3" xfId="125" xr:uid="{00000000-0005-0000-0000-000061000000}"/>
    <cellStyle name="Normal 4 3 4" xfId="28" xr:uid="{00000000-0005-0000-0000-000062000000}"/>
    <cellStyle name="Normal 4 3 4 2" xfId="72" xr:uid="{00000000-0005-0000-0000-000063000000}"/>
    <cellStyle name="Normal 4 3 4 3" xfId="111" xr:uid="{00000000-0005-0000-0000-000064000000}"/>
    <cellStyle name="Normal 4 3 5" xfId="65" xr:uid="{00000000-0005-0000-0000-000065000000}"/>
    <cellStyle name="Normal 4 3 6" xfId="105" xr:uid="{00000000-0005-0000-0000-000066000000}"/>
    <cellStyle name="Normal 4 4" xfId="34" xr:uid="{00000000-0005-0000-0000-000067000000}"/>
    <cellStyle name="Normal 4 4 2" xfId="51" xr:uid="{00000000-0005-0000-0000-000068000000}"/>
    <cellStyle name="Normal 4 4 2 2" xfId="91" xr:uid="{00000000-0005-0000-0000-000069000000}"/>
    <cellStyle name="Normal 4 4 2 3" xfId="127" xr:uid="{00000000-0005-0000-0000-00006A000000}"/>
    <cellStyle name="Normal 4 4 3" xfId="74" xr:uid="{00000000-0005-0000-0000-00006B000000}"/>
    <cellStyle name="Normal 4 4 4" xfId="113" xr:uid="{00000000-0005-0000-0000-00006C000000}"/>
    <cellStyle name="Normal 4 5" xfId="44" xr:uid="{00000000-0005-0000-0000-00006D000000}"/>
    <cellStyle name="Normal 4 5 2" xfId="84" xr:uid="{00000000-0005-0000-0000-00006E000000}"/>
    <cellStyle name="Normal 4 5 3" xfId="121" xr:uid="{00000000-0005-0000-0000-00006F000000}"/>
    <cellStyle name="Normal 4 6" xfId="23" xr:uid="{00000000-0005-0000-0000-000070000000}"/>
    <cellStyle name="Normal 4 6 2" xfId="67" xr:uid="{00000000-0005-0000-0000-000071000000}"/>
    <cellStyle name="Normal 4 6 3" xfId="107" xr:uid="{00000000-0005-0000-0000-000072000000}"/>
    <cellStyle name="Normal 4 7" xfId="61" xr:uid="{00000000-0005-0000-0000-000073000000}"/>
    <cellStyle name="Normal 4 8" xfId="101" xr:uid="{00000000-0005-0000-0000-000074000000}"/>
    <cellStyle name="Normal 5" xfId="13" xr:uid="{00000000-0005-0000-0000-000075000000}"/>
    <cellStyle name="Normal 6" xfId="4" xr:uid="{00000000-0005-0000-0000-000076000000}"/>
    <cellStyle name="Normal 7" xfId="5" xr:uid="{00000000-0005-0000-0000-000077000000}"/>
    <cellStyle name="Normal 8" xfId="39" xr:uid="{00000000-0005-0000-0000-000078000000}"/>
    <cellStyle name="Normal 8 2" xfId="56" xr:uid="{00000000-0005-0000-0000-000079000000}"/>
    <cellStyle name="Normal 8 2 2" xfId="96" xr:uid="{00000000-0005-0000-0000-00007A000000}"/>
    <cellStyle name="Normal 8 2 3" xfId="132" xr:uid="{00000000-0005-0000-0000-00007B000000}"/>
    <cellStyle name="Normal 8 3" xfId="79" xr:uid="{00000000-0005-0000-0000-00007C000000}"/>
    <cellStyle name="Normal 8 4" xfId="118" xr:uid="{00000000-0005-0000-0000-00007D000000}"/>
    <cellStyle name="Normal 9" xfId="42" xr:uid="{00000000-0005-0000-0000-00007E000000}"/>
    <cellStyle name="Normal 9 2" xfId="82" xr:uid="{00000000-0005-0000-0000-00007F000000}"/>
    <cellStyle name="Percent" xfId="14" builtinId="5"/>
    <cellStyle name="Percent 2" xfId="24" xr:uid="{00000000-0005-0000-0000-000081000000}"/>
    <cellStyle name="Percent 2 2" xfId="68" xr:uid="{00000000-0005-0000-0000-000082000000}"/>
    <cellStyle name="Percent 3" xfId="31" xr:uid="{00000000-0005-0000-0000-000083000000}"/>
    <cellStyle name="Percent 4" xfId="49" xr:uid="{00000000-0005-0000-0000-000084000000}"/>
    <cellStyle name="Percent 4 2" xfId="89" xr:uid="{00000000-0005-0000-0000-000085000000}"/>
  </cellStyles>
  <dxfs count="3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da.net\rd\home\NEBEA\rd\Debra.Yocum\Documents\OneRDLoanRule\REAP%20Edits\Regulation\RIA%20needed%20when%20rule%20is%20signif\Copy%20of%20REAP%20Burden%20Table%20final%200570-0067%202%2012%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REDA"/>
      <sheetName val="RES-EEI &gt;$200K"/>
      <sheetName val="RES-EEI &lt;$200K"/>
      <sheetName val="RES-EEI &lt;$80K"/>
      <sheetName val="RES-EEI loan &gt;$600K"/>
      <sheetName val="RES-EEI loan &lt;$600K (TPC&gt;$200K)"/>
      <sheetName val="RES-EEI loan &lt;$600K (TPC&lt;$200K)"/>
      <sheetName val="RES-EEI loan &lt;$600K (TPC&lt;$80K)"/>
      <sheetName val="RES-EEI Combo &gt;$600K"/>
      <sheetName val="RES-EEI Combo &lt;$600K&amp;TPC&gt;$200K"/>
      <sheetName val="RES-EEI Combo &lt;$600K&amp;TPC&lt;$200K"/>
      <sheetName val="RES-EEI Combo &lt;$600K&amp;TPC&lt;$80K"/>
      <sheetName val="grants cost to government"/>
      <sheetName val="loan cost to government"/>
      <sheetName val="Totals for Public "/>
    </sheetNames>
    <sheetDataSet>
      <sheetData sheetId="0">
        <row r="24">
          <cell r="E24">
            <v>22</v>
          </cell>
        </row>
        <row r="34">
          <cell r="E34">
            <v>22</v>
          </cell>
        </row>
        <row r="35">
          <cell r="E35">
            <v>22</v>
          </cell>
        </row>
        <row r="45">
          <cell r="E45">
            <v>105</v>
          </cell>
          <cell r="G45">
            <v>1034</v>
          </cell>
          <cell r="I45">
            <v>2614.4299999999998</v>
          </cell>
          <cell r="K45">
            <v>93387.439600000012</v>
          </cell>
        </row>
      </sheetData>
      <sheetData sheetId="1">
        <row r="1">
          <cell r="B1" t="str">
            <v>Projects with TPC $200,000 and Greater</v>
          </cell>
        </row>
        <row r="9">
          <cell r="E9">
            <v>1</v>
          </cell>
        </row>
        <row r="31">
          <cell r="E31">
            <v>65</v>
          </cell>
        </row>
        <row r="44">
          <cell r="E44">
            <v>65</v>
          </cell>
        </row>
        <row r="46">
          <cell r="E46">
            <v>65</v>
          </cell>
        </row>
        <row r="64">
          <cell r="E64">
            <v>188</v>
          </cell>
          <cell r="G64">
            <v>2873</v>
          </cell>
          <cell r="I64">
            <v>21924.94</v>
          </cell>
          <cell r="K64">
            <v>783158.85679999983</v>
          </cell>
        </row>
      </sheetData>
      <sheetData sheetId="2">
        <row r="1">
          <cell r="B1" t="str">
            <v>Projects with TPC of less than $200,000, but more than $80,000</v>
          </cell>
        </row>
        <row r="25">
          <cell r="E25">
            <v>425</v>
          </cell>
        </row>
        <row r="37">
          <cell r="E37">
            <v>425</v>
          </cell>
        </row>
        <row r="39">
          <cell r="E39">
            <v>425</v>
          </cell>
        </row>
        <row r="58">
          <cell r="E58">
            <v>707</v>
          </cell>
          <cell r="G58">
            <v>13357</v>
          </cell>
          <cell r="I58">
            <v>37829.699999999997</v>
          </cell>
          <cell r="K58">
            <v>1351276.8840000003</v>
          </cell>
        </row>
      </sheetData>
      <sheetData sheetId="3">
        <row r="1">
          <cell r="B1" t="str">
            <v>Projects with TPC of $80,000 or less</v>
          </cell>
        </row>
        <row r="22">
          <cell r="E22">
            <v>821</v>
          </cell>
        </row>
        <row r="34">
          <cell r="E34">
            <v>821</v>
          </cell>
        </row>
        <row r="36">
          <cell r="E36">
            <v>821</v>
          </cell>
        </row>
        <row r="55">
          <cell r="E55">
            <v>965</v>
          </cell>
          <cell r="G55">
            <v>23286</v>
          </cell>
          <cell r="I55">
            <v>40774.47</v>
          </cell>
          <cell r="K55">
            <v>1456464.0684</v>
          </cell>
        </row>
      </sheetData>
      <sheetData sheetId="4">
        <row r="1">
          <cell r="B1" t="str">
            <v>Projects with loan requests &gt; $600K</v>
          </cell>
        </row>
        <row r="75">
          <cell r="E75">
            <v>38</v>
          </cell>
          <cell r="G75">
            <v>1359</v>
          </cell>
          <cell r="I75">
            <v>6022.1900000000005</v>
          </cell>
          <cell r="K75">
            <v>215085.26680000004</v>
          </cell>
        </row>
      </sheetData>
      <sheetData sheetId="5">
        <row r="1">
          <cell r="B1" t="str">
            <v>Projects with loan requests &lt; $600K with total project costs exceeding $200K</v>
          </cell>
        </row>
        <row r="48">
          <cell r="E48">
            <v>7</v>
          </cell>
          <cell r="G48">
            <v>245</v>
          </cell>
          <cell r="I48">
            <v>1108.4100000000001</v>
          </cell>
          <cell r="K48">
            <v>39592.405200000008</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0E8A1-3877-409B-975E-B2CE4FD8A2AF}">
  <dimension ref="A1:P16"/>
  <sheetViews>
    <sheetView zoomScaleNormal="100" workbookViewId="0">
      <selection activeCell="B8" sqref="B8"/>
    </sheetView>
  </sheetViews>
  <sheetFormatPr defaultRowHeight="12.5" x14ac:dyDescent="0.25"/>
  <cols>
    <col min="1" max="1" width="8.81640625" style="218"/>
    <col min="2" max="2" width="109.26953125" customWidth="1"/>
    <col min="14" max="14" width="6.7265625" customWidth="1"/>
    <col min="15" max="16" width="8.81640625" hidden="1" customWidth="1"/>
  </cols>
  <sheetData>
    <row r="1" spans="1:16" ht="13" x14ac:dyDescent="0.3">
      <c r="A1" s="211" t="s">
        <v>146</v>
      </c>
      <c r="B1" s="212"/>
    </row>
    <row r="2" spans="1:16" ht="13" x14ac:dyDescent="0.3">
      <c r="A2" s="213"/>
      <c r="B2" s="214" t="s">
        <v>143</v>
      </c>
    </row>
    <row r="3" spans="1:16" s="241" customFormat="1" x14ac:dyDescent="0.25">
      <c r="A3" s="240"/>
      <c r="B3" s="217" t="s">
        <v>154</v>
      </c>
    </row>
    <row r="4" spans="1:16" ht="25" x14ac:dyDescent="0.25">
      <c r="A4" s="223"/>
      <c r="B4" s="222" t="s">
        <v>159</v>
      </c>
    </row>
    <row r="5" spans="1:16" x14ac:dyDescent="0.25">
      <c r="A5" s="223"/>
      <c r="B5" s="222" t="s">
        <v>147</v>
      </c>
    </row>
    <row r="6" spans="1:16" ht="63.5" x14ac:dyDescent="0.3">
      <c r="A6" s="213"/>
      <c r="B6" s="215" t="s">
        <v>160</v>
      </c>
      <c r="C6" s="216"/>
      <c r="D6" s="216"/>
      <c r="E6" s="216"/>
      <c r="F6" s="216"/>
      <c r="G6" s="216"/>
      <c r="H6" s="216"/>
      <c r="I6" s="216"/>
      <c r="J6" s="216"/>
      <c r="K6" s="216"/>
      <c r="L6" s="216"/>
      <c r="M6" s="216"/>
      <c r="N6" s="216"/>
      <c r="O6" s="216"/>
      <c r="P6" s="216"/>
    </row>
    <row r="7" spans="1:16" ht="57" customHeight="1" x14ac:dyDescent="0.25">
      <c r="A7" s="213"/>
      <c r="B7" s="215" t="s">
        <v>335</v>
      </c>
    </row>
    <row r="8" spans="1:16" ht="54" customHeight="1" x14ac:dyDescent="0.25">
      <c r="A8" s="213"/>
      <c r="B8" s="215" t="s">
        <v>334</v>
      </c>
    </row>
    <row r="9" spans="1:16" ht="16.149999999999999" customHeight="1" x14ac:dyDescent="0.25">
      <c r="B9" s="216"/>
      <c r="C9" s="216"/>
      <c r="D9" s="216"/>
      <c r="E9" s="216"/>
      <c r="F9" s="216"/>
      <c r="G9" s="216"/>
      <c r="H9" s="216"/>
      <c r="I9" s="216"/>
      <c r="J9" s="216"/>
      <c r="K9" s="216"/>
      <c r="L9" s="216"/>
      <c r="M9" s="216"/>
      <c r="N9" s="216"/>
      <c r="O9" s="216"/>
      <c r="P9" s="216"/>
    </row>
    <row r="10" spans="1:16" ht="13" x14ac:dyDescent="0.3">
      <c r="A10" s="219" t="s">
        <v>144</v>
      </c>
      <c r="B10" s="214" t="s">
        <v>145</v>
      </c>
    </row>
    <row r="11" spans="1:16" ht="31.15" customHeight="1" x14ac:dyDescent="0.25">
      <c r="A11" s="221">
        <v>2</v>
      </c>
      <c r="B11" s="222" t="s">
        <v>150</v>
      </c>
    </row>
    <row r="12" spans="1:16" ht="96.65" customHeight="1" x14ac:dyDescent="0.25">
      <c r="A12" s="223" t="s">
        <v>155</v>
      </c>
      <c r="B12" s="222" t="s">
        <v>156</v>
      </c>
    </row>
    <row r="13" spans="1:16" ht="28.9" customHeight="1" x14ac:dyDescent="0.25">
      <c r="A13" s="232" t="s">
        <v>148</v>
      </c>
      <c r="B13" s="222" t="s">
        <v>149</v>
      </c>
    </row>
    <row r="14" spans="1:16" x14ac:dyDescent="0.25">
      <c r="A14" s="221">
        <v>13</v>
      </c>
      <c r="B14" s="222" t="s">
        <v>228</v>
      </c>
    </row>
    <row r="15" spans="1:16" ht="25" x14ac:dyDescent="0.25">
      <c r="A15" s="221" t="s">
        <v>157</v>
      </c>
      <c r="B15" s="222" t="s">
        <v>158</v>
      </c>
    </row>
    <row r="16" spans="1:16" x14ac:dyDescent="0.25">
      <c r="A16" s="223"/>
      <c r="B16" s="224" t="s">
        <v>153</v>
      </c>
    </row>
  </sheetData>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441"/>
  <sheetViews>
    <sheetView zoomScale="110" zoomScaleNormal="110" workbookViewId="0">
      <selection activeCell="D30" sqref="D30:K30"/>
    </sheetView>
  </sheetViews>
  <sheetFormatPr defaultColWidth="9.1796875" defaultRowHeight="12.5" x14ac:dyDescent="0.25"/>
  <cols>
    <col min="1" max="1" width="21.1796875" style="11" customWidth="1"/>
    <col min="2" max="2" width="37.453125" style="11" customWidth="1"/>
    <col min="3" max="3" width="10.54296875" style="46" customWidth="1"/>
    <col min="4" max="4" width="11.7265625" style="113" customWidth="1"/>
    <col min="5" max="5" width="15.7265625" style="11" bestFit="1" customWidth="1"/>
    <col min="6" max="6" width="10.54296875" style="11" bestFit="1" customWidth="1"/>
    <col min="7" max="7" width="15.26953125" style="11" bestFit="1" customWidth="1"/>
    <col min="8" max="8" width="16.7265625" style="11" bestFit="1" customWidth="1"/>
    <col min="9" max="9" width="9.81640625" style="11" bestFit="1" customWidth="1"/>
    <col min="10" max="10" width="6.81640625" style="11" customWidth="1"/>
    <col min="11" max="11" width="17.1796875" style="57" customWidth="1"/>
    <col min="12" max="16384" width="9.1796875" style="11"/>
  </cols>
  <sheetData>
    <row r="1" spans="1:23" ht="26" x14ac:dyDescent="0.3">
      <c r="A1" s="4" t="s">
        <v>0</v>
      </c>
      <c r="B1" s="5"/>
      <c r="C1" s="5"/>
      <c r="D1" s="239" t="s">
        <v>100</v>
      </c>
      <c r="E1" s="6"/>
      <c r="F1" s="7" t="s">
        <v>1</v>
      </c>
      <c r="G1" s="7" t="s">
        <v>2</v>
      </c>
      <c r="H1" s="8" t="s">
        <v>3</v>
      </c>
      <c r="I1" s="9" t="s">
        <v>4</v>
      </c>
      <c r="J1" s="7"/>
      <c r="K1" s="10" t="s">
        <v>5</v>
      </c>
    </row>
    <row r="2" spans="1:23" ht="13" x14ac:dyDescent="0.3">
      <c r="A2" s="12" t="s">
        <v>76</v>
      </c>
      <c r="B2" s="13"/>
      <c r="C2" s="14" t="s">
        <v>6</v>
      </c>
      <c r="D2" s="104" t="s">
        <v>99</v>
      </c>
      <c r="E2" s="15" t="s">
        <v>3</v>
      </c>
      <c r="F2" s="15" t="s">
        <v>7</v>
      </c>
      <c r="G2" s="15" t="s">
        <v>8</v>
      </c>
      <c r="H2" s="16" t="s">
        <v>235</v>
      </c>
      <c r="I2" s="17" t="s">
        <v>235</v>
      </c>
      <c r="J2" s="15" t="s">
        <v>9</v>
      </c>
      <c r="K2" s="18" t="s">
        <v>10</v>
      </c>
    </row>
    <row r="3" spans="1:23" ht="13.5" thickBot="1" x14ac:dyDescent="0.35">
      <c r="A3" s="12" t="s">
        <v>42</v>
      </c>
      <c r="B3" s="19" t="s">
        <v>11</v>
      </c>
      <c r="C3" s="19" t="s">
        <v>12</v>
      </c>
      <c r="D3" s="105" t="s">
        <v>98</v>
      </c>
      <c r="E3" s="20" t="s">
        <v>13</v>
      </c>
      <c r="F3" s="20" t="s">
        <v>14</v>
      </c>
      <c r="G3" s="20" t="s">
        <v>15</v>
      </c>
      <c r="H3" s="21" t="s">
        <v>16</v>
      </c>
      <c r="I3" s="22" t="s">
        <v>17</v>
      </c>
      <c r="J3" s="20" t="s">
        <v>18</v>
      </c>
      <c r="K3" s="23" t="s">
        <v>19</v>
      </c>
    </row>
    <row r="4" spans="1:23" ht="13.5" thickBot="1" x14ac:dyDescent="0.35">
      <c r="A4" s="24"/>
      <c r="B4" s="19"/>
      <c r="C4" s="19"/>
      <c r="D4" s="106"/>
      <c r="E4" s="20"/>
      <c r="F4" s="20"/>
      <c r="G4" s="20"/>
      <c r="H4" s="21"/>
      <c r="I4" s="22"/>
      <c r="J4" s="20"/>
      <c r="K4" s="23"/>
    </row>
    <row r="5" spans="1:23" ht="26.25" customHeight="1" thickBot="1" x14ac:dyDescent="0.35">
      <c r="A5" s="25" t="s">
        <v>20</v>
      </c>
      <c r="B5" s="26" t="s">
        <v>21</v>
      </c>
      <c r="C5" s="26" t="s">
        <v>22</v>
      </c>
      <c r="D5" s="107"/>
      <c r="E5" s="27" t="s">
        <v>23</v>
      </c>
      <c r="F5" s="27" t="s">
        <v>24</v>
      </c>
      <c r="G5" s="27" t="s">
        <v>25</v>
      </c>
      <c r="H5" s="27" t="s">
        <v>26</v>
      </c>
      <c r="I5" s="28" t="s">
        <v>27</v>
      </c>
      <c r="J5" s="27" t="s">
        <v>28</v>
      </c>
      <c r="K5" s="29" t="s">
        <v>29</v>
      </c>
    </row>
    <row r="6" spans="1:23" ht="13" x14ac:dyDescent="0.3">
      <c r="A6" s="30"/>
      <c r="B6" s="139" t="s">
        <v>104</v>
      </c>
      <c r="C6" s="31"/>
      <c r="D6" s="108"/>
      <c r="E6" s="79">
        <v>28</v>
      </c>
      <c r="F6" s="32"/>
      <c r="G6" s="32"/>
      <c r="H6" s="32"/>
      <c r="I6" s="33"/>
      <c r="J6" s="32"/>
      <c r="K6" s="34"/>
    </row>
    <row r="7" spans="1:23" ht="16.149999999999999" customHeight="1" x14ac:dyDescent="0.3">
      <c r="A7" s="30"/>
      <c r="B7" s="144" t="s">
        <v>105</v>
      </c>
      <c r="C7" s="36"/>
      <c r="D7" s="109"/>
      <c r="E7" s="141">
        <v>22</v>
      </c>
      <c r="F7" s="32"/>
      <c r="G7" s="32"/>
      <c r="H7" s="32"/>
      <c r="I7" s="33"/>
      <c r="J7" s="32"/>
      <c r="K7" s="34"/>
    </row>
    <row r="8" spans="1:23" s="99" customFormat="1" ht="13" x14ac:dyDescent="0.3">
      <c r="A8" s="263" t="s">
        <v>266</v>
      </c>
      <c r="B8" s="148"/>
      <c r="C8" s="134"/>
      <c r="D8" s="135"/>
      <c r="E8" s="138"/>
      <c r="F8" s="136"/>
      <c r="G8" s="138"/>
      <c r="H8" s="136"/>
      <c r="I8" s="138"/>
      <c r="J8" s="133"/>
      <c r="K8" s="145"/>
      <c r="L8" s="2"/>
      <c r="M8" s="2"/>
      <c r="N8" s="98"/>
      <c r="O8" s="100"/>
      <c r="P8" s="100"/>
      <c r="Q8" s="100"/>
      <c r="R8" s="100"/>
      <c r="S8" s="98"/>
      <c r="T8" s="101"/>
      <c r="U8" s="101"/>
      <c r="V8" s="101"/>
      <c r="W8" s="101"/>
    </row>
    <row r="9" spans="1:23" s="199" customFormat="1" ht="15" customHeight="1" x14ac:dyDescent="0.25">
      <c r="A9" s="262">
        <v>105</v>
      </c>
      <c r="B9" s="200" t="s">
        <v>72</v>
      </c>
      <c r="C9" s="201" t="s">
        <v>30</v>
      </c>
      <c r="D9" s="132">
        <v>5.0000000000000001E-3</v>
      </c>
      <c r="E9" s="141">
        <f>ROUND(D9*$E$6,0)</f>
        <v>0</v>
      </c>
      <c r="F9" s="205">
        <v>1</v>
      </c>
      <c r="G9" s="203">
        <f>(E9)*(F9)</f>
        <v>0</v>
      </c>
      <c r="H9" s="205">
        <v>12</v>
      </c>
      <c r="I9" s="191">
        <f>(G9)*(H9)</f>
        <v>0</v>
      </c>
      <c r="J9" s="204">
        <v>57.91</v>
      </c>
      <c r="K9" s="204">
        <f>(I9)*(J9)</f>
        <v>0</v>
      </c>
    </row>
    <row r="10" spans="1:23" s="199" customFormat="1" ht="13" x14ac:dyDescent="0.25">
      <c r="A10" s="264" t="s">
        <v>85</v>
      </c>
      <c r="B10" s="200" t="s">
        <v>86</v>
      </c>
      <c r="C10" s="201" t="s">
        <v>30</v>
      </c>
      <c r="D10" s="132">
        <v>5.0000000000000001E-3</v>
      </c>
      <c r="E10" s="141">
        <f>ROUND(D10*$E$6,0)</f>
        <v>0</v>
      </c>
      <c r="F10" s="205">
        <v>1</v>
      </c>
      <c r="G10" s="203">
        <f>(E10)*(F10)</f>
        <v>0</v>
      </c>
      <c r="H10" s="205">
        <v>1</v>
      </c>
      <c r="I10" s="191">
        <f>(G10)*(H10)</f>
        <v>0</v>
      </c>
      <c r="J10" s="204">
        <v>57.91</v>
      </c>
      <c r="K10" s="204">
        <f>(I10)*(J10)</f>
        <v>0</v>
      </c>
    </row>
    <row r="11" spans="1:23" s="140" customFormat="1" ht="13.15" customHeight="1" x14ac:dyDescent="0.25">
      <c r="A11" s="265"/>
      <c r="B11" s="154" t="s">
        <v>267</v>
      </c>
      <c r="C11" s="118"/>
      <c r="D11" s="119"/>
      <c r="E11" s="120"/>
      <c r="F11" s="171"/>
      <c r="G11" s="172"/>
      <c r="H11" s="128">
        <f>SUM(H9:H10)</f>
        <v>13</v>
      </c>
      <c r="I11" s="160">
        <f>SUM(I9:I10)</f>
        <v>0</v>
      </c>
      <c r="J11" s="165"/>
      <c r="K11" s="165">
        <f>SUM(K9:K10)</f>
        <v>0</v>
      </c>
    </row>
    <row r="12" spans="1:23" ht="13" x14ac:dyDescent="0.25">
      <c r="A12" s="42" t="s">
        <v>87</v>
      </c>
      <c r="B12" s="43"/>
      <c r="C12" s="41"/>
      <c r="D12" s="110"/>
      <c r="E12" s="161"/>
      <c r="F12" s="162"/>
      <c r="G12" s="161"/>
      <c r="H12" s="162"/>
      <c r="I12" s="161"/>
      <c r="J12" s="166"/>
      <c r="K12" s="166"/>
    </row>
    <row r="13" spans="1:23" s="121" customFormat="1" ht="13" x14ac:dyDescent="0.25">
      <c r="A13" s="83" t="s">
        <v>117</v>
      </c>
      <c r="B13" s="35" t="s">
        <v>88</v>
      </c>
      <c r="C13" s="36" t="s">
        <v>30</v>
      </c>
      <c r="D13" s="109">
        <v>0.01</v>
      </c>
      <c r="E13" s="146">
        <f>ROUND(D13*$E$6,0)</f>
        <v>0</v>
      </c>
      <c r="F13" s="146">
        <v>1</v>
      </c>
      <c r="G13" s="102">
        <f>(E13)*(F13)</f>
        <v>0</v>
      </c>
      <c r="H13" s="146">
        <v>0.5</v>
      </c>
      <c r="I13" s="102">
        <f>(G13)*(H13)</f>
        <v>0</v>
      </c>
      <c r="J13" s="204">
        <v>57.91</v>
      </c>
      <c r="K13" s="164">
        <f>(I13)*(J13)</f>
        <v>0</v>
      </c>
    </row>
    <row r="14" spans="1:23" s="121" customFormat="1" ht="21" customHeight="1" x14ac:dyDescent="0.25">
      <c r="A14" s="83">
        <v>111</v>
      </c>
      <c r="B14" s="35" t="s">
        <v>89</v>
      </c>
      <c r="C14" s="36" t="s">
        <v>30</v>
      </c>
      <c r="D14" s="109">
        <v>1</v>
      </c>
      <c r="E14" s="146">
        <f>ROUND(D14*$E$6,0) + ROUND(D14*$E$7,0)</f>
        <v>50</v>
      </c>
      <c r="F14" s="146">
        <v>1</v>
      </c>
      <c r="G14" s="102">
        <f>(E14)*(F14)</f>
        <v>50</v>
      </c>
      <c r="H14" s="146">
        <v>0.25</v>
      </c>
      <c r="I14" s="102">
        <f>(G14)*(H14)</f>
        <v>12.5</v>
      </c>
      <c r="J14" s="204">
        <v>57.91</v>
      </c>
      <c r="K14" s="164">
        <f>(I14)*(J14)</f>
        <v>723.875</v>
      </c>
    </row>
    <row r="15" spans="1:23" s="121" customFormat="1" ht="13" x14ac:dyDescent="0.25">
      <c r="A15" s="37" t="s">
        <v>120</v>
      </c>
      <c r="B15" s="38" t="s">
        <v>119</v>
      </c>
      <c r="C15" s="39" t="s">
        <v>30</v>
      </c>
      <c r="D15" s="109">
        <v>1</v>
      </c>
      <c r="E15" s="102">
        <f>ROUND(D15*$E$6,0)</f>
        <v>28</v>
      </c>
      <c r="F15" s="177">
        <v>1</v>
      </c>
      <c r="G15" s="102">
        <f t="shared" ref="G15:G23" si="0">(E15)*(F15)</f>
        <v>28</v>
      </c>
      <c r="H15" s="177">
        <v>1</v>
      </c>
      <c r="I15" s="102">
        <f t="shared" ref="I15:I23" si="1">(G15)*(H15)</f>
        <v>28</v>
      </c>
      <c r="J15" s="204">
        <v>57.91</v>
      </c>
      <c r="K15" s="183">
        <f t="shared" ref="K15:K23" si="2">(I15)*(J15)</f>
        <v>1621.48</v>
      </c>
      <c r="L15" s="207"/>
    </row>
    <row r="16" spans="1:23" s="121" customFormat="1" ht="13" x14ac:dyDescent="0.25">
      <c r="A16" s="37" t="s">
        <v>128</v>
      </c>
      <c r="B16" s="38" t="s">
        <v>118</v>
      </c>
      <c r="C16" s="39" t="s">
        <v>30</v>
      </c>
      <c r="D16" s="109">
        <v>1</v>
      </c>
      <c r="E16" s="191">
        <f>ROUND(D16*$E$6,0)</f>
        <v>28</v>
      </c>
      <c r="F16" s="177">
        <v>1</v>
      </c>
      <c r="G16" s="191">
        <f t="shared" si="0"/>
        <v>28</v>
      </c>
      <c r="H16" s="177">
        <v>8</v>
      </c>
      <c r="I16" s="191">
        <f t="shared" si="1"/>
        <v>224</v>
      </c>
      <c r="J16" s="204">
        <v>57.91</v>
      </c>
      <c r="K16" s="183">
        <f t="shared" si="2"/>
        <v>12971.84</v>
      </c>
    </row>
    <row r="17" spans="1:11" s="121" customFormat="1" ht="26" x14ac:dyDescent="0.25">
      <c r="A17" s="233" t="s">
        <v>121</v>
      </c>
      <c r="B17" s="234" t="s">
        <v>32</v>
      </c>
      <c r="C17" s="157" t="s">
        <v>38</v>
      </c>
      <c r="D17" s="235">
        <v>1</v>
      </c>
      <c r="E17" s="236">
        <f t="shared" ref="E17:E23" si="3">ROUND(D17*$E$6,0)</f>
        <v>28</v>
      </c>
      <c r="F17" s="237">
        <v>1</v>
      </c>
      <c r="G17" s="237">
        <v>0</v>
      </c>
      <c r="H17" s="237">
        <v>1</v>
      </c>
      <c r="I17" s="237">
        <f t="shared" si="1"/>
        <v>0</v>
      </c>
      <c r="J17" s="204">
        <v>57.91</v>
      </c>
      <c r="K17" s="238">
        <f t="shared" si="2"/>
        <v>0</v>
      </c>
    </row>
    <row r="18" spans="1:11" s="121" customFormat="1" ht="26" x14ac:dyDescent="0.25">
      <c r="A18" s="233" t="s">
        <v>122</v>
      </c>
      <c r="B18" s="234" t="s">
        <v>62</v>
      </c>
      <c r="C18" s="157" t="s">
        <v>63</v>
      </c>
      <c r="D18" s="235">
        <v>1</v>
      </c>
      <c r="E18" s="236">
        <f t="shared" si="3"/>
        <v>28</v>
      </c>
      <c r="F18" s="237">
        <v>1</v>
      </c>
      <c r="G18" s="237">
        <v>0</v>
      </c>
      <c r="H18" s="237">
        <v>3</v>
      </c>
      <c r="I18" s="237">
        <f t="shared" si="1"/>
        <v>0</v>
      </c>
      <c r="J18" s="204">
        <v>57.91</v>
      </c>
      <c r="K18" s="238">
        <f t="shared" si="2"/>
        <v>0</v>
      </c>
    </row>
    <row r="19" spans="1:11" s="121" customFormat="1" ht="26" x14ac:dyDescent="0.25">
      <c r="A19" s="233" t="s">
        <v>123</v>
      </c>
      <c r="B19" s="234" t="s">
        <v>64</v>
      </c>
      <c r="C19" s="157" t="s">
        <v>65</v>
      </c>
      <c r="D19" s="235">
        <v>1</v>
      </c>
      <c r="E19" s="236">
        <f t="shared" si="3"/>
        <v>28</v>
      </c>
      <c r="F19" s="237">
        <v>1</v>
      </c>
      <c r="G19" s="237">
        <v>0</v>
      </c>
      <c r="H19" s="237">
        <v>0.25</v>
      </c>
      <c r="I19" s="237">
        <f t="shared" si="1"/>
        <v>0</v>
      </c>
      <c r="J19" s="204">
        <v>57.91</v>
      </c>
      <c r="K19" s="238">
        <f t="shared" si="2"/>
        <v>0</v>
      </c>
    </row>
    <row r="20" spans="1:11" s="121" customFormat="1" ht="26" x14ac:dyDescent="0.25">
      <c r="A20" s="37" t="s">
        <v>124</v>
      </c>
      <c r="B20" s="38" t="s">
        <v>77</v>
      </c>
      <c r="C20" s="39" t="s">
        <v>74</v>
      </c>
      <c r="D20" s="109">
        <v>1</v>
      </c>
      <c r="E20" s="102">
        <f t="shared" si="3"/>
        <v>28</v>
      </c>
      <c r="F20" s="177">
        <v>1</v>
      </c>
      <c r="G20" s="177">
        <f t="shared" si="0"/>
        <v>28</v>
      </c>
      <c r="H20" s="177">
        <v>0.08</v>
      </c>
      <c r="I20" s="177">
        <f t="shared" si="1"/>
        <v>2.2400000000000002</v>
      </c>
      <c r="J20" s="204">
        <v>57.91</v>
      </c>
      <c r="K20" s="183">
        <f t="shared" si="2"/>
        <v>129.7184</v>
      </c>
    </row>
    <row r="21" spans="1:11" s="121" customFormat="1" ht="13" x14ac:dyDescent="0.25">
      <c r="A21" s="37" t="s">
        <v>125</v>
      </c>
      <c r="B21" s="38" t="s">
        <v>45</v>
      </c>
      <c r="C21" s="39" t="s">
        <v>30</v>
      </c>
      <c r="D21" s="109">
        <v>1</v>
      </c>
      <c r="E21" s="102">
        <f t="shared" si="3"/>
        <v>28</v>
      </c>
      <c r="F21" s="177">
        <v>1</v>
      </c>
      <c r="G21" s="102">
        <f t="shared" si="0"/>
        <v>28</v>
      </c>
      <c r="H21" s="177">
        <v>8.3000000000000004E-2</v>
      </c>
      <c r="I21" s="102">
        <f t="shared" si="1"/>
        <v>2.3240000000000003</v>
      </c>
      <c r="J21" s="204">
        <v>57.91</v>
      </c>
      <c r="K21" s="183">
        <f t="shared" si="2"/>
        <v>134.58284</v>
      </c>
    </row>
    <row r="22" spans="1:11" s="121" customFormat="1" ht="26" x14ac:dyDescent="0.25">
      <c r="A22" s="37" t="s">
        <v>126</v>
      </c>
      <c r="B22" s="38" t="s">
        <v>31</v>
      </c>
      <c r="C22" s="39" t="s">
        <v>30</v>
      </c>
      <c r="D22" s="109">
        <v>1</v>
      </c>
      <c r="E22" s="102">
        <f t="shared" si="3"/>
        <v>28</v>
      </c>
      <c r="F22" s="177">
        <v>1</v>
      </c>
      <c r="G22" s="102">
        <f>(E22)*(F22)</f>
        <v>28</v>
      </c>
      <c r="H22" s="177">
        <v>0.08</v>
      </c>
      <c r="I22" s="102">
        <f>(G22)*(H22)</f>
        <v>2.2400000000000002</v>
      </c>
      <c r="J22" s="204">
        <v>57.91</v>
      </c>
      <c r="K22" s="183">
        <f>(I22)*(J22)</f>
        <v>129.7184</v>
      </c>
    </row>
    <row r="23" spans="1:11" s="121" customFormat="1" ht="13" x14ac:dyDescent="0.25">
      <c r="A23" s="37" t="s">
        <v>127</v>
      </c>
      <c r="B23" s="38" t="s">
        <v>61</v>
      </c>
      <c r="C23" s="39" t="s">
        <v>30</v>
      </c>
      <c r="D23" s="109">
        <v>1</v>
      </c>
      <c r="E23" s="102">
        <f t="shared" si="3"/>
        <v>28</v>
      </c>
      <c r="F23" s="177">
        <v>1</v>
      </c>
      <c r="G23" s="102">
        <f t="shared" si="0"/>
        <v>28</v>
      </c>
      <c r="H23" s="177">
        <v>20</v>
      </c>
      <c r="I23" s="102">
        <f t="shared" si="1"/>
        <v>560</v>
      </c>
      <c r="J23" s="204">
        <v>57.91</v>
      </c>
      <c r="K23" s="183">
        <f t="shared" si="2"/>
        <v>32429.599999999999</v>
      </c>
    </row>
    <row r="24" spans="1:11" ht="13" x14ac:dyDescent="0.25">
      <c r="A24" s="117"/>
      <c r="B24" s="122" t="s">
        <v>95</v>
      </c>
      <c r="C24" s="123"/>
      <c r="D24" s="119"/>
      <c r="E24" s="158"/>
      <c r="F24" s="158"/>
      <c r="G24" s="158"/>
      <c r="H24" s="188">
        <f>SUM(H13:H23)</f>
        <v>34.243000000000002</v>
      </c>
      <c r="I24" s="159">
        <f>SUM(I13:I23)</f>
        <v>831.30400000000009</v>
      </c>
      <c r="J24" s="165"/>
      <c r="K24" s="184">
        <f>SUM(K13:K23)</f>
        <v>48140.814639999997</v>
      </c>
    </row>
    <row r="25" spans="1:11" ht="26" x14ac:dyDescent="0.25">
      <c r="A25" s="417" t="s">
        <v>90</v>
      </c>
      <c r="B25" s="40"/>
      <c r="C25" s="41"/>
      <c r="D25" s="110"/>
      <c r="E25" s="161"/>
      <c r="F25" s="162"/>
      <c r="G25" s="161"/>
      <c r="H25" s="162"/>
      <c r="I25" s="161"/>
      <c r="J25" s="166"/>
      <c r="K25" s="166"/>
    </row>
    <row r="26" spans="1:11" ht="13" x14ac:dyDescent="0.25">
      <c r="A26" s="37" t="s">
        <v>129</v>
      </c>
      <c r="B26" s="38" t="s">
        <v>205</v>
      </c>
      <c r="C26" s="39" t="s">
        <v>30</v>
      </c>
      <c r="D26" s="109">
        <v>1</v>
      </c>
      <c r="E26" s="177">
        <f>ROUND(D26*$E$7,0)</f>
        <v>22</v>
      </c>
      <c r="F26" s="177">
        <v>1</v>
      </c>
      <c r="G26" s="102">
        <f t="shared" ref="G26:G41" si="4">(E26)*(F26)</f>
        <v>22</v>
      </c>
      <c r="H26" s="178">
        <v>1</v>
      </c>
      <c r="I26" s="102">
        <f t="shared" ref="I26:I39" si="5">(G26)*(H26)</f>
        <v>22</v>
      </c>
      <c r="J26" s="204">
        <v>57.91</v>
      </c>
      <c r="K26" s="183">
        <f t="shared" ref="K26:K39" si="6">(I26)*(J26)</f>
        <v>1274.02</v>
      </c>
    </row>
    <row r="27" spans="1:11" ht="13" x14ac:dyDescent="0.25">
      <c r="A27" s="37" t="s">
        <v>130</v>
      </c>
      <c r="B27" s="38" t="s">
        <v>71</v>
      </c>
      <c r="C27" s="39" t="s">
        <v>55</v>
      </c>
      <c r="D27" s="109">
        <v>1</v>
      </c>
      <c r="E27" s="177">
        <f t="shared" ref="E27:E41" si="7">ROUND(D27*$E$7,0)</f>
        <v>22</v>
      </c>
      <c r="F27" s="177">
        <v>1</v>
      </c>
      <c r="G27" s="102">
        <f t="shared" si="4"/>
        <v>22</v>
      </c>
      <c r="H27" s="177">
        <v>0.5</v>
      </c>
      <c r="I27" s="102">
        <f t="shared" si="5"/>
        <v>11</v>
      </c>
      <c r="J27" s="204">
        <v>57.91</v>
      </c>
      <c r="K27" s="183">
        <f t="shared" si="6"/>
        <v>637.01</v>
      </c>
    </row>
    <row r="28" spans="1:11" ht="13" x14ac:dyDescent="0.25">
      <c r="A28" s="37" t="s">
        <v>131</v>
      </c>
      <c r="B28" s="38" t="s">
        <v>44</v>
      </c>
      <c r="C28" s="36" t="s">
        <v>110</v>
      </c>
      <c r="D28" s="109">
        <v>1</v>
      </c>
      <c r="E28" s="177">
        <f t="shared" si="7"/>
        <v>22</v>
      </c>
      <c r="F28" s="177">
        <v>1</v>
      </c>
      <c r="G28" s="102">
        <f t="shared" si="4"/>
        <v>22</v>
      </c>
      <c r="H28" s="177">
        <v>1</v>
      </c>
      <c r="I28" s="102">
        <f>(G28)*(H28)</f>
        <v>22</v>
      </c>
      <c r="J28" s="204">
        <v>57.91</v>
      </c>
      <c r="K28" s="183">
        <f>(I28)*(J28)</f>
        <v>1274.02</v>
      </c>
    </row>
    <row r="29" spans="1:11" ht="13" x14ac:dyDescent="0.25">
      <c r="A29" s="37" t="s">
        <v>132</v>
      </c>
      <c r="B29" s="38" t="s">
        <v>37</v>
      </c>
      <c r="C29" s="36" t="s">
        <v>111</v>
      </c>
      <c r="D29" s="109">
        <v>1</v>
      </c>
      <c r="E29" s="177">
        <f t="shared" si="7"/>
        <v>22</v>
      </c>
      <c r="F29" s="177">
        <v>1</v>
      </c>
      <c r="G29" s="102">
        <f t="shared" si="4"/>
        <v>22</v>
      </c>
      <c r="H29" s="177">
        <v>0.25</v>
      </c>
      <c r="I29" s="177">
        <f>(G29)*(H29)</f>
        <v>5.5</v>
      </c>
      <c r="J29" s="204">
        <v>57.91</v>
      </c>
      <c r="K29" s="183">
        <f>(I29)*(J29)</f>
        <v>318.505</v>
      </c>
    </row>
    <row r="30" spans="1:11" ht="13" x14ac:dyDescent="0.25">
      <c r="A30" s="37"/>
      <c r="B30" s="38" t="s">
        <v>351</v>
      </c>
      <c r="C30" s="201" t="s">
        <v>349</v>
      </c>
      <c r="D30" s="109">
        <v>1</v>
      </c>
      <c r="E30" s="177">
        <f t="shared" ref="E30" si="8">ROUND(D30*$E$7,0)</f>
        <v>22</v>
      </c>
      <c r="F30" s="177">
        <v>1</v>
      </c>
      <c r="G30" s="191">
        <f t="shared" ref="G30" si="9">(E30)*(F30)</f>
        <v>22</v>
      </c>
      <c r="H30" s="177">
        <v>0.25</v>
      </c>
      <c r="I30" s="177">
        <f>(G30)*(H30)</f>
        <v>5.5</v>
      </c>
      <c r="J30" s="204">
        <v>57.91</v>
      </c>
      <c r="K30" s="183">
        <f>(I30)*(J30)</f>
        <v>318.505</v>
      </c>
    </row>
    <row r="31" spans="1:11" ht="26" x14ac:dyDescent="0.25">
      <c r="A31" s="37" t="s">
        <v>133</v>
      </c>
      <c r="B31" s="38" t="s">
        <v>35</v>
      </c>
      <c r="C31" s="157" t="s">
        <v>341</v>
      </c>
      <c r="D31" s="109">
        <v>1</v>
      </c>
      <c r="E31" s="177">
        <f t="shared" si="7"/>
        <v>22</v>
      </c>
      <c r="F31" s="177">
        <v>1</v>
      </c>
      <c r="G31" s="102">
        <v>0</v>
      </c>
      <c r="H31" s="177">
        <v>0.16</v>
      </c>
      <c r="I31" s="177">
        <f t="shared" si="5"/>
        <v>0</v>
      </c>
      <c r="J31" s="164">
        <v>0</v>
      </c>
      <c r="K31" s="183">
        <f t="shared" si="6"/>
        <v>0</v>
      </c>
    </row>
    <row r="32" spans="1:11" ht="39" x14ac:dyDescent="0.25">
      <c r="A32" s="37" t="s">
        <v>134</v>
      </c>
      <c r="B32" s="38" t="s">
        <v>51</v>
      </c>
      <c r="C32" s="39" t="s">
        <v>340</v>
      </c>
      <c r="D32" s="109">
        <v>1</v>
      </c>
      <c r="E32" s="177">
        <f t="shared" si="7"/>
        <v>22</v>
      </c>
      <c r="F32" s="177">
        <v>1</v>
      </c>
      <c r="G32" s="102">
        <f t="shared" si="4"/>
        <v>22</v>
      </c>
      <c r="H32" s="177">
        <v>0.25</v>
      </c>
      <c r="I32" s="177">
        <f>(G32)*(H32)</f>
        <v>5.5</v>
      </c>
      <c r="J32" s="204">
        <v>57.91</v>
      </c>
      <c r="K32" s="183">
        <f>(I32)*(J32)</f>
        <v>318.505</v>
      </c>
    </row>
    <row r="33" spans="1:11" ht="39" x14ac:dyDescent="0.25">
      <c r="A33" s="37"/>
      <c r="B33" s="38" t="s">
        <v>345</v>
      </c>
      <c r="C33" s="39" t="s">
        <v>344</v>
      </c>
      <c r="D33" s="109">
        <v>1</v>
      </c>
      <c r="E33" s="177">
        <f t="shared" ref="E33" si="10">ROUND(D33*$E$7,0)</f>
        <v>22</v>
      </c>
      <c r="F33" s="177">
        <v>1</v>
      </c>
      <c r="G33" s="191">
        <f t="shared" ref="G33" si="11">(E33)*(F33)</f>
        <v>22</v>
      </c>
      <c r="H33" s="177">
        <v>0.25</v>
      </c>
      <c r="I33" s="177">
        <v>0</v>
      </c>
      <c r="J33" s="204">
        <v>57.91</v>
      </c>
      <c r="K33" s="183">
        <f>(I33)*(J33)</f>
        <v>0</v>
      </c>
    </row>
    <row r="34" spans="1:11" ht="39" x14ac:dyDescent="0.25">
      <c r="A34" s="37"/>
      <c r="B34" s="38" t="s">
        <v>346</v>
      </c>
      <c r="C34" s="39" t="s">
        <v>347</v>
      </c>
      <c r="D34" s="109">
        <v>1</v>
      </c>
      <c r="E34" s="177">
        <f t="shared" ref="E34" si="12">ROUND(D34*$E$7,0)</f>
        <v>22</v>
      </c>
      <c r="F34" s="177">
        <v>1</v>
      </c>
      <c r="G34" s="191">
        <f t="shared" ref="G34" si="13">(E34)*(F34)</f>
        <v>22</v>
      </c>
      <c r="H34" s="177">
        <v>0.25</v>
      </c>
      <c r="I34" s="177">
        <v>0</v>
      </c>
      <c r="J34" s="204">
        <v>57.91</v>
      </c>
      <c r="K34" s="183">
        <f>(I34)*(J34)</f>
        <v>0</v>
      </c>
    </row>
    <row r="35" spans="1:11" ht="13" x14ac:dyDescent="0.25">
      <c r="A35" s="37" t="s">
        <v>57</v>
      </c>
      <c r="B35" s="38" t="s">
        <v>48</v>
      </c>
      <c r="C35" s="39" t="s">
        <v>30</v>
      </c>
      <c r="D35" s="109">
        <v>1</v>
      </c>
      <c r="E35" s="177">
        <f t="shared" si="7"/>
        <v>22</v>
      </c>
      <c r="F35" s="177">
        <v>1</v>
      </c>
      <c r="G35" s="102">
        <f t="shared" si="4"/>
        <v>22</v>
      </c>
      <c r="H35" s="177">
        <v>1</v>
      </c>
      <c r="I35" s="102">
        <f t="shared" si="5"/>
        <v>22</v>
      </c>
      <c r="J35" s="204">
        <v>57.91</v>
      </c>
      <c r="K35" s="183">
        <f t="shared" si="6"/>
        <v>1274.02</v>
      </c>
    </row>
    <row r="36" spans="1:11" ht="26" x14ac:dyDescent="0.25">
      <c r="A36" s="37" t="s">
        <v>69</v>
      </c>
      <c r="B36" s="38" t="s">
        <v>151</v>
      </c>
      <c r="C36" s="39" t="s">
        <v>108</v>
      </c>
      <c r="D36" s="109">
        <v>1</v>
      </c>
      <c r="E36" s="177">
        <f t="shared" si="7"/>
        <v>22</v>
      </c>
      <c r="F36" s="177">
        <v>1</v>
      </c>
      <c r="G36" s="102">
        <f>(E36)*(F36)</f>
        <v>22</v>
      </c>
      <c r="H36" s="177">
        <v>1</v>
      </c>
      <c r="I36" s="102">
        <f>(G36)*(H36)</f>
        <v>22</v>
      </c>
      <c r="J36" s="204">
        <v>57.91</v>
      </c>
      <c r="K36" s="183">
        <f>(I36)*(J36)</f>
        <v>1274.02</v>
      </c>
    </row>
    <row r="37" spans="1:11" ht="13" x14ac:dyDescent="0.25">
      <c r="A37" s="37" t="s">
        <v>60</v>
      </c>
      <c r="B37" s="38" t="s">
        <v>49</v>
      </c>
      <c r="C37" s="39" t="s">
        <v>30</v>
      </c>
      <c r="D37" s="109">
        <v>1</v>
      </c>
      <c r="E37" s="177">
        <f t="shared" si="7"/>
        <v>22</v>
      </c>
      <c r="F37" s="177">
        <v>1</v>
      </c>
      <c r="G37" s="102">
        <f t="shared" si="4"/>
        <v>22</v>
      </c>
      <c r="H37" s="178">
        <v>0.5</v>
      </c>
      <c r="I37" s="102">
        <f t="shared" si="5"/>
        <v>11</v>
      </c>
      <c r="J37" s="204">
        <v>57.91</v>
      </c>
      <c r="K37" s="183">
        <f t="shared" si="6"/>
        <v>637.01</v>
      </c>
    </row>
    <row r="38" spans="1:11" ht="26" x14ac:dyDescent="0.25">
      <c r="A38" s="209" t="s">
        <v>135</v>
      </c>
      <c r="B38" s="38" t="s">
        <v>66</v>
      </c>
      <c r="C38" s="157" t="s">
        <v>343</v>
      </c>
      <c r="D38" s="109">
        <v>1</v>
      </c>
      <c r="E38" s="177">
        <f t="shared" si="7"/>
        <v>22</v>
      </c>
      <c r="F38" s="177">
        <v>5</v>
      </c>
      <c r="G38" s="177">
        <v>0</v>
      </c>
      <c r="H38" s="177">
        <v>1</v>
      </c>
      <c r="I38" s="177">
        <f t="shared" si="5"/>
        <v>0</v>
      </c>
      <c r="J38" s="164">
        <v>0</v>
      </c>
      <c r="K38" s="183">
        <f t="shared" si="6"/>
        <v>0</v>
      </c>
    </row>
    <row r="39" spans="1:11" ht="26" x14ac:dyDescent="0.25">
      <c r="A39" s="37" t="s">
        <v>140</v>
      </c>
      <c r="B39" s="38" t="s">
        <v>54</v>
      </c>
      <c r="C39" s="157" t="s">
        <v>339</v>
      </c>
      <c r="D39" s="109">
        <v>1</v>
      </c>
      <c r="E39" s="177">
        <f t="shared" si="7"/>
        <v>22</v>
      </c>
      <c r="F39" s="177">
        <v>2</v>
      </c>
      <c r="G39" s="177">
        <v>0</v>
      </c>
      <c r="H39" s="177">
        <v>1.5</v>
      </c>
      <c r="I39" s="177">
        <f t="shared" si="5"/>
        <v>0</v>
      </c>
      <c r="J39" s="164">
        <v>0</v>
      </c>
      <c r="K39" s="183">
        <f t="shared" si="6"/>
        <v>0</v>
      </c>
    </row>
    <row r="40" spans="1:11" ht="13" x14ac:dyDescent="0.25">
      <c r="A40" s="37" t="s">
        <v>137</v>
      </c>
      <c r="B40" s="38" t="s">
        <v>58</v>
      </c>
      <c r="C40" s="39" t="s">
        <v>30</v>
      </c>
      <c r="D40" s="109">
        <v>1</v>
      </c>
      <c r="E40" s="177">
        <f t="shared" si="7"/>
        <v>22</v>
      </c>
      <c r="F40" s="177">
        <v>2</v>
      </c>
      <c r="G40" s="102">
        <f t="shared" si="4"/>
        <v>44</v>
      </c>
      <c r="H40" s="177">
        <v>1</v>
      </c>
      <c r="I40" s="102">
        <f>(G40)*(H40)</f>
        <v>44</v>
      </c>
      <c r="J40" s="204">
        <v>57.91</v>
      </c>
      <c r="K40" s="183">
        <f>(I40)*(J40)</f>
        <v>2548.04</v>
      </c>
    </row>
    <row r="41" spans="1:11" ht="13" x14ac:dyDescent="0.25">
      <c r="A41" s="39" t="s">
        <v>136</v>
      </c>
      <c r="B41" s="38" t="s">
        <v>67</v>
      </c>
      <c r="C41" s="39" t="s">
        <v>30</v>
      </c>
      <c r="D41" s="109">
        <v>1</v>
      </c>
      <c r="E41" s="177">
        <f t="shared" si="7"/>
        <v>22</v>
      </c>
      <c r="F41" s="179">
        <v>1</v>
      </c>
      <c r="G41" s="163">
        <f t="shared" si="4"/>
        <v>22</v>
      </c>
      <c r="H41" s="179">
        <v>1</v>
      </c>
      <c r="I41" s="163">
        <f>(G41)*(H41)</f>
        <v>22</v>
      </c>
      <c r="J41" s="204">
        <v>57.91</v>
      </c>
      <c r="K41" s="185">
        <f>(I41)*(J41)</f>
        <v>1274.02</v>
      </c>
    </row>
    <row r="42" spans="1:11" ht="13" x14ac:dyDescent="0.25">
      <c r="A42" s="125"/>
      <c r="B42" s="124" t="s">
        <v>96</v>
      </c>
      <c r="C42" s="126"/>
      <c r="D42" s="127"/>
      <c r="E42" s="160"/>
      <c r="F42" s="159"/>
      <c r="G42" s="160"/>
      <c r="H42" s="188">
        <f>SUM(H26:H41)</f>
        <v>10.91</v>
      </c>
      <c r="I42" s="160">
        <f>SUM(I26:I41)</f>
        <v>192.5</v>
      </c>
      <c r="J42" s="165"/>
      <c r="K42" s="184">
        <f>SUM(K26:K41)</f>
        <v>11147.675000000003</v>
      </c>
    </row>
    <row r="43" spans="1:11" ht="13" x14ac:dyDescent="0.25">
      <c r="A43" s="42" t="s">
        <v>91</v>
      </c>
      <c r="B43" s="40"/>
      <c r="C43" s="41"/>
      <c r="D43" s="110"/>
      <c r="E43" s="161"/>
      <c r="F43" s="162"/>
      <c r="G43" s="161"/>
      <c r="H43" s="162"/>
      <c r="I43" s="161"/>
      <c r="J43" s="166"/>
      <c r="K43" s="166"/>
    </row>
    <row r="44" spans="1:11" ht="13" x14ac:dyDescent="0.25">
      <c r="A44" s="37" t="s">
        <v>141</v>
      </c>
      <c r="B44" s="38" t="s">
        <v>50</v>
      </c>
      <c r="C44" s="39" t="s">
        <v>30</v>
      </c>
      <c r="D44" s="109">
        <v>0.01</v>
      </c>
      <c r="E44" s="178">
        <f>ROUND(D44*$E$7,0)</f>
        <v>0</v>
      </c>
      <c r="F44" s="177">
        <v>1</v>
      </c>
      <c r="G44" s="102">
        <f>(E44)*(F44)</f>
        <v>0</v>
      </c>
      <c r="H44" s="178">
        <v>0.5</v>
      </c>
      <c r="I44" s="102">
        <f>(G44)*(H44)</f>
        <v>0</v>
      </c>
      <c r="J44" s="204">
        <v>57.91</v>
      </c>
      <c r="K44" s="183">
        <f>(I44)*(J44)</f>
        <v>0</v>
      </c>
    </row>
    <row r="45" spans="1:11" ht="13" x14ac:dyDescent="0.25">
      <c r="A45" s="37" t="s">
        <v>142</v>
      </c>
      <c r="B45" s="38" t="s">
        <v>70</v>
      </c>
      <c r="C45" s="39" t="s">
        <v>30</v>
      </c>
      <c r="D45" s="109">
        <v>0.02</v>
      </c>
      <c r="E45" s="178">
        <f t="shared" ref="E45:E47" si="14">ROUND(D45*$E$7,0)</f>
        <v>0</v>
      </c>
      <c r="F45" s="177">
        <v>1</v>
      </c>
      <c r="G45" s="102">
        <f>(E45)*(F45)</f>
        <v>0</v>
      </c>
      <c r="H45" s="178">
        <v>24</v>
      </c>
      <c r="I45" s="102">
        <f>(G45)*(H45)</f>
        <v>0</v>
      </c>
      <c r="J45" s="204">
        <v>57.91</v>
      </c>
      <c r="K45" s="183">
        <f>(I45)*(J45)</f>
        <v>0</v>
      </c>
    </row>
    <row r="46" spans="1:11" ht="13" x14ac:dyDescent="0.25">
      <c r="A46" s="37" t="s">
        <v>138</v>
      </c>
      <c r="B46" s="38" t="s">
        <v>68</v>
      </c>
      <c r="C46" s="39" t="s">
        <v>337</v>
      </c>
      <c r="D46" s="109">
        <v>1</v>
      </c>
      <c r="E46" s="178">
        <f t="shared" si="14"/>
        <v>22</v>
      </c>
      <c r="F46" s="177">
        <v>1</v>
      </c>
      <c r="G46" s="102">
        <f>(E46)*(F46)</f>
        <v>22</v>
      </c>
      <c r="H46" s="177">
        <v>1</v>
      </c>
      <c r="I46" s="102">
        <f>(G46)*(H46)</f>
        <v>22</v>
      </c>
      <c r="J46" s="204">
        <v>57.91</v>
      </c>
      <c r="K46" s="183">
        <f>(I46)*(J46)</f>
        <v>1274.02</v>
      </c>
    </row>
    <row r="47" spans="1:11" ht="13" x14ac:dyDescent="0.25">
      <c r="A47" s="210" t="s">
        <v>139</v>
      </c>
      <c r="B47" s="38" t="s">
        <v>75</v>
      </c>
      <c r="C47" s="39" t="s">
        <v>30</v>
      </c>
      <c r="D47" s="109">
        <v>1</v>
      </c>
      <c r="E47" s="178">
        <f t="shared" si="14"/>
        <v>22</v>
      </c>
      <c r="F47" s="177">
        <v>1</v>
      </c>
      <c r="G47" s="102">
        <f>(E47)*(F47)</f>
        <v>22</v>
      </c>
      <c r="H47" s="177">
        <v>1</v>
      </c>
      <c r="I47" s="102">
        <f>(G47)*(H47)</f>
        <v>22</v>
      </c>
      <c r="J47" s="204">
        <v>57.91</v>
      </c>
      <c r="K47" s="183">
        <f>(I47)*(J47)</f>
        <v>1274.02</v>
      </c>
    </row>
    <row r="48" spans="1:11" ht="13" x14ac:dyDescent="0.25">
      <c r="A48" s="125"/>
      <c r="B48" s="124" t="s">
        <v>97</v>
      </c>
      <c r="C48" s="126"/>
      <c r="D48" s="127"/>
      <c r="E48" s="160"/>
      <c r="F48" s="159"/>
      <c r="G48" s="160"/>
      <c r="H48" s="188">
        <f>SUM(H44:H47)</f>
        <v>26.5</v>
      </c>
      <c r="I48" s="160">
        <f>SUM(I44:I47)</f>
        <v>44</v>
      </c>
      <c r="J48" s="165"/>
      <c r="K48" s="184">
        <f>SUM(K44:K47)</f>
        <v>2548.04</v>
      </c>
    </row>
    <row r="49" spans="1:11" ht="13.9" customHeight="1" x14ac:dyDescent="0.3">
      <c r="B49" s="226"/>
      <c r="C49" s="11"/>
      <c r="D49" s="111"/>
      <c r="E49" s="225"/>
      <c r="F49" s="227" t="s">
        <v>73</v>
      </c>
      <c r="G49" s="228">
        <f>SUM(G12:G48)</f>
        <v>570</v>
      </c>
      <c r="H49" s="229"/>
      <c r="I49" s="228">
        <f>I24+I42+I48</f>
        <v>1067.8040000000001</v>
      </c>
      <c r="J49" s="230"/>
      <c r="K49" s="231">
        <f>K24+K42+K48</f>
        <v>61836.529640000001</v>
      </c>
    </row>
    <row r="50" spans="1:11" ht="13" x14ac:dyDescent="0.3">
      <c r="A50" s="208"/>
      <c r="C50" s="45"/>
      <c r="D50" s="112"/>
      <c r="E50" s="180"/>
      <c r="F50" s="169"/>
      <c r="G50" s="181"/>
      <c r="H50" s="182"/>
      <c r="I50" s="181"/>
      <c r="J50" s="186"/>
      <c r="K50" s="187"/>
    </row>
    <row r="51" spans="1:11" x14ac:dyDescent="0.25">
      <c r="K51" s="47"/>
    </row>
    <row r="52" spans="1:11" x14ac:dyDescent="0.25">
      <c r="K52" s="47"/>
    </row>
    <row r="53" spans="1:11" ht="13" x14ac:dyDescent="0.3">
      <c r="B53" s="44"/>
      <c r="K53" s="47"/>
    </row>
    <row r="54" spans="1:11" x14ac:dyDescent="0.25">
      <c r="K54" s="47"/>
    </row>
    <row r="55" spans="1:11" x14ac:dyDescent="0.25">
      <c r="C55" s="48"/>
      <c r="D55" s="114"/>
      <c r="E55" s="49"/>
      <c r="F55" s="49"/>
      <c r="G55" s="49"/>
      <c r="K55" s="47"/>
    </row>
    <row r="56" spans="1:11" x14ac:dyDescent="0.25">
      <c r="C56" s="48"/>
      <c r="D56" s="114"/>
      <c r="E56" s="49"/>
      <c r="F56" s="49"/>
      <c r="G56" s="49"/>
      <c r="K56" s="47"/>
    </row>
    <row r="57" spans="1:11" x14ac:dyDescent="0.25">
      <c r="A57" s="50"/>
      <c r="B57" s="49"/>
      <c r="C57" s="48"/>
      <c r="D57" s="114"/>
      <c r="E57" s="49"/>
      <c r="F57" s="49"/>
      <c r="G57" s="49"/>
      <c r="H57" s="47"/>
      <c r="I57" s="47"/>
      <c r="J57" s="47"/>
      <c r="K57" s="47"/>
    </row>
    <row r="58" spans="1:11" x14ac:dyDescent="0.25">
      <c r="A58" s="50"/>
      <c r="B58" s="50"/>
      <c r="C58" s="48"/>
      <c r="D58" s="114"/>
      <c r="E58" s="49"/>
      <c r="F58" s="49"/>
      <c r="G58" s="51"/>
      <c r="H58" s="47"/>
      <c r="I58" s="47"/>
      <c r="J58" s="47"/>
      <c r="K58" s="47"/>
    </row>
    <row r="59" spans="1:11" x14ac:dyDescent="0.25">
      <c r="A59" s="50"/>
      <c r="B59" s="50"/>
      <c r="C59" s="52"/>
      <c r="D59" s="115"/>
      <c r="E59" s="47"/>
      <c r="F59" s="47"/>
      <c r="G59" s="47"/>
      <c r="H59" s="47"/>
      <c r="I59" s="47"/>
      <c r="J59" s="47"/>
      <c r="K59" s="47"/>
    </row>
    <row r="60" spans="1:11" x14ac:dyDescent="0.25">
      <c r="A60" s="50"/>
      <c r="B60" s="53"/>
      <c r="C60" s="52"/>
      <c r="D60" s="115"/>
      <c r="E60" s="47"/>
      <c r="F60" s="47"/>
      <c r="G60" s="47"/>
      <c r="H60" s="47"/>
      <c r="I60" s="47"/>
      <c r="J60" s="47"/>
      <c r="K60" s="47"/>
    </row>
    <row r="61" spans="1:11" x14ac:dyDescent="0.25">
      <c r="A61" s="50"/>
      <c r="B61" s="53"/>
      <c r="C61" s="52"/>
      <c r="D61" s="115"/>
      <c r="E61" s="47"/>
      <c r="F61" s="47"/>
      <c r="G61" s="47"/>
      <c r="H61" s="47"/>
      <c r="I61" s="47"/>
      <c r="J61" s="47"/>
      <c r="K61" s="47"/>
    </row>
    <row r="62" spans="1:11" x14ac:dyDescent="0.25">
      <c r="A62" s="50"/>
      <c r="B62" s="53"/>
      <c r="C62" s="52"/>
      <c r="D62" s="115"/>
      <c r="E62" s="47"/>
      <c r="F62" s="47"/>
      <c r="G62" s="47"/>
      <c r="H62" s="47"/>
      <c r="I62" s="47"/>
      <c r="J62" s="47"/>
      <c r="K62" s="47"/>
    </row>
    <row r="63" spans="1:11" x14ac:dyDescent="0.25">
      <c r="A63" s="50"/>
      <c r="B63" s="47"/>
      <c r="C63" s="52"/>
      <c r="D63" s="115"/>
      <c r="E63" s="47"/>
      <c r="F63" s="47"/>
      <c r="G63" s="47"/>
      <c r="H63" s="47"/>
      <c r="I63" s="47"/>
      <c r="J63" s="47"/>
      <c r="K63" s="47"/>
    </row>
    <row r="64" spans="1:11" x14ac:dyDescent="0.25">
      <c r="A64" s="50"/>
      <c r="B64" s="47"/>
      <c r="C64" s="52"/>
      <c r="D64" s="115"/>
      <c r="E64" s="47"/>
      <c r="F64" s="47"/>
      <c r="G64" s="47"/>
      <c r="H64" s="47"/>
      <c r="I64" s="47"/>
      <c r="J64" s="47"/>
      <c r="K64" s="47"/>
    </row>
    <row r="65" spans="1:11" x14ac:dyDescent="0.25">
      <c r="A65" s="50"/>
      <c r="B65" s="47"/>
      <c r="C65" s="52"/>
      <c r="D65" s="115"/>
      <c r="E65" s="47"/>
      <c r="F65" s="47"/>
      <c r="G65" s="47"/>
      <c r="H65" s="47"/>
      <c r="I65" s="47"/>
      <c r="J65" s="47"/>
      <c r="K65" s="47"/>
    </row>
    <row r="66" spans="1:11" x14ac:dyDescent="0.25">
      <c r="A66" s="50"/>
      <c r="B66" s="53"/>
      <c r="C66" s="52"/>
      <c r="D66" s="115"/>
      <c r="E66" s="47"/>
      <c r="F66" s="47"/>
      <c r="G66" s="47"/>
      <c r="H66" s="47"/>
      <c r="I66" s="54"/>
      <c r="J66" s="54"/>
      <c r="K66" s="54"/>
    </row>
    <row r="67" spans="1:11" x14ac:dyDescent="0.25">
      <c r="A67" s="50"/>
      <c r="B67" s="53"/>
      <c r="C67" s="52"/>
      <c r="D67" s="115"/>
      <c r="E67" s="47"/>
      <c r="F67" s="47"/>
      <c r="G67" s="47"/>
      <c r="H67" s="47"/>
      <c r="I67" s="54"/>
      <c r="J67" s="54"/>
      <c r="K67" s="54"/>
    </row>
    <row r="68" spans="1:11" x14ac:dyDescent="0.25">
      <c r="A68" s="50"/>
      <c r="B68" s="53"/>
      <c r="C68" s="52"/>
      <c r="D68" s="115"/>
      <c r="E68" s="47"/>
      <c r="F68" s="47"/>
      <c r="G68" s="47"/>
      <c r="H68" s="54"/>
      <c r="I68" s="54"/>
      <c r="J68" s="54"/>
      <c r="K68" s="54"/>
    </row>
    <row r="69" spans="1:11" x14ac:dyDescent="0.25">
      <c r="A69" s="50"/>
      <c r="B69" s="47"/>
      <c r="C69" s="52"/>
      <c r="D69" s="115"/>
      <c r="E69" s="47"/>
      <c r="F69" s="47"/>
      <c r="G69" s="47"/>
      <c r="H69" s="54"/>
      <c r="I69" s="54"/>
      <c r="J69" s="54"/>
      <c r="K69" s="54"/>
    </row>
    <row r="70" spans="1:11" x14ac:dyDescent="0.25">
      <c r="A70" s="50"/>
      <c r="B70" s="47"/>
      <c r="C70" s="52"/>
      <c r="D70" s="115"/>
      <c r="E70" s="47"/>
      <c r="F70" s="47"/>
      <c r="G70" s="47"/>
      <c r="H70" s="54"/>
      <c r="I70" s="54"/>
      <c r="J70" s="54"/>
      <c r="K70" s="54"/>
    </row>
    <row r="71" spans="1:11" x14ac:dyDescent="0.25">
      <c r="A71" s="50"/>
      <c r="B71" s="47"/>
      <c r="C71" s="52"/>
      <c r="D71" s="115"/>
      <c r="E71" s="47"/>
      <c r="F71" s="47"/>
      <c r="G71" s="47"/>
      <c r="H71" s="47"/>
      <c r="I71" s="54"/>
      <c r="J71" s="54"/>
      <c r="K71" s="54"/>
    </row>
    <row r="72" spans="1:11" x14ac:dyDescent="0.25">
      <c r="A72" s="50"/>
      <c r="B72" s="53"/>
      <c r="C72" s="52"/>
      <c r="D72" s="115"/>
      <c r="E72" s="47"/>
      <c r="F72" s="47"/>
      <c r="G72" s="47"/>
      <c r="H72" s="47"/>
      <c r="I72" s="54"/>
      <c r="J72" s="54"/>
      <c r="K72" s="54"/>
    </row>
    <row r="73" spans="1:11" x14ac:dyDescent="0.25">
      <c r="A73" s="50"/>
      <c r="B73" s="53"/>
      <c r="C73" s="52"/>
      <c r="D73" s="115"/>
      <c r="E73" s="47"/>
      <c r="F73" s="47"/>
      <c r="G73" s="47"/>
      <c r="H73" s="47"/>
      <c r="I73" s="54"/>
      <c r="J73" s="54"/>
      <c r="K73" s="54"/>
    </row>
    <row r="74" spans="1:11" x14ac:dyDescent="0.25">
      <c r="A74" s="50"/>
      <c r="B74" s="53"/>
      <c r="C74" s="52"/>
      <c r="D74" s="115"/>
      <c r="E74" s="47"/>
      <c r="F74" s="47"/>
      <c r="G74" s="47"/>
      <c r="H74" s="54"/>
      <c r="I74" s="54"/>
      <c r="J74" s="54"/>
      <c r="K74" s="54"/>
    </row>
    <row r="75" spans="1:11" x14ac:dyDescent="0.25">
      <c r="A75" s="50"/>
      <c r="B75" s="47"/>
      <c r="C75" s="52"/>
      <c r="D75" s="115"/>
      <c r="E75" s="47"/>
      <c r="F75" s="47"/>
      <c r="G75" s="47"/>
      <c r="H75" s="54"/>
      <c r="I75" s="54"/>
      <c r="J75" s="54"/>
      <c r="K75" s="54"/>
    </row>
    <row r="76" spans="1:11" x14ac:dyDescent="0.25">
      <c r="A76" s="50"/>
      <c r="B76" s="47"/>
      <c r="C76" s="52"/>
      <c r="D76" s="115"/>
      <c r="E76" s="47"/>
      <c r="F76" s="47"/>
      <c r="G76" s="47"/>
      <c r="H76" s="54"/>
      <c r="I76" s="54"/>
      <c r="J76" s="54"/>
      <c r="K76" s="54"/>
    </row>
    <row r="77" spans="1:11" x14ac:dyDescent="0.25">
      <c r="A77" s="50"/>
      <c r="B77" s="47"/>
      <c r="C77" s="55"/>
      <c r="D77" s="116"/>
      <c r="E77" s="50"/>
      <c r="F77" s="50"/>
      <c r="G77" s="50"/>
      <c r="H77" s="54"/>
      <c r="I77" s="54"/>
      <c r="J77" s="54"/>
      <c r="K77" s="54"/>
    </row>
    <row r="78" spans="1:11" x14ac:dyDescent="0.25">
      <c r="B78" s="50"/>
      <c r="H78" s="56"/>
      <c r="I78" s="56"/>
      <c r="J78" s="56"/>
      <c r="K78" s="54"/>
    </row>
    <row r="79" spans="1:11" x14ac:dyDescent="0.25">
      <c r="H79" s="56"/>
      <c r="I79" s="56"/>
      <c r="J79" s="56"/>
      <c r="K79" s="54"/>
    </row>
    <row r="80" spans="1:11" x14ac:dyDescent="0.25">
      <c r="H80" s="56"/>
      <c r="I80" s="56"/>
      <c r="J80" s="56"/>
      <c r="K80" s="54"/>
    </row>
    <row r="81" spans="8:11" x14ac:dyDescent="0.25">
      <c r="H81" s="56"/>
      <c r="I81" s="56"/>
      <c r="J81" s="56"/>
      <c r="K81" s="54"/>
    </row>
    <row r="82" spans="8:11" x14ac:dyDescent="0.25">
      <c r="K82" s="11"/>
    </row>
    <row r="83" spans="8:11" x14ac:dyDescent="0.25">
      <c r="K83" s="11"/>
    </row>
    <row r="84" spans="8:11" x14ac:dyDescent="0.25">
      <c r="K84" s="11"/>
    </row>
    <row r="85" spans="8:11" x14ac:dyDescent="0.25">
      <c r="K85" s="11"/>
    </row>
    <row r="86" spans="8:11" x14ac:dyDescent="0.25">
      <c r="K86" s="11"/>
    </row>
    <row r="87" spans="8:11" x14ac:dyDescent="0.25">
      <c r="K87" s="11"/>
    </row>
    <row r="88" spans="8:11" x14ac:dyDescent="0.25">
      <c r="K88" s="11"/>
    </row>
    <row r="89" spans="8:11" x14ac:dyDescent="0.25">
      <c r="K89" s="11"/>
    </row>
    <row r="90" spans="8:11" x14ac:dyDescent="0.25">
      <c r="K90" s="11"/>
    </row>
    <row r="91" spans="8:11" x14ac:dyDescent="0.25">
      <c r="K91" s="11"/>
    </row>
    <row r="92" spans="8:11" x14ac:dyDescent="0.25">
      <c r="K92" s="11"/>
    </row>
    <row r="93" spans="8:11" x14ac:dyDescent="0.25">
      <c r="K93" s="11"/>
    </row>
    <row r="94" spans="8:11" x14ac:dyDescent="0.25">
      <c r="K94" s="11"/>
    </row>
    <row r="95" spans="8:11" x14ac:dyDescent="0.25">
      <c r="K95" s="11"/>
    </row>
    <row r="96" spans="8:11" x14ac:dyDescent="0.25">
      <c r="K96" s="11"/>
    </row>
    <row r="97" spans="11:11" x14ac:dyDescent="0.25">
      <c r="K97" s="11"/>
    </row>
    <row r="98" spans="11:11" x14ac:dyDescent="0.25">
      <c r="K98" s="11"/>
    </row>
    <row r="99" spans="11:11" x14ac:dyDescent="0.25">
      <c r="K99" s="11"/>
    </row>
    <row r="100" spans="11:11" x14ac:dyDescent="0.25">
      <c r="K100" s="11"/>
    </row>
    <row r="101" spans="11:11" x14ac:dyDescent="0.25">
      <c r="K101" s="11"/>
    </row>
    <row r="102" spans="11:11" x14ac:dyDescent="0.25">
      <c r="K102" s="11"/>
    </row>
    <row r="103" spans="11:11" x14ac:dyDescent="0.25">
      <c r="K103" s="11"/>
    </row>
    <row r="104" spans="11:11" x14ac:dyDescent="0.25">
      <c r="K104" s="11"/>
    </row>
    <row r="105" spans="11:11" x14ac:dyDescent="0.25">
      <c r="K105" s="11"/>
    </row>
    <row r="106" spans="11:11" x14ac:dyDescent="0.25">
      <c r="K106" s="11"/>
    </row>
    <row r="107" spans="11:11" x14ac:dyDescent="0.25">
      <c r="K107" s="11"/>
    </row>
    <row r="108" spans="11:11" x14ac:dyDescent="0.25">
      <c r="K108" s="11"/>
    </row>
    <row r="109" spans="11:11" x14ac:dyDescent="0.25">
      <c r="K109" s="11"/>
    </row>
    <row r="110" spans="11:11" x14ac:dyDescent="0.25">
      <c r="K110" s="11"/>
    </row>
    <row r="111" spans="11:11" x14ac:dyDescent="0.25">
      <c r="K111" s="11"/>
    </row>
    <row r="112" spans="11:11" x14ac:dyDescent="0.25">
      <c r="K112" s="11"/>
    </row>
    <row r="113" spans="11:11" x14ac:dyDescent="0.25">
      <c r="K113" s="11"/>
    </row>
    <row r="114" spans="11:11" x14ac:dyDescent="0.25">
      <c r="K114" s="11"/>
    </row>
    <row r="115" spans="11:11" x14ac:dyDescent="0.25">
      <c r="K115" s="11"/>
    </row>
    <row r="116" spans="11:11" x14ac:dyDescent="0.25">
      <c r="K116" s="11"/>
    </row>
    <row r="117" spans="11:11" x14ac:dyDescent="0.25">
      <c r="K117" s="11"/>
    </row>
    <row r="118" spans="11:11" x14ac:dyDescent="0.25">
      <c r="K118" s="11"/>
    </row>
    <row r="119" spans="11:11" x14ac:dyDescent="0.25">
      <c r="K119" s="11"/>
    </row>
    <row r="120" spans="11:11" x14ac:dyDescent="0.25">
      <c r="K120" s="11"/>
    </row>
    <row r="121" spans="11:11" x14ac:dyDescent="0.25">
      <c r="K121" s="11"/>
    </row>
    <row r="122" spans="11:11" x14ac:dyDescent="0.25">
      <c r="K122" s="11"/>
    </row>
    <row r="123" spans="11:11" x14ac:dyDescent="0.25">
      <c r="K123" s="11"/>
    </row>
    <row r="124" spans="11:11" x14ac:dyDescent="0.25">
      <c r="K124" s="11"/>
    </row>
    <row r="125" spans="11:11" x14ac:dyDescent="0.25">
      <c r="K125" s="11"/>
    </row>
    <row r="126" spans="11:11" x14ac:dyDescent="0.25">
      <c r="K126" s="11"/>
    </row>
    <row r="127" spans="11:11" x14ac:dyDescent="0.25">
      <c r="K127" s="11"/>
    </row>
    <row r="128" spans="11:11" x14ac:dyDescent="0.25">
      <c r="K128" s="11"/>
    </row>
    <row r="129" spans="11:11" x14ac:dyDescent="0.25">
      <c r="K129" s="11"/>
    </row>
    <row r="130" spans="11:11" x14ac:dyDescent="0.25">
      <c r="K130" s="11"/>
    </row>
    <row r="131" spans="11:11" x14ac:dyDescent="0.25">
      <c r="K131" s="11"/>
    </row>
    <row r="132" spans="11:11" x14ac:dyDescent="0.25">
      <c r="K132" s="11"/>
    </row>
    <row r="133" spans="11:11" x14ac:dyDescent="0.25">
      <c r="K133" s="11"/>
    </row>
    <row r="134" spans="11:11" x14ac:dyDescent="0.25">
      <c r="K134" s="11"/>
    </row>
    <row r="135" spans="11:11" x14ac:dyDescent="0.25">
      <c r="K135" s="11"/>
    </row>
    <row r="136" spans="11:11" x14ac:dyDescent="0.25">
      <c r="K136" s="11"/>
    </row>
    <row r="137" spans="11:11" x14ac:dyDescent="0.25">
      <c r="K137" s="11"/>
    </row>
    <row r="138" spans="11:11" x14ac:dyDescent="0.25">
      <c r="K138" s="11"/>
    </row>
    <row r="139" spans="11:11" x14ac:dyDescent="0.25">
      <c r="K139" s="11"/>
    </row>
    <row r="140" spans="11:11" x14ac:dyDescent="0.25">
      <c r="K140" s="11"/>
    </row>
    <row r="141" spans="11:11" x14ac:dyDescent="0.25">
      <c r="K141" s="11"/>
    </row>
    <row r="142" spans="11:11" x14ac:dyDescent="0.25">
      <c r="K142" s="11"/>
    </row>
    <row r="143" spans="11:11" x14ac:dyDescent="0.25">
      <c r="K143" s="11"/>
    </row>
    <row r="144" spans="11:11" x14ac:dyDescent="0.25">
      <c r="K144" s="11"/>
    </row>
    <row r="145" spans="11:11" x14ac:dyDescent="0.25">
      <c r="K145" s="11"/>
    </row>
    <row r="146" spans="11:11" x14ac:dyDescent="0.25">
      <c r="K146" s="11"/>
    </row>
    <row r="147" spans="11:11" x14ac:dyDescent="0.25">
      <c r="K147" s="11"/>
    </row>
    <row r="148" spans="11:11" x14ac:dyDescent="0.25">
      <c r="K148" s="11"/>
    </row>
    <row r="149" spans="11:11" x14ac:dyDescent="0.25">
      <c r="K149" s="11"/>
    </row>
    <row r="150" spans="11:11" x14ac:dyDescent="0.25">
      <c r="K150" s="11"/>
    </row>
    <row r="151" spans="11:11" x14ac:dyDescent="0.25">
      <c r="K151" s="11"/>
    </row>
    <row r="152" spans="11:11" x14ac:dyDescent="0.25">
      <c r="K152" s="11"/>
    </row>
    <row r="153" spans="11:11" x14ac:dyDescent="0.25">
      <c r="K153" s="11"/>
    </row>
    <row r="154" spans="11:11" x14ac:dyDescent="0.25">
      <c r="K154" s="11"/>
    </row>
    <row r="155" spans="11:11" x14ac:dyDescent="0.25">
      <c r="K155" s="11"/>
    </row>
    <row r="156" spans="11:11" x14ac:dyDescent="0.25">
      <c r="K156" s="11"/>
    </row>
    <row r="157" spans="11:11" x14ac:dyDescent="0.25">
      <c r="K157" s="11"/>
    </row>
    <row r="158" spans="11:11" x14ac:dyDescent="0.25">
      <c r="K158" s="11"/>
    </row>
    <row r="159" spans="11:11" x14ac:dyDescent="0.25">
      <c r="K159" s="11"/>
    </row>
    <row r="160" spans="11:11" x14ac:dyDescent="0.25">
      <c r="K160" s="11"/>
    </row>
    <row r="161" spans="11:11" x14ac:dyDescent="0.25">
      <c r="K161" s="11"/>
    </row>
    <row r="162" spans="11:11" x14ac:dyDescent="0.25">
      <c r="K162" s="11"/>
    </row>
    <row r="163" spans="11:11" x14ac:dyDescent="0.25">
      <c r="K163" s="11"/>
    </row>
    <row r="164" spans="11:11" x14ac:dyDescent="0.25">
      <c r="K164" s="11"/>
    </row>
    <row r="165" spans="11:11" x14ac:dyDescent="0.25">
      <c r="K165" s="11"/>
    </row>
    <row r="166" spans="11:11" x14ac:dyDescent="0.25">
      <c r="K166" s="11"/>
    </row>
    <row r="167" spans="11:11" x14ac:dyDescent="0.25">
      <c r="K167" s="11"/>
    </row>
    <row r="168" spans="11:11" x14ac:dyDescent="0.25">
      <c r="K168" s="11"/>
    </row>
    <row r="169" spans="11:11" x14ac:dyDescent="0.25">
      <c r="K169" s="11"/>
    </row>
    <row r="170" spans="11:11" x14ac:dyDescent="0.25">
      <c r="K170" s="11"/>
    </row>
    <row r="171" spans="11:11" x14ac:dyDescent="0.25">
      <c r="K171" s="11"/>
    </row>
    <row r="172" spans="11:11" x14ac:dyDescent="0.25">
      <c r="K172" s="11"/>
    </row>
    <row r="173" spans="11:11" x14ac:dyDescent="0.25">
      <c r="K173" s="11"/>
    </row>
    <row r="174" spans="11:11" x14ac:dyDescent="0.25">
      <c r="K174" s="11"/>
    </row>
    <row r="175" spans="11:11" x14ac:dyDescent="0.25">
      <c r="K175" s="11"/>
    </row>
    <row r="176" spans="11:11" x14ac:dyDescent="0.25">
      <c r="K176" s="11"/>
    </row>
    <row r="177" spans="11:11" x14ac:dyDescent="0.25">
      <c r="K177" s="11"/>
    </row>
    <row r="178" spans="11:11" x14ac:dyDescent="0.25">
      <c r="K178" s="11"/>
    </row>
    <row r="179" spans="11:11" x14ac:dyDescent="0.25">
      <c r="K179" s="11"/>
    </row>
    <row r="180" spans="11:11" x14ac:dyDescent="0.25">
      <c r="K180" s="11"/>
    </row>
    <row r="181" spans="11:11" x14ac:dyDescent="0.25">
      <c r="K181" s="11"/>
    </row>
    <row r="182" spans="11:11" x14ac:dyDescent="0.25">
      <c r="K182" s="11"/>
    </row>
    <row r="183" spans="11:11" x14ac:dyDescent="0.25">
      <c r="K183" s="11"/>
    </row>
    <row r="184" spans="11:11" x14ac:dyDescent="0.25">
      <c r="K184" s="11"/>
    </row>
    <row r="185" spans="11:11" x14ac:dyDescent="0.25">
      <c r="K185" s="11"/>
    </row>
    <row r="186" spans="11:11" x14ac:dyDescent="0.25">
      <c r="K186" s="11"/>
    </row>
    <row r="187" spans="11:11" x14ac:dyDescent="0.25">
      <c r="K187" s="11"/>
    </row>
    <row r="188" spans="11:11" x14ac:dyDescent="0.25">
      <c r="K188" s="11"/>
    </row>
    <row r="189" spans="11:11" x14ac:dyDescent="0.25">
      <c r="K189" s="11"/>
    </row>
    <row r="190" spans="11:11" x14ac:dyDescent="0.25">
      <c r="K190" s="11"/>
    </row>
    <row r="191" spans="11:11" x14ac:dyDescent="0.25">
      <c r="K191" s="11"/>
    </row>
    <row r="192" spans="11:11" x14ac:dyDescent="0.25">
      <c r="K192" s="11"/>
    </row>
    <row r="193" spans="11:11" x14ac:dyDescent="0.25">
      <c r="K193" s="11"/>
    </row>
    <row r="194" spans="11:11" x14ac:dyDescent="0.25">
      <c r="K194" s="11"/>
    </row>
    <row r="195" spans="11:11" x14ac:dyDescent="0.25">
      <c r="K195" s="11"/>
    </row>
    <row r="196" spans="11:11" x14ac:dyDescent="0.25">
      <c r="K196" s="11"/>
    </row>
    <row r="197" spans="11:11" x14ac:dyDescent="0.25">
      <c r="K197" s="11"/>
    </row>
    <row r="198" spans="11:11" x14ac:dyDescent="0.25">
      <c r="K198" s="11"/>
    </row>
    <row r="199" spans="11:11" x14ac:dyDescent="0.25">
      <c r="K199" s="11"/>
    </row>
    <row r="200" spans="11:11" x14ac:dyDescent="0.25">
      <c r="K200" s="11"/>
    </row>
    <row r="201" spans="11:11" x14ac:dyDescent="0.25">
      <c r="K201" s="11"/>
    </row>
    <row r="202" spans="11:11" x14ac:dyDescent="0.25">
      <c r="K202" s="11"/>
    </row>
    <row r="203" spans="11:11" x14ac:dyDescent="0.25">
      <c r="K203" s="11"/>
    </row>
    <row r="204" spans="11:11" x14ac:dyDescent="0.25">
      <c r="K204" s="11"/>
    </row>
    <row r="205" spans="11:11" x14ac:dyDescent="0.25">
      <c r="K205" s="11"/>
    </row>
    <row r="206" spans="11:11" x14ac:dyDescent="0.25">
      <c r="K206" s="11"/>
    </row>
    <row r="207" spans="11:11" x14ac:dyDescent="0.25">
      <c r="K207" s="11"/>
    </row>
    <row r="208" spans="11:11" x14ac:dyDescent="0.25">
      <c r="K208" s="11"/>
    </row>
    <row r="209" spans="11:11" x14ac:dyDescent="0.25">
      <c r="K209" s="11"/>
    </row>
    <row r="210" spans="11:11" x14ac:dyDescent="0.25">
      <c r="K210" s="11"/>
    </row>
    <row r="211" spans="11:11" x14ac:dyDescent="0.25">
      <c r="K211" s="11"/>
    </row>
    <row r="212" spans="11:11" x14ac:dyDescent="0.25">
      <c r="K212" s="11"/>
    </row>
    <row r="213" spans="11:11" x14ac:dyDescent="0.25">
      <c r="K213" s="11"/>
    </row>
    <row r="214" spans="11:11" x14ac:dyDescent="0.25">
      <c r="K214" s="11"/>
    </row>
    <row r="215" spans="11:11" x14ac:dyDescent="0.25">
      <c r="K215" s="11"/>
    </row>
    <row r="216" spans="11:11" x14ac:dyDescent="0.25">
      <c r="K216" s="11"/>
    </row>
    <row r="217" spans="11:11" x14ac:dyDescent="0.25">
      <c r="K217" s="11"/>
    </row>
    <row r="218" spans="11:11" x14ac:dyDescent="0.25">
      <c r="K218" s="11"/>
    </row>
    <row r="219" spans="11:11" x14ac:dyDescent="0.25">
      <c r="K219" s="11"/>
    </row>
    <row r="220" spans="11:11" x14ac:dyDescent="0.25">
      <c r="K220" s="11"/>
    </row>
    <row r="221" spans="11:11" x14ac:dyDescent="0.25">
      <c r="K221" s="11"/>
    </row>
    <row r="222" spans="11:11" x14ac:dyDescent="0.25">
      <c r="K222" s="11"/>
    </row>
    <row r="223" spans="11:11" x14ac:dyDescent="0.25">
      <c r="K223" s="11"/>
    </row>
    <row r="224" spans="11:11" x14ac:dyDescent="0.25">
      <c r="K224" s="11"/>
    </row>
    <row r="225" spans="11:11" x14ac:dyDescent="0.25">
      <c r="K225" s="11"/>
    </row>
    <row r="226" spans="11:11" x14ac:dyDescent="0.25">
      <c r="K226" s="11"/>
    </row>
    <row r="227" spans="11:11" x14ac:dyDescent="0.25">
      <c r="K227" s="11"/>
    </row>
    <row r="228" spans="11:11" x14ac:dyDescent="0.25">
      <c r="K228" s="11"/>
    </row>
    <row r="229" spans="11:11" x14ac:dyDescent="0.25">
      <c r="K229" s="11"/>
    </row>
    <row r="230" spans="11:11" x14ac:dyDescent="0.25">
      <c r="K230" s="11"/>
    </row>
    <row r="231" spans="11:11" x14ac:dyDescent="0.25">
      <c r="K231" s="11"/>
    </row>
    <row r="232" spans="11:11" x14ac:dyDescent="0.25">
      <c r="K232" s="11"/>
    </row>
    <row r="233" spans="11:11" x14ac:dyDescent="0.25">
      <c r="K233" s="11"/>
    </row>
    <row r="234" spans="11:11" x14ac:dyDescent="0.25">
      <c r="K234" s="11"/>
    </row>
    <row r="235" spans="11:11" x14ac:dyDescent="0.25">
      <c r="K235" s="11"/>
    </row>
    <row r="236" spans="11:11" x14ac:dyDescent="0.25">
      <c r="K236" s="11"/>
    </row>
    <row r="237" spans="11:11" x14ac:dyDescent="0.25">
      <c r="K237" s="11"/>
    </row>
    <row r="238" spans="11:11" x14ac:dyDescent="0.25">
      <c r="K238" s="11"/>
    </row>
    <row r="239" spans="11:11" x14ac:dyDescent="0.25">
      <c r="K239" s="11"/>
    </row>
    <row r="240" spans="11:11" x14ac:dyDescent="0.25">
      <c r="K240" s="11"/>
    </row>
    <row r="241" spans="11:11" x14ac:dyDescent="0.25">
      <c r="K241" s="11"/>
    </row>
    <row r="242" spans="11:11" x14ac:dyDescent="0.25">
      <c r="K242" s="11"/>
    </row>
    <row r="243" spans="11:11" x14ac:dyDescent="0.25">
      <c r="K243" s="11"/>
    </row>
    <row r="244" spans="11:11" x14ac:dyDescent="0.25">
      <c r="K244" s="11"/>
    </row>
    <row r="245" spans="11:11" x14ac:dyDescent="0.25">
      <c r="K245" s="11"/>
    </row>
    <row r="246" spans="11:11" x14ac:dyDescent="0.25">
      <c r="K246" s="11"/>
    </row>
    <row r="247" spans="11:11" x14ac:dyDescent="0.25">
      <c r="K247" s="11"/>
    </row>
    <row r="248" spans="11:11" x14ac:dyDescent="0.25">
      <c r="K248" s="11"/>
    </row>
    <row r="249" spans="11:11" x14ac:dyDescent="0.25">
      <c r="K249" s="11"/>
    </row>
    <row r="250" spans="11:11" x14ac:dyDescent="0.25">
      <c r="K250" s="11"/>
    </row>
    <row r="251" spans="11:11" x14ac:dyDescent="0.25">
      <c r="K251" s="11"/>
    </row>
    <row r="252" spans="11:11" x14ac:dyDescent="0.25">
      <c r="K252" s="11"/>
    </row>
    <row r="253" spans="11:11" x14ac:dyDescent="0.25">
      <c r="K253" s="11"/>
    </row>
    <row r="254" spans="11:11" x14ac:dyDescent="0.25">
      <c r="K254" s="11"/>
    </row>
    <row r="255" spans="11:11" x14ac:dyDescent="0.25">
      <c r="K255" s="11"/>
    </row>
    <row r="256" spans="11:11" x14ac:dyDescent="0.25">
      <c r="K256" s="11"/>
    </row>
    <row r="257" spans="11:11" x14ac:dyDescent="0.25">
      <c r="K257" s="11"/>
    </row>
    <row r="258" spans="11:11" x14ac:dyDescent="0.25">
      <c r="K258" s="11"/>
    </row>
    <row r="259" spans="11:11" x14ac:dyDescent="0.25">
      <c r="K259" s="11"/>
    </row>
    <row r="260" spans="11:11" x14ac:dyDescent="0.25">
      <c r="K260" s="11"/>
    </row>
    <row r="261" spans="11:11" x14ac:dyDescent="0.25">
      <c r="K261" s="11"/>
    </row>
    <row r="262" spans="11:11" x14ac:dyDescent="0.25">
      <c r="K262" s="11"/>
    </row>
    <row r="263" spans="11:11" x14ac:dyDescent="0.25">
      <c r="K263" s="11"/>
    </row>
    <row r="264" spans="11:11" x14ac:dyDescent="0.25">
      <c r="K264" s="11"/>
    </row>
    <row r="265" spans="11:11" x14ac:dyDescent="0.25">
      <c r="K265" s="11"/>
    </row>
    <row r="266" spans="11:11" x14ac:dyDescent="0.25">
      <c r="K266" s="11"/>
    </row>
    <row r="267" spans="11:11" x14ac:dyDescent="0.25">
      <c r="K267" s="11"/>
    </row>
    <row r="268" spans="11:11" x14ac:dyDescent="0.25">
      <c r="K268" s="11"/>
    </row>
    <row r="269" spans="11:11" x14ac:dyDescent="0.25">
      <c r="K269" s="11"/>
    </row>
    <row r="270" spans="11:11" x14ac:dyDescent="0.25">
      <c r="K270" s="11"/>
    </row>
    <row r="271" spans="11:11" x14ac:dyDescent="0.25">
      <c r="K271" s="11"/>
    </row>
    <row r="272" spans="11:11" x14ac:dyDescent="0.25">
      <c r="K272" s="11"/>
    </row>
    <row r="273" spans="11:11" x14ac:dyDescent="0.25">
      <c r="K273" s="11"/>
    </row>
    <row r="274" spans="11:11" x14ac:dyDescent="0.25">
      <c r="K274" s="11"/>
    </row>
    <row r="275" spans="11:11" x14ac:dyDescent="0.25">
      <c r="K275" s="11"/>
    </row>
    <row r="276" spans="11:11" x14ac:dyDescent="0.25">
      <c r="K276" s="11"/>
    </row>
    <row r="277" spans="11:11" x14ac:dyDescent="0.25">
      <c r="K277" s="11"/>
    </row>
    <row r="278" spans="11:11" x14ac:dyDescent="0.25">
      <c r="K278" s="11"/>
    </row>
    <row r="279" spans="11:11" x14ac:dyDescent="0.25">
      <c r="K279" s="11"/>
    </row>
    <row r="280" spans="11:11" x14ac:dyDescent="0.25">
      <c r="K280" s="11"/>
    </row>
    <row r="281" spans="11:11" x14ac:dyDescent="0.25">
      <c r="K281" s="11"/>
    </row>
    <row r="282" spans="11:11" x14ac:dyDescent="0.25">
      <c r="K282" s="11"/>
    </row>
    <row r="283" spans="11:11" x14ac:dyDescent="0.25">
      <c r="K283" s="11"/>
    </row>
    <row r="284" spans="11:11" x14ac:dyDescent="0.25">
      <c r="K284" s="11"/>
    </row>
    <row r="285" spans="11:11" x14ac:dyDescent="0.25">
      <c r="K285" s="11"/>
    </row>
    <row r="286" spans="11:11" x14ac:dyDescent="0.25">
      <c r="K286" s="11"/>
    </row>
    <row r="287" spans="11:11" x14ac:dyDescent="0.25">
      <c r="K287" s="11"/>
    </row>
    <row r="288" spans="11:11" x14ac:dyDescent="0.25">
      <c r="K288" s="11"/>
    </row>
    <row r="289" spans="11:11" x14ac:dyDescent="0.25">
      <c r="K289" s="11"/>
    </row>
    <row r="290" spans="11:11" x14ac:dyDescent="0.25">
      <c r="K290" s="11"/>
    </row>
    <row r="291" spans="11:11" x14ac:dyDescent="0.25">
      <c r="K291" s="11"/>
    </row>
    <row r="292" spans="11:11" x14ac:dyDescent="0.25">
      <c r="K292" s="11"/>
    </row>
    <row r="293" spans="11:11" x14ac:dyDescent="0.25">
      <c r="K293" s="11"/>
    </row>
    <row r="294" spans="11:11" x14ac:dyDescent="0.25">
      <c r="K294" s="11"/>
    </row>
    <row r="295" spans="11:11" x14ac:dyDescent="0.25">
      <c r="K295" s="11"/>
    </row>
    <row r="296" spans="11:11" x14ac:dyDescent="0.25">
      <c r="K296" s="11"/>
    </row>
    <row r="297" spans="11:11" x14ac:dyDescent="0.25">
      <c r="K297" s="11"/>
    </row>
    <row r="298" spans="11:11" x14ac:dyDescent="0.25">
      <c r="K298" s="11"/>
    </row>
    <row r="299" spans="11:11" x14ac:dyDescent="0.25">
      <c r="K299" s="11"/>
    </row>
    <row r="300" spans="11:11" x14ac:dyDescent="0.25">
      <c r="K300" s="11"/>
    </row>
    <row r="301" spans="11:11" x14ac:dyDescent="0.25">
      <c r="K301" s="11"/>
    </row>
    <row r="302" spans="11:11" x14ac:dyDescent="0.25">
      <c r="K302" s="11"/>
    </row>
    <row r="303" spans="11:11" x14ac:dyDescent="0.25">
      <c r="K303" s="11"/>
    </row>
    <row r="304" spans="11:11" x14ac:dyDescent="0.25">
      <c r="K304" s="11"/>
    </row>
    <row r="305" spans="11:11" x14ac:dyDescent="0.25">
      <c r="K305" s="11"/>
    </row>
    <row r="306" spans="11:11" x14ac:dyDescent="0.25">
      <c r="K306" s="11"/>
    </row>
    <row r="307" spans="11:11" x14ac:dyDescent="0.25">
      <c r="K307" s="11"/>
    </row>
    <row r="308" spans="11:11" x14ac:dyDescent="0.25">
      <c r="K308" s="11"/>
    </row>
    <row r="309" spans="11:11" x14ac:dyDescent="0.25">
      <c r="K309" s="11"/>
    </row>
    <row r="310" spans="11:11" x14ac:dyDescent="0.25">
      <c r="K310" s="11"/>
    </row>
    <row r="311" spans="11:11" x14ac:dyDescent="0.25">
      <c r="K311" s="11"/>
    </row>
    <row r="312" spans="11:11" x14ac:dyDescent="0.25">
      <c r="K312" s="11"/>
    </row>
    <row r="313" spans="11:11" x14ac:dyDescent="0.25">
      <c r="K313" s="11"/>
    </row>
    <row r="314" spans="11:11" x14ac:dyDescent="0.25">
      <c r="K314" s="11"/>
    </row>
    <row r="315" spans="11:11" x14ac:dyDescent="0.25">
      <c r="K315" s="11"/>
    </row>
    <row r="316" spans="11:11" x14ac:dyDescent="0.25">
      <c r="K316" s="11"/>
    </row>
    <row r="317" spans="11:11" x14ac:dyDescent="0.25">
      <c r="K317" s="11"/>
    </row>
    <row r="318" spans="11:11" x14ac:dyDescent="0.25">
      <c r="K318" s="11"/>
    </row>
    <row r="319" spans="11:11" x14ac:dyDescent="0.25">
      <c r="K319" s="11"/>
    </row>
    <row r="320" spans="11:11" x14ac:dyDescent="0.25">
      <c r="K320" s="11"/>
    </row>
    <row r="321" spans="11:11" x14ac:dyDescent="0.25">
      <c r="K321" s="11"/>
    </row>
    <row r="322" spans="11:11" x14ac:dyDescent="0.25">
      <c r="K322" s="11"/>
    </row>
    <row r="323" spans="11:11" x14ac:dyDescent="0.25">
      <c r="K323" s="11"/>
    </row>
    <row r="324" spans="11:11" x14ac:dyDescent="0.25">
      <c r="K324" s="11"/>
    </row>
    <row r="325" spans="11:11" x14ac:dyDescent="0.25">
      <c r="K325" s="11"/>
    </row>
    <row r="326" spans="11:11" x14ac:dyDescent="0.25">
      <c r="K326" s="11"/>
    </row>
    <row r="327" spans="11:11" x14ac:dyDescent="0.25">
      <c r="K327" s="11"/>
    </row>
    <row r="328" spans="11:11" x14ac:dyDescent="0.25">
      <c r="K328" s="11"/>
    </row>
    <row r="329" spans="11:11" x14ac:dyDescent="0.25">
      <c r="K329" s="11"/>
    </row>
    <row r="330" spans="11:11" x14ac:dyDescent="0.25">
      <c r="K330" s="11"/>
    </row>
    <row r="331" spans="11:11" x14ac:dyDescent="0.25">
      <c r="K331" s="11"/>
    </row>
    <row r="332" spans="11:11" x14ac:dyDescent="0.25">
      <c r="K332" s="11"/>
    </row>
    <row r="333" spans="11:11" x14ac:dyDescent="0.25">
      <c r="K333" s="11"/>
    </row>
    <row r="334" spans="11:11" x14ac:dyDescent="0.25">
      <c r="K334" s="11"/>
    </row>
    <row r="335" spans="11:11" x14ac:dyDescent="0.25">
      <c r="K335" s="11"/>
    </row>
    <row r="336" spans="11:11" x14ac:dyDescent="0.25">
      <c r="K336" s="11"/>
    </row>
    <row r="337" spans="11:11" x14ac:dyDescent="0.25">
      <c r="K337" s="11"/>
    </row>
    <row r="338" spans="11:11" x14ac:dyDescent="0.25">
      <c r="K338" s="11"/>
    </row>
    <row r="339" spans="11:11" x14ac:dyDescent="0.25">
      <c r="K339" s="11"/>
    </row>
    <row r="340" spans="11:11" x14ac:dyDescent="0.25">
      <c r="K340" s="11"/>
    </row>
    <row r="341" spans="11:11" x14ac:dyDescent="0.25">
      <c r="K341" s="11"/>
    </row>
    <row r="342" spans="11:11" x14ac:dyDescent="0.25">
      <c r="K342" s="11"/>
    </row>
    <row r="343" spans="11:11" x14ac:dyDescent="0.25">
      <c r="K343" s="11"/>
    </row>
    <row r="344" spans="11:11" x14ac:dyDescent="0.25">
      <c r="K344" s="11"/>
    </row>
    <row r="345" spans="11:11" x14ac:dyDescent="0.25">
      <c r="K345" s="11"/>
    </row>
    <row r="346" spans="11:11" x14ac:dyDescent="0.25">
      <c r="K346" s="11"/>
    </row>
    <row r="347" spans="11:11" x14ac:dyDescent="0.25">
      <c r="K347" s="11"/>
    </row>
    <row r="348" spans="11:11" x14ac:dyDescent="0.25">
      <c r="K348" s="11"/>
    </row>
    <row r="349" spans="11:11" x14ac:dyDescent="0.25">
      <c r="K349" s="11"/>
    </row>
    <row r="350" spans="11:11" x14ac:dyDescent="0.25">
      <c r="K350" s="11"/>
    </row>
    <row r="351" spans="11:11" x14ac:dyDescent="0.25">
      <c r="K351" s="11"/>
    </row>
    <row r="352" spans="11:11" x14ac:dyDescent="0.25">
      <c r="K352" s="11"/>
    </row>
    <row r="353" spans="11:11" x14ac:dyDescent="0.25">
      <c r="K353" s="11"/>
    </row>
    <row r="354" spans="11:11" x14ac:dyDescent="0.25">
      <c r="K354" s="11"/>
    </row>
    <row r="355" spans="11:11" x14ac:dyDescent="0.25">
      <c r="K355" s="11"/>
    </row>
    <row r="356" spans="11:11" x14ac:dyDescent="0.25">
      <c r="K356" s="11"/>
    </row>
    <row r="357" spans="11:11" x14ac:dyDescent="0.25">
      <c r="K357" s="11"/>
    </row>
    <row r="358" spans="11:11" x14ac:dyDescent="0.25">
      <c r="K358" s="11"/>
    </row>
    <row r="359" spans="11:11" x14ac:dyDescent="0.25">
      <c r="K359" s="11"/>
    </row>
    <row r="360" spans="11:11" x14ac:dyDescent="0.25">
      <c r="K360" s="11"/>
    </row>
    <row r="361" spans="11:11" x14ac:dyDescent="0.25">
      <c r="K361" s="11"/>
    </row>
    <row r="362" spans="11:11" x14ac:dyDescent="0.25">
      <c r="K362" s="11"/>
    </row>
    <row r="363" spans="11:11" x14ac:dyDescent="0.25">
      <c r="K363" s="11"/>
    </row>
    <row r="364" spans="11:11" x14ac:dyDescent="0.25">
      <c r="K364" s="11"/>
    </row>
    <row r="365" spans="11:11" x14ac:dyDescent="0.25">
      <c r="K365" s="11"/>
    </row>
    <row r="366" spans="11:11" x14ac:dyDescent="0.25">
      <c r="K366" s="11"/>
    </row>
    <row r="367" spans="11:11" x14ac:dyDescent="0.25">
      <c r="K367" s="11"/>
    </row>
    <row r="368" spans="11:11" x14ac:dyDescent="0.25">
      <c r="K368" s="11"/>
    </row>
    <row r="369" spans="11:11" x14ac:dyDescent="0.25">
      <c r="K369" s="11"/>
    </row>
    <row r="370" spans="11:11" x14ac:dyDescent="0.25">
      <c r="K370" s="11"/>
    </row>
    <row r="371" spans="11:11" x14ac:dyDescent="0.25">
      <c r="K371" s="11"/>
    </row>
    <row r="372" spans="11:11" x14ac:dyDescent="0.25">
      <c r="K372" s="11"/>
    </row>
    <row r="373" spans="11:11" x14ac:dyDescent="0.25">
      <c r="K373" s="11"/>
    </row>
    <row r="374" spans="11:11" x14ac:dyDescent="0.25">
      <c r="K374" s="11"/>
    </row>
    <row r="375" spans="11:11" x14ac:dyDescent="0.25">
      <c r="K375" s="11"/>
    </row>
    <row r="376" spans="11:11" x14ac:dyDescent="0.25">
      <c r="K376" s="11"/>
    </row>
    <row r="377" spans="11:11" x14ac:dyDescent="0.25">
      <c r="K377" s="11"/>
    </row>
    <row r="378" spans="11:11" x14ac:dyDescent="0.25">
      <c r="K378" s="11"/>
    </row>
    <row r="379" spans="11:11" x14ac:dyDescent="0.25">
      <c r="K379" s="11"/>
    </row>
    <row r="380" spans="11:11" x14ac:dyDescent="0.25">
      <c r="K380" s="11"/>
    </row>
    <row r="381" spans="11:11" x14ac:dyDescent="0.25">
      <c r="K381" s="11"/>
    </row>
    <row r="382" spans="11:11" x14ac:dyDescent="0.25">
      <c r="K382" s="11"/>
    </row>
    <row r="383" spans="11:11" x14ac:dyDescent="0.25">
      <c r="K383" s="11"/>
    </row>
    <row r="384" spans="11:11" x14ac:dyDescent="0.25">
      <c r="K384" s="11"/>
    </row>
    <row r="385" spans="11:11" x14ac:dyDescent="0.25">
      <c r="K385" s="11"/>
    </row>
    <row r="386" spans="11:11" x14ac:dyDescent="0.25">
      <c r="K386" s="11"/>
    </row>
    <row r="387" spans="11:11" x14ac:dyDescent="0.25">
      <c r="K387" s="11"/>
    </row>
    <row r="388" spans="11:11" x14ac:dyDescent="0.25">
      <c r="K388" s="11"/>
    </row>
    <row r="389" spans="11:11" x14ac:dyDescent="0.25">
      <c r="K389" s="11"/>
    </row>
    <row r="390" spans="11:11" x14ac:dyDescent="0.25">
      <c r="K390" s="11"/>
    </row>
    <row r="391" spans="11:11" x14ac:dyDescent="0.25">
      <c r="K391" s="11"/>
    </row>
    <row r="392" spans="11:11" x14ac:dyDescent="0.25">
      <c r="K392" s="11"/>
    </row>
    <row r="393" spans="11:11" x14ac:dyDescent="0.25">
      <c r="K393" s="11"/>
    </row>
    <row r="394" spans="11:11" x14ac:dyDescent="0.25">
      <c r="K394" s="11"/>
    </row>
    <row r="395" spans="11:11" x14ac:dyDescent="0.25">
      <c r="K395" s="11"/>
    </row>
    <row r="396" spans="11:11" x14ac:dyDescent="0.25">
      <c r="K396" s="11"/>
    </row>
    <row r="397" spans="11:11" x14ac:dyDescent="0.25">
      <c r="K397" s="11"/>
    </row>
    <row r="398" spans="11:11" x14ac:dyDescent="0.25">
      <c r="K398" s="11"/>
    </row>
    <row r="399" spans="11:11" x14ac:dyDescent="0.25">
      <c r="K399" s="11"/>
    </row>
    <row r="400" spans="11:11" x14ac:dyDescent="0.25">
      <c r="K400" s="11"/>
    </row>
    <row r="401" spans="11:11" x14ac:dyDescent="0.25">
      <c r="K401" s="11"/>
    </row>
    <row r="402" spans="11:11" x14ac:dyDescent="0.25">
      <c r="K402" s="11"/>
    </row>
    <row r="403" spans="11:11" x14ac:dyDescent="0.25">
      <c r="K403" s="11"/>
    </row>
    <row r="404" spans="11:11" x14ac:dyDescent="0.25">
      <c r="K404" s="11"/>
    </row>
    <row r="405" spans="11:11" x14ac:dyDescent="0.25">
      <c r="K405" s="11"/>
    </row>
    <row r="406" spans="11:11" x14ac:dyDescent="0.25">
      <c r="K406" s="11"/>
    </row>
    <row r="407" spans="11:11" x14ac:dyDescent="0.25">
      <c r="K407" s="11"/>
    </row>
    <row r="408" spans="11:11" x14ac:dyDescent="0.25">
      <c r="K408" s="11"/>
    </row>
    <row r="409" spans="11:11" x14ac:dyDescent="0.25">
      <c r="K409" s="11"/>
    </row>
    <row r="410" spans="11:11" x14ac:dyDescent="0.25">
      <c r="K410" s="11"/>
    </row>
    <row r="411" spans="11:11" x14ac:dyDescent="0.25">
      <c r="K411" s="11"/>
    </row>
    <row r="412" spans="11:11" x14ac:dyDescent="0.25">
      <c r="K412" s="11"/>
    </row>
    <row r="413" spans="11:11" x14ac:dyDescent="0.25">
      <c r="K413" s="11"/>
    </row>
    <row r="414" spans="11:11" x14ac:dyDescent="0.25">
      <c r="K414" s="11"/>
    </row>
    <row r="415" spans="11:11" x14ac:dyDescent="0.25">
      <c r="K415" s="11"/>
    </row>
    <row r="416" spans="11:11" x14ac:dyDescent="0.25">
      <c r="K416" s="11"/>
    </row>
    <row r="417" spans="11:11" x14ac:dyDescent="0.25">
      <c r="K417" s="11"/>
    </row>
    <row r="418" spans="11:11" x14ac:dyDescent="0.25">
      <c r="K418" s="11"/>
    </row>
    <row r="419" spans="11:11" x14ac:dyDescent="0.25">
      <c r="K419" s="11"/>
    </row>
    <row r="420" spans="11:11" x14ac:dyDescent="0.25">
      <c r="K420" s="11"/>
    </row>
    <row r="421" spans="11:11" x14ac:dyDescent="0.25">
      <c r="K421" s="11"/>
    </row>
    <row r="422" spans="11:11" x14ac:dyDescent="0.25">
      <c r="K422" s="11"/>
    </row>
    <row r="423" spans="11:11" x14ac:dyDescent="0.25">
      <c r="K423" s="11"/>
    </row>
    <row r="424" spans="11:11" x14ac:dyDescent="0.25">
      <c r="K424" s="11"/>
    </row>
    <row r="425" spans="11:11" x14ac:dyDescent="0.25">
      <c r="K425" s="11"/>
    </row>
    <row r="426" spans="11:11" x14ac:dyDescent="0.25">
      <c r="K426" s="11"/>
    </row>
    <row r="427" spans="11:11" x14ac:dyDescent="0.25">
      <c r="K427" s="11"/>
    </row>
    <row r="428" spans="11:11" x14ac:dyDescent="0.25">
      <c r="K428" s="11"/>
    </row>
    <row r="429" spans="11:11" x14ac:dyDescent="0.25">
      <c r="K429" s="11"/>
    </row>
    <row r="430" spans="11:11" x14ac:dyDescent="0.25">
      <c r="K430" s="11"/>
    </row>
    <row r="431" spans="11:11" x14ac:dyDescent="0.25">
      <c r="K431" s="11"/>
    </row>
    <row r="432" spans="11:11" x14ac:dyDescent="0.25">
      <c r="K432" s="11"/>
    </row>
    <row r="433" spans="11:11" x14ac:dyDescent="0.25">
      <c r="K433" s="11"/>
    </row>
    <row r="434" spans="11:11" x14ac:dyDescent="0.25">
      <c r="K434" s="11"/>
    </row>
    <row r="435" spans="11:11" x14ac:dyDescent="0.25">
      <c r="K435" s="11"/>
    </row>
    <row r="436" spans="11:11" x14ac:dyDescent="0.25">
      <c r="K436" s="11"/>
    </row>
    <row r="437" spans="11:11" x14ac:dyDescent="0.25">
      <c r="K437" s="11"/>
    </row>
    <row r="438" spans="11:11" x14ac:dyDescent="0.25">
      <c r="K438" s="11"/>
    </row>
    <row r="439" spans="11:11" x14ac:dyDescent="0.25">
      <c r="K439" s="11"/>
    </row>
    <row r="440" spans="11:11" x14ac:dyDescent="0.25">
      <c r="K440" s="11"/>
    </row>
    <row r="441" spans="11:11" x14ac:dyDescent="0.25">
      <c r="K441" s="11"/>
    </row>
    <row r="442" spans="11:11" x14ac:dyDescent="0.25">
      <c r="K442" s="11"/>
    </row>
    <row r="443" spans="11:11" x14ac:dyDescent="0.25">
      <c r="K443" s="11"/>
    </row>
    <row r="444" spans="11:11" x14ac:dyDescent="0.25">
      <c r="K444" s="11"/>
    </row>
    <row r="445" spans="11:11" x14ac:dyDescent="0.25">
      <c r="K445" s="11"/>
    </row>
    <row r="446" spans="11:11" x14ac:dyDescent="0.25">
      <c r="K446" s="11"/>
    </row>
    <row r="447" spans="11:11" x14ac:dyDescent="0.25">
      <c r="K447" s="11"/>
    </row>
    <row r="448" spans="11:11" x14ac:dyDescent="0.25">
      <c r="K448" s="11"/>
    </row>
    <row r="449" spans="11:11" x14ac:dyDescent="0.25">
      <c r="K449" s="11"/>
    </row>
    <row r="450" spans="11:11" x14ac:dyDescent="0.25">
      <c r="K450" s="11"/>
    </row>
    <row r="451" spans="11:11" x14ac:dyDescent="0.25">
      <c r="K451" s="11"/>
    </row>
    <row r="452" spans="11:11" x14ac:dyDescent="0.25">
      <c r="K452" s="11"/>
    </row>
    <row r="453" spans="11:11" x14ac:dyDescent="0.25">
      <c r="K453" s="11"/>
    </row>
    <row r="454" spans="11:11" x14ac:dyDescent="0.25">
      <c r="K454" s="11"/>
    </row>
    <row r="455" spans="11:11" x14ac:dyDescent="0.25">
      <c r="K455" s="11"/>
    </row>
    <row r="456" spans="11:11" x14ac:dyDescent="0.25">
      <c r="K456" s="11"/>
    </row>
    <row r="457" spans="11:11" x14ac:dyDescent="0.25">
      <c r="K457" s="11"/>
    </row>
    <row r="458" spans="11:11" x14ac:dyDescent="0.25">
      <c r="K458" s="11"/>
    </row>
    <row r="459" spans="11:11" x14ac:dyDescent="0.25">
      <c r="K459" s="11"/>
    </row>
    <row r="460" spans="11:11" x14ac:dyDescent="0.25">
      <c r="K460" s="11"/>
    </row>
    <row r="461" spans="11:11" x14ac:dyDescent="0.25">
      <c r="K461" s="11"/>
    </row>
    <row r="462" spans="11:11" x14ac:dyDescent="0.25">
      <c r="K462" s="11"/>
    </row>
    <row r="463" spans="11:11" x14ac:dyDescent="0.25">
      <c r="K463" s="11"/>
    </row>
    <row r="464" spans="11:11" x14ac:dyDescent="0.25">
      <c r="K464" s="11"/>
    </row>
    <row r="465" spans="11:11" x14ac:dyDescent="0.25">
      <c r="K465" s="11"/>
    </row>
    <row r="466" spans="11:11" x14ac:dyDescent="0.25">
      <c r="K466" s="11"/>
    </row>
    <row r="467" spans="11:11" x14ac:dyDescent="0.25">
      <c r="K467" s="11"/>
    </row>
    <row r="468" spans="11:11" x14ac:dyDescent="0.25">
      <c r="K468" s="11"/>
    </row>
    <row r="469" spans="11:11" x14ac:dyDescent="0.25">
      <c r="K469" s="11"/>
    </row>
    <row r="470" spans="11:11" x14ac:dyDescent="0.25">
      <c r="K470" s="11"/>
    </row>
    <row r="471" spans="11:11" x14ac:dyDescent="0.25">
      <c r="K471" s="11"/>
    </row>
    <row r="472" spans="11:11" x14ac:dyDescent="0.25">
      <c r="K472" s="11"/>
    </row>
    <row r="473" spans="11:11" x14ac:dyDescent="0.25">
      <c r="K473" s="11"/>
    </row>
    <row r="474" spans="11:11" x14ac:dyDescent="0.25">
      <c r="K474" s="11"/>
    </row>
    <row r="475" spans="11:11" x14ac:dyDescent="0.25">
      <c r="K475" s="11"/>
    </row>
    <row r="476" spans="11:11" x14ac:dyDescent="0.25">
      <c r="K476" s="11"/>
    </row>
    <row r="477" spans="11:11" x14ac:dyDescent="0.25">
      <c r="K477" s="11"/>
    </row>
    <row r="478" spans="11:11" x14ac:dyDescent="0.25">
      <c r="K478" s="11"/>
    </row>
    <row r="479" spans="11:11" x14ac:dyDescent="0.25">
      <c r="K479" s="11"/>
    </row>
    <row r="480" spans="11:11" x14ac:dyDescent="0.25">
      <c r="K480" s="11"/>
    </row>
    <row r="481" spans="11:11" x14ac:dyDescent="0.25">
      <c r="K481" s="11"/>
    </row>
    <row r="482" spans="11:11" x14ac:dyDescent="0.25">
      <c r="K482" s="11"/>
    </row>
    <row r="483" spans="11:11" x14ac:dyDescent="0.25">
      <c r="K483" s="11"/>
    </row>
    <row r="484" spans="11:11" x14ac:dyDescent="0.25">
      <c r="K484" s="11"/>
    </row>
    <row r="485" spans="11:11" x14ac:dyDescent="0.25">
      <c r="K485" s="11"/>
    </row>
    <row r="486" spans="11:11" x14ac:dyDescent="0.25">
      <c r="K486" s="11"/>
    </row>
    <row r="487" spans="11:11" x14ac:dyDescent="0.25">
      <c r="K487" s="11"/>
    </row>
    <row r="488" spans="11:11" x14ac:dyDescent="0.25">
      <c r="K488" s="11"/>
    </row>
    <row r="489" spans="11:11" x14ac:dyDescent="0.25">
      <c r="K489" s="11"/>
    </row>
    <row r="490" spans="11:11" x14ac:dyDescent="0.25">
      <c r="K490" s="11"/>
    </row>
    <row r="491" spans="11:11" x14ac:dyDescent="0.25">
      <c r="K491" s="11"/>
    </row>
    <row r="492" spans="11:11" x14ac:dyDescent="0.25">
      <c r="K492" s="11"/>
    </row>
    <row r="493" spans="11:11" x14ac:dyDescent="0.25">
      <c r="K493" s="11"/>
    </row>
    <row r="494" spans="11:11" x14ac:dyDescent="0.25">
      <c r="K494" s="11"/>
    </row>
    <row r="495" spans="11:11" x14ac:dyDescent="0.25">
      <c r="K495" s="11"/>
    </row>
    <row r="496" spans="11:11" x14ac:dyDescent="0.25">
      <c r="K496" s="11"/>
    </row>
    <row r="497" spans="11:11" x14ac:dyDescent="0.25">
      <c r="K497" s="11"/>
    </row>
    <row r="498" spans="11:11" x14ac:dyDescent="0.25">
      <c r="K498" s="11"/>
    </row>
    <row r="499" spans="11:11" x14ac:dyDescent="0.25">
      <c r="K499" s="11"/>
    </row>
    <row r="500" spans="11:11" x14ac:dyDescent="0.25">
      <c r="K500" s="11"/>
    </row>
    <row r="501" spans="11:11" x14ac:dyDescent="0.25">
      <c r="K501" s="11"/>
    </row>
    <row r="502" spans="11:11" x14ac:dyDescent="0.25">
      <c r="K502" s="11"/>
    </row>
    <row r="503" spans="11:11" x14ac:dyDescent="0.25">
      <c r="K503" s="11"/>
    </row>
    <row r="504" spans="11:11" x14ac:dyDescent="0.25">
      <c r="K504" s="11"/>
    </row>
    <row r="505" spans="11:11" x14ac:dyDescent="0.25">
      <c r="K505" s="11"/>
    </row>
    <row r="506" spans="11:11" x14ac:dyDescent="0.25">
      <c r="K506" s="11"/>
    </row>
    <row r="507" spans="11:11" x14ac:dyDescent="0.25">
      <c r="K507" s="11"/>
    </row>
    <row r="508" spans="11:11" x14ac:dyDescent="0.25">
      <c r="K508" s="11"/>
    </row>
    <row r="509" spans="11:11" x14ac:dyDescent="0.25">
      <c r="K509" s="11"/>
    </row>
    <row r="510" spans="11:11" x14ac:dyDescent="0.25">
      <c r="K510" s="11"/>
    </row>
    <row r="511" spans="11:11" x14ac:dyDescent="0.25">
      <c r="K511" s="11"/>
    </row>
    <row r="512" spans="11:11" x14ac:dyDescent="0.25">
      <c r="K512" s="11"/>
    </row>
    <row r="513" spans="11:11" x14ac:dyDescent="0.25">
      <c r="K513" s="11"/>
    </row>
    <row r="514" spans="11:11" x14ac:dyDescent="0.25">
      <c r="K514" s="11"/>
    </row>
    <row r="515" spans="11:11" x14ac:dyDescent="0.25">
      <c r="K515" s="11"/>
    </row>
    <row r="516" spans="11:11" x14ac:dyDescent="0.25">
      <c r="K516" s="11"/>
    </row>
    <row r="517" spans="11:11" x14ac:dyDescent="0.25">
      <c r="K517" s="11"/>
    </row>
    <row r="518" spans="11:11" x14ac:dyDescent="0.25">
      <c r="K518" s="11"/>
    </row>
    <row r="519" spans="11:11" x14ac:dyDescent="0.25">
      <c r="K519" s="11"/>
    </row>
    <row r="520" spans="11:11" x14ac:dyDescent="0.25">
      <c r="K520" s="11"/>
    </row>
    <row r="521" spans="11:11" x14ac:dyDescent="0.25">
      <c r="K521" s="11"/>
    </row>
    <row r="522" spans="11:11" x14ac:dyDescent="0.25">
      <c r="K522" s="11"/>
    </row>
    <row r="523" spans="11:11" x14ac:dyDescent="0.25">
      <c r="K523" s="11"/>
    </row>
    <row r="524" spans="11:11" x14ac:dyDescent="0.25">
      <c r="K524" s="11"/>
    </row>
    <row r="525" spans="11:11" x14ac:dyDescent="0.25">
      <c r="K525" s="11"/>
    </row>
    <row r="526" spans="11:11" x14ac:dyDescent="0.25">
      <c r="K526" s="11"/>
    </row>
    <row r="527" spans="11:11" x14ac:dyDescent="0.25">
      <c r="K527" s="11"/>
    </row>
    <row r="528" spans="11:11" x14ac:dyDescent="0.25">
      <c r="K528" s="11"/>
    </row>
    <row r="529" spans="11:11" x14ac:dyDescent="0.25">
      <c r="K529" s="11"/>
    </row>
    <row r="530" spans="11:11" x14ac:dyDescent="0.25">
      <c r="K530" s="11"/>
    </row>
    <row r="531" spans="11:11" x14ac:dyDescent="0.25">
      <c r="K531" s="11"/>
    </row>
    <row r="532" spans="11:11" x14ac:dyDescent="0.25">
      <c r="K532" s="11"/>
    </row>
    <row r="533" spans="11:11" x14ac:dyDescent="0.25">
      <c r="K533" s="11"/>
    </row>
    <row r="534" spans="11:11" x14ac:dyDescent="0.25">
      <c r="K534" s="11"/>
    </row>
    <row r="535" spans="11:11" x14ac:dyDescent="0.25">
      <c r="K535" s="11"/>
    </row>
    <row r="536" spans="11:11" x14ac:dyDescent="0.25">
      <c r="K536" s="11"/>
    </row>
    <row r="537" spans="11:11" x14ac:dyDescent="0.25">
      <c r="K537" s="11"/>
    </row>
    <row r="538" spans="11:11" x14ac:dyDescent="0.25">
      <c r="K538" s="11"/>
    </row>
    <row r="539" spans="11:11" x14ac:dyDescent="0.25">
      <c r="K539" s="11"/>
    </row>
    <row r="540" spans="11:11" x14ac:dyDescent="0.25">
      <c r="K540" s="11"/>
    </row>
    <row r="541" spans="11:11" x14ac:dyDescent="0.25">
      <c r="K541" s="11"/>
    </row>
    <row r="542" spans="11:11" x14ac:dyDescent="0.25">
      <c r="K542" s="11"/>
    </row>
    <row r="543" spans="11:11" x14ac:dyDescent="0.25">
      <c r="K543" s="11"/>
    </row>
    <row r="544" spans="11:11" x14ac:dyDescent="0.25">
      <c r="K544" s="11"/>
    </row>
    <row r="545" spans="11:11" x14ac:dyDescent="0.25">
      <c r="K545" s="11"/>
    </row>
    <row r="546" spans="11:11" x14ac:dyDescent="0.25">
      <c r="K546" s="11"/>
    </row>
    <row r="547" spans="11:11" x14ac:dyDescent="0.25">
      <c r="K547" s="11"/>
    </row>
    <row r="548" spans="11:11" x14ac:dyDescent="0.25">
      <c r="K548" s="11"/>
    </row>
    <row r="549" spans="11:11" x14ac:dyDescent="0.25">
      <c r="K549" s="11"/>
    </row>
    <row r="550" spans="11:11" x14ac:dyDescent="0.25">
      <c r="K550" s="11"/>
    </row>
    <row r="551" spans="11:11" x14ac:dyDescent="0.25">
      <c r="K551" s="11"/>
    </row>
    <row r="552" spans="11:11" x14ac:dyDescent="0.25">
      <c r="K552" s="11"/>
    </row>
    <row r="553" spans="11:11" x14ac:dyDescent="0.25">
      <c r="K553" s="11"/>
    </row>
    <row r="554" spans="11:11" x14ac:dyDescent="0.25">
      <c r="K554" s="11"/>
    </row>
    <row r="555" spans="11:11" x14ac:dyDescent="0.25">
      <c r="K555" s="11"/>
    </row>
    <row r="556" spans="11:11" x14ac:dyDescent="0.25">
      <c r="K556" s="11"/>
    </row>
    <row r="557" spans="11:11" x14ac:dyDescent="0.25">
      <c r="K557" s="11"/>
    </row>
    <row r="558" spans="11:11" x14ac:dyDescent="0.25">
      <c r="K558" s="11"/>
    </row>
    <row r="559" spans="11:11" x14ac:dyDescent="0.25">
      <c r="K559" s="11"/>
    </row>
    <row r="560" spans="11:11" x14ac:dyDescent="0.25">
      <c r="K560" s="11"/>
    </row>
    <row r="561" spans="11:11" x14ac:dyDescent="0.25">
      <c r="K561" s="11"/>
    </row>
    <row r="562" spans="11:11" x14ac:dyDescent="0.25">
      <c r="K562" s="11"/>
    </row>
    <row r="563" spans="11:11" x14ac:dyDescent="0.25">
      <c r="K563" s="11"/>
    </row>
    <row r="564" spans="11:11" x14ac:dyDescent="0.25">
      <c r="K564" s="11"/>
    </row>
    <row r="565" spans="11:11" x14ac:dyDescent="0.25">
      <c r="K565" s="11"/>
    </row>
    <row r="566" spans="11:11" x14ac:dyDescent="0.25">
      <c r="K566" s="11"/>
    </row>
    <row r="567" spans="11:11" x14ac:dyDescent="0.25">
      <c r="K567" s="11"/>
    </row>
    <row r="568" spans="11:11" x14ac:dyDescent="0.25">
      <c r="K568" s="11"/>
    </row>
    <row r="569" spans="11:11" x14ac:dyDescent="0.25">
      <c r="K569" s="11"/>
    </row>
    <row r="570" spans="11:11" x14ac:dyDescent="0.25">
      <c r="K570" s="11"/>
    </row>
    <row r="571" spans="11:11" x14ac:dyDescent="0.25">
      <c r="K571" s="11"/>
    </row>
    <row r="572" spans="11:11" x14ac:dyDescent="0.25">
      <c r="K572" s="11"/>
    </row>
    <row r="573" spans="11:11" x14ac:dyDescent="0.25">
      <c r="K573" s="11"/>
    </row>
    <row r="574" spans="11:11" x14ac:dyDescent="0.25">
      <c r="K574" s="11"/>
    </row>
    <row r="575" spans="11:11" x14ac:dyDescent="0.25">
      <c r="K575" s="11"/>
    </row>
    <row r="576" spans="11:11" x14ac:dyDescent="0.25">
      <c r="K576" s="11"/>
    </row>
    <row r="577" spans="11:11" x14ac:dyDescent="0.25">
      <c r="K577" s="11"/>
    </row>
    <row r="578" spans="11:11" x14ac:dyDescent="0.25">
      <c r="K578" s="11"/>
    </row>
    <row r="579" spans="11:11" x14ac:dyDescent="0.25">
      <c r="K579" s="11"/>
    </row>
    <row r="580" spans="11:11" x14ac:dyDescent="0.25">
      <c r="K580" s="11"/>
    </row>
    <row r="581" spans="11:11" x14ac:dyDescent="0.25">
      <c r="K581" s="11"/>
    </row>
    <row r="582" spans="11:11" x14ac:dyDescent="0.25">
      <c r="K582" s="11"/>
    </row>
    <row r="583" spans="11:11" x14ac:dyDescent="0.25">
      <c r="K583" s="11"/>
    </row>
    <row r="584" spans="11:11" x14ac:dyDescent="0.25">
      <c r="K584" s="11"/>
    </row>
    <row r="585" spans="11:11" x14ac:dyDescent="0.25">
      <c r="K585" s="11"/>
    </row>
    <row r="586" spans="11:11" x14ac:dyDescent="0.25">
      <c r="K586" s="11"/>
    </row>
    <row r="587" spans="11:11" x14ac:dyDescent="0.25">
      <c r="K587" s="11"/>
    </row>
    <row r="588" spans="11:11" x14ac:dyDescent="0.25">
      <c r="K588" s="11"/>
    </row>
    <row r="589" spans="11:11" x14ac:dyDescent="0.25">
      <c r="K589" s="11"/>
    </row>
    <row r="590" spans="11:11" x14ac:dyDescent="0.25">
      <c r="K590" s="11"/>
    </row>
    <row r="591" spans="11:11" x14ac:dyDescent="0.25">
      <c r="K591" s="11"/>
    </row>
    <row r="592" spans="11:11" x14ac:dyDescent="0.25">
      <c r="K592" s="11"/>
    </row>
    <row r="593" spans="11:11" x14ac:dyDescent="0.25">
      <c r="K593" s="11"/>
    </row>
    <row r="594" spans="11:11" x14ac:dyDescent="0.25">
      <c r="K594" s="11"/>
    </row>
    <row r="595" spans="11:11" x14ac:dyDescent="0.25">
      <c r="K595" s="11"/>
    </row>
    <row r="596" spans="11:11" x14ac:dyDescent="0.25">
      <c r="K596" s="11"/>
    </row>
    <row r="597" spans="11:11" x14ac:dyDescent="0.25">
      <c r="K597" s="11"/>
    </row>
    <row r="598" spans="11:11" x14ac:dyDescent="0.25">
      <c r="K598" s="11"/>
    </row>
    <row r="599" spans="11:11" x14ac:dyDescent="0.25">
      <c r="K599" s="11"/>
    </row>
    <row r="600" spans="11:11" x14ac:dyDescent="0.25">
      <c r="K600" s="11"/>
    </row>
    <row r="601" spans="11:11" x14ac:dyDescent="0.25">
      <c r="K601" s="11"/>
    </row>
    <row r="602" spans="11:11" x14ac:dyDescent="0.25">
      <c r="K602" s="11"/>
    </row>
    <row r="603" spans="11:11" x14ac:dyDescent="0.25">
      <c r="K603" s="11"/>
    </row>
    <row r="604" spans="11:11" x14ac:dyDescent="0.25">
      <c r="K604" s="11"/>
    </row>
    <row r="605" spans="11:11" x14ac:dyDescent="0.25">
      <c r="K605" s="11"/>
    </row>
    <row r="606" spans="11:11" x14ac:dyDescent="0.25">
      <c r="K606" s="11"/>
    </row>
    <row r="607" spans="11:11" x14ac:dyDescent="0.25">
      <c r="K607" s="11"/>
    </row>
    <row r="608" spans="11:11" x14ac:dyDescent="0.25">
      <c r="K608" s="11"/>
    </row>
    <row r="609" spans="11:11" x14ac:dyDescent="0.25">
      <c r="K609" s="11"/>
    </row>
    <row r="610" spans="11:11" x14ac:dyDescent="0.25">
      <c r="K610" s="11"/>
    </row>
    <row r="611" spans="11:11" x14ac:dyDescent="0.25">
      <c r="K611" s="11"/>
    </row>
    <row r="612" spans="11:11" x14ac:dyDescent="0.25">
      <c r="K612" s="11"/>
    </row>
    <row r="613" spans="11:11" x14ac:dyDescent="0.25">
      <c r="K613" s="11"/>
    </row>
    <row r="614" spans="11:11" x14ac:dyDescent="0.25">
      <c r="K614" s="11"/>
    </row>
    <row r="615" spans="11:11" x14ac:dyDescent="0.25">
      <c r="K615" s="11"/>
    </row>
    <row r="616" spans="11:11" x14ac:dyDescent="0.25">
      <c r="K616" s="11"/>
    </row>
    <row r="617" spans="11:11" x14ac:dyDescent="0.25">
      <c r="K617" s="11"/>
    </row>
    <row r="618" spans="11:11" x14ac:dyDescent="0.25">
      <c r="K618" s="11"/>
    </row>
    <row r="619" spans="11:11" x14ac:dyDescent="0.25">
      <c r="K619" s="11"/>
    </row>
    <row r="620" spans="11:11" x14ac:dyDescent="0.25">
      <c r="K620" s="11"/>
    </row>
    <row r="621" spans="11:11" x14ac:dyDescent="0.25">
      <c r="K621" s="11"/>
    </row>
    <row r="622" spans="11:11" x14ac:dyDescent="0.25">
      <c r="K622" s="11"/>
    </row>
    <row r="623" spans="11:11" x14ac:dyDescent="0.25">
      <c r="K623" s="11"/>
    </row>
    <row r="624" spans="11:11" x14ac:dyDescent="0.25">
      <c r="K624" s="11"/>
    </row>
    <row r="625" spans="11:11" x14ac:dyDescent="0.25">
      <c r="K625" s="11"/>
    </row>
    <row r="626" spans="11:11" x14ac:dyDescent="0.25">
      <c r="K626" s="11"/>
    </row>
    <row r="627" spans="11:11" x14ac:dyDescent="0.25">
      <c r="K627" s="11"/>
    </row>
    <row r="628" spans="11:11" x14ac:dyDescent="0.25">
      <c r="K628" s="11"/>
    </row>
    <row r="629" spans="11:11" x14ac:dyDescent="0.25">
      <c r="K629" s="11"/>
    </row>
    <row r="630" spans="11:11" x14ac:dyDescent="0.25">
      <c r="K630" s="11"/>
    </row>
    <row r="631" spans="11:11" x14ac:dyDescent="0.25">
      <c r="K631" s="11"/>
    </row>
    <row r="632" spans="11:11" x14ac:dyDescent="0.25">
      <c r="K632" s="11"/>
    </row>
    <row r="633" spans="11:11" x14ac:dyDescent="0.25">
      <c r="K633" s="11"/>
    </row>
    <row r="634" spans="11:11" x14ac:dyDescent="0.25">
      <c r="K634" s="11"/>
    </row>
    <row r="635" spans="11:11" x14ac:dyDescent="0.25">
      <c r="K635" s="11"/>
    </row>
    <row r="636" spans="11:11" x14ac:dyDescent="0.25">
      <c r="K636" s="11"/>
    </row>
    <row r="637" spans="11:11" x14ac:dyDescent="0.25">
      <c r="K637" s="11"/>
    </row>
    <row r="638" spans="11:11" x14ac:dyDescent="0.25">
      <c r="K638" s="11"/>
    </row>
    <row r="639" spans="11:11" x14ac:dyDescent="0.25">
      <c r="K639" s="11"/>
    </row>
    <row r="640" spans="11:11" x14ac:dyDescent="0.25">
      <c r="K640" s="11"/>
    </row>
    <row r="641" spans="11:11" x14ac:dyDescent="0.25">
      <c r="K641" s="11"/>
    </row>
    <row r="642" spans="11:11" x14ac:dyDescent="0.25">
      <c r="K642" s="11"/>
    </row>
    <row r="643" spans="11:11" x14ac:dyDescent="0.25">
      <c r="K643" s="11"/>
    </row>
    <row r="644" spans="11:11" x14ac:dyDescent="0.25">
      <c r="K644" s="11"/>
    </row>
    <row r="645" spans="11:11" x14ac:dyDescent="0.25">
      <c r="K645" s="11"/>
    </row>
    <row r="646" spans="11:11" x14ac:dyDescent="0.25">
      <c r="K646" s="11"/>
    </row>
    <row r="647" spans="11:11" x14ac:dyDescent="0.25">
      <c r="K647" s="11"/>
    </row>
    <row r="648" spans="11:11" x14ac:dyDescent="0.25">
      <c r="K648" s="11"/>
    </row>
    <row r="649" spans="11:11" x14ac:dyDescent="0.25">
      <c r="K649" s="11"/>
    </row>
    <row r="650" spans="11:11" x14ac:dyDescent="0.25">
      <c r="K650" s="11"/>
    </row>
    <row r="651" spans="11:11" x14ac:dyDescent="0.25">
      <c r="K651" s="11"/>
    </row>
    <row r="652" spans="11:11" x14ac:dyDescent="0.25">
      <c r="K652" s="11"/>
    </row>
    <row r="653" spans="11:11" x14ac:dyDescent="0.25">
      <c r="K653" s="11"/>
    </row>
    <row r="654" spans="11:11" x14ac:dyDescent="0.25">
      <c r="K654" s="11"/>
    </row>
    <row r="655" spans="11:11" x14ac:dyDescent="0.25">
      <c r="K655" s="11"/>
    </row>
    <row r="656" spans="11:11" x14ac:dyDescent="0.25">
      <c r="K656" s="11"/>
    </row>
    <row r="657" spans="11:11" x14ac:dyDescent="0.25">
      <c r="K657" s="11"/>
    </row>
    <row r="658" spans="11:11" x14ac:dyDescent="0.25">
      <c r="K658" s="11"/>
    </row>
    <row r="659" spans="11:11" x14ac:dyDescent="0.25">
      <c r="K659" s="11"/>
    </row>
    <row r="660" spans="11:11" x14ac:dyDescent="0.25">
      <c r="K660" s="11"/>
    </row>
    <row r="661" spans="11:11" x14ac:dyDescent="0.25">
      <c r="K661" s="11"/>
    </row>
    <row r="662" spans="11:11" x14ac:dyDescent="0.25">
      <c r="K662" s="11"/>
    </row>
    <row r="663" spans="11:11" x14ac:dyDescent="0.25">
      <c r="K663" s="11"/>
    </row>
    <row r="664" spans="11:11" x14ac:dyDescent="0.25">
      <c r="K664" s="11"/>
    </row>
    <row r="665" spans="11:11" x14ac:dyDescent="0.25">
      <c r="K665" s="11"/>
    </row>
    <row r="666" spans="11:11" x14ac:dyDescent="0.25">
      <c r="K666" s="11"/>
    </row>
    <row r="667" spans="11:11" x14ac:dyDescent="0.25">
      <c r="K667" s="11"/>
    </row>
    <row r="668" spans="11:11" x14ac:dyDescent="0.25">
      <c r="K668" s="11"/>
    </row>
    <row r="669" spans="11:11" x14ac:dyDescent="0.25">
      <c r="K669" s="11"/>
    </row>
    <row r="670" spans="11:11" x14ac:dyDescent="0.25">
      <c r="K670" s="11"/>
    </row>
    <row r="671" spans="11:11" x14ac:dyDescent="0.25">
      <c r="K671" s="11"/>
    </row>
    <row r="672" spans="11:11" x14ac:dyDescent="0.25">
      <c r="K672" s="11"/>
    </row>
    <row r="673" spans="11:11" x14ac:dyDescent="0.25">
      <c r="K673" s="11"/>
    </row>
    <row r="674" spans="11:11" x14ac:dyDescent="0.25">
      <c r="K674" s="11"/>
    </row>
    <row r="675" spans="11:11" x14ac:dyDescent="0.25">
      <c r="K675" s="11"/>
    </row>
    <row r="676" spans="11:11" x14ac:dyDescent="0.25">
      <c r="K676" s="11"/>
    </row>
    <row r="677" spans="11:11" x14ac:dyDescent="0.25">
      <c r="K677" s="11"/>
    </row>
    <row r="678" spans="11:11" x14ac:dyDescent="0.25">
      <c r="K678" s="11"/>
    </row>
    <row r="679" spans="11:11" x14ac:dyDescent="0.25">
      <c r="K679" s="11"/>
    </row>
    <row r="680" spans="11:11" x14ac:dyDescent="0.25">
      <c r="K680" s="11"/>
    </row>
    <row r="681" spans="11:11" x14ac:dyDescent="0.25">
      <c r="K681" s="11"/>
    </row>
    <row r="682" spans="11:11" x14ac:dyDescent="0.25">
      <c r="K682" s="11"/>
    </row>
    <row r="683" spans="11:11" x14ac:dyDescent="0.25">
      <c r="K683" s="11"/>
    </row>
    <row r="684" spans="11:11" x14ac:dyDescent="0.25">
      <c r="K684" s="11"/>
    </row>
    <row r="685" spans="11:11" x14ac:dyDescent="0.25">
      <c r="K685" s="11"/>
    </row>
    <row r="686" spans="11:11" x14ac:dyDescent="0.25">
      <c r="K686" s="11"/>
    </row>
    <row r="687" spans="11:11" x14ac:dyDescent="0.25">
      <c r="K687" s="11"/>
    </row>
    <row r="688" spans="11:11" x14ac:dyDescent="0.25">
      <c r="K688" s="11"/>
    </row>
    <row r="689" spans="11:11" x14ac:dyDescent="0.25">
      <c r="K689" s="11"/>
    </row>
    <row r="690" spans="11:11" x14ac:dyDescent="0.25">
      <c r="K690" s="11"/>
    </row>
    <row r="691" spans="11:11" x14ac:dyDescent="0.25">
      <c r="K691" s="11"/>
    </row>
    <row r="692" spans="11:11" x14ac:dyDescent="0.25">
      <c r="K692" s="11"/>
    </row>
    <row r="693" spans="11:11" x14ac:dyDescent="0.25">
      <c r="K693" s="11"/>
    </row>
    <row r="694" spans="11:11" x14ac:dyDescent="0.25">
      <c r="K694" s="11"/>
    </row>
    <row r="695" spans="11:11" x14ac:dyDescent="0.25">
      <c r="K695" s="11"/>
    </row>
    <row r="696" spans="11:11" x14ac:dyDescent="0.25">
      <c r="K696" s="11"/>
    </row>
    <row r="697" spans="11:11" x14ac:dyDescent="0.25">
      <c r="K697" s="11"/>
    </row>
    <row r="698" spans="11:11" x14ac:dyDescent="0.25">
      <c r="K698" s="11"/>
    </row>
    <row r="699" spans="11:11" x14ac:dyDescent="0.25">
      <c r="K699" s="11"/>
    </row>
    <row r="700" spans="11:11" x14ac:dyDescent="0.25">
      <c r="K700" s="11"/>
    </row>
    <row r="701" spans="11:11" x14ac:dyDescent="0.25">
      <c r="K701" s="11"/>
    </row>
    <row r="702" spans="11:11" x14ac:dyDescent="0.25">
      <c r="K702" s="11"/>
    </row>
    <row r="703" spans="11:11" x14ac:dyDescent="0.25">
      <c r="K703" s="11"/>
    </row>
    <row r="704" spans="11:11" x14ac:dyDescent="0.25">
      <c r="K704" s="11"/>
    </row>
    <row r="705" spans="11:11" x14ac:dyDescent="0.25">
      <c r="K705" s="11"/>
    </row>
    <row r="706" spans="11:11" x14ac:dyDescent="0.25">
      <c r="K706" s="11"/>
    </row>
    <row r="707" spans="11:11" x14ac:dyDescent="0.25">
      <c r="K707" s="11"/>
    </row>
    <row r="708" spans="11:11" x14ac:dyDescent="0.25">
      <c r="K708" s="11"/>
    </row>
    <row r="709" spans="11:11" x14ac:dyDescent="0.25">
      <c r="K709" s="11"/>
    </row>
    <row r="710" spans="11:11" x14ac:dyDescent="0.25">
      <c r="K710" s="11"/>
    </row>
    <row r="711" spans="11:11" x14ac:dyDescent="0.25">
      <c r="K711" s="11"/>
    </row>
    <row r="712" spans="11:11" x14ac:dyDescent="0.25">
      <c r="K712" s="11"/>
    </row>
    <row r="713" spans="11:11" x14ac:dyDescent="0.25">
      <c r="K713" s="11"/>
    </row>
    <row r="714" spans="11:11" x14ac:dyDescent="0.25">
      <c r="K714" s="11"/>
    </row>
    <row r="715" spans="11:11" x14ac:dyDescent="0.25">
      <c r="K715" s="11"/>
    </row>
    <row r="716" spans="11:11" x14ac:dyDescent="0.25">
      <c r="K716" s="11"/>
    </row>
    <row r="717" spans="11:11" x14ac:dyDescent="0.25">
      <c r="K717" s="11"/>
    </row>
    <row r="718" spans="11:11" x14ac:dyDescent="0.25">
      <c r="K718" s="11"/>
    </row>
    <row r="719" spans="11:11" x14ac:dyDescent="0.25">
      <c r="K719" s="11"/>
    </row>
    <row r="720" spans="11:11" x14ac:dyDescent="0.25">
      <c r="K720" s="11"/>
    </row>
    <row r="721" spans="11:11" x14ac:dyDescent="0.25">
      <c r="K721" s="11"/>
    </row>
    <row r="722" spans="11:11" x14ac:dyDescent="0.25">
      <c r="K722" s="11"/>
    </row>
    <row r="723" spans="11:11" x14ac:dyDescent="0.25">
      <c r="K723" s="11"/>
    </row>
    <row r="724" spans="11:11" x14ac:dyDescent="0.25">
      <c r="K724" s="11"/>
    </row>
    <row r="725" spans="11:11" x14ac:dyDescent="0.25">
      <c r="K725" s="11"/>
    </row>
    <row r="726" spans="11:11" x14ac:dyDescent="0.25">
      <c r="K726" s="11"/>
    </row>
    <row r="727" spans="11:11" x14ac:dyDescent="0.25">
      <c r="K727" s="11"/>
    </row>
    <row r="728" spans="11:11" x14ac:dyDescent="0.25">
      <c r="K728" s="11"/>
    </row>
    <row r="729" spans="11:11" x14ac:dyDescent="0.25">
      <c r="K729" s="11"/>
    </row>
    <row r="730" spans="11:11" x14ac:dyDescent="0.25">
      <c r="K730" s="11"/>
    </row>
    <row r="731" spans="11:11" x14ac:dyDescent="0.25">
      <c r="K731" s="11"/>
    </row>
    <row r="732" spans="11:11" x14ac:dyDescent="0.25">
      <c r="K732" s="11"/>
    </row>
    <row r="733" spans="11:11" x14ac:dyDescent="0.25">
      <c r="K733" s="11"/>
    </row>
    <row r="734" spans="11:11" x14ac:dyDescent="0.25">
      <c r="K734" s="11"/>
    </row>
    <row r="735" spans="11:11" x14ac:dyDescent="0.25">
      <c r="K735" s="11"/>
    </row>
    <row r="736" spans="11:11" x14ac:dyDescent="0.25">
      <c r="K736" s="11"/>
    </row>
    <row r="737" spans="11:11" x14ac:dyDescent="0.25">
      <c r="K737" s="11"/>
    </row>
    <row r="738" spans="11:11" x14ac:dyDescent="0.25">
      <c r="K738" s="11"/>
    </row>
    <row r="739" spans="11:11" x14ac:dyDescent="0.25">
      <c r="K739" s="11"/>
    </row>
    <row r="740" spans="11:11" x14ac:dyDescent="0.25">
      <c r="K740" s="11"/>
    </row>
    <row r="741" spans="11:11" x14ac:dyDescent="0.25">
      <c r="K741" s="11"/>
    </row>
    <row r="742" spans="11:11" x14ac:dyDescent="0.25">
      <c r="K742" s="11"/>
    </row>
    <row r="743" spans="11:11" x14ac:dyDescent="0.25">
      <c r="K743" s="11"/>
    </row>
    <row r="744" spans="11:11" x14ac:dyDescent="0.25">
      <c r="K744" s="11"/>
    </row>
    <row r="745" spans="11:11" x14ac:dyDescent="0.25">
      <c r="K745" s="11"/>
    </row>
    <row r="746" spans="11:11" x14ac:dyDescent="0.25">
      <c r="K746" s="11"/>
    </row>
    <row r="747" spans="11:11" x14ac:dyDescent="0.25">
      <c r="K747" s="11"/>
    </row>
    <row r="748" spans="11:11" x14ac:dyDescent="0.25">
      <c r="K748" s="11"/>
    </row>
    <row r="749" spans="11:11" x14ac:dyDescent="0.25">
      <c r="K749" s="11"/>
    </row>
    <row r="750" spans="11:11" x14ac:dyDescent="0.25">
      <c r="K750" s="11"/>
    </row>
    <row r="751" spans="11:11" x14ac:dyDescent="0.25">
      <c r="K751" s="11"/>
    </row>
    <row r="752" spans="11:11" x14ac:dyDescent="0.25">
      <c r="K752" s="11"/>
    </row>
    <row r="753" spans="11:11" x14ac:dyDescent="0.25">
      <c r="K753" s="11"/>
    </row>
    <row r="754" spans="11:11" x14ac:dyDescent="0.25">
      <c r="K754" s="11"/>
    </row>
    <row r="755" spans="11:11" x14ac:dyDescent="0.25">
      <c r="K755" s="11"/>
    </row>
    <row r="756" spans="11:11" x14ac:dyDescent="0.25">
      <c r="K756" s="11"/>
    </row>
    <row r="757" spans="11:11" x14ac:dyDescent="0.25">
      <c r="K757" s="11"/>
    </row>
    <row r="758" spans="11:11" x14ac:dyDescent="0.25">
      <c r="K758" s="11"/>
    </row>
    <row r="759" spans="11:11" x14ac:dyDescent="0.25">
      <c r="K759" s="11"/>
    </row>
    <row r="760" spans="11:11" x14ac:dyDescent="0.25">
      <c r="K760" s="11"/>
    </row>
    <row r="761" spans="11:11" x14ac:dyDescent="0.25">
      <c r="K761" s="11"/>
    </row>
    <row r="762" spans="11:11" x14ac:dyDescent="0.25">
      <c r="K762" s="11"/>
    </row>
    <row r="763" spans="11:11" x14ac:dyDescent="0.25">
      <c r="K763" s="11"/>
    </row>
    <row r="764" spans="11:11" x14ac:dyDescent="0.25">
      <c r="K764" s="11"/>
    </row>
    <row r="765" spans="11:11" x14ac:dyDescent="0.25">
      <c r="K765" s="11"/>
    </row>
    <row r="766" spans="11:11" x14ac:dyDescent="0.25">
      <c r="K766" s="11"/>
    </row>
    <row r="767" spans="11:11" x14ac:dyDescent="0.25">
      <c r="K767" s="11"/>
    </row>
    <row r="768" spans="11:11" x14ac:dyDescent="0.25">
      <c r="K768" s="11"/>
    </row>
    <row r="769" spans="11:11" x14ac:dyDescent="0.25">
      <c r="K769" s="11"/>
    </row>
    <row r="770" spans="11:11" x14ac:dyDescent="0.25">
      <c r="K770" s="11"/>
    </row>
    <row r="771" spans="11:11" x14ac:dyDescent="0.25">
      <c r="K771" s="11"/>
    </row>
    <row r="772" spans="11:11" x14ac:dyDescent="0.25">
      <c r="K772" s="11"/>
    </row>
    <row r="773" spans="11:11" x14ac:dyDescent="0.25">
      <c r="K773" s="11"/>
    </row>
    <row r="774" spans="11:11" x14ac:dyDescent="0.25">
      <c r="K774" s="11"/>
    </row>
    <row r="775" spans="11:11" x14ac:dyDescent="0.25">
      <c r="K775" s="11"/>
    </row>
    <row r="776" spans="11:11" x14ac:dyDescent="0.25">
      <c r="K776" s="11"/>
    </row>
    <row r="777" spans="11:11" x14ac:dyDescent="0.25">
      <c r="K777" s="11"/>
    </row>
    <row r="778" spans="11:11" x14ac:dyDescent="0.25">
      <c r="K778" s="11"/>
    </row>
    <row r="779" spans="11:11" x14ac:dyDescent="0.25">
      <c r="K779" s="11"/>
    </row>
    <row r="780" spans="11:11" x14ac:dyDescent="0.25">
      <c r="K780" s="11"/>
    </row>
    <row r="781" spans="11:11" x14ac:dyDescent="0.25">
      <c r="K781" s="11"/>
    </row>
    <row r="782" spans="11:11" x14ac:dyDescent="0.25">
      <c r="K782" s="11"/>
    </row>
    <row r="783" spans="11:11" x14ac:dyDescent="0.25">
      <c r="K783" s="11"/>
    </row>
    <row r="784" spans="11:11" x14ac:dyDescent="0.25">
      <c r="K784" s="11"/>
    </row>
    <row r="785" spans="11:11" x14ac:dyDescent="0.25">
      <c r="K785" s="11"/>
    </row>
    <row r="786" spans="11:11" x14ac:dyDescent="0.25">
      <c r="K786" s="11"/>
    </row>
    <row r="787" spans="11:11" x14ac:dyDescent="0.25">
      <c r="K787" s="11"/>
    </row>
    <row r="788" spans="11:11" x14ac:dyDescent="0.25">
      <c r="K788" s="11"/>
    </row>
    <row r="789" spans="11:11" x14ac:dyDescent="0.25">
      <c r="K789" s="11"/>
    </row>
    <row r="790" spans="11:11" x14ac:dyDescent="0.25">
      <c r="K790" s="11"/>
    </row>
    <row r="791" spans="11:11" x14ac:dyDescent="0.25">
      <c r="K791" s="11"/>
    </row>
    <row r="792" spans="11:11" x14ac:dyDescent="0.25">
      <c r="K792" s="11"/>
    </row>
    <row r="793" spans="11:11" x14ac:dyDescent="0.25">
      <c r="K793" s="11"/>
    </row>
    <row r="794" spans="11:11" x14ac:dyDescent="0.25">
      <c r="K794" s="11"/>
    </row>
    <row r="795" spans="11:11" x14ac:dyDescent="0.25">
      <c r="K795" s="11"/>
    </row>
    <row r="796" spans="11:11" x14ac:dyDescent="0.25">
      <c r="K796" s="11"/>
    </row>
    <row r="797" spans="11:11" x14ac:dyDescent="0.25">
      <c r="K797" s="11"/>
    </row>
    <row r="798" spans="11:11" x14ac:dyDescent="0.25">
      <c r="K798" s="11"/>
    </row>
    <row r="799" spans="11:11" x14ac:dyDescent="0.25">
      <c r="K799" s="11"/>
    </row>
    <row r="800" spans="11:11" x14ac:dyDescent="0.25">
      <c r="K800" s="11"/>
    </row>
    <row r="801" spans="11:11" x14ac:dyDescent="0.25">
      <c r="K801" s="11"/>
    </row>
    <row r="802" spans="11:11" x14ac:dyDescent="0.25">
      <c r="K802" s="11"/>
    </row>
    <row r="803" spans="11:11" x14ac:dyDescent="0.25">
      <c r="K803" s="11"/>
    </row>
    <row r="804" spans="11:11" x14ac:dyDescent="0.25">
      <c r="K804" s="11"/>
    </row>
    <row r="805" spans="11:11" x14ac:dyDescent="0.25">
      <c r="K805" s="11"/>
    </row>
    <row r="806" spans="11:11" x14ac:dyDescent="0.25">
      <c r="K806" s="11"/>
    </row>
    <row r="807" spans="11:11" x14ac:dyDescent="0.25">
      <c r="K807" s="11"/>
    </row>
    <row r="808" spans="11:11" x14ac:dyDescent="0.25">
      <c r="K808" s="11"/>
    </row>
    <row r="809" spans="11:11" x14ac:dyDescent="0.25">
      <c r="K809" s="11"/>
    </row>
    <row r="810" spans="11:11" x14ac:dyDescent="0.25">
      <c r="K810" s="11"/>
    </row>
    <row r="811" spans="11:11" x14ac:dyDescent="0.25">
      <c r="K811" s="11"/>
    </row>
    <row r="812" spans="11:11" x14ac:dyDescent="0.25">
      <c r="K812" s="11"/>
    </row>
    <row r="813" spans="11:11" x14ac:dyDescent="0.25">
      <c r="K813" s="11"/>
    </row>
    <row r="814" spans="11:11" x14ac:dyDescent="0.25">
      <c r="K814" s="11"/>
    </row>
    <row r="815" spans="11:11" x14ac:dyDescent="0.25">
      <c r="K815" s="11"/>
    </row>
    <row r="816" spans="11:11" x14ac:dyDescent="0.25">
      <c r="K816" s="11"/>
    </row>
    <row r="817" spans="11:11" x14ac:dyDescent="0.25">
      <c r="K817" s="11"/>
    </row>
    <row r="818" spans="11:11" x14ac:dyDescent="0.25">
      <c r="K818" s="11"/>
    </row>
    <row r="819" spans="11:11" x14ac:dyDescent="0.25">
      <c r="K819" s="11"/>
    </row>
    <row r="820" spans="11:11" x14ac:dyDescent="0.25">
      <c r="K820" s="11"/>
    </row>
    <row r="821" spans="11:11" x14ac:dyDescent="0.25">
      <c r="K821" s="11"/>
    </row>
    <row r="822" spans="11:11" x14ac:dyDescent="0.25">
      <c r="K822" s="11"/>
    </row>
    <row r="823" spans="11:11" x14ac:dyDescent="0.25">
      <c r="K823" s="11"/>
    </row>
    <row r="824" spans="11:11" x14ac:dyDescent="0.25">
      <c r="K824" s="11"/>
    </row>
    <row r="825" spans="11:11" x14ac:dyDescent="0.25">
      <c r="K825" s="11"/>
    </row>
    <row r="826" spans="11:11" x14ac:dyDescent="0.25">
      <c r="K826" s="11"/>
    </row>
    <row r="827" spans="11:11" x14ac:dyDescent="0.25">
      <c r="K827" s="11"/>
    </row>
    <row r="828" spans="11:11" x14ac:dyDescent="0.25">
      <c r="K828" s="11"/>
    </row>
    <row r="829" spans="11:11" x14ac:dyDescent="0.25">
      <c r="K829" s="11"/>
    </row>
    <row r="830" spans="11:11" x14ac:dyDescent="0.25">
      <c r="K830" s="11"/>
    </row>
    <row r="831" spans="11:11" x14ac:dyDescent="0.25">
      <c r="K831" s="11"/>
    </row>
    <row r="832" spans="11:11" x14ac:dyDescent="0.25">
      <c r="K832" s="11"/>
    </row>
    <row r="833" spans="11:11" x14ac:dyDescent="0.25">
      <c r="K833" s="11"/>
    </row>
    <row r="834" spans="11:11" x14ac:dyDescent="0.25">
      <c r="K834" s="11"/>
    </row>
    <row r="835" spans="11:11" x14ac:dyDescent="0.25">
      <c r="K835" s="11"/>
    </row>
    <row r="836" spans="11:11" x14ac:dyDescent="0.25">
      <c r="K836" s="11"/>
    </row>
    <row r="837" spans="11:11" x14ac:dyDescent="0.25">
      <c r="K837" s="11"/>
    </row>
    <row r="838" spans="11:11" x14ac:dyDescent="0.25">
      <c r="K838" s="11"/>
    </row>
    <row r="839" spans="11:11" x14ac:dyDescent="0.25">
      <c r="K839" s="11"/>
    </row>
    <row r="840" spans="11:11" x14ac:dyDescent="0.25">
      <c r="K840" s="11"/>
    </row>
    <row r="841" spans="11:11" x14ac:dyDescent="0.25">
      <c r="K841" s="11"/>
    </row>
    <row r="842" spans="11:11" x14ac:dyDescent="0.25">
      <c r="K842" s="11"/>
    </row>
    <row r="843" spans="11:11" x14ac:dyDescent="0.25">
      <c r="K843" s="11"/>
    </row>
    <row r="844" spans="11:11" x14ac:dyDescent="0.25">
      <c r="K844" s="11"/>
    </row>
    <row r="845" spans="11:11" x14ac:dyDescent="0.25">
      <c r="K845" s="11"/>
    </row>
    <row r="846" spans="11:11" x14ac:dyDescent="0.25">
      <c r="K846" s="11"/>
    </row>
    <row r="847" spans="11:11" x14ac:dyDescent="0.25">
      <c r="K847" s="11"/>
    </row>
    <row r="848" spans="11:11" x14ac:dyDescent="0.25">
      <c r="K848" s="11"/>
    </row>
    <row r="849" spans="11:11" x14ac:dyDescent="0.25">
      <c r="K849" s="11"/>
    </row>
    <row r="850" spans="11:11" x14ac:dyDescent="0.25">
      <c r="K850" s="11"/>
    </row>
    <row r="851" spans="11:11" x14ac:dyDescent="0.25">
      <c r="K851" s="11"/>
    </row>
    <row r="852" spans="11:11" x14ac:dyDescent="0.25">
      <c r="K852" s="11"/>
    </row>
    <row r="853" spans="11:11" x14ac:dyDescent="0.25">
      <c r="K853" s="11"/>
    </row>
    <row r="854" spans="11:11" x14ac:dyDescent="0.25">
      <c r="K854" s="11"/>
    </row>
    <row r="855" spans="11:11" x14ac:dyDescent="0.25">
      <c r="K855" s="11"/>
    </row>
    <row r="856" spans="11:11" x14ac:dyDescent="0.25">
      <c r="K856" s="11"/>
    </row>
    <row r="857" spans="11:11" x14ac:dyDescent="0.25">
      <c r="K857" s="11"/>
    </row>
    <row r="858" spans="11:11" x14ac:dyDescent="0.25">
      <c r="K858" s="11"/>
    </row>
    <row r="859" spans="11:11" x14ac:dyDescent="0.25">
      <c r="K859" s="11"/>
    </row>
    <row r="860" spans="11:11" x14ac:dyDescent="0.25">
      <c r="K860" s="11"/>
    </row>
    <row r="861" spans="11:11" x14ac:dyDescent="0.25">
      <c r="K861" s="11"/>
    </row>
    <row r="862" spans="11:11" x14ac:dyDescent="0.25">
      <c r="K862" s="11"/>
    </row>
    <row r="863" spans="11:11" x14ac:dyDescent="0.25">
      <c r="K863" s="11"/>
    </row>
    <row r="864" spans="11:11" x14ac:dyDescent="0.25">
      <c r="K864" s="11"/>
    </row>
    <row r="865" spans="11:11" x14ac:dyDescent="0.25">
      <c r="K865" s="11"/>
    </row>
    <row r="866" spans="11:11" x14ac:dyDescent="0.25">
      <c r="K866" s="11"/>
    </row>
    <row r="867" spans="11:11" x14ac:dyDescent="0.25">
      <c r="K867" s="11"/>
    </row>
    <row r="868" spans="11:11" x14ac:dyDescent="0.25">
      <c r="K868" s="11"/>
    </row>
    <row r="869" spans="11:11" x14ac:dyDescent="0.25">
      <c r="K869" s="11"/>
    </row>
    <row r="870" spans="11:11" x14ac:dyDescent="0.25">
      <c r="K870" s="11"/>
    </row>
    <row r="871" spans="11:11" x14ac:dyDescent="0.25">
      <c r="K871" s="11"/>
    </row>
    <row r="872" spans="11:11" x14ac:dyDescent="0.25">
      <c r="K872" s="11"/>
    </row>
    <row r="873" spans="11:11" x14ac:dyDescent="0.25">
      <c r="K873" s="11"/>
    </row>
    <row r="874" spans="11:11" x14ac:dyDescent="0.25">
      <c r="K874" s="11"/>
    </row>
    <row r="875" spans="11:11" x14ac:dyDescent="0.25">
      <c r="K875" s="11"/>
    </row>
    <row r="876" spans="11:11" x14ac:dyDescent="0.25">
      <c r="K876" s="11"/>
    </row>
    <row r="877" spans="11:11" x14ac:dyDescent="0.25">
      <c r="K877" s="11"/>
    </row>
    <row r="878" spans="11:11" x14ac:dyDescent="0.25">
      <c r="K878" s="11"/>
    </row>
    <row r="879" spans="11:11" x14ac:dyDescent="0.25">
      <c r="K879" s="11"/>
    </row>
    <row r="880" spans="11:11" x14ac:dyDescent="0.25">
      <c r="K880" s="11"/>
    </row>
    <row r="881" spans="11:11" x14ac:dyDescent="0.25">
      <c r="K881" s="11"/>
    </row>
    <row r="882" spans="11:11" x14ac:dyDescent="0.25">
      <c r="K882" s="11"/>
    </row>
    <row r="883" spans="11:11" x14ac:dyDescent="0.25">
      <c r="K883" s="11"/>
    </row>
    <row r="884" spans="11:11" x14ac:dyDescent="0.25">
      <c r="K884" s="11"/>
    </row>
    <row r="885" spans="11:11" x14ac:dyDescent="0.25">
      <c r="K885" s="11"/>
    </row>
    <row r="886" spans="11:11" x14ac:dyDescent="0.25">
      <c r="K886" s="11"/>
    </row>
    <row r="887" spans="11:11" x14ac:dyDescent="0.25">
      <c r="K887" s="11"/>
    </row>
    <row r="888" spans="11:11" x14ac:dyDescent="0.25">
      <c r="K888" s="11"/>
    </row>
    <row r="889" spans="11:11" x14ac:dyDescent="0.25">
      <c r="K889" s="11"/>
    </row>
    <row r="890" spans="11:11" x14ac:dyDescent="0.25">
      <c r="K890" s="11"/>
    </row>
    <row r="891" spans="11:11" x14ac:dyDescent="0.25">
      <c r="K891" s="11"/>
    </row>
    <row r="892" spans="11:11" x14ac:dyDescent="0.25">
      <c r="K892" s="11"/>
    </row>
    <row r="893" spans="11:11" x14ac:dyDescent="0.25">
      <c r="K893" s="11"/>
    </row>
    <row r="894" spans="11:11" x14ac:dyDescent="0.25">
      <c r="K894" s="11"/>
    </row>
    <row r="895" spans="11:11" x14ac:dyDescent="0.25">
      <c r="K895" s="11"/>
    </row>
    <row r="896" spans="11:11" x14ac:dyDescent="0.25">
      <c r="K896" s="11"/>
    </row>
    <row r="897" spans="11:11" x14ac:dyDescent="0.25">
      <c r="K897" s="11"/>
    </row>
    <row r="898" spans="11:11" x14ac:dyDescent="0.25">
      <c r="K898" s="11"/>
    </row>
    <row r="899" spans="11:11" x14ac:dyDescent="0.25">
      <c r="K899" s="11"/>
    </row>
    <row r="900" spans="11:11" x14ac:dyDescent="0.25">
      <c r="K900" s="11"/>
    </row>
    <row r="901" spans="11:11" x14ac:dyDescent="0.25">
      <c r="K901" s="11"/>
    </row>
    <row r="902" spans="11:11" x14ac:dyDescent="0.25">
      <c r="K902" s="11"/>
    </row>
    <row r="903" spans="11:11" x14ac:dyDescent="0.25">
      <c r="K903" s="11"/>
    </row>
    <row r="904" spans="11:11" x14ac:dyDescent="0.25">
      <c r="K904" s="11"/>
    </row>
    <row r="905" spans="11:11" x14ac:dyDescent="0.25">
      <c r="K905" s="11"/>
    </row>
    <row r="906" spans="11:11" x14ac:dyDescent="0.25">
      <c r="K906" s="11"/>
    </row>
    <row r="907" spans="11:11" x14ac:dyDescent="0.25">
      <c r="K907" s="11"/>
    </row>
    <row r="908" spans="11:11" x14ac:dyDescent="0.25">
      <c r="K908" s="11"/>
    </row>
    <row r="909" spans="11:11" x14ac:dyDescent="0.25">
      <c r="K909" s="11"/>
    </row>
    <row r="910" spans="11:11" x14ac:dyDescent="0.25">
      <c r="K910" s="11"/>
    </row>
    <row r="911" spans="11:11" x14ac:dyDescent="0.25">
      <c r="K911" s="11"/>
    </row>
    <row r="912" spans="11:11" x14ac:dyDescent="0.25">
      <c r="K912" s="11"/>
    </row>
    <row r="913" spans="11:11" x14ac:dyDescent="0.25">
      <c r="K913" s="11"/>
    </row>
    <row r="914" spans="11:11" x14ac:dyDescent="0.25">
      <c r="K914" s="11"/>
    </row>
    <row r="915" spans="11:11" x14ac:dyDescent="0.25">
      <c r="K915" s="11"/>
    </row>
    <row r="916" spans="11:11" x14ac:dyDescent="0.25">
      <c r="K916" s="11"/>
    </row>
    <row r="917" spans="11:11" x14ac:dyDescent="0.25">
      <c r="K917" s="11"/>
    </row>
    <row r="918" spans="11:11" x14ac:dyDescent="0.25">
      <c r="K918" s="11"/>
    </row>
    <row r="919" spans="11:11" x14ac:dyDescent="0.25">
      <c r="K919" s="11"/>
    </row>
    <row r="920" spans="11:11" x14ac:dyDescent="0.25">
      <c r="K920" s="11"/>
    </row>
    <row r="921" spans="11:11" x14ac:dyDescent="0.25">
      <c r="K921" s="11"/>
    </row>
    <row r="922" spans="11:11" x14ac:dyDescent="0.25">
      <c r="K922" s="11"/>
    </row>
    <row r="923" spans="11:11" x14ac:dyDescent="0.25">
      <c r="K923" s="11"/>
    </row>
    <row r="924" spans="11:11" x14ac:dyDescent="0.25">
      <c r="K924" s="11"/>
    </row>
    <row r="925" spans="11:11" x14ac:dyDescent="0.25">
      <c r="K925" s="11"/>
    </row>
    <row r="926" spans="11:11" x14ac:dyDescent="0.25">
      <c r="K926" s="11"/>
    </row>
    <row r="927" spans="11:11" x14ac:dyDescent="0.25">
      <c r="K927" s="11"/>
    </row>
    <row r="928" spans="11:11" x14ac:dyDescent="0.25">
      <c r="K928" s="11"/>
    </row>
    <row r="929" spans="11:11" x14ac:dyDescent="0.25">
      <c r="K929" s="11"/>
    </row>
    <row r="930" spans="11:11" x14ac:dyDescent="0.25">
      <c r="K930" s="11"/>
    </row>
    <row r="931" spans="11:11" x14ac:dyDescent="0.25">
      <c r="K931" s="11"/>
    </row>
    <row r="932" spans="11:11" x14ac:dyDescent="0.25">
      <c r="K932" s="11"/>
    </row>
    <row r="933" spans="11:11" x14ac:dyDescent="0.25">
      <c r="K933" s="11"/>
    </row>
    <row r="934" spans="11:11" x14ac:dyDescent="0.25">
      <c r="K934" s="11"/>
    </row>
    <row r="935" spans="11:11" x14ac:dyDescent="0.25">
      <c r="K935" s="11"/>
    </row>
    <row r="936" spans="11:11" x14ac:dyDescent="0.25">
      <c r="K936" s="11"/>
    </row>
    <row r="937" spans="11:11" x14ac:dyDescent="0.25">
      <c r="K937" s="11"/>
    </row>
    <row r="938" spans="11:11" x14ac:dyDescent="0.25">
      <c r="K938" s="11"/>
    </row>
    <row r="939" spans="11:11" x14ac:dyDescent="0.25">
      <c r="K939" s="11"/>
    </row>
    <row r="940" spans="11:11" x14ac:dyDescent="0.25">
      <c r="K940" s="11"/>
    </row>
    <row r="941" spans="11:11" x14ac:dyDescent="0.25">
      <c r="K941" s="11"/>
    </row>
    <row r="942" spans="11:11" x14ac:dyDescent="0.25">
      <c r="K942" s="11"/>
    </row>
    <row r="943" spans="11:11" x14ac:dyDescent="0.25">
      <c r="K943" s="11"/>
    </row>
    <row r="944" spans="11:11" x14ac:dyDescent="0.25">
      <c r="K944" s="11"/>
    </row>
    <row r="945" spans="11:11" x14ac:dyDescent="0.25">
      <c r="K945" s="11"/>
    </row>
    <row r="946" spans="11:11" x14ac:dyDescent="0.25">
      <c r="K946" s="11"/>
    </row>
    <row r="947" spans="11:11" x14ac:dyDescent="0.25">
      <c r="K947" s="11"/>
    </row>
    <row r="948" spans="11:11" x14ac:dyDescent="0.25">
      <c r="K948" s="11"/>
    </row>
    <row r="949" spans="11:11" x14ac:dyDescent="0.25">
      <c r="K949" s="11"/>
    </row>
    <row r="950" spans="11:11" x14ac:dyDescent="0.25">
      <c r="K950" s="11"/>
    </row>
    <row r="951" spans="11:11" x14ac:dyDescent="0.25">
      <c r="K951" s="11"/>
    </row>
    <row r="952" spans="11:11" x14ac:dyDescent="0.25">
      <c r="K952" s="11"/>
    </row>
    <row r="953" spans="11:11" x14ac:dyDescent="0.25">
      <c r="K953" s="11"/>
    </row>
    <row r="954" spans="11:11" x14ac:dyDescent="0.25">
      <c r="K954" s="11"/>
    </row>
    <row r="955" spans="11:11" x14ac:dyDescent="0.25">
      <c r="K955" s="11"/>
    </row>
    <row r="956" spans="11:11" x14ac:dyDescent="0.25">
      <c r="K956" s="11"/>
    </row>
    <row r="957" spans="11:11" x14ac:dyDescent="0.25">
      <c r="K957" s="11"/>
    </row>
    <row r="958" spans="11:11" x14ac:dyDescent="0.25">
      <c r="K958" s="11"/>
    </row>
    <row r="959" spans="11:11" x14ac:dyDescent="0.25">
      <c r="K959" s="11"/>
    </row>
    <row r="960" spans="11:11" x14ac:dyDescent="0.25">
      <c r="K960" s="11"/>
    </row>
    <row r="961" spans="11:11" x14ac:dyDescent="0.25">
      <c r="K961" s="11"/>
    </row>
    <row r="962" spans="11:11" x14ac:dyDescent="0.25">
      <c r="K962" s="11"/>
    </row>
    <row r="963" spans="11:11" x14ac:dyDescent="0.25">
      <c r="K963" s="11"/>
    </row>
    <row r="964" spans="11:11" x14ac:dyDescent="0.25">
      <c r="K964" s="11"/>
    </row>
    <row r="965" spans="11:11" x14ac:dyDescent="0.25">
      <c r="K965" s="11"/>
    </row>
    <row r="966" spans="11:11" x14ac:dyDescent="0.25">
      <c r="K966" s="11"/>
    </row>
    <row r="967" spans="11:11" x14ac:dyDescent="0.25">
      <c r="K967" s="11"/>
    </row>
    <row r="968" spans="11:11" x14ac:dyDescent="0.25">
      <c r="K968" s="11"/>
    </row>
    <row r="969" spans="11:11" x14ac:dyDescent="0.25">
      <c r="K969" s="11"/>
    </row>
    <row r="970" spans="11:11" x14ac:dyDescent="0.25">
      <c r="K970" s="11"/>
    </row>
    <row r="971" spans="11:11" x14ac:dyDescent="0.25">
      <c r="K971" s="11"/>
    </row>
    <row r="972" spans="11:11" x14ac:dyDescent="0.25">
      <c r="K972" s="11"/>
    </row>
    <row r="973" spans="11:11" x14ac:dyDescent="0.25">
      <c r="K973" s="11"/>
    </row>
    <row r="974" spans="11:11" x14ac:dyDescent="0.25">
      <c r="K974" s="11"/>
    </row>
    <row r="975" spans="11:11" x14ac:dyDescent="0.25">
      <c r="K975" s="11"/>
    </row>
    <row r="976" spans="11:11" x14ac:dyDescent="0.25">
      <c r="K976" s="11"/>
    </row>
    <row r="977" spans="11:11" x14ac:dyDescent="0.25">
      <c r="K977" s="11"/>
    </row>
    <row r="978" spans="11:11" x14ac:dyDescent="0.25">
      <c r="K978" s="11"/>
    </row>
    <row r="979" spans="11:11" x14ac:dyDescent="0.25">
      <c r="K979" s="11"/>
    </row>
    <row r="980" spans="11:11" x14ac:dyDescent="0.25">
      <c r="K980" s="11"/>
    </row>
    <row r="981" spans="11:11" x14ac:dyDescent="0.25">
      <c r="K981" s="11"/>
    </row>
    <row r="982" spans="11:11" x14ac:dyDescent="0.25">
      <c r="K982" s="11"/>
    </row>
    <row r="983" spans="11:11" x14ac:dyDescent="0.25">
      <c r="K983" s="11"/>
    </row>
    <row r="984" spans="11:11" x14ac:dyDescent="0.25">
      <c r="K984" s="11"/>
    </row>
    <row r="985" spans="11:11" x14ac:dyDescent="0.25">
      <c r="K985" s="11"/>
    </row>
    <row r="986" spans="11:11" x14ac:dyDescent="0.25">
      <c r="K986" s="11"/>
    </row>
    <row r="987" spans="11:11" x14ac:dyDescent="0.25">
      <c r="K987" s="11"/>
    </row>
    <row r="988" spans="11:11" x14ac:dyDescent="0.25">
      <c r="K988" s="11"/>
    </row>
    <row r="989" spans="11:11" x14ac:dyDescent="0.25">
      <c r="K989" s="11"/>
    </row>
    <row r="990" spans="11:11" x14ac:dyDescent="0.25">
      <c r="K990" s="11"/>
    </row>
    <row r="991" spans="11:11" x14ac:dyDescent="0.25">
      <c r="K991" s="11"/>
    </row>
    <row r="992" spans="11:11" x14ac:dyDescent="0.25">
      <c r="K992" s="11"/>
    </row>
    <row r="993" spans="11:11" x14ac:dyDescent="0.25">
      <c r="K993" s="11"/>
    </row>
    <row r="994" spans="11:11" x14ac:dyDescent="0.25">
      <c r="K994" s="11"/>
    </row>
    <row r="995" spans="11:11" x14ac:dyDescent="0.25">
      <c r="K995" s="11"/>
    </row>
    <row r="996" spans="11:11" x14ac:dyDescent="0.25">
      <c r="K996" s="11"/>
    </row>
    <row r="997" spans="11:11" x14ac:dyDescent="0.25">
      <c r="K997" s="11"/>
    </row>
    <row r="998" spans="11:11" x14ac:dyDescent="0.25">
      <c r="K998" s="11"/>
    </row>
    <row r="999" spans="11:11" x14ac:dyDescent="0.25">
      <c r="K999" s="11"/>
    </row>
    <row r="1000" spans="11:11" x14ac:dyDescent="0.25">
      <c r="K1000" s="11"/>
    </row>
    <row r="1001" spans="11:11" x14ac:dyDescent="0.25">
      <c r="K1001" s="11"/>
    </row>
    <row r="1002" spans="11:11" x14ac:dyDescent="0.25">
      <c r="K1002" s="11"/>
    </row>
    <row r="1003" spans="11:11" x14ac:dyDescent="0.25">
      <c r="K1003" s="11"/>
    </row>
    <row r="1004" spans="11:11" x14ac:dyDescent="0.25">
      <c r="K1004" s="11"/>
    </row>
    <row r="1005" spans="11:11" x14ac:dyDescent="0.25">
      <c r="K1005" s="11"/>
    </row>
    <row r="1006" spans="11:11" x14ac:dyDescent="0.25">
      <c r="K1006" s="11"/>
    </row>
    <row r="1007" spans="11:11" x14ac:dyDescent="0.25">
      <c r="K1007" s="11"/>
    </row>
    <row r="1008" spans="11:11" x14ac:dyDescent="0.25">
      <c r="K1008" s="11"/>
    </row>
    <row r="1009" spans="11:11" x14ac:dyDescent="0.25">
      <c r="K1009" s="11"/>
    </row>
    <row r="1010" spans="11:11" x14ac:dyDescent="0.25">
      <c r="K1010" s="11"/>
    </row>
    <row r="1011" spans="11:11" x14ac:dyDescent="0.25">
      <c r="K1011" s="11"/>
    </row>
    <row r="1012" spans="11:11" x14ac:dyDescent="0.25">
      <c r="K1012" s="11"/>
    </row>
    <row r="1013" spans="11:11" x14ac:dyDescent="0.25">
      <c r="K1013" s="11"/>
    </row>
    <row r="1014" spans="11:11" x14ac:dyDescent="0.25">
      <c r="K1014" s="11"/>
    </row>
    <row r="1015" spans="11:11" x14ac:dyDescent="0.25">
      <c r="K1015" s="11"/>
    </row>
    <row r="1016" spans="11:11" x14ac:dyDescent="0.25">
      <c r="K1016" s="11"/>
    </row>
    <row r="1017" spans="11:11" x14ac:dyDescent="0.25">
      <c r="K1017" s="11"/>
    </row>
    <row r="1018" spans="11:11" x14ac:dyDescent="0.25">
      <c r="K1018" s="11"/>
    </row>
    <row r="1019" spans="11:11" x14ac:dyDescent="0.25">
      <c r="K1019" s="11"/>
    </row>
    <row r="1020" spans="11:11" x14ac:dyDescent="0.25">
      <c r="K1020" s="11"/>
    </row>
    <row r="1021" spans="11:11" x14ac:dyDescent="0.25">
      <c r="K1021" s="11"/>
    </row>
    <row r="1022" spans="11:11" x14ac:dyDescent="0.25">
      <c r="K1022" s="11"/>
    </row>
    <row r="1023" spans="11:11" x14ac:dyDescent="0.25">
      <c r="K1023" s="11"/>
    </row>
    <row r="1024" spans="11:11" x14ac:dyDescent="0.25">
      <c r="K1024" s="11"/>
    </row>
    <row r="1025" spans="11:11" x14ac:dyDescent="0.25">
      <c r="K1025" s="11"/>
    </row>
    <row r="1026" spans="11:11" x14ac:dyDescent="0.25">
      <c r="K1026" s="11"/>
    </row>
    <row r="1027" spans="11:11" x14ac:dyDescent="0.25">
      <c r="K1027" s="11"/>
    </row>
    <row r="1028" spans="11:11" x14ac:dyDescent="0.25">
      <c r="K1028" s="11"/>
    </row>
    <row r="1029" spans="11:11" x14ac:dyDescent="0.25">
      <c r="K1029" s="11"/>
    </row>
    <row r="1030" spans="11:11" x14ac:dyDescent="0.25">
      <c r="K1030" s="11"/>
    </row>
    <row r="1031" spans="11:11" x14ac:dyDescent="0.25">
      <c r="K1031" s="11"/>
    </row>
    <row r="1032" spans="11:11" x14ac:dyDescent="0.25">
      <c r="K1032" s="11"/>
    </row>
    <row r="1033" spans="11:11" x14ac:dyDescent="0.25">
      <c r="K1033" s="11"/>
    </row>
    <row r="1034" spans="11:11" x14ac:dyDescent="0.25">
      <c r="K1034" s="11"/>
    </row>
    <row r="1035" spans="11:11" x14ac:dyDescent="0.25">
      <c r="K1035" s="11"/>
    </row>
    <row r="1036" spans="11:11" x14ac:dyDescent="0.25">
      <c r="K1036" s="11"/>
    </row>
    <row r="1037" spans="11:11" x14ac:dyDescent="0.25">
      <c r="K1037" s="11"/>
    </row>
    <row r="1038" spans="11:11" x14ac:dyDescent="0.25">
      <c r="K1038" s="11"/>
    </row>
    <row r="1039" spans="11:11" x14ac:dyDescent="0.25">
      <c r="K1039" s="11"/>
    </row>
    <row r="1040" spans="11:11" x14ac:dyDescent="0.25">
      <c r="K1040" s="11"/>
    </row>
    <row r="1041" spans="11:11" x14ac:dyDescent="0.25">
      <c r="K1041" s="11"/>
    </row>
    <row r="1042" spans="11:11" x14ac:dyDescent="0.25">
      <c r="K1042" s="11"/>
    </row>
    <row r="1043" spans="11:11" x14ac:dyDescent="0.25">
      <c r="K1043" s="11"/>
    </row>
    <row r="1044" spans="11:11" x14ac:dyDescent="0.25">
      <c r="K1044" s="11"/>
    </row>
    <row r="1045" spans="11:11" x14ac:dyDescent="0.25">
      <c r="K1045" s="11"/>
    </row>
    <row r="1046" spans="11:11" x14ac:dyDescent="0.25">
      <c r="K1046" s="11"/>
    </row>
    <row r="1047" spans="11:11" x14ac:dyDescent="0.25">
      <c r="K1047" s="11"/>
    </row>
    <row r="1048" spans="11:11" x14ac:dyDescent="0.25">
      <c r="K1048" s="11"/>
    </row>
    <row r="1049" spans="11:11" x14ac:dyDescent="0.25">
      <c r="K1049" s="11"/>
    </row>
    <row r="1050" spans="11:11" x14ac:dyDescent="0.25">
      <c r="K1050" s="11"/>
    </row>
    <row r="1051" spans="11:11" x14ac:dyDescent="0.25">
      <c r="K1051" s="11"/>
    </row>
    <row r="1052" spans="11:11" x14ac:dyDescent="0.25">
      <c r="K1052" s="11"/>
    </row>
    <row r="1053" spans="11:11" x14ac:dyDescent="0.25">
      <c r="K1053" s="11"/>
    </row>
    <row r="1054" spans="11:11" x14ac:dyDescent="0.25">
      <c r="K1054" s="11"/>
    </row>
    <row r="1055" spans="11:11" x14ac:dyDescent="0.25">
      <c r="K1055" s="11"/>
    </row>
    <row r="1056" spans="11:11" x14ac:dyDescent="0.25">
      <c r="K1056" s="11"/>
    </row>
    <row r="1057" spans="11:11" x14ac:dyDescent="0.25">
      <c r="K1057" s="11"/>
    </row>
    <row r="1058" spans="11:11" x14ac:dyDescent="0.25">
      <c r="K1058" s="11"/>
    </row>
    <row r="1059" spans="11:11" x14ac:dyDescent="0.25">
      <c r="K1059" s="11"/>
    </row>
    <row r="1060" spans="11:11" x14ac:dyDescent="0.25">
      <c r="K1060" s="11"/>
    </row>
    <row r="1061" spans="11:11" x14ac:dyDescent="0.25">
      <c r="K1061" s="11"/>
    </row>
    <row r="1062" spans="11:11" x14ac:dyDescent="0.25">
      <c r="K1062" s="11"/>
    </row>
    <row r="1063" spans="11:11" x14ac:dyDescent="0.25">
      <c r="K1063" s="11"/>
    </row>
    <row r="1064" spans="11:11" x14ac:dyDescent="0.25">
      <c r="K1064" s="11"/>
    </row>
    <row r="1065" spans="11:11" x14ac:dyDescent="0.25">
      <c r="K1065" s="11"/>
    </row>
    <row r="1066" spans="11:11" x14ac:dyDescent="0.25">
      <c r="K1066" s="11"/>
    </row>
    <row r="1067" spans="11:11" x14ac:dyDescent="0.25">
      <c r="K1067" s="11"/>
    </row>
    <row r="1068" spans="11:11" x14ac:dyDescent="0.25">
      <c r="K1068" s="11"/>
    </row>
    <row r="1069" spans="11:11" x14ac:dyDescent="0.25">
      <c r="K1069" s="11"/>
    </row>
    <row r="1070" spans="11:11" x14ac:dyDescent="0.25">
      <c r="K1070" s="11"/>
    </row>
    <row r="1071" spans="11:11" x14ac:dyDescent="0.25">
      <c r="K1071" s="11"/>
    </row>
    <row r="1072" spans="11:11" x14ac:dyDescent="0.25">
      <c r="K1072" s="11"/>
    </row>
    <row r="1073" spans="11:11" x14ac:dyDescent="0.25">
      <c r="K1073" s="11"/>
    </row>
    <row r="1074" spans="11:11" x14ac:dyDescent="0.25">
      <c r="K1074" s="11"/>
    </row>
    <row r="1075" spans="11:11" x14ac:dyDescent="0.25">
      <c r="K1075" s="11"/>
    </row>
    <row r="1076" spans="11:11" x14ac:dyDescent="0.25">
      <c r="K1076" s="11"/>
    </row>
    <row r="1077" spans="11:11" x14ac:dyDescent="0.25">
      <c r="K1077" s="11"/>
    </row>
    <row r="1078" spans="11:11" x14ac:dyDescent="0.25">
      <c r="K1078" s="11"/>
    </row>
    <row r="1079" spans="11:11" x14ac:dyDescent="0.25">
      <c r="K1079" s="11"/>
    </row>
    <row r="1080" spans="11:11" x14ac:dyDescent="0.25">
      <c r="K1080" s="11"/>
    </row>
    <row r="1081" spans="11:11" x14ac:dyDescent="0.25">
      <c r="K1081" s="11"/>
    </row>
    <row r="1082" spans="11:11" x14ac:dyDescent="0.25">
      <c r="K1082" s="11"/>
    </row>
    <row r="1083" spans="11:11" x14ac:dyDescent="0.25">
      <c r="K1083" s="11"/>
    </row>
    <row r="1084" spans="11:11" x14ac:dyDescent="0.25">
      <c r="K1084" s="11"/>
    </row>
    <row r="1085" spans="11:11" x14ac:dyDescent="0.25">
      <c r="K1085" s="11"/>
    </row>
    <row r="1086" spans="11:11" x14ac:dyDescent="0.25">
      <c r="K1086" s="11"/>
    </row>
    <row r="1087" spans="11:11" x14ac:dyDescent="0.25">
      <c r="K1087" s="11"/>
    </row>
    <row r="1088" spans="11:11" x14ac:dyDescent="0.25">
      <c r="K1088" s="11"/>
    </row>
    <row r="1089" spans="11:11" x14ac:dyDescent="0.25">
      <c r="K1089" s="11"/>
    </row>
    <row r="1090" spans="11:11" x14ac:dyDescent="0.25">
      <c r="K1090" s="11"/>
    </row>
    <row r="1091" spans="11:11" x14ac:dyDescent="0.25">
      <c r="K1091" s="11"/>
    </row>
    <row r="1092" spans="11:11" x14ac:dyDescent="0.25">
      <c r="K1092" s="11"/>
    </row>
    <row r="1093" spans="11:11" x14ac:dyDescent="0.25">
      <c r="K1093" s="11"/>
    </row>
    <row r="1094" spans="11:11" x14ac:dyDescent="0.25">
      <c r="K1094" s="11"/>
    </row>
    <row r="1095" spans="11:11" x14ac:dyDescent="0.25">
      <c r="K1095" s="11"/>
    </row>
    <row r="1096" spans="11:11" x14ac:dyDescent="0.25">
      <c r="K1096" s="11"/>
    </row>
    <row r="1097" spans="11:11" x14ac:dyDescent="0.25">
      <c r="K1097" s="11"/>
    </row>
    <row r="1098" spans="11:11" x14ac:dyDescent="0.25">
      <c r="K1098" s="11"/>
    </row>
    <row r="1099" spans="11:11" x14ac:dyDescent="0.25">
      <c r="K1099" s="11"/>
    </row>
    <row r="1100" spans="11:11" x14ac:dyDescent="0.25">
      <c r="K1100" s="11"/>
    </row>
    <row r="1101" spans="11:11" x14ac:dyDescent="0.25">
      <c r="K1101" s="11"/>
    </row>
    <row r="1102" spans="11:11" x14ac:dyDescent="0.25">
      <c r="K1102" s="11"/>
    </row>
    <row r="1103" spans="11:11" x14ac:dyDescent="0.25">
      <c r="K1103" s="11"/>
    </row>
    <row r="1104" spans="11:11" x14ac:dyDescent="0.25">
      <c r="K1104" s="11"/>
    </row>
    <row r="1105" spans="11:11" x14ac:dyDescent="0.25">
      <c r="K1105" s="11"/>
    </row>
    <row r="1106" spans="11:11" x14ac:dyDescent="0.25">
      <c r="K1106" s="11"/>
    </row>
    <row r="1107" spans="11:11" x14ac:dyDescent="0.25">
      <c r="K1107" s="11"/>
    </row>
    <row r="1108" spans="11:11" x14ac:dyDescent="0.25">
      <c r="K1108" s="11"/>
    </row>
    <row r="1109" spans="11:11" x14ac:dyDescent="0.25">
      <c r="K1109" s="11"/>
    </row>
    <row r="1110" spans="11:11" x14ac:dyDescent="0.25">
      <c r="K1110" s="11"/>
    </row>
    <row r="1111" spans="11:11" x14ac:dyDescent="0.25">
      <c r="K1111" s="11"/>
    </row>
    <row r="1112" spans="11:11" x14ac:dyDescent="0.25">
      <c r="K1112" s="11"/>
    </row>
    <row r="1113" spans="11:11" x14ac:dyDescent="0.25">
      <c r="K1113" s="11"/>
    </row>
    <row r="1114" spans="11:11" x14ac:dyDescent="0.25">
      <c r="K1114" s="11"/>
    </row>
    <row r="1115" spans="11:11" x14ac:dyDescent="0.25">
      <c r="K1115" s="11"/>
    </row>
    <row r="1116" spans="11:11" x14ac:dyDescent="0.25">
      <c r="K1116" s="11"/>
    </row>
    <row r="1117" spans="11:11" x14ac:dyDescent="0.25">
      <c r="K1117" s="11"/>
    </row>
    <row r="1118" spans="11:11" x14ac:dyDescent="0.25">
      <c r="K1118" s="11"/>
    </row>
    <row r="1119" spans="11:11" x14ac:dyDescent="0.25">
      <c r="K1119" s="11"/>
    </row>
    <row r="1120" spans="11:11" x14ac:dyDescent="0.25">
      <c r="K1120" s="11"/>
    </row>
    <row r="1121" spans="11:11" x14ac:dyDescent="0.25">
      <c r="K1121" s="11"/>
    </row>
    <row r="1122" spans="11:11" x14ac:dyDescent="0.25">
      <c r="K1122" s="11"/>
    </row>
    <row r="1123" spans="11:11" x14ac:dyDescent="0.25">
      <c r="K1123" s="11"/>
    </row>
    <row r="1124" spans="11:11" x14ac:dyDescent="0.25">
      <c r="K1124" s="11"/>
    </row>
    <row r="1125" spans="11:11" x14ac:dyDescent="0.25">
      <c r="K1125" s="11"/>
    </row>
    <row r="1126" spans="11:11" x14ac:dyDescent="0.25">
      <c r="K1126" s="11"/>
    </row>
    <row r="1127" spans="11:11" x14ac:dyDescent="0.25">
      <c r="K1127" s="11"/>
    </row>
    <row r="1128" spans="11:11" x14ac:dyDescent="0.25">
      <c r="K1128" s="11"/>
    </row>
    <row r="1129" spans="11:11" x14ac:dyDescent="0.25">
      <c r="K1129" s="11"/>
    </row>
    <row r="1130" spans="11:11" x14ac:dyDescent="0.25">
      <c r="K1130" s="11"/>
    </row>
    <row r="1131" spans="11:11" x14ac:dyDescent="0.25">
      <c r="K1131" s="11"/>
    </row>
    <row r="1132" spans="11:11" x14ac:dyDescent="0.25">
      <c r="K1132" s="11"/>
    </row>
    <row r="1133" spans="11:11" x14ac:dyDescent="0.25">
      <c r="K1133" s="11"/>
    </row>
    <row r="1134" spans="11:11" x14ac:dyDescent="0.25">
      <c r="K1134" s="11"/>
    </row>
    <row r="1135" spans="11:11" x14ac:dyDescent="0.25">
      <c r="K1135" s="11"/>
    </row>
    <row r="1136" spans="11:11" x14ac:dyDescent="0.25">
      <c r="K1136" s="11"/>
    </row>
    <row r="1137" spans="11:11" x14ac:dyDescent="0.25">
      <c r="K1137" s="11"/>
    </row>
    <row r="1138" spans="11:11" x14ac:dyDescent="0.25">
      <c r="K1138" s="11"/>
    </row>
    <row r="1139" spans="11:11" x14ac:dyDescent="0.25">
      <c r="K1139" s="11"/>
    </row>
    <row r="1140" spans="11:11" x14ac:dyDescent="0.25">
      <c r="K1140" s="11"/>
    </row>
    <row r="1141" spans="11:11" x14ac:dyDescent="0.25">
      <c r="K1141" s="11"/>
    </row>
    <row r="1142" spans="11:11" x14ac:dyDescent="0.25">
      <c r="K1142" s="11"/>
    </row>
    <row r="1143" spans="11:11" x14ac:dyDescent="0.25">
      <c r="K1143" s="11"/>
    </row>
    <row r="1144" spans="11:11" x14ac:dyDescent="0.25">
      <c r="K1144" s="11"/>
    </row>
    <row r="1145" spans="11:11" x14ac:dyDescent="0.25">
      <c r="K1145" s="11"/>
    </row>
    <row r="1146" spans="11:11" x14ac:dyDescent="0.25">
      <c r="K1146" s="11"/>
    </row>
    <row r="1147" spans="11:11" x14ac:dyDescent="0.25">
      <c r="K1147" s="11"/>
    </row>
    <row r="1148" spans="11:11" x14ac:dyDescent="0.25">
      <c r="K1148" s="11"/>
    </row>
    <row r="1149" spans="11:11" x14ac:dyDescent="0.25">
      <c r="K1149" s="11"/>
    </row>
    <row r="1150" spans="11:11" x14ac:dyDescent="0.25">
      <c r="K1150" s="11"/>
    </row>
    <row r="1151" spans="11:11" x14ac:dyDescent="0.25">
      <c r="K1151" s="11"/>
    </row>
    <row r="1152" spans="11:11" x14ac:dyDescent="0.25">
      <c r="K1152" s="11"/>
    </row>
    <row r="1153" spans="11:11" x14ac:dyDescent="0.25">
      <c r="K1153" s="11"/>
    </row>
    <row r="1154" spans="11:11" x14ac:dyDescent="0.25">
      <c r="K1154" s="11"/>
    </row>
    <row r="1155" spans="11:11" x14ac:dyDescent="0.25">
      <c r="K1155" s="11"/>
    </row>
    <row r="1156" spans="11:11" x14ac:dyDescent="0.25">
      <c r="K1156" s="11"/>
    </row>
    <row r="1157" spans="11:11" x14ac:dyDescent="0.25">
      <c r="K1157" s="11"/>
    </row>
    <row r="1158" spans="11:11" x14ac:dyDescent="0.25">
      <c r="K1158" s="11"/>
    </row>
    <row r="1159" spans="11:11" x14ac:dyDescent="0.25">
      <c r="K1159" s="11"/>
    </row>
    <row r="1160" spans="11:11" x14ac:dyDescent="0.25">
      <c r="K1160" s="11"/>
    </row>
    <row r="1161" spans="11:11" x14ac:dyDescent="0.25">
      <c r="K1161" s="11"/>
    </row>
    <row r="1162" spans="11:11" x14ac:dyDescent="0.25">
      <c r="K1162" s="11"/>
    </row>
    <row r="1163" spans="11:11" x14ac:dyDescent="0.25">
      <c r="K1163" s="11"/>
    </row>
    <row r="1164" spans="11:11" x14ac:dyDescent="0.25">
      <c r="K1164" s="11"/>
    </row>
    <row r="1165" spans="11:11" x14ac:dyDescent="0.25">
      <c r="K1165" s="11"/>
    </row>
    <row r="1166" spans="11:11" x14ac:dyDescent="0.25">
      <c r="K1166" s="11"/>
    </row>
    <row r="1167" spans="11:11" x14ac:dyDescent="0.25">
      <c r="K1167" s="11"/>
    </row>
    <row r="1168" spans="11:11" x14ac:dyDescent="0.25">
      <c r="K1168" s="11"/>
    </row>
    <row r="1169" spans="11:11" x14ac:dyDescent="0.25">
      <c r="K1169" s="11"/>
    </row>
    <row r="1170" spans="11:11" x14ac:dyDescent="0.25">
      <c r="K1170" s="11"/>
    </row>
    <row r="1171" spans="11:11" x14ac:dyDescent="0.25">
      <c r="K1171" s="11"/>
    </row>
    <row r="1172" spans="11:11" x14ac:dyDescent="0.25">
      <c r="K1172" s="11"/>
    </row>
    <row r="1173" spans="11:11" x14ac:dyDescent="0.25">
      <c r="K1173" s="11"/>
    </row>
    <row r="1174" spans="11:11" x14ac:dyDescent="0.25">
      <c r="K1174" s="11"/>
    </row>
    <row r="1175" spans="11:11" x14ac:dyDescent="0.25">
      <c r="K1175" s="11"/>
    </row>
    <row r="1176" spans="11:11" x14ac:dyDescent="0.25">
      <c r="K1176" s="11"/>
    </row>
    <row r="1177" spans="11:11" x14ac:dyDescent="0.25">
      <c r="K1177" s="11"/>
    </row>
    <row r="1178" spans="11:11" x14ac:dyDescent="0.25">
      <c r="K1178" s="11"/>
    </row>
    <row r="1179" spans="11:11" x14ac:dyDescent="0.25">
      <c r="K1179" s="11"/>
    </row>
    <row r="1180" spans="11:11" x14ac:dyDescent="0.25">
      <c r="K1180" s="11"/>
    </row>
    <row r="1181" spans="11:11" x14ac:dyDescent="0.25">
      <c r="K1181" s="11"/>
    </row>
    <row r="1182" spans="11:11" x14ac:dyDescent="0.25">
      <c r="K1182" s="11"/>
    </row>
    <row r="1183" spans="11:11" x14ac:dyDescent="0.25">
      <c r="K1183" s="11"/>
    </row>
    <row r="1184" spans="11:11" x14ac:dyDescent="0.25">
      <c r="K1184" s="11"/>
    </row>
    <row r="1185" spans="11:11" x14ac:dyDescent="0.25">
      <c r="K1185" s="11"/>
    </row>
    <row r="1186" spans="11:11" x14ac:dyDescent="0.25">
      <c r="K1186" s="11"/>
    </row>
    <row r="1187" spans="11:11" x14ac:dyDescent="0.25">
      <c r="K1187" s="11"/>
    </row>
    <row r="1188" spans="11:11" x14ac:dyDescent="0.25">
      <c r="K1188" s="11"/>
    </row>
    <row r="1189" spans="11:11" x14ac:dyDescent="0.25">
      <c r="K1189" s="11"/>
    </row>
    <row r="1190" spans="11:11" x14ac:dyDescent="0.25">
      <c r="K1190" s="11"/>
    </row>
    <row r="1191" spans="11:11" x14ac:dyDescent="0.25">
      <c r="K1191" s="11"/>
    </row>
    <row r="1192" spans="11:11" x14ac:dyDescent="0.25">
      <c r="K1192" s="11"/>
    </row>
    <row r="1193" spans="11:11" x14ac:dyDescent="0.25">
      <c r="K1193" s="11"/>
    </row>
    <row r="1194" spans="11:11" x14ac:dyDescent="0.25">
      <c r="K1194" s="11"/>
    </row>
    <row r="1195" spans="11:11" x14ac:dyDescent="0.25">
      <c r="K1195" s="11"/>
    </row>
    <row r="1196" spans="11:11" x14ac:dyDescent="0.25">
      <c r="K1196" s="11"/>
    </row>
    <row r="1197" spans="11:11" x14ac:dyDescent="0.25">
      <c r="K1197" s="11"/>
    </row>
    <row r="1198" spans="11:11" x14ac:dyDescent="0.25">
      <c r="K1198" s="11"/>
    </row>
    <row r="1199" spans="11:11" x14ac:dyDescent="0.25">
      <c r="K1199" s="11"/>
    </row>
    <row r="1200" spans="11:11" x14ac:dyDescent="0.25">
      <c r="K1200" s="11"/>
    </row>
    <row r="1201" spans="11:11" x14ac:dyDescent="0.25">
      <c r="K1201" s="11"/>
    </row>
    <row r="1202" spans="11:11" x14ac:dyDescent="0.25">
      <c r="K1202" s="11"/>
    </row>
    <row r="1203" spans="11:11" x14ac:dyDescent="0.25">
      <c r="K1203" s="11"/>
    </row>
    <row r="1204" spans="11:11" x14ac:dyDescent="0.25">
      <c r="K1204" s="11"/>
    </row>
    <row r="1205" spans="11:11" x14ac:dyDescent="0.25">
      <c r="K1205" s="11"/>
    </row>
    <row r="1206" spans="11:11" x14ac:dyDescent="0.25">
      <c r="K1206" s="11"/>
    </row>
    <row r="1207" spans="11:11" x14ac:dyDescent="0.25">
      <c r="K1207" s="11"/>
    </row>
    <row r="1208" spans="11:11" x14ac:dyDescent="0.25">
      <c r="K1208" s="11"/>
    </row>
    <row r="1209" spans="11:11" x14ac:dyDescent="0.25">
      <c r="K1209" s="11"/>
    </row>
    <row r="1210" spans="11:11" x14ac:dyDescent="0.25">
      <c r="K1210" s="11"/>
    </row>
    <row r="1211" spans="11:11" x14ac:dyDescent="0.25">
      <c r="K1211" s="11"/>
    </row>
    <row r="1212" spans="11:11" x14ac:dyDescent="0.25">
      <c r="K1212" s="11"/>
    </row>
    <row r="1213" spans="11:11" x14ac:dyDescent="0.25">
      <c r="K1213" s="11"/>
    </row>
    <row r="1214" spans="11:11" x14ac:dyDescent="0.25">
      <c r="K1214" s="11"/>
    </row>
    <row r="1215" spans="11:11" x14ac:dyDescent="0.25">
      <c r="K1215" s="11"/>
    </row>
    <row r="1216" spans="11:11" x14ac:dyDescent="0.25">
      <c r="K1216" s="11"/>
    </row>
    <row r="1217" spans="11:11" x14ac:dyDescent="0.25">
      <c r="K1217" s="11"/>
    </row>
    <row r="1218" spans="11:11" x14ac:dyDescent="0.25">
      <c r="K1218" s="11"/>
    </row>
    <row r="1219" spans="11:11" x14ac:dyDescent="0.25">
      <c r="K1219" s="11"/>
    </row>
    <row r="1220" spans="11:11" x14ac:dyDescent="0.25">
      <c r="K1220" s="11"/>
    </row>
    <row r="1221" spans="11:11" x14ac:dyDescent="0.25">
      <c r="K1221" s="11"/>
    </row>
    <row r="1222" spans="11:11" x14ac:dyDescent="0.25">
      <c r="K1222" s="11"/>
    </row>
    <row r="1223" spans="11:11" x14ac:dyDescent="0.25">
      <c r="K1223" s="11"/>
    </row>
    <row r="1224" spans="11:11" x14ac:dyDescent="0.25">
      <c r="K1224" s="11"/>
    </row>
    <row r="1225" spans="11:11" x14ac:dyDescent="0.25">
      <c r="K1225" s="11"/>
    </row>
    <row r="1226" spans="11:11" x14ac:dyDescent="0.25">
      <c r="K1226" s="11"/>
    </row>
    <row r="1227" spans="11:11" x14ac:dyDescent="0.25">
      <c r="K1227" s="11"/>
    </row>
    <row r="1228" spans="11:11" x14ac:dyDescent="0.25">
      <c r="K1228" s="11"/>
    </row>
    <row r="1229" spans="11:11" x14ac:dyDescent="0.25">
      <c r="K1229" s="11"/>
    </row>
    <row r="1230" spans="11:11" x14ac:dyDescent="0.25">
      <c r="K1230" s="11"/>
    </row>
    <row r="1231" spans="11:11" x14ac:dyDescent="0.25">
      <c r="K1231" s="11"/>
    </row>
    <row r="1232" spans="11:11" x14ac:dyDescent="0.25">
      <c r="K1232" s="11"/>
    </row>
    <row r="1233" spans="11:11" x14ac:dyDescent="0.25">
      <c r="K1233" s="11"/>
    </row>
    <row r="1234" spans="11:11" x14ac:dyDescent="0.25">
      <c r="K1234" s="11"/>
    </row>
    <row r="1235" spans="11:11" x14ac:dyDescent="0.25">
      <c r="K1235" s="11"/>
    </row>
    <row r="1236" spans="11:11" x14ac:dyDescent="0.25">
      <c r="K1236" s="11"/>
    </row>
    <row r="1237" spans="11:11" x14ac:dyDescent="0.25">
      <c r="K1237" s="11"/>
    </row>
    <row r="1238" spans="11:11" x14ac:dyDescent="0.25">
      <c r="K1238" s="11"/>
    </row>
    <row r="1239" spans="11:11" x14ac:dyDescent="0.25">
      <c r="K1239" s="11"/>
    </row>
    <row r="1240" spans="11:11" x14ac:dyDescent="0.25">
      <c r="K1240" s="11"/>
    </row>
    <row r="1241" spans="11:11" x14ac:dyDescent="0.25">
      <c r="K1241" s="11"/>
    </row>
    <row r="1242" spans="11:11" x14ac:dyDescent="0.25">
      <c r="K1242" s="11"/>
    </row>
    <row r="1243" spans="11:11" x14ac:dyDescent="0.25">
      <c r="K1243" s="11"/>
    </row>
    <row r="1244" spans="11:11" x14ac:dyDescent="0.25">
      <c r="K1244" s="11"/>
    </row>
    <row r="1245" spans="11:11" x14ac:dyDescent="0.25">
      <c r="K1245" s="11"/>
    </row>
    <row r="1246" spans="11:11" x14ac:dyDescent="0.25">
      <c r="K1246" s="11"/>
    </row>
    <row r="1247" spans="11:11" x14ac:dyDescent="0.25">
      <c r="K1247" s="11"/>
    </row>
    <row r="1248" spans="11:11" x14ac:dyDescent="0.25">
      <c r="K1248" s="11"/>
    </row>
    <row r="1249" spans="11:11" x14ac:dyDescent="0.25">
      <c r="K1249" s="11"/>
    </row>
    <row r="1250" spans="11:11" x14ac:dyDescent="0.25">
      <c r="K1250" s="11"/>
    </row>
    <row r="1251" spans="11:11" x14ac:dyDescent="0.25">
      <c r="K1251" s="11"/>
    </row>
    <row r="1252" spans="11:11" x14ac:dyDescent="0.25">
      <c r="K1252" s="11"/>
    </row>
    <row r="1253" spans="11:11" x14ac:dyDescent="0.25">
      <c r="K1253" s="11"/>
    </row>
    <row r="1254" spans="11:11" x14ac:dyDescent="0.25">
      <c r="K1254" s="11"/>
    </row>
    <row r="1255" spans="11:11" x14ac:dyDescent="0.25">
      <c r="K1255" s="11"/>
    </row>
    <row r="1256" spans="11:11" x14ac:dyDescent="0.25">
      <c r="K1256" s="11"/>
    </row>
    <row r="1257" spans="11:11" x14ac:dyDescent="0.25">
      <c r="K1257" s="11"/>
    </row>
    <row r="1258" spans="11:11" x14ac:dyDescent="0.25">
      <c r="K1258" s="11"/>
    </row>
    <row r="1259" spans="11:11" x14ac:dyDescent="0.25">
      <c r="K1259" s="11"/>
    </row>
    <row r="1260" spans="11:11" x14ac:dyDescent="0.25">
      <c r="K1260" s="11"/>
    </row>
    <row r="1261" spans="11:11" x14ac:dyDescent="0.25">
      <c r="K1261" s="11"/>
    </row>
    <row r="1262" spans="11:11" x14ac:dyDescent="0.25">
      <c r="K1262" s="11"/>
    </row>
    <row r="1263" spans="11:11" x14ac:dyDescent="0.25">
      <c r="K1263" s="11"/>
    </row>
    <row r="1264" spans="11:11" x14ac:dyDescent="0.25">
      <c r="K1264" s="11"/>
    </row>
    <row r="1265" spans="11:11" x14ac:dyDescent="0.25">
      <c r="K1265" s="11"/>
    </row>
    <row r="1266" spans="11:11" x14ac:dyDescent="0.25">
      <c r="K1266" s="11"/>
    </row>
    <row r="1267" spans="11:11" x14ac:dyDescent="0.25">
      <c r="K1267" s="11"/>
    </row>
    <row r="1268" spans="11:11" x14ac:dyDescent="0.25">
      <c r="K1268" s="11"/>
    </row>
    <row r="1269" spans="11:11" x14ac:dyDescent="0.25">
      <c r="K1269" s="11"/>
    </row>
    <row r="1270" spans="11:11" x14ac:dyDescent="0.25">
      <c r="K1270" s="11"/>
    </row>
    <row r="1271" spans="11:11" x14ac:dyDescent="0.25">
      <c r="K1271" s="11"/>
    </row>
    <row r="1272" spans="11:11" x14ac:dyDescent="0.25">
      <c r="K1272" s="11"/>
    </row>
    <row r="1273" spans="11:11" x14ac:dyDescent="0.25">
      <c r="K1273" s="11"/>
    </row>
    <row r="1274" spans="11:11" x14ac:dyDescent="0.25">
      <c r="K1274" s="11"/>
    </row>
    <row r="1275" spans="11:11" x14ac:dyDescent="0.25">
      <c r="K1275" s="11"/>
    </row>
    <row r="1276" spans="11:11" x14ac:dyDescent="0.25">
      <c r="K1276" s="11"/>
    </row>
    <row r="1277" spans="11:11" x14ac:dyDescent="0.25">
      <c r="K1277" s="11"/>
    </row>
    <row r="1278" spans="11:11" x14ac:dyDescent="0.25">
      <c r="K1278" s="11"/>
    </row>
    <row r="1279" spans="11:11" x14ac:dyDescent="0.25">
      <c r="K1279" s="11"/>
    </row>
    <row r="1280" spans="11:11" x14ac:dyDescent="0.25">
      <c r="K1280" s="11"/>
    </row>
    <row r="1281" spans="11:11" x14ac:dyDescent="0.25">
      <c r="K1281" s="11"/>
    </row>
    <row r="1282" spans="11:11" x14ac:dyDescent="0.25">
      <c r="K1282" s="11"/>
    </row>
    <row r="1283" spans="11:11" x14ac:dyDescent="0.25">
      <c r="K1283" s="11"/>
    </row>
    <row r="1284" spans="11:11" x14ac:dyDescent="0.25">
      <c r="K1284" s="11"/>
    </row>
    <row r="1285" spans="11:11" x14ac:dyDescent="0.25">
      <c r="K1285" s="11"/>
    </row>
    <row r="1286" spans="11:11" x14ac:dyDescent="0.25">
      <c r="K1286" s="11"/>
    </row>
    <row r="1287" spans="11:11" x14ac:dyDescent="0.25">
      <c r="K1287" s="11"/>
    </row>
    <row r="1288" spans="11:11" x14ac:dyDescent="0.25">
      <c r="K1288" s="11"/>
    </row>
    <row r="1289" spans="11:11" x14ac:dyDescent="0.25">
      <c r="K1289" s="11"/>
    </row>
    <row r="1290" spans="11:11" x14ac:dyDescent="0.25">
      <c r="K1290" s="11"/>
    </row>
    <row r="1291" spans="11:11" x14ac:dyDescent="0.25">
      <c r="K1291" s="11"/>
    </row>
    <row r="1292" spans="11:11" x14ac:dyDescent="0.25">
      <c r="K1292" s="11"/>
    </row>
    <row r="1293" spans="11:11" x14ac:dyDescent="0.25">
      <c r="K1293" s="11"/>
    </row>
    <row r="1294" spans="11:11" x14ac:dyDescent="0.25">
      <c r="K1294" s="11"/>
    </row>
    <row r="1295" spans="11:11" x14ac:dyDescent="0.25">
      <c r="K1295" s="11"/>
    </row>
    <row r="1296" spans="11:11" x14ac:dyDescent="0.25">
      <c r="K1296" s="11"/>
    </row>
    <row r="1297" spans="11:11" x14ac:dyDescent="0.25">
      <c r="K1297" s="11"/>
    </row>
    <row r="1298" spans="11:11" x14ac:dyDescent="0.25">
      <c r="K1298" s="11"/>
    </row>
    <row r="1299" spans="11:11" x14ac:dyDescent="0.25">
      <c r="K1299" s="11"/>
    </row>
    <row r="1300" spans="11:11" x14ac:dyDescent="0.25">
      <c r="K1300" s="11"/>
    </row>
    <row r="1301" spans="11:11" x14ac:dyDescent="0.25">
      <c r="K1301" s="11"/>
    </row>
    <row r="1302" spans="11:11" x14ac:dyDescent="0.25">
      <c r="K1302" s="11"/>
    </row>
    <row r="1303" spans="11:11" x14ac:dyDescent="0.25">
      <c r="K1303" s="11"/>
    </row>
    <row r="1304" spans="11:11" x14ac:dyDescent="0.25">
      <c r="K1304" s="11"/>
    </row>
    <row r="1305" spans="11:11" x14ac:dyDescent="0.25">
      <c r="K1305" s="11"/>
    </row>
    <row r="1306" spans="11:11" x14ac:dyDescent="0.25">
      <c r="K1306" s="11"/>
    </row>
    <row r="1307" spans="11:11" x14ac:dyDescent="0.25">
      <c r="K1307" s="11"/>
    </row>
    <row r="1308" spans="11:11" x14ac:dyDescent="0.25">
      <c r="K1308" s="11"/>
    </row>
    <row r="1309" spans="11:11" x14ac:dyDescent="0.25">
      <c r="K1309" s="11"/>
    </row>
    <row r="1310" spans="11:11" x14ac:dyDescent="0.25">
      <c r="K1310" s="11"/>
    </row>
    <row r="1311" spans="11:11" x14ac:dyDescent="0.25">
      <c r="K1311" s="11"/>
    </row>
    <row r="1312" spans="11:11" x14ac:dyDescent="0.25">
      <c r="K1312" s="11"/>
    </row>
    <row r="1313" spans="11:11" x14ac:dyDescent="0.25">
      <c r="K1313" s="11"/>
    </row>
    <row r="1314" spans="11:11" x14ac:dyDescent="0.25">
      <c r="K1314" s="11"/>
    </row>
    <row r="1315" spans="11:11" x14ac:dyDescent="0.25">
      <c r="K1315" s="11"/>
    </row>
    <row r="1316" spans="11:11" x14ac:dyDescent="0.25">
      <c r="K1316" s="11"/>
    </row>
    <row r="1317" spans="11:11" x14ac:dyDescent="0.25">
      <c r="K1317" s="11"/>
    </row>
    <row r="1318" spans="11:11" x14ac:dyDescent="0.25">
      <c r="K1318" s="11"/>
    </row>
    <row r="1319" spans="11:11" x14ac:dyDescent="0.25">
      <c r="K1319" s="11"/>
    </row>
    <row r="1320" spans="11:11" x14ac:dyDescent="0.25">
      <c r="K1320" s="11"/>
    </row>
    <row r="1321" spans="11:11" x14ac:dyDescent="0.25">
      <c r="K1321" s="11"/>
    </row>
    <row r="1322" spans="11:11" x14ac:dyDescent="0.25">
      <c r="K1322" s="11"/>
    </row>
    <row r="1323" spans="11:11" x14ac:dyDescent="0.25">
      <c r="K1323" s="11"/>
    </row>
    <row r="1324" spans="11:11" x14ac:dyDescent="0.25">
      <c r="K1324" s="11"/>
    </row>
    <row r="1325" spans="11:11" x14ac:dyDescent="0.25">
      <c r="K1325" s="11"/>
    </row>
    <row r="1326" spans="11:11" x14ac:dyDescent="0.25">
      <c r="K1326" s="11"/>
    </row>
    <row r="1327" spans="11:11" x14ac:dyDescent="0.25">
      <c r="K1327" s="11"/>
    </row>
    <row r="1328" spans="11:11" x14ac:dyDescent="0.25">
      <c r="K1328" s="11"/>
    </row>
    <row r="1329" spans="11:11" x14ac:dyDescent="0.25">
      <c r="K1329" s="11"/>
    </row>
    <row r="1330" spans="11:11" x14ac:dyDescent="0.25">
      <c r="K1330" s="11"/>
    </row>
    <row r="1331" spans="11:11" x14ac:dyDescent="0.25">
      <c r="K1331" s="11"/>
    </row>
    <row r="1332" spans="11:11" x14ac:dyDescent="0.25">
      <c r="K1332" s="11"/>
    </row>
    <row r="1333" spans="11:11" x14ac:dyDescent="0.25">
      <c r="K1333" s="11"/>
    </row>
    <row r="1334" spans="11:11" x14ac:dyDescent="0.25">
      <c r="K1334" s="11"/>
    </row>
    <row r="1335" spans="11:11" x14ac:dyDescent="0.25">
      <c r="K1335" s="11"/>
    </row>
    <row r="1336" spans="11:11" x14ac:dyDescent="0.25">
      <c r="K1336" s="11"/>
    </row>
    <row r="1337" spans="11:11" x14ac:dyDescent="0.25">
      <c r="K1337" s="11"/>
    </row>
    <row r="1338" spans="11:11" x14ac:dyDescent="0.25">
      <c r="K1338" s="11"/>
    </row>
    <row r="1339" spans="11:11" x14ac:dyDescent="0.25">
      <c r="K1339" s="11"/>
    </row>
    <row r="1340" spans="11:11" x14ac:dyDescent="0.25">
      <c r="K1340" s="11"/>
    </row>
    <row r="1341" spans="11:11" x14ac:dyDescent="0.25">
      <c r="K1341" s="11"/>
    </row>
    <row r="1342" spans="11:11" x14ac:dyDescent="0.25">
      <c r="K1342" s="11"/>
    </row>
    <row r="1343" spans="11:11" x14ac:dyDescent="0.25">
      <c r="K1343" s="11"/>
    </row>
    <row r="1344" spans="11:11" x14ac:dyDescent="0.25">
      <c r="K1344" s="11"/>
    </row>
    <row r="1345" spans="11:11" x14ac:dyDescent="0.25">
      <c r="K1345" s="11"/>
    </row>
    <row r="1346" spans="11:11" x14ac:dyDescent="0.25">
      <c r="K1346" s="11"/>
    </row>
    <row r="1347" spans="11:11" x14ac:dyDescent="0.25">
      <c r="K1347" s="11"/>
    </row>
    <row r="1348" spans="11:11" x14ac:dyDescent="0.25">
      <c r="K1348" s="11"/>
    </row>
    <row r="1349" spans="11:11" x14ac:dyDescent="0.25">
      <c r="K1349" s="11"/>
    </row>
    <row r="1350" spans="11:11" x14ac:dyDescent="0.25">
      <c r="K1350" s="11"/>
    </row>
    <row r="1351" spans="11:11" x14ac:dyDescent="0.25">
      <c r="K1351" s="11"/>
    </row>
    <row r="1352" spans="11:11" x14ac:dyDescent="0.25">
      <c r="K1352" s="11"/>
    </row>
    <row r="1353" spans="11:11" x14ac:dyDescent="0.25">
      <c r="K1353" s="11"/>
    </row>
    <row r="1354" spans="11:11" x14ac:dyDescent="0.25">
      <c r="K1354" s="11"/>
    </row>
    <row r="1355" spans="11:11" x14ac:dyDescent="0.25">
      <c r="K1355" s="11"/>
    </row>
    <row r="1356" spans="11:11" x14ac:dyDescent="0.25">
      <c r="K1356" s="11"/>
    </row>
    <row r="1357" spans="11:11" x14ac:dyDescent="0.25">
      <c r="K1357" s="11"/>
    </row>
    <row r="1358" spans="11:11" x14ac:dyDescent="0.25">
      <c r="K1358" s="11"/>
    </row>
    <row r="1359" spans="11:11" x14ac:dyDescent="0.25">
      <c r="K1359" s="11"/>
    </row>
    <row r="1360" spans="11:11" x14ac:dyDescent="0.25">
      <c r="K1360" s="11"/>
    </row>
    <row r="1361" spans="11:11" x14ac:dyDescent="0.25">
      <c r="K1361" s="11"/>
    </row>
    <row r="1362" spans="11:11" x14ac:dyDescent="0.25">
      <c r="K1362" s="11"/>
    </row>
    <row r="1363" spans="11:11" x14ac:dyDescent="0.25">
      <c r="K1363" s="11"/>
    </row>
    <row r="1364" spans="11:11" x14ac:dyDescent="0.25">
      <c r="K1364" s="11"/>
    </row>
    <row r="1365" spans="11:11" x14ac:dyDescent="0.25">
      <c r="K1365" s="11"/>
    </row>
    <row r="1366" spans="11:11" x14ac:dyDescent="0.25">
      <c r="K1366" s="11"/>
    </row>
    <row r="1367" spans="11:11" x14ac:dyDescent="0.25">
      <c r="K1367" s="11"/>
    </row>
    <row r="1368" spans="11:11" x14ac:dyDescent="0.25">
      <c r="K1368" s="11"/>
    </row>
    <row r="1369" spans="11:11" x14ac:dyDescent="0.25">
      <c r="K1369" s="11"/>
    </row>
    <row r="1370" spans="11:11" x14ac:dyDescent="0.25">
      <c r="K1370" s="11"/>
    </row>
    <row r="1371" spans="11:11" x14ac:dyDescent="0.25">
      <c r="K1371" s="11"/>
    </row>
    <row r="1372" spans="11:11" x14ac:dyDescent="0.25">
      <c r="K1372" s="11"/>
    </row>
    <row r="1373" spans="11:11" x14ac:dyDescent="0.25">
      <c r="K1373" s="11"/>
    </row>
    <row r="1374" spans="11:11" x14ac:dyDescent="0.25">
      <c r="K1374" s="11"/>
    </row>
    <row r="1375" spans="11:11" x14ac:dyDescent="0.25">
      <c r="K1375" s="11"/>
    </row>
    <row r="1376" spans="11:11" x14ac:dyDescent="0.25">
      <c r="K1376" s="11"/>
    </row>
    <row r="1377" spans="11:11" x14ac:dyDescent="0.25">
      <c r="K1377" s="11"/>
    </row>
    <row r="1378" spans="11:11" x14ac:dyDescent="0.25">
      <c r="K1378" s="11"/>
    </row>
    <row r="1379" spans="11:11" x14ac:dyDescent="0.25">
      <c r="K1379" s="11"/>
    </row>
    <row r="1380" spans="11:11" x14ac:dyDescent="0.25">
      <c r="K1380" s="11"/>
    </row>
    <row r="1381" spans="11:11" x14ac:dyDescent="0.25">
      <c r="K1381" s="11"/>
    </row>
    <row r="1382" spans="11:11" x14ac:dyDescent="0.25">
      <c r="K1382" s="11"/>
    </row>
    <row r="1383" spans="11:11" x14ac:dyDescent="0.25">
      <c r="K1383" s="11"/>
    </row>
    <row r="1384" spans="11:11" x14ac:dyDescent="0.25">
      <c r="K1384" s="11"/>
    </row>
    <row r="1385" spans="11:11" x14ac:dyDescent="0.25">
      <c r="K1385" s="11"/>
    </row>
    <row r="1386" spans="11:11" x14ac:dyDescent="0.25">
      <c r="K1386" s="11"/>
    </row>
    <row r="1387" spans="11:11" x14ac:dyDescent="0.25">
      <c r="K1387" s="11"/>
    </row>
    <row r="1388" spans="11:11" x14ac:dyDescent="0.25">
      <c r="K1388" s="11"/>
    </row>
    <row r="1389" spans="11:11" x14ac:dyDescent="0.25">
      <c r="K1389" s="11"/>
    </row>
    <row r="1390" spans="11:11" x14ac:dyDescent="0.25">
      <c r="K1390" s="11"/>
    </row>
    <row r="1391" spans="11:11" x14ac:dyDescent="0.25">
      <c r="K1391" s="11"/>
    </row>
    <row r="1392" spans="11:11" x14ac:dyDescent="0.25">
      <c r="K1392" s="11"/>
    </row>
    <row r="1393" spans="11:11" x14ac:dyDescent="0.25">
      <c r="K1393" s="11"/>
    </row>
    <row r="1394" spans="11:11" x14ac:dyDescent="0.25">
      <c r="K1394" s="11"/>
    </row>
    <row r="1395" spans="11:11" x14ac:dyDescent="0.25">
      <c r="K1395" s="11"/>
    </row>
    <row r="1396" spans="11:11" x14ac:dyDescent="0.25">
      <c r="K1396" s="11"/>
    </row>
    <row r="1397" spans="11:11" x14ac:dyDescent="0.25">
      <c r="K1397" s="11"/>
    </row>
    <row r="1398" spans="11:11" x14ac:dyDescent="0.25">
      <c r="K1398" s="11"/>
    </row>
    <row r="1399" spans="11:11" x14ac:dyDescent="0.25">
      <c r="K1399" s="11"/>
    </row>
    <row r="1400" spans="11:11" x14ac:dyDescent="0.25">
      <c r="K1400" s="11"/>
    </row>
    <row r="1401" spans="11:11" x14ac:dyDescent="0.25">
      <c r="K1401" s="11"/>
    </row>
    <row r="1402" spans="11:11" x14ac:dyDescent="0.25">
      <c r="K1402" s="11"/>
    </row>
    <row r="1403" spans="11:11" x14ac:dyDescent="0.25">
      <c r="K1403" s="11"/>
    </row>
    <row r="1404" spans="11:11" x14ac:dyDescent="0.25">
      <c r="K1404" s="11"/>
    </row>
    <row r="1405" spans="11:11" x14ac:dyDescent="0.25">
      <c r="K1405" s="11"/>
    </row>
    <row r="1406" spans="11:11" x14ac:dyDescent="0.25">
      <c r="K1406" s="11"/>
    </row>
    <row r="1407" spans="11:11" x14ac:dyDescent="0.25">
      <c r="K1407" s="11"/>
    </row>
    <row r="1408" spans="11:11" x14ac:dyDescent="0.25">
      <c r="K1408" s="11"/>
    </row>
    <row r="1409" spans="11:11" x14ac:dyDescent="0.25">
      <c r="K1409" s="11"/>
    </row>
    <row r="1410" spans="11:11" x14ac:dyDescent="0.25">
      <c r="K1410" s="11"/>
    </row>
    <row r="1411" spans="11:11" x14ac:dyDescent="0.25">
      <c r="K1411" s="11"/>
    </row>
    <row r="1412" spans="11:11" x14ac:dyDescent="0.25">
      <c r="K1412" s="11"/>
    </row>
    <row r="1413" spans="11:11" x14ac:dyDescent="0.25">
      <c r="K1413" s="11"/>
    </row>
    <row r="1414" spans="11:11" x14ac:dyDescent="0.25">
      <c r="K1414" s="11"/>
    </row>
    <row r="1415" spans="11:11" x14ac:dyDescent="0.25">
      <c r="K1415" s="11"/>
    </row>
    <row r="1416" spans="11:11" x14ac:dyDescent="0.25">
      <c r="K1416" s="11"/>
    </row>
    <row r="1417" spans="11:11" x14ac:dyDescent="0.25">
      <c r="K1417" s="11"/>
    </row>
    <row r="1418" spans="11:11" x14ac:dyDescent="0.25">
      <c r="K1418" s="11"/>
    </row>
    <row r="1419" spans="11:11" x14ac:dyDescent="0.25">
      <c r="K1419" s="11"/>
    </row>
    <row r="1420" spans="11:11" x14ac:dyDescent="0.25">
      <c r="K1420" s="11"/>
    </row>
    <row r="1421" spans="11:11" x14ac:dyDescent="0.25">
      <c r="K1421" s="11"/>
    </row>
    <row r="1422" spans="11:11" x14ac:dyDescent="0.25">
      <c r="K1422" s="11"/>
    </row>
    <row r="1423" spans="11:11" x14ac:dyDescent="0.25">
      <c r="K1423" s="11"/>
    </row>
    <row r="1424" spans="11:11" x14ac:dyDescent="0.25">
      <c r="K1424" s="11"/>
    </row>
    <row r="1425" spans="11:11" x14ac:dyDescent="0.25">
      <c r="K1425" s="11"/>
    </row>
    <row r="1426" spans="11:11" x14ac:dyDescent="0.25">
      <c r="K1426" s="11"/>
    </row>
    <row r="1427" spans="11:11" x14ac:dyDescent="0.25">
      <c r="K1427" s="11"/>
    </row>
    <row r="1428" spans="11:11" x14ac:dyDescent="0.25">
      <c r="K1428" s="11"/>
    </row>
    <row r="1429" spans="11:11" x14ac:dyDescent="0.25">
      <c r="K1429" s="11"/>
    </row>
    <row r="1430" spans="11:11" x14ac:dyDescent="0.25">
      <c r="K1430" s="11"/>
    </row>
    <row r="1431" spans="11:11" x14ac:dyDescent="0.25">
      <c r="K1431" s="11"/>
    </row>
    <row r="1432" spans="11:11" x14ac:dyDescent="0.25">
      <c r="K1432" s="11"/>
    </row>
    <row r="1433" spans="11:11" x14ac:dyDescent="0.25">
      <c r="K1433" s="11"/>
    </row>
    <row r="1434" spans="11:11" x14ac:dyDescent="0.25">
      <c r="K1434" s="11"/>
    </row>
    <row r="1435" spans="11:11" x14ac:dyDescent="0.25">
      <c r="K1435" s="11"/>
    </row>
    <row r="1436" spans="11:11" x14ac:dyDescent="0.25">
      <c r="K1436" s="11"/>
    </row>
    <row r="1437" spans="11:11" x14ac:dyDescent="0.25">
      <c r="K1437" s="11"/>
    </row>
    <row r="1438" spans="11:11" x14ac:dyDescent="0.25">
      <c r="K1438" s="11"/>
    </row>
    <row r="1439" spans="11:11" x14ac:dyDescent="0.25">
      <c r="K1439" s="11"/>
    </row>
    <row r="1440" spans="11:11" x14ac:dyDescent="0.25">
      <c r="K1440" s="11"/>
    </row>
    <row r="1441" spans="11:11" x14ac:dyDescent="0.25">
      <c r="K1441" s="11"/>
    </row>
    <row r="1442" spans="11:11" x14ac:dyDescent="0.25">
      <c r="K1442" s="11"/>
    </row>
    <row r="1443" spans="11:11" x14ac:dyDescent="0.25">
      <c r="K1443" s="11"/>
    </row>
    <row r="1444" spans="11:11" x14ac:dyDescent="0.25">
      <c r="K1444" s="11"/>
    </row>
    <row r="1445" spans="11:11" x14ac:dyDescent="0.25">
      <c r="K1445" s="11"/>
    </row>
    <row r="1446" spans="11:11" x14ac:dyDescent="0.25">
      <c r="K1446" s="11"/>
    </row>
    <row r="1447" spans="11:11" x14ac:dyDescent="0.25">
      <c r="K1447" s="11"/>
    </row>
    <row r="1448" spans="11:11" x14ac:dyDescent="0.25">
      <c r="K1448" s="11"/>
    </row>
    <row r="1449" spans="11:11" x14ac:dyDescent="0.25">
      <c r="K1449" s="11"/>
    </row>
    <row r="1450" spans="11:11" x14ac:dyDescent="0.25">
      <c r="K1450" s="11"/>
    </row>
    <row r="1451" spans="11:11" x14ac:dyDescent="0.25">
      <c r="K1451" s="11"/>
    </row>
    <row r="1452" spans="11:11" x14ac:dyDescent="0.25">
      <c r="K1452" s="11"/>
    </row>
    <row r="1453" spans="11:11" x14ac:dyDescent="0.25">
      <c r="K1453" s="11"/>
    </row>
    <row r="1454" spans="11:11" x14ac:dyDescent="0.25">
      <c r="K1454" s="11"/>
    </row>
    <row r="1455" spans="11:11" x14ac:dyDescent="0.25">
      <c r="K1455" s="11"/>
    </row>
    <row r="1456" spans="11:11" x14ac:dyDescent="0.25">
      <c r="K1456" s="11"/>
    </row>
    <row r="1457" spans="11:11" x14ac:dyDescent="0.25">
      <c r="K1457" s="11"/>
    </row>
    <row r="1458" spans="11:11" x14ac:dyDescent="0.25">
      <c r="K1458" s="11"/>
    </row>
    <row r="1459" spans="11:11" x14ac:dyDescent="0.25">
      <c r="K1459" s="11"/>
    </row>
    <row r="1460" spans="11:11" x14ac:dyDescent="0.25">
      <c r="K1460" s="11"/>
    </row>
    <row r="1461" spans="11:11" x14ac:dyDescent="0.25">
      <c r="K1461" s="11"/>
    </row>
    <row r="1462" spans="11:11" x14ac:dyDescent="0.25">
      <c r="K1462" s="11"/>
    </row>
    <row r="1463" spans="11:11" x14ac:dyDescent="0.25">
      <c r="K1463" s="11"/>
    </row>
    <row r="1464" spans="11:11" x14ac:dyDescent="0.25">
      <c r="K1464" s="11"/>
    </row>
    <row r="1465" spans="11:11" x14ac:dyDescent="0.25">
      <c r="K1465" s="11"/>
    </row>
    <row r="1466" spans="11:11" x14ac:dyDescent="0.25">
      <c r="K1466" s="11"/>
    </row>
    <row r="1467" spans="11:11" x14ac:dyDescent="0.25">
      <c r="K1467" s="11"/>
    </row>
    <row r="1468" spans="11:11" x14ac:dyDescent="0.25">
      <c r="K1468" s="11"/>
    </row>
    <row r="1469" spans="11:11" x14ac:dyDescent="0.25">
      <c r="K1469" s="11"/>
    </row>
    <row r="1470" spans="11:11" x14ac:dyDescent="0.25">
      <c r="K1470" s="11"/>
    </row>
    <row r="1471" spans="11:11" x14ac:dyDescent="0.25">
      <c r="K1471" s="11"/>
    </row>
    <row r="1472" spans="11:11" x14ac:dyDescent="0.25">
      <c r="K1472" s="11"/>
    </row>
    <row r="1473" spans="11:11" x14ac:dyDescent="0.25">
      <c r="K1473" s="11"/>
    </row>
    <row r="1474" spans="11:11" x14ac:dyDescent="0.25">
      <c r="K1474" s="11"/>
    </row>
    <row r="1475" spans="11:11" x14ac:dyDescent="0.25">
      <c r="K1475" s="11"/>
    </row>
    <row r="1476" spans="11:11" x14ac:dyDescent="0.25">
      <c r="K1476" s="11"/>
    </row>
    <row r="1477" spans="11:11" x14ac:dyDescent="0.25">
      <c r="K1477" s="11"/>
    </row>
    <row r="1478" spans="11:11" x14ac:dyDescent="0.25">
      <c r="K1478" s="11"/>
    </row>
    <row r="1479" spans="11:11" x14ac:dyDescent="0.25">
      <c r="K1479" s="11"/>
    </row>
    <row r="1480" spans="11:11" x14ac:dyDescent="0.25">
      <c r="K1480" s="11"/>
    </row>
    <row r="1481" spans="11:11" x14ac:dyDescent="0.25">
      <c r="K1481" s="11"/>
    </row>
    <row r="1482" spans="11:11" x14ac:dyDescent="0.25">
      <c r="K1482" s="11"/>
    </row>
    <row r="1483" spans="11:11" x14ac:dyDescent="0.25">
      <c r="K1483" s="11"/>
    </row>
    <row r="1484" spans="11:11" x14ac:dyDescent="0.25">
      <c r="K1484" s="11"/>
    </row>
    <row r="1485" spans="11:11" x14ac:dyDescent="0.25">
      <c r="K1485" s="11"/>
    </row>
    <row r="1486" spans="11:11" x14ac:dyDescent="0.25">
      <c r="K1486" s="11"/>
    </row>
    <row r="1487" spans="11:11" x14ac:dyDescent="0.25">
      <c r="K1487" s="11"/>
    </row>
    <row r="1488" spans="11:11" x14ac:dyDescent="0.25">
      <c r="K1488" s="11"/>
    </row>
    <row r="1489" spans="11:11" x14ac:dyDescent="0.25">
      <c r="K1489" s="11"/>
    </row>
    <row r="1490" spans="11:11" x14ac:dyDescent="0.25">
      <c r="K1490" s="11"/>
    </row>
    <row r="1491" spans="11:11" x14ac:dyDescent="0.25">
      <c r="K1491" s="11"/>
    </row>
    <row r="1492" spans="11:11" x14ac:dyDescent="0.25">
      <c r="K1492" s="11"/>
    </row>
    <row r="1493" spans="11:11" x14ac:dyDescent="0.25">
      <c r="K1493" s="11"/>
    </row>
    <row r="1494" spans="11:11" x14ac:dyDescent="0.25">
      <c r="K1494" s="11"/>
    </row>
    <row r="1495" spans="11:11" x14ac:dyDescent="0.25">
      <c r="K1495" s="11"/>
    </row>
    <row r="1496" spans="11:11" x14ac:dyDescent="0.25">
      <c r="K1496" s="11"/>
    </row>
    <row r="1497" spans="11:11" x14ac:dyDescent="0.25">
      <c r="K1497" s="11"/>
    </row>
    <row r="1498" spans="11:11" x14ac:dyDescent="0.25">
      <c r="K1498" s="11"/>
    </row>
    <row r="1499" spans="11:11" x14ac:dyDescent="0.25">
      <c r="K1499" s="11"/>
    </row>
    <row r="1500" spans="11:11" x14ac:dyDescent="0.25">
      <c r="K1500" s="11"/>
    </row>
    <row r="1501" spans="11:11" x14ac:dyDescent="0.25">
      <c r="K1501" s="11"/>
    </row>
    <row r="1502" spans="11:11" x14ac:dyDescent="0.25">
      <c r="K1502" s="11"/>
    </row>
    <row r="1503" spans="11:11" x14ac:dyDescent="0.25">
      <c r="K1503" s="11"/>
    </row>
    <row r="1504" spans="11:11" x14ac:dyDescent="0.25">
      <c r="K1504" s="11"/>
    </row>
    <row r="1505" spans="11:11" x14ac:dyDescent="0.25">
      <c r="K1505" s="11"/>
    </row>
    <row r="1506" spans="11:11" x14ac:dyDescent="0.25">
      <c r="K1506" s="11"/>
    </row>
    <row r="1507" spans="11:11" x14ac:dyDescent="0.25">
      <c r="K1507" s="11"/>
    </row>
    <row r="1508" spans="11:11" x14ac:dyDescent="0.25">
      <c r="K1508" s="11"/>
    </row>
    <row r="1509" spans="11:11" x14ac:dyDescent="0.25">
      <c r="K1509" s="11"/>
    </row>
    <row r="1510" spans="11:11" x14ac:dyDescent="0.25">
      <c r="K1510" s="11"/>
    </row>
    <row r="1511" spans="11:11" x14ac:dyDescent="0.25">
      <c r="K1511" s="11"/>
    </row>
    <row r="1512" spans="11:11" x14ac:dyDescent="0.25">
      <c r="K1512" s="11"/>
    </row>
    <row r="1513" spans="11:11" x14ac:dyDescent="0.25">
      <c r="K1513" s="11"/>
    </row>
    <row r="1514" spans="11:11" x14ac:dyDescent="0.25">
      <c r="K1514" s="11"/>
    </row>
    <row r="1515" spans="11:11" x14ac:dyDescent="0.25">
      <c r="K1515" s="11"/>
    </row>
    <row r="1516" spans="11:11" x14ac:dyDescent="0.25">
      <c r="K1516" s="11"/>
    </row>
    <row r="1517" spans="11:11" x14ac:dyDescent="0.25">
      <c r="K1517" s="11"/>
    </row>
    <row r="1518" spans="11:11" x14ac:dyDescent="0.25">
      <c r="K1518" s="11"/>
    </row>
    <row r="1519" spans="11:11" x14ac:dyDescent="0.25">
      <c r="K1519" s="11"/>
    </row>
    <row r="1520" spans="11:11" x14ac:dyDescent="0.25">
      <c r="K1520" s="11"/>
    </row>
    <row r="1521" spans="11:11" x14ac:dyDescent="0.25">
      <c r="K1521" s="11"/>
    </row>
    <row r="1522" spans="11:11" x14ac:dyDescent="0.25">
      <c r="K1522" s="11"/>
    </row>
    <row r="1523" spans="11:11" x14ac:dyDescent="0.25">
      <c r="K1523" s="11"/>
    </row>
    <row r="1524" spans="11:11" x14ac:dyDescent="0.25">
      <c r="K1524" s="11"/>
    </row>
    <row r="1525" spans="11:11" x14ac:dyDescent="0.25">
      <c r="K1525" s="11"/>
    </row>
    <row r="1526" spans="11:11" x14ac:dyDescent="0.25">
      <c r="K1526" s="11"/>
    </row>
    <row r="1527" spans="11:11" x14ac:dyDescent="0.25">
      <c r="K1527" s="11"/>
    </row>
    <row r="1528" spans="11:11" x14ac:dyDescent="0.25">
      <c r="K1528" s="11"/>
    </row>
    <row r="1529" spans="11:11" x14ac:dyDescent="0.25">
      <c r="K1529" s="11"/>
    </row>
    <row r="1530" spans="11:11" x14ac:dyDescent="0.25">
      <c r="K1530" s="11"/>
    </row>
    <row r="1531" spans="11:11" x14ac:dyDescent="0.25">
      <c r="K1531" s="11"/>
    </row>
    <row r="1532" spans="11:11" x14ac:dyDescent="0.25">
      <c r="K1532" s="11"/>
    </row>
    <row r="1533" spans="11:11" x14ac:dyDescent="0.25">
      <c r="K1533" s="11"/>
    </row>
    <row r="1534" spans="11:11" x14ac:dyDescent="0.25">
      <c r="K1534" s="11"/>
    </row>
    <row r="1535" spans="11:11" x14ac:dyDescent="0.25">
      <c r="K1535" s="11"/>
    </row>
    <row r="1536" spans="11:11" x14ac:dyDescent="0.25">
      <c r="K1536" s="11"/>
    </row>
    <row r="1537" spans="11:11" x14ac:dyDescent="0.25">
      <c r="K1537" s="11"/>
    </row>
    <row r="1538" spans="11:11" x14ac:dyDescent="0.25">
      <c r="K1538" s="11"/>
    </row>
    <row r="1539" spans="11:11" x14ac:dyDescent="0.25">
      <c r="K1539" s="11"/>
    </row>
    <row r="1540" spans="11:11" x14ac:dyDescent="0.25">
      <c r="K1540" s="11"/>
    </row>
    <row r="1541" spans="11:11" x14ac:dyDescent="0.25">
      <c r="K1541" s="11"/>
    </row>
    <row r="1542" spans="11:11" x14ac:dyDescent="0.25">
      <c r="K1542" s="11"/>
    </row>
    <row r="1543" spans="11:11" x14ac:dyDescent="0.25">
      <c r="K1543" s="11"/>
    </row>
    <row r="1544" spans="11:11" x14ac:dyDescent="0.25">
      <c r="K1544" s="11"/>
    </row>
    <row r="1545" spans="11:11" x14ac:dyDescent="0.25">
      <c r="K1545" s="11"/>
    </row>
    <row r="1546" spans="11:11" x14ac:dyDescent="0.25">
      <c r="K1546" s="11"/>
    </row>
    <row r="1547" spans="11:11" x14ac:dyDescent="0.25">
      <c r="K1547" s="11"/>
    </row>
    <row r="1548" spans="11:11" x14ac:dyDescent="0.25">
      <c r="K1548" s="11"/>
    </row>
    <row r="1549" spans="11:11" x14ac:dyDescent="0.25">
      <c r="K1549" s="11"/>
    </row>
    <row r="1550" spans="11:11" x14ac:dyDescent="0.25">
      <c r="K1550" s="11"/>
    </row>
    <row r="1551" spans="11:11" x14ac:dyDescent="0.25">
      <c r="K1551" s="11"/>
    </row>
    <row r="1552" spans="11:11" x14ac:dyDescent="0.25">
      <c r="K1552" s="11"/>
    </row>
    <row r="1553" spans="11:11" x14ac:dyDescent="0.25">
      <c r="K1553" s="11"/>
    </row>
    <row r="1554" spans="11:11" x14ac:dyDescent="0.25">
      <c r="K1554" s="11"/>
    </row>
    <row r="1555" spans="11:11" x14ac:dyDescent="0.25">
      <c r="K1555" s="11"/>
    </row>
    <row r="1556" spans="11:11" x14ac:dyDescent="0.25">
      <c r="K1556" s="11"/>
    </row>
    <row r="1557" spans="11:11" x14ac:dyDescent="0.25">
      <c r="K1557" s="11"/>
    </row>
    <row r="1558" spans="11:11" x14ac:dyDescent="0.25">
      <c r="K1558" s="11"/>
    </row>
    <row r="1559" spans="11:11" x14ac:dyDescent="0.25">
      <c r="K1559" s="11"/>
    </row>
    <row r="1560" spans="11:11" x14ac:dyDescent="0.25">
      <c r="K1560" s="11"/>
    </row>
    <row r="1561" spans="11:11" x14ac:dyDescent="0.25">
      <c r="K1561" s="11"/>
    </row>
    <row r="1562" spans="11:11" x14ac:dyDescent="0.25">
      <c r="K1562" s="11"/>
    </row>
    <row r="1563" spans="11:11" x14ac:dyDescent="0.25">
      <c r="K1563" s="11"/>
    </row>
    <row r="1564" spans="11:11" x14ac:dyDescent="0.25">
      <c r="K1564" s="11"/>
    </row>
    <row r="1565" spans="11:11" x14ac:dyDescent="0.25">
      <c r="K1565" s="11"/>
    </row>
    <row r="1566" spans="11:11" x14ac:dyDescent="0.25">
      <c r="K1566" s="11"/>
    </row>
    <row r="1567" spans="11:11" x14ac:dyDescent="0.25">
      <c r="K1567" s="11"/>
    </row>
    <row r="1568" spans="11:11" x14ac:dyDescent="0.25">
      <c r="K1568" s="11"/>
    </row>
    <row r="1569" spans="11:11" x14ac:dyDescent="0.25">
      <c r="K1569" s="11"/>
    </row>
    <row r="1570" spans="11:11" x14ac:dyDescent="0.25">
      <c r="K1570" s="11"/>
    </row>
    <row r="1571" spans="11:11" x14ac:dyDescent="0.25">
      <c r="K1571" s="11"/>
    </row>
    <row r="1572" spans="11:11" x14ac:dyDescent="0.25">
      <c r="K1572" s="11"/>
    </row>
    <row r="1573" spans="11:11" x14ac:dyDescent="0.25">
      <c r="K1573" s="11"/>
    </row>
    <row r="1574" spans="11:11" x14ac:dyDescent="0.25">
      <c r="K1574" s="11"/>
    </row>
    <row r="1575" spans="11:11" x14ac:dyDescent="0.25">
      <c r="K1575" s="11"/>
    </row>
    <row r="1576" spans="11:11" x14ac:dyDescent="0.25">
      <c r="K1576" s="11"/>
    </row>
    <row r="1577" spans="11:11" x14ac:dyDescent="0.25">
      <c r="K1577" s="11"/>
    </row>
    <row r="1578" spans="11:11" x14ac:dyDescent="0.25">
      <c r="K1578" s="11"/>
    </row>
    <row r="1579" spans="11:11" x14ac:dyDescent="0.25">
      <c r="K1579" s="11"/>
    </row>
    <row r="1580" spans="11:11" x14ac:dyDescent="0.25">
      <c r="K1580" s="11"/>
    </row>
    <row r="1581" spans="11:11" x14ac:dyDescent="0.25">
      <c r="K1581" s="11"/>
    </row>
    <row r="1582" spans="11:11" x14ac:dyDescent="0.25">
      <c r="K1582" s="11"/>
    </row>
    <row r="1583" spans="11:11" x14ac:dyDescent="0.25">
      <c r="K1583" s="11"/>
    </row>
    <row r="1584" spans="11:11" x14ac:dyDescent="0.25">
      <c r="K1584" s="11"/>
    </row>
    <row r="1585" spans="11:11" x14ac:dyDescent="0.25">
      <c r="K1585" s="11"/>
    </row>
    <row r="1586" spans="11:11" x14ac:dyDescent="0.25">
      <c r="K1586" s="11"/>
    </row>
    <row r="1587" spans="11:11" x14ac:dyDescent="0.25">
      <c r="K1587" s="11"/>
    </row>
    <row r="1588" spans="11:11" x14ac:dyDescent="0.25">
      <c r="K1588" s="11"/>
    </row>
    <row r="1589" spans="11:11" x14ac:dyDescent="0.25">
      <c r="K1589" s="11"/>
    </row>
    <row r="1590" spans="11:11" x14ac:dyDescent="0.25">
      <c r="K1590" s="11"/>
    </row>
    <row r="1591" spans="11:11" x14ac:dyDescent="0.25">
      <c r="K1591" s="11"/>
    </row>
    <row r="1592" spans="11:11" x14ac:dyDescent="0.25">
      <c r="K1592" s="11"/>
    </row>
    <row r="1593" spans="11:11" x14ac:dyDescent="0.25">
      <c r="K1593" s="11"/>
    </row>
    <row r="1594" spans="11:11" x14ac:dyDescent="0.25">
      <c r="K1594" s="11"/>
    </row>
    <row r="1595" spans="11:11" x14ac:dyDescent="0.25">
      <c r="K1595" s="11"/>
    </row>
    <row r="1596" spans="11:11" x14ac:dyDescent="0.25">
      <c r="K1596" s="11"/>
    </row>
    <row r="1597" spans="11:11" x14ac:dyDescent="0.25">
      <c r="K1597" s="11"/>
    </row>
    <row r="1598" spans="11:11" x14ac:dyDescent="0.25">
      <c r="K1598" s="11"/>
    </row>
    <row r="1599" spans="11:11" x14ac:dyDescent="0.25">
      <c r="K1599" s="11"/>
    </row>
    <row r="1600" spans="11:11" x14ac:dyDescent="0.25">
      <c r="K1600" s="11"/>
    </row>
    <row r="1601" spans="11:11" x14ac:dyDescent="0.25">
      <c r="K1601" s="11"/>
    </row>
    <row r="1602" spans="11:11" x14ac:dyDescent="0.25">
      <c r="K1602" s="11"/>
    </row>
    <row r="1603" spans="11:11" x14ac:dyDescent="0.25">
      <c r="K1603" s="11"/>
    </row>
    <row r="1604" spans="11:11" x14ac:dyDescent="0.25">
      <c r="K1604" s="11"/>
    </row>
    <row r="1605" spans="11:11" x14ac:dyDescent="0.25">
      <c r="K1605" s="11"/>
    </row>
    <row r="1606" spans="11:11" x14ac:dyDescent="0.25">
      <c r="K1606" s="11"/>
    </row>
    <row r="1607" spans="11:11" x14ac:dyDescent="0.25">
      <c r="K1607" s="11"/>
    </row>
    <row r="1608" spans="11:11" x14ac:dyDescent="0.25">
      <c r="K1608" s="11"/>
    </row>
    <row r="1609" spans="11:11" x14ac:dyDescent="0.25">
      <c r="K1609" s="11"/>
    </row>
    <row r="1610" spans="11:11" x14ac:dyDescent="0.25">
      <c r="K1610" s="11"/>
    </row>
    <row r="1611" spans="11:11" x14ac:dyDescent="0.25">
      <c r="K1611" s="11"/>
    </row>
    <row r="1612" spans="11:11" x14ac:dyDescent="0.25">
      <c r="K1612" s="11"/>
    </row>
    <row r="1613" spans="11:11" x14ac:dyDescent="0.25">
      <c r="K1613" s="11"/>
    </row>
    <row r="1614" spans="11:11" x14ac:dyDescent="0.25">
      <c r="K1614" s="11"/>
    </row>
    <row r="1615" spans="11:11" x14ac:dyDescent="0.25">
      <c r="K1615" s="11"/>
    </row>
    <row r="1616" spans="11:11" x14ac:dyDescent="0.25">
      <c r="K1616" s="11"/>
    </row>
    <row r="1617" spans="11:11" x14ac:dyDescent="0.25">
      <c r="K1617" s="11"/>
    </row>
    <row r="1618" spans="11:11" x14ac:dyDescent="0.25">
      <c r="K1618" s="11"/>
    </row>
    <row r="1619" spans="11:11" x14ac:dyDescent="0.25">
      <c r="K1619" s="11"/>
    </row>
    <row r="1620" spans="11:11" x14ac:dyDescent="0.25">
      <c r="K1620" s="11"/>
    </row>
    <row r="1621" spans="11:11" x14ac:dyDescent="0.25">
      <c r="K1621" s="11"/>
    </row>
    <row r="1622" spans="11:11" x14ac:dyDescent="0.25">
      <c r="K1622" s="11"/>
    </row>
    <row r="1623" spans="11:11" x14ac:dyDescent="0.25">
      <c r="K1623" s="11"/>
    </row>
    <row r="1624" spans="11:11" x14ac:dyDescent="0.25">
      <c r="K1624" s="11"/>
    </row>
    <row r="1625" spans="11:11" x14ac:dyDescent="0.25">
      <c r="K1625" s="11"/>
    </row>
    <row r="1626" spans="11:11" x14ac:dyDescent="0.25">
      <c r="K1626" s="11"/>
    </row>
    <row r="1627" spans="11:11" x14ac:dyDescent="0.25">
      <c r="K1627" s="11"/>
    </row>
    <row r="1628" spans="11:11" x14ac:dyDescent="0.25">
      <c r="K1628" s="11"/>
    </row>
    <row r="1629" spans="11:11" x14ac:dyDescent="0.25">
      <c r="K1629" s="11"/>
    </row>
    <row r="1630" spans="11:11" x14ac:dyDescent="0.25">
      <c r="K1630" s="11"/>
    </row>
    <row r="1631" spans="11:11" x14ac:dyDescent="0.25">
      <c r="K1631" s="11"/>
    </row>
    <row r="1632" spans="11:11" x14ac:dyDescent="0.25">
      <c r="K1632" s="11"/>
    </row>
    <row r="1633" spans="11:11" x14ac:dyDescent="0.25">
      <c r="K1633" s="11"/>
    </row>
    <row r="1634" spans="11:11" x14ac:dyDescent="0.25">
      <c r="K1634" s="11"/>
    </row>
    <row r="1635" spans="11:11" x14ac:dyDescent="0.25">
      <c r="K1635" s="11"/>
    </row>
    <row r="1636" spans="11:11" x14ac:dyDescent="0.25">
      <c r="K1636" s="11"/>
    </row>
    <row r="1637" spans="11:11" x14ac:dyDescent="0.25">
      <c r="K1637" s="11"/>
    </row>
    <row r="1638" spans="11:11" x14ac:dyDescent="0.25">
      <c r="K1638" s="11"/>
    </row>
    <row r="1639" spans="11:11" x14ac:dyDescent="0.25">
      <c r="K1639" s="11"/>
    </row>
    <row r="1640" spans="11:11" x14ac:dyDescent="0.25">
      <c r="K1640" s="11"/>
    </row>
    <row r="1641" spans="11:11" x14ac:dyDescent="0.25">
      <c r="K1641" s="11"/>
    </row>
    <row r="1642" spans="11:11" x14ac:dyDescent="0.25">
      <c r="K1642" s="11"/>
    </row>
    <row r="1643" spans="11:11" x14ac:dyDescent="0.25">
      <c r="K1643" s="11"/>
    </row>
    <row r="1644" spans="11:11" x14ac:dyDescent="0.25">
      <c r="K1644" s="11"/>
    </row>
    <row r="1645" spans="11:11" x14ac:dyDescent="0.25">
      <c r="K1645" s="11"/>
    </row>
    <row r="1646" spans="11:11" x14ac:dyDescent="0.25">
      <c r="K1646" s="11"/>
    </row>
    <row r="1647" spans="11:11" x14ac:dyDescent="0.25">
      <c r="K1647" s="11"/>
    </row>
    <row r="1648" spans="11:11" x14ac:dyDescent="0.25">
      <c r="K1648" s="11"/>
    </row>
    <row r="1649" spans="11:11" x14ac:dyDescent="0.25">
      <c r="K1649" s="11"/>
    </row>
    <row r="1650" spans="11:11" x14ac:dyDescent="0.25">
      <c r="K1650" s="11"/>
    </row>
    <row r="1651" spans="11:11" x14ac:dyDescent="0.25">
      <c r="K1651" s="11"/>
    </row>
    <row r="1652" spans="11:11" x14ac:dyDescent="0.25">
      <c r="K1652" s="11"/>
    </row>
    <row r="1653" spans="11:11" x14ac:dyDescent="0.25">
      <c r="K1653" s="11"/>
    </row>
    <row r="1654" spans="11:11" x14ac:dyDescent="0.25">
      <c r="K1654" s="11"/>
    </row>
    <row r="1655" spans="11:11" x14ac:dyDescent="0.25">
      <c r="K1655" s="11"/>
    </row>
    <row r="1656" spans="11:11" x14ac:dyDescent="0.25">
      <c r="K1656" s="11"/>
    </row>
    <row r="1657" spans="11:11" x14ac:dyDescent="0.25">
      <c r="K1657" s="11"/>
    </row>
    <row r="1658" spans="11:11" x14ac:dyDescent="0.25">
      <c r="K1658" s="11"/>
    </row>
    <row r="1659" spans="11:11" x14ac:dyDescent="0.25">
      <c r="K1659" s="11"/>
    </row>
    <row r="1660" spans="11:11" x14ac:dyDescent="0.25">
      <c r="K1660" s="11"/>
    </row>
    <row r="1661" spans="11:11" x14ac:dyDescent="0.25">
      <c r="K1661" s="11"/>
    </row>
    <row r="1662" spans="11:11" x14ac:dyDescent="0.25">
      <c r="K1662" s="11"/>
    </row>
    <row r="1663" spans="11:11" x14ac:dyDescent="0.25">
      <c r="K1663" s="11"/>
    </row>
    <row r="1664" spans="11:11" x14ac:dyDescent="0.25">
      <c r="K1664" s="11"/>
    </row>
    <row r="1665" spans="11:11" x14ac:dyDescent="0.25">
      <c r="K1665" s="11"/>
    </row>
    <row r="1666" spans="11:11" x14ac:dyDescent="0.25">
      <c r="K1666" s="11"/>
    </row>
    <row r="1667" spans="11:11" x14ac:dyDescent="0.25">
      <c r="K1667" s="11"/>
    </row>
    <row r="1668" spans="11:11" x14ac:dyDescent="0.25">
      <c r="K1668" s="11"/>
    </row>
    <row r="1669" spans="11:11" x14ac:dyDescent="0.25">
      <c r="K1669" s="11"/>
    </row>
    <row r="1670" spans="11:11" x14ac:dyDescent="0.25">
      <c r="K1670" s="11"/>
    </row>
    <row r="1671" spans="11:11" x14ac:dyDescent="0.25">
      <c r="K1671" s="11"/>
    </row>
    <row r="1672" spans="11:11" x14ac:dyDescent="0.25">
      <c r="K1672" s="11"/>
    </row>
    <row r="1673" spans="11:11" x14ac:dyDescent="0.25">
      <c r="K1673" s="11"/>
    </row>
    <row r="1674" spans="11:11" x14ac:dyDescent="0.25">
      <c r="K1674" s="11"/>
    </row>
    <row r="1675" spans="11:11" x14ac:dyDescent="0.25">
      <c r="K1675" s="11"/>
    </row>
    <row r="1676" spans="11:11" x14ac:dyDescent="0.25">
      <c r="K1676" s="11"/>
    </row>
    <row r="1677" spans="11:11" x14ac:dyDescent="0.25">
      <c r="K1677" s="11"/>
    </row>
    <row r="1678" spans="11:11" x14ac:dyDescent="0.25">
      <c r="K1678" s="11"/>
    </row>
    <row r="1679" spans="11:11" x14ac:dyDescent="0.25">
      <c r="K1679" s="11"/>
    </row>
    <row r="1680" spans="11:11" x14ac:dyDescent="0.25">
      <c r="K1680" s="11"/>
    </row>
    <row r="1681" spans="11:11" x14ac:dyDescent="0.25">
      <c r="K1681" s="11"/>
    </row>
    <row r="1682" spans="11:11" x14ac:dyDescent="0.25">
      <c r="K1682" s="11"/>
    </row>
    <row r="1683" spans="11:11" x14ac:dyDescent="0.25">
      <c r="K1683" s="11"/>
    </row>
    <row r="1684" spans="11:11" x14ac:dyDescent="0.25">
      <c r="K1684" s="11"/>
    </row>
    <row r="1685" spans="11:11" x14ac:dyDescent="0.25">
      <c r="K1685" s="11"/>
    </row>
    <row r="1686" spans="11:11" x14ac:dyDescent="0.25">
      <c r="K1686" s="11"/>
    </row>
    <row r="1687" spans="11:11" x14ac:dyDescent="0.25">
      <c r="K1687" s="11"/>
    </row>
    <row r="1688" spans="11:11" x14ac:dyDescent="0.25">
      <c r="K1688" s="11"/>
    </row>
    <row r="1689" spans="11:11" x14ac:dyDescent="0.25">
      <c r="K1689" s="11"/>
    </row>
    <row r="1690" spans="11:11" x14ac:dyDescent="0.25">
      <c r="K1690" s="11"/>
    </row>
    <row r="1691" spans="11:11" x14ac:dyDescent="0.25">
      <c r="K1691" s="11"/>
    </row>
    <row r="1692" spans="11:11" x14ac:dyDescent="0.25">
      <c r="K1692" s="11"/>
    </row>
    <row r="1693" spans="11:11" x14ac:dyDescent="0.25">
      <c r="K1693" s="11"/>
    </row>
    <row r="1694" spans="11:11" x14ac:dyDescent="0.25">
      <c r="K1694" s="11"/>
    </row>
    <row r="1695" spans="11:11" x14ac:dyDescent="0.25">
      <c r="K1695" s="11"/>
    </row>
    <row r="1696" spans="11:11" x14ac:dyDescent="0.25">
      <c r="K1696" s="11"/>
    </row>
    <row r="1697" spans="11:11" x14ac:dyDescent="0.25">
      <c r="K1697" s="11"/>
    </row>
    <row r="1698" spans="11:11" x14ac:dyDescent="0.25">
      <c r="K1698" s="11"/>
    </row>
    <row r="1699" spans="11:11" x14ac:dyDescent="0.25">
      <c r="K1699" s="11"/>
    </row>
    <row r="1700" spans="11:11" x14ac:dyDescent="0.25">
      <c r="K1700" s="11"/>
    </row>
    <row r="1701" spans="11:11" x14ac:dyDescent="0.25">
      <c r="K1701" s="11"/>
    </row>
    <row r="1702" spans="11:11" x14ac:dyDescent="0.25">
      <c r="K1702" s="11"/>
    </row>
    <row r="1703" spans="11:11" x14ac:dyDescent="0.25">
      <c r="K1703" s="11"/>
    </row>
    <row r="1704" spans="11:11" x14ac:dyDescent="0.25">
      <c r="K1704" s="11"/>
    </row>
    <row r="1705" spans="11:11" x14ac:dyDescent="0.25">
      <c r="K1705" s="11"/>
    </row>
    <row r="1706" spans="11:11" x14ac:dyDescent="0.25">
      <c r="K1706" s="11"/>
    </row>
    <row r="1707" spans="11:11" x14ac:dyDescent="0.25">
      <c r="K1707" s="11"/>
    </row>
    <row r="1708" spans="11:11" x14ac:dyDescent="0.25">
      <c r="K1708" s="11"/>
    </row>
    <row r="1709" spans="11:11" x14ac:dyDescent="0.25">
      <c r="K1709" s="11"/>
    </row>
    <row r="1710" spans="11:11" x14ac:dyDescent="0.25">
      <c r="K1710" s="11"/>
    </row>
    <row r="1711" spans="11:11" x14ac:dyDescent="0.25">
      <c r="K1711" s="11"/>
    </row>
    <row r="1712" spans="11:11" x14ac:dyDescent="0.25">
      <c r="K1712" s="11"/>
    </row>
    <row r="1713" spans="11:11" x14ac:dyDescent="0.25">
      <c r="K1713" s="11"/>
    </row>
    <row r="1714" spans="11:11" x14ac:dyDescent="0.25">
      <c r="K1714" s="11"/>
    </row>
    <row r="1715" spans="11:11" x14ac:dyDescent="0.25">
      <c r="K1715" s="11"/>
    </row>
    <row r="1716" spans="11:11" x14ac:dyDescent="0.25">
      <c r="K1716" s="11"/>
    </row>
    <row r="1717" spans="11:11" x14ac:dyDescent="0.25">
      <c r="K1717" s="11"/>
    </row>
    <row r="1718" spans="11:11" x14ac:dyDescent="0.25">
      <c r="K1718" s="11"/>
    </row>
    <row r="1719" spans="11:11" x14ac:dyDescent="0.25">
      <c r="K1719" s="11"/>
    </row>
    <row r="1720" spans="11:11" x14ac:dyDescent="0.25">
      <c r="K1720" s="11"/>
    </row>
    <row r="1721" spans="11:11" x14ac:dyDescent="0.25">
      <c r="K1721" s="11"/>
    </row>
    <row r="1722" spans="11:11" x14ac:dyDescent="0.25">
      <c r="K1722" s="11"/>
    </row>
    <row r="1723" spans="11:11" x14ac:dyDescent="0.25">
      <c r="K1723" s="11"/>
    </row>
    <row r="1724" spans="11:11" x14ac:dyDescent="0.25">
      <c r="K1724" s="11"/>
    </row>
    <row r="1725" spans="11:11" x14ac:dyDescent="0.25">
      <c r="K1725" s="11"/>
    </row>
    <row r="1726" spans="11:11" x14ac:dyDescent="0.25">
      <c r="K1726" s="11"/>
    </row>
    <row r="1727" spans="11:11" x14ac:dyDescent="0.25">
      <c r="K1727" s="11"/>
    </row>
    <row r="1728" spans="11:11" x14ac:dyDescent="0.25">
      <c r="K1728" s="11"/>
    </row>
    <row r="1729" spans="11:11" x14ac:dyDescent="0.25">
      <c r="K1729" s="11"/>
    </row>
    <row r="1730" spans="11:11" x14ac:dyDescent="0.25">
      <c r="K1730" s="11"/>
    </row>
    <row r="1731" spans="11:11" x14ac:dyDescent="0.25">
      <c r="K1731" s="11"/>
    </row>
    <row r="1732" spans="11:11" x14ac:dyDescent="0.25">
      <c r="K1732" s="11"/>
    </row>
    <row r="1733" spans="11:11" x14ac:dyDescent="0.25">
      <c r="K1733" s="11"/>
    </row>
    <row r="1734" spans="11:11" x14ac:dyDescent="0.25">
      <c r="K1734" s="11"/>
    </row>
    <row r="1735" spans="11:11" x14ac:dyDescent="0.25">
      <c r="K1735" s="11"/>
    </row>
    <row r="1736" spans="11:11" x14ac:dyDescent="0.25">
      <c r="K1736" s="11"/>
    </row>
    <row r="1737" spans="11:11" x14ac:dyDescent="0.25">
      <c r="K1737" s="11"/>
    </row>
    <row r="1738" spans="11:11" x14ac:dyDescent="0.25">
      <c r="K1738" s="11"/>
    </row>
    <row r="1739" spans="11:11" x14ac:dyDescent="0.25">
      <c r="K1739" s="11"/>
    </row>
    <row r="1740" spans="11:11" x14ac:dyDescent="0.25">
      <c r="K1740" s="11"/>
    </row>
    <row r="1741" spans="11:11" x14ac:dyDescent="0.25">
      <c r="K1741" s="11"/>
    </row>
    <row r="1742" spans="11:11" x14ac:dyDescent="0.25">
      <c r="K1742" s="11"/>
    </row>
    <row r="1743" spans="11:11" x14ac:dyDescent="0.25">
      <c r="K1743" s="11"/>
    </row>
    <row r="1744" spans="11:11" x14ac:dyDescent="0.25">
      <c r="K1744" s="11"/>
    </row>
    <row r="1745" spans="11:11" x14ac:dyDescent="0.25">
      <c r="K1745" s="11"/>
    </row>
    <row r="1746" spans="11:11" x14ac:dyDescent="0.25">
      <c r="K1746" s="11"/>
    </row>
    <row r="1747" spans="11:11" x14ac:dyDescent="0.25">
      <c r="K1747" s="11"/>
    </row>
    <row r="1748" spans="11:11" x14ac:dyDescent="0.25">
      <c r="K1748" s="11"/>
    </row>
    <row r="1749" spans="11:11" x14ac:dyDescent="0.25">
      <c r="K1749" s="11"/>
    </row>
    <row r="1750" spans="11:11" x14ac:dyDescent="0.25">
      <c r="K1750" s="11"/>
    </row>
    <row r="1751" spans="11:11" x14ac:dyDescent="0.25">
      <c r="K1751" s="11"/>
    </row>
    <row r="1752" spans="11:11" x14ac:dyDescent="0.25">
      <c r="K1752" s="11"/>
    </row>
    <row r="1753" spans="11:11" x14ac:dyDescent="0.25">
      <c r="K1753" s="11"/>
    </row>
    <row r="1754" spans="11:11" x14ac:dyDescent="0.25">
      <c r="K1754" s="11"/>
    </row>
    <row r="1755" spans="11:11" x14ac:dyDescent="0.25">
      <c r="K1755" s="11"/>
    </row>
    <row r="1756" spans="11:11" x14ac:dyDescent="0.25">
      <c r="K1756" s="11"/>
    </row>
    <row r="1757" spans="11:11" x14ac:dyDescent="0.25">
      <c r="K1757" s="11"/>
    </row>
    <row r="1758" spans="11:11" x14ac:dyDescent="0.25">
      <c r="K1758" s="11"/>
    </row>
    <row r="1759" spans="11:11" x14ac:dyDescent="0.25">
      <c r="K1759" s="11"/>
    </row>
    <row r="1760" spans="11:11" x14ac:dyDescent="0.25">
      <c r="K1760" s="11"/>
    </row>
    <row r="1761" spans="11:11" x14ac:dyDescent="0.25">
      <c r="K1761" s="11"/>
    </row>
    <row r="1762" spans="11:11" x14ac:dyDescent="0.25">
      <c r="K1762" s="11"/>
    </row>
    <row r="1763" spans="11:11" x14ac:dyDescent="0.25">
      <c r="K1763" s="11"/>
    </row>
    <row r="1764" spans="11:11" x14ac:dyDescent="0.25">
      <c r="K1764" s="11"/>
    </row>
    <row r="1765" spans="11:11" x14ac:dyDescent="0.25">
      <c r="K1765" s="11"/>
    </row>
    <row r="1766" spans="11:11" x14ac:dyDescent="0.25">
      <c r="K1766" s="11"/>
    </row>
    <row r="1767" spans="11:11" x14ac:dyDescent="0.25">
      <c r="K1767" s="11"/>
    </row>
    <row r="1768" spans="11:11" x14ac:dyDescent="0.25">
      <c r="K1768" s="11"/>
    </row>
    <row r="1769" spans="11:11" x14ac:dyDescent="0.25">
      <c r="K1769" s="11"/>
    </row>
    <row r="1770" spans="11:11" x14ac:dyDescent="0.25">
      <c r="K1770" s="11"/>
    </row>
    <row r="1771" spans="11:11" x14ac:dyDescent="0.25">
      <c r="K1771" s="11"/>
    </row>
    <row r="1772" spans="11:11" x14ac:dyDescent="0.25">
      <c r="K1772" s="11"/>
    </row>
    <row r="1773" spans="11:11" x14ac:dyDescent="0.25">
      <c r="K1773" s="11"/>
    </row>
    <row r="1774" spans="11:11" x14ac:dyDescent="0.25">
      <c r="K1774" s="11"/>
    </row>
    <row r="1775" spans="11:11" x14ac:dyDescent="0.25">
      <c r="K1775" s="11"/>
    </row>
    <row r="1776" spans="11:11" x14ac:dyDescent="0.25">
      <c r="K1776" s="11"/>
    </row>
    <row r="1777" spans="11:11" x14ac:dyDescent="0.25">
      <c r="K1777" s="11"/>
    </row>
    <row r="1778" spans="11:11" x14ac:dyDescent="0.25">
      <c r="K1778" s="11"/>
    </row>
    <row r="1779" spans="11:11" x14ac:dyDescent="0.25">
      <c r="K1779" s="11"/>
    </row>
    <row r="1780" spans="11:11" x14ac:dyDescent="0.25">
      <c r="K1780" s="11"/>
    </row>
    <row r="1781" spans="11:11" x14ac:dyDescent="0.25">
      <c r="K1781" s="11"/>
    </row>
    <row r="1782" spans="11:11" x14ac:dyDescent="0.25">
      <c r="K1782" s="11"/>
    </row>
    <row r="1783" spans="11:11" x14ac:dyDescent="0.25">
      <c r="K1783" s="11"/>
    </row>
    <row r="1784" spans="11:11" x14ac:dyDescent="0.25">
      <c r="K1784" s="11"/>
    </row>
    <row r="1785" spans="11:11" x14ac:dyDescent="0.25">
      <c r="K1785" s="11"/>
    </row>
    <row r="1786" spans="11:11" x14ac:dyDescent="0.25">
      <c r="K1786" s="11"/>
    </row>
    <row r="1787" spans="11:11" x14ac:dyDescent="0.25">
      <c r="K1787" s="11"/>
    </row>
    <row r="1788" spans="11:11" x14ac:dyDescent="0.25">
      <c r="K1788" s="11"/>
    </row>
    <row r="1789" spans="11:11" x14ac:dyDescent="0.25">
      <c r="K1789" s="11"/>
    </row>
    <row r="1790" spans="11:11" x14ac:dyDescent="0.25">
      <c r="K1790" s="11"/>
    </row>
    <row r="1791" spans="11:11" x14ac:dyDescent="0.25">
      <c r="K1791" s="11"/>
    </row>
    <row r="1792" spans="11:11" x14ac:dyDescent="0.25">
      <c r="K1792" s="11"/>
    </row>
    <row r="1793" spans="11:11" x14ac:dyDescent="0.25">
      <c r="K1793" s="11"/>
    </row>
    <row r="1794" spans="11:11" x14ac:dyDescent="0.25">
      <c r="K1794" s="11"/>
    </row>
    <row r="1795" spans="11:11" x14ac:dyDescent="0.25">
      <c r="K1795" s="11"/>
    </row>
    <row r="1796" spans="11:11" x14ac:dyDescent="0.25">
      <c r="K1796" s="11"/>
    </row>
    <row r="1797" spans="11:11" x14ac:dyDescent="0.25">
      <c r="K1797" s="11"/>
    </row>
    <row r="1798" spans="11:11" x14ac:dyDescent="0.25">
      <c r="K1798" s="11"/>
    </row>
    <row r="1799" spans="11:11" x14ac:dyDescent="0.25">
      <c r="K1799" s="11"/>
    </row>
    <row r="1800" spans="11:11" x14ac:dyDescent="0.25">
      <c r="K1800" s="11"/>
    </row>
    <row r="1801" spans="11:11" x14ac:dyDescent="0.25">
      <c r="K1801" s="11"/>
    </row>
    <row r="1802" spans="11:11" x14ac:dyDescent="0.25">
      <c r="K1802" s="11"/>
    </row>
    <row r="1803" spans="11:11" x14ac:dyDescent="0.25">
      <c r="K1803" s="11"/>
    </row>
    <row r="1804" spans="11:11" x14ac:dyDescent="0.25">
      <c r="K1804" s="11"/>
    </row>
    <row r="1805" spans="11:11" x14ac:dyDescent="0.25">
      <c r="K1805" s="11"/>
    </row>
    <row r="1806" spans="11:11" x14ac:dyDescent="0.25">
      <c r="K1806" s="11"/>
    </row>
    <row r="1807" spans="11:11" x14ac:dyDescent="0.25">
      <c r="K1807" s="11"/>
    </row>
    <row r="1808" spans="11:11" x14ac:dyDescent="0.25">
      <c r="K1808" s="11"/>
    </row>
    <row r="1809" spans="11:11" x14ac:dyDescent="0.25">
      <c r="K1809" s="11"/>
    </row>
    <row r="1810" spans="11:11" x14ac:dyDescent="0.25">
      <c r="K1810" s="11"/>
    </row>
    <row r="1811" spans="11:11" x14ac:dyDescent="0.25">
      <c r="K1811" s="11"/>
    </row>
    <row r="1812" spans="11:11" x14ac:dyDescent="0.25">
      <c r="K1812" s="11"/>
    </row>
    <row r="1813" spans="11:11" x14ac:dyDescent="0.25">
      <c r="K1813" s="11"/>
    </row>
    <row r="1814" spans="11:11" x14ac:dyDescent="0.25">
      <c r="K1814" s="11"/>
    </row>
    <row r="1815" spans="11:11" x14ac:dyDescent="0.25">
      <c r="K1815" s="11"/>
    </row>
    <row r="1816" spans="11:11" x14ac:dyDescent="0.25">
      <c r="K1816" s="11"/>
    </row>
    <row r="1817" spans="11:11" x14ac:dyDescent="0.25">
      <c r="K1817" s="11"/>
    </row>
    <row r="1818" spans="11:11" x14ac:dyDescent="0.25">
      <c r="K1818" s="11"/>
    </row>
    <row r="1819" spans="11:11" x14ac:dyDescent="0.25">
      <c r="K1819" s="11"/>
    </row>
    <row r="1820" spans="11:11" x14ac:dyDescent="0.25">
      <c r="K1820" s="11"/>
    </row>
    <row r="1821" spans="11:11" x14ac:dyDescent="0.25">
      <c r="K1821" s="11"/>
    </row>
    <row r="1822" spans="11:11" x14ac:dyDescent="0.25">
      <c r="K1822" s="11"/>
    </row>
    <row r="1823" spans="11:11" x14ac:dyDescent="0.25">
      <c r="K1823" s="11"/>
    </row>
    <row r="1824" spans="11:11" x14ac:dyDescent="0.25">
      <c r="K1824" s="11"/>
    </row>
    <row r="1825" spans="11:11" x14ac:dyDescent="0.25">
      <c r="K1825" s="11"/>
    </row>
    <row r="1826" spans="11:11" x14ac:dyDescent="0.25">
      <c r="K1826" s="11"/>
    </row>
    <row r="1827" spans="11:11" x14ac:dyDescent="0.25">
      <c r="K1827" s="11"/>
    </row>
    <row r="1828" spans="11:11" x14ac:dyDescent="0.25">
      <c r="K1828" s="11"/>
    </row>
    <row r="1829" spans="11:11" x14ac:dyDescent="0.25">
      <c r="K1829" s="11"/>
    </row>
    <row r="1830" spans="11:11" x14ac:dyDescent="0.25">
      <c r="K1830" s="11"/>
    </row>
    <row r="1831" spans="11:11" x14ac:dyDescent="0.25">
      <c r="K1831" s="11"/>
    </row>
    <row r="1832" spans="11:11" x14ac:dyDescent="0.25">
      <c r="K1832" s="11"/>
    </row>
    <row r="1833" spans="11:11" x14ac:dyDescent="0.25">
      <c r="K1833" s="11"/>
    </row>
    <row r="1834" spans="11:11" x14ac:dyDescent="0.25">
      <c r="K1834" s="11"/>
    </row>
    <row r="1835" spans="11:11" x14ac:dyDescent="0.25">
      <c r="K1835" s="11"/>
    </row>
    <row r="1836" spans="11:11" x14ac:dyDescent="0.25">
      <c r="K1836" s="11"/>
    </row>
    <row r="1837" spans="11:11" x14ac:dyDescent="0.25">
      <c r="K1837" s="11"/>
    </row>
    <row r="1838" spans="11:11" x14ac:dyDescent="0.25">
      <c r="K1838" s="11"/>
    </row>
    <row r="1839" spans="11:11" x14ac:dyDescent="0.25">
      <c r="K1839" s="11"/>
    </row>
    <row r="1840" spans="11:11" x14ac:dyDescent="0.25">
      <c r="K1840" s="11"/>
    </row>
    <row r="1841" spans="11:11" x14ac:dyDescent="0.25">
      <c r="K1841" s="11"/>
    </row>
    <row r="1842" spans="11:11" x14ac:dyDescent="0.25">
      <c r="K1842" s="11"/>
    </row>
    <row r="1843" spans="11:11" x14ac:dyDescent="0.25">
      <c r="K1843" s="11"/>
    </row>
    <row r="1844" spans="11:11" x14ac:dyDescent="0.25">
      <c r="K1844" s="11"/>
    </row>
    <row r="1845" spans="11:11" x14ac:dyDescent="0.25">
      <c r="K1845" s="11"/>
    </row>
    <row r="1846" spans="11:11" x14ac:dyDescent="0.25">
      <c r="K1846" s="11"/>
    </row>
    <row r="1847" spans="11:11" x14ac:dyDescent="0.25">
      <c r="K1847" s="11"/>
    </row>
    <row r="1848" spans="11:11" x14ac:dyDescent="0.25">
      <c r="K1848" s="11"/>
    </row>
    <row r="1849" spans="11:11" x14ac:dyDescent="0.25">
      <c r="K1849" s="11"/>
    </row>
    <row r="1850" spans="11:11" x14ac:dyDescent="0.25">
      <c r="K1850" s="11"/>
    </row>
    <row r="1851" spans="11:11" x14ac:dyDescent="0.25">
      <c r="K1851" s="11"/>
    </row>
    <row r="1852" spans="11:11" x14ac:dyDescent="0.25">
      <c r="K1852" s="11"/>
    </row>
    <row r="1853" spans="11:11" x14ac:dyDescent="0.25">
      <c r="K1853" s="11"/>
    </row>
    <row r="1854" spans="11:11" x14ac:dyDescent="0.25">
      <c r="K1854" s="11"/>
    </row>
    <row r="1855" spans="11:11" x14ac:dyDescent="0.25">
      <c r="K1855" s="11"/>
    </row>
    <row r="1856" spans="11:11" x14ac:dyDescent="0.25">
      <c r="K1856" s="11"/>
    </row>
    <row r="1857" spans="11:11" x14ac:dyDescent="0.25">
      <c r="K1857" s="11"/>
    </row>
    <row r="1858" spans="11:11" x14ac:dyDescent="0.25">
      <c r="K1858" s="11"/>
    </row>
    <row r="1859" spans="11:11" x14ac:dyDescent="0.25">
      <c r="K1859" s="11"/>
    </row>
    <row r="1860" spans="11:11" x14ac:dyDescent="0.25">
      <c r="K1860" s="11"/>
    </row>
    <row r="1861" spans="11:11" x14ac:dyDescent="0.25">
      <c r="K1861" s="11"/>
    </row>
    <row r="1862" spans="11:11" x14ac:dyDescent="0.25">
      <c r="K1862" s="11"/>
    </row>
    <row r="1863" spans="11:11" x14ac:dyDescent="0.25">
      <c r="K1863" s="11"/>
    </row>
    <row r="1864" spans="11:11" x14ac:dyDescent="0.25">
      <c r="K1864" s="11"/>
    </row>
    <row r="1865" spans="11:11" x14ac:dyDescent="0.25">
      <c r="K1865" s="11"/>
    </row>
    <row r="1866" spans="11:11" x14ac:dyDescent="0.25">
      <c r="K1866" s="11"/>
    </row>
    <row r="1867" spans="11:11" x14ac:dyDescent="0.25">
      <c r="K1867" s="11"/>
    </row>
    <row r="1868" spans="11:11" x14ac:dyDescent="0.25">
      <c r="K1868" s="11"/>
    </row>
    <row r="1869" spans="11:11" x14ac:dyDescent="0.25">
      <c r="K1869" s="11"/>
    </row>
    <row r="1870" spans="11:11" x14ac:dyDescent="0.25">
      <c r="K1870" s="11"/>
    </row>
    <row r="1871" spans="11:11" x14ac:dyDescent="0.25">
      <c r="K1871" s="11"/>
    </row>
    <row r="1872" spans="11:11" x14ac:dyDescent="0.25">
      <c r="K1872" s="11"/>
    </row>
    <row r="1873" spans="11:11" x14ac:dyDescent="0.25">
      <c r="K1873" s="11"/>
    </row>
    <row r="1874" spans="11:11" x14ac:dyDescent="0.25">
      <c r="K1874" s="11"/>
    </row>
    <row r="1875" spans="11:11" x14ac:dyDescent="0.25">
      <c r="K1875" s="11"/>
    </row>
    <row r="1876" spans="11:11" x14ac:dyDescent="0.25">
      <c r="K1876" s="11"/>
    </row>
    <row r="1877" spans="11:11" x14ac:dyDescent="0.25">
      <c r="K1877" s="11"/>
    </row>
    <row r="1878" spans="11:11" x14ac:dyDescent="0.25">
      <c r="K1878" s="11"/>
    </row>
    <row r="1879" spans="11:11" x14ac:dyDescent="0.25">
      <c r="K1879" s="11"/>
    </row>
    <row r="1880" spans="11:11" x14ac:dyDescent="0.25">
      <c r="K1880" s="11"/>
    </row>
    <row r="1881" spans="11:11" x14ac:dyDescent="0.25">
      <c r="K1881" s="11"/>
    </row>
    <row r="1882" spans="11:11" x14ac:dyDescent="0.25">
      <c r="K1882" s="11"/>
    </row>
    <row r="1883" spans="11:11" x14ac:dyDescent="0.25">
      <c r="K1883" s="11"/>
    </row>
    <row r="1884" spans="11:11" x14ac:dyDescent="0.25">
      <c r="K1884" s="11"/>
    </row>
    <row r="1885" spans="11:11" x14ac:dyDescent="0.25">
      <c r="K1885" s="11"/>
    </row>
    <row r="1886" spans="11:11" x14ac:dyDescent="0.25">
      <c r="K1886" s="11"/>
    </row>
    <row r="1887" spans="11:11" x14ac:dyDescent="0.25">
      <c r="K1887" s="11"/>
    </row>
    <row r="1888" spans="11:11" x14ac:dyDescent="0.25">
      <c r="K1888" s="11"/>
    </row>
    <row r="1889" spans="11:11" x14ac:dyDescent="0.25">
      <c r="K1889" s="11"/>
    </row>
    <row r="1890" spans="11:11" x14ac:dyDescent="0.25">
      <c r="K1890" s="11"/>
    </row>
    <row r="1891" spans="11:11" x14ac:dyDescent="0.25">
      <c r="K1891" s="11"/>
    </row>
    <row r="1892" spans="11:11" x14ac:dyDescent="0.25">
      <c r="K1892" s="11"/>
    </row>
    <row r="1893" spans="11:11" x14ac:dyDescent="0.25">
      <c r="K1893" s="11"/>
    </row>
    <row r="1894" spans="11:11" x14ac:dyDescent="0.25">
      <c r="K1894" s="11"/>
    </row>
    <row r="1895" spans="11:11" x14ac:dyDescent="0.25">
      <c r="K1895" s="11"/>
    </row>
    <row r="1896" spans="11:11" x14ac:dyDescent="0.25">
      <c r="K1896" s="11"/>
    </row>
    <row r="1897" spans="11:11" x14ac:dyDescent="0.25">
      <c r="K1897" s="11"/>
    </row>
    <row r="1898" spans="11:11" x14ac:dyDescent="0.25">
      <c r="K1898" s="11"/>
    </row>
    <row r="1899" spans="11:11" x14ac:dyDescent="0.25">
      <c r="K1899" s="11"/>
    </row>
    <row r="1900" spans="11:11" x14ac:dyDescent="0.25">
      <c r="K1900" s="11"/>
    </row>
    <row r="1901" spans="11:11" x14ac:dyDescent="0.25">
      <c r="K1901" s="11"/>
    </row>
    <row r="1902" spans="11:11" x14ac:dyDescent="0.25">
      <c r="K1902" s="11"/>
    </row>
    <row r="1903" spans="11:11" x14ac:dyDescent="0.25">
      <c r="K1903" s="11"/>
    </row>
    <row r="1904" spans="11:11" x14ac:dyDescent="0.25">
      <c r="K1904" s="11"/>
    </row>
    <row r="1905" spans="11:11" x14ac:dyDescent="0.25">
      <c r="K1905" s="11"/>
    </row>
    <row r="1906" spans="11:11" x14ac:dyDescent="0.25">
      <c r="K1906" s="11"/>
    </row>
    <row r="1907" spans="11:11" x14ac:dyDescent="0.25">
      <c r="K1907" s="11"/>
    </row>
    <row r="1908" spans="11:11" x14ac:dyDescent="0.25">
      <c r="K1908" s="11"/>
    </row>
    <row r="1909" spans="11:11" x14ac:dyDescent="0.25">
      <c r="K1909" s="11"/>
    </row>
    <row r="1910" spans="11:11" x14ac:dyDescent="0.25">
      <c r="K1910" s="11"/>
    </row>
    <row r="1911" spans="11:11" x14ac:dyDescent="0.25">
      <c r="K1911" s="11"/>
    </row>
    <row r="1912" spans="11:11" x14ac:dyDescent="0.25">
      <c r="K1912" s="11"/>
    </row>
    <row r="1913" spans="11:11" x14ac:dyDescent="0.25">
      <c r="K1913" s="11"/>
    </row>
    <row r="1914" spans="11:11" x14ac:dyDescent="0.25">
      <c r="K1914" s="11"/>
    </row>
    <row r="1915" spans="11:11" x14ac:dyDescent="0.25">
      <c r="K1915" s="11"/>
    </row>
    <row r="1916" spans="11:11" x14ac:dyDescent="0.25">
      <c r="K1916" s="11"/>
    </row>
    <row r="1917" spans="11:11" x14ac:dyDescent="0.25">
      <c r="K1917" s="11"/>
    </row>
    <row r="1918" spans="11:11" x14ac:dyDescent="0.25">
      <c r="K1918" s="11"/>
    </row>
    <row r="1919" spans="11:11" x14ac:dyDescent="0.25">
      <c r="K1919" s="11"/>
    </row>
    <row r="1920" spans="11:11" x14ac:dyDescent="0.25">
      <c r="K1920" s="11"/>
    </row>
    <row r="1921" spans="11:11" x14ac:dyDescent="0.25">
      <c r="K1921" s="11"/>
    </row>
    <row r="1922" spans="11:11" x14ac:dyDescent="0.25">
      <c r="K1922" s="11"/>
    </row>
    <row r="1923" spans="11:11" x14ac:dyDescent="0.25">
      <c r="K1923" s="11"/>
    </row>
    <row r="1924" spans="11:11" x14ac:dyDescent="0.25">
      <c r="K1924" s="11"/>
    </row>
    <row r="1925" spans="11:11" x14ac:dyDescent="0.25">
      <c r="K1925" s="11"/>
    </row>
    <row r="1926" spans="11:11" x14ac:dyDescent="0.25">
      <c r="K1926" s="11"/>
    </row>
    <row r="1927" spans="11:11" x14ac:dyDescent="0.25">
      <c r="K1927" s="11"/>
    </row>
    <row r="1928" spans="11:11" x14ac:dyDescent="0.25">
      <c r="K1928" s="11"/>
    </row>
    <row r="1929" spans="11:11" x14ac:dyDescent="0.25">
      <c r="K1929" s="11"/>
    </row>
    <row r="1930" spans="11:11" x14ac:dyDescent="0.25">
      <c r="K1930" s="11"/>
    </row>
    <row r="1931" spans="11:11" x14ac:dyDescent="0.25">
      <c r="K1931" s="11"/>
    </row>
    <row r="1932" spans="11:11" x14ac:dyDescent="0.25">
      <c r="K1932" s="11"/>
    </row>
    <row r="1933" spans="11:11" x14ac:dyDescent="0.25">
      <c r="K1933" s="11"/>
    </row>
    <row r="1934" spans="11:11" x14ac:dyDescent="0.25">
      <c r="K1934" s="11"/>
    </row>
    <row r="1935" spans="11:11" x14ac:dyDescent="0.25">
      <c r="K1935" s="11"/>
    </row>
    <row r="1936" spans="11:11" x14ac:dyDescent="0.25">
      <c r="K1936" s="11"/>
    </row>
    <row r="1937" spans="11:11" x14ac:dyDescent="0.25">
      <c r="K1937" s="11"/>
    </row>
    <row r="1938" spans="11:11" x14ac:dyDescent="0.25">
      <c r="K1938" s="11"/>
    </row>
    <row r="1939" spans="11:11" x14ac:dyDescent="0.25">
      <c r="K1939" s="11"/>
    </row>
    <row r="1940" spans="11:11" x14ac:dyDescent="0.25">
      <c r="K1940" s="11"/>
    </row>
    <row r="1941" spans="11:11" x14ac:dyDescent="0.25">
      <c r="K1941" s="11"/>
    </row>
    <row r="1942" spans="11:11" x14ac:dyDescent="0.25">
      <c r="K1942" s="11"/>
    </row>
    <row r="1943" spans="11:11" x14ac:dyDescent="0.25">
      <c r="K1943" s="11"/>
    </row>
    <row r="1944" spans="11:11" x14ac:dyDescent="0.25">
      <c r="K1944" s="11"/>
    </row>
    <row r="1945" spans="11:11" x14ac:dyDescent="0.25">
      <c r="K1945" s="11"/>
    </row>
    <row r="1946" spans="11:11" x14ac:dyDescent="0.25">
      <c r="K1946" s="11"/>
    </row>
    <row r="1947" spans="11:11" x14ac:dyDescent="0.25">
      <c r="K1947" s="11"/>
    </row>
    <row r="1948" spans="11:11" x14ac:dyDescent="0.25">
      <c r="K1948" s="11"/>
    </row>
    <row r="1949" spans="11:11" x14ac:dyDescent="0.25">
      <c r="K1949" s="11"/>
    </row>
    <row r="1950" spans="11:11" x14ac:dyDescent="0.25">
      <c r="K1950" s="11"/>
    </row>
    <row r="1951" spans="11:11" x14ac:dyDescent="0.25">
      <c r="K1951" s="11"/>
    </row>
    <row r="1952" spans="11:11" x14ac:dyDescent="0.25">
      <c r="K1952" s="11"/>
    </row>
    <row r="1953" spans="11:11" x14ac:dyDescent="0.25">
      <c r="K1953" s="11"/>
    </row>
    <row r="1954" spans="11:11" x14ac:dyDescent="0.25">
      <c r="K1954" s="11"/>
    </row>
    <row r="1955" spans="11:11" x14ac:dyDescent="0.25">
      <c r="K1955" s="11"/>
    </row>
    <row r="1956" spans="11:11" x14ac:dyDescent="0.25">
      <c r="K1956" s="11"/>
    </row>
    <row r="1957" spans="11:11" x14ac:dyDescent="0.25">
      <c r="K1957" s="11"/>
    </row>
    <row r="1958" spans="11:11" x14ac:dyDescent="0.25">
      <c r="K1958" s="11"/>
    </row>
    <row r="1959" spans="11:11" x14ac:dyDescent="0.25">
      <c r="K1959" s="11"/>
    </row>
    <row r="1960" spans="11:11" x14ac:dyDescent="0.25">
      <c r="K1960" s="11"/>
    </row>
    <row r="1961" spans="11:11" x14ac:dyDescent="0.25">
      <c r="K1961" s="11"/>
    </row>
    <row r="1962" spans="11:11" x14ac:dyDescent="0.25">
      <c r="K1962" s="11"/>
    </row>
    <row r="1963" spans="11:11" x14ac:dyDescent="0.25">
      <c r="K1963" s="11"/>
    </row>
    <row r="1964" spans="11:11" x14ac:dyDescent="0.25">
      <c r="K1964" s="11"/>
    </row>
    <row r="1965" spans="11:11" x14ac:dyDescent="0.25">
      <c r="K1965" s="11"/>
    </row>
    <row r="1966" spans="11:11" x14ac:dyDescent="0.25">
      <c r="K1966" s="11"/>
    </row>
    <row r="1967" spans="11:11" x14ac:dyDescent="0.25">
      <c r="K1967" s="11"/>
    </row>
    <row r="1968" spans="11:11" x14ac:dyDescent="0.25">
      <c r="K1968" s="11"/>
    </row>
    <row r="1969" spans="11:11" x14ac:dyDescent="0.25">
      <c r="K1969" s="11"/>
    </row>
    <row r="1970" spans="11:11" x14ac:dyDescent="0.25">
      <c r="K1970" s="11"/>
    </row>
    <row r="1971" spans="11:11" x14ac:dyDescent="0.25">
      <c r="K1971" s="11"/>
    </row>
    <row r="1972" spans="11:11" x14ac:dyDescent="0.25">
      <c r="K1972" s="11"/>
    </row>
    <row r="1973" spans="11:11" x14ac:dyDescent="0.25">
      <c r="K1973" s="11"/>
    </row>
    <row r="1974" spans="11:11" x14ac:dyDescent="0.25">
      <c r="K1974" s="11"/>
    </row>
    <row r="1975" spans="11:11" x14ac:dyDescent="0.25">
      <c r="K1975" s="11"/>
    </row>
    <row r="1976" spans="11:11" x14ac:dyDescent="0.25">
      <c r="K1976" s="11"/>
    </row>
    <row r="1977" spans="11:11" x14ac:dyDescent="0.25">
      <c r="K1977" s="11"/>
    </row>
    <row r="1978" spans="11:11" x14ac:dyDescent="0.25">
      <c r="K1978" s="11"/>
    </row>
    <row r="1979" spans="11:11" x14ac:dyDescent="0.25">
      <c r="K1979" s="11"/>
    </row>
    <row r="1980" spans="11:11" x14ac:dyDescent="0.25">
      <c r="K1980" s="11"/>
    </row>
    <row r="1981" spans="11:11" x14ac:dyDescent="0.25">
      <c r="K1981" s="11"/>
    </row>
    <row r="1982" spans="11:11" x14ac:dyDescent="0.25">
      <c r="K1982" s="11"/>
    </row>
    <row r="1983" spans="11:11" x14ac:dyDescent="0.25">
      <c r="K1983" s="11"/>
    </row>
    <row r="1984" spans="11:11" x14ac:dyDescent="0.25">
      <c r="K1984" s="11"/>
    </row>
    <row r="1985" spans="11:11" x14ac:dyDescent="0.25">
      <c r="K1985" s="11"/>
    </row>
    <row r="1986" spans="11:11" x14ac:dyDescent="0.25">
      <c r="K1986" s="11"/>
    </row>
    <row r="1987" spans="11:11" x14ac:dyDescent="0.25">
      <c r="K1987" s="11"/>
    </row>
    <row r="1988" spans="11:11" x14ac:dyDescent="0.25">
      <c r="K1988" s="11"/>
    </row>
    <row r="1989" spans="11:11" x14ac:dyDescent="0.25">
      <c r="K1989" s="11"/>
    </row>
    <row r="1990" spans="11:11" x14ac:dyDescent="0.25">
      <c r="K1990" s="11"/>
    </row>
    <row r="1991" spans="11:11" x14ac:dyDescent="0.25">
      <c r="K1991" s="11"/>
    </row>
    <row r="1992" spans="11:11" x14ac:dyDescent="0.25">
      <c r="K1992" s="11"/>
    </row>
    <row r="1993" spans="11:11" x14ac:dyDescent="0.25">
      <c r="K1993" s="11"/>
    </row>
    <row r="1994" spans="11:11" x14ac:dyDescent="0.25">
      <c r="K1994" s="11"/>
    </row>
    <row r="1995" spans="11:11" x14ac:dyDescent="0.25">
      <c r="K1995" s="11"/>
    </row>
    <row r="1996" spans="11:11" x14ac:dyDescent="0.25">
      <c r="K1996" s="11"/>
    </row>
    <row r="1997" spans="11:11" x14ac:dyDescent="0.25">
      <c r="K1997" s="11"/>
    </row>
    <row r="1998" spans="11:11" x14ac:dyDescent="0.25">
      <c r="K1998" s="11"/>
    </row>
    <row r="1999" spans="11:11" x14ac:dyDescent="0.25">
      <c r="K1999" s="11"/>
    </row>
    <row r="2000" spans="11:11" x14ac:dyDescent="0.25">
      <c r="K2000" s="11"/>
    </row>
    <row r="2001" spans="11:11" x14ac:dyDescent="0.25">
      <c r="K2001" s="11"/>
    </row>
    <row r="2002" spans="11:11" x14ac:dyDescent="0.25">
      <c r="K2002" s="11"/>
    </row>
    <row r="2003" spans="11:11" x14ac:dyDescent="0.25">
      <c r="K2003" s="11"/>
    </row>
    <row r="2004" spans="11:11" x14ac:dyDescent="0.25">
      <c r="K2004" s="11"/>
    </row>
    <row r="2005" spans="11:11" x14ac:dyDescent="0.25">
      <c r="K2005" s="11"/>
    </row>
    <row r="2006" spans="11:11" x14ac:dyDescent="0.25">
      <c r="K2006" s="11"/>
    </row>
    <row r="2007" spans="11:11" x14ac:dyDescent="0.25">
      <c r="K2007" s="11"/>
    </row>
    <row r="2008" spans="11:11" x14ac:dyDescent="0.25">
      <c r="K2008" s="11"/>
    </row>
    <row r="2009" spans="11:11" x14ac:dyDescent="0.25">
      <c r="K2009" s="11"/>
    </row>
    <row r="2010" spans="11:11" x14ac:dyDescent="0.25">
      <c r="K2010" s="11"/>
    </row>
    <row r="2011" spans="11:11" x14ac:dyDescent="0.25">
      <c r="K2011" s="11"/>
    </row>
    <row r="2012" spans="11:11" x14ac:dyDescent="0.25">
      <c r="K2012" s="11"/>
    </row>
    <row r="2013" spans="11:11" x14ac:dyDescent="0.25">
      <c r="K2013" s="11"/>
    </row>
    <row r="2014" spans="11:11" x14ac:dyDescent="0.25">
      <c r="K2014" s="11"/>
    </row>
    <row r="2015" spans="11:11" x14ac:dyDescent="0.25">
      <c r="K2015" s="11"/>
    </row>
    <row r="2016" spans="11:11" x14ac:dyDescent="0.25">
      <c r="K2016" s="11"/>
    </row>
    <row r="2017" spans="11:11" x14ac:dyDescent="0.25">
      <c r="K2017" s="11"/>
    </row>
    <row r="2018" spans="11:11" x14ac:dyDescent="0.25">
      <c r="K2018" s="11"/>
    </row>
    <row r="2019" spans="11:11" x14ac:dyDescent="0.25">
      <c r="K2019" s="11"/>
    </row>
    <row r="2020" spans="11:11" x14ac:dyDescent="0.25">
      <c r="K2020" s="11"/>
    </row>
    <row r="2021" spans="11:11" x14ac:dyDescent="0.25">
      <c r="K2021" s="11"/>
    </row>
    <row r="2022" spans="11:11" x14ac:dyDescent="0.25">
      <c r="K2022" s="11"/>
    </row>
    <row r="2023" spans="11:11" x14ac:dyDescent="0.25">
      <c r="K2023" s="11"/>
    </row>
    <row r="2024" spans="11:11" x14ac:dyDescent="0.25">
      <c r="K2024" s="11"/>
    </row>
    <row r="2025" spans="11:11" x14ac:dyDescent="0.25">
      <c r="K2025" s="11"/>
    </row>
    <row r="2026" spans="11:11" x14ac:dyDescent="0.25">
      <c r="K2026" s="11"/>
    </row>
    <row r="2027" spans="11:11" x14ac:dyDescent="0.25">
      <c r="K2027" s="11"/>
    </row>
    <row r="2028" spans="11:11" x14ac:dyDescent="0.25">
      <c r="K2028" s="11"/>
    </row>
    <row r="2029" spans="11:11" x14ac:dyDescent="0.25">
      <c r="K2029" s="11"/>
    </row>
    <row r="2030" spans="11:11" x14ac:dyDescent="0.25">
      <c r="K2030" s="11"/>
    </row>
    <row r="2031" spans="11:11" x14ac:dyDescent="0.25">
      <c r="K2031" s="11"/>
    </row>
    <row r="2032" spans="11:11" x14ac:dyDescent="0.25">
      <c r="K2032" s="11"/>
    </row>
    <row r="2033" spans="11:11" x14ac:dyDescent="0.25">
      <c r="K2033" s="11"/>
    </row>
    <row r="2034" spans="11:11" x14ac:dyDescent="0.25">
      <c r="K2034" s="11"/>
    </row>
    <row r="2035" spans="11:11" x14ac:dyDescent="0.25">
      <c r="K2035" s="11"/>
    </row>
    <row r="2036" spans="11:11" x14ac:dyDescent="0.25">
      <c r="K2036" s="11"/>
    </row>
    <row r="2037" spans="11:11" x14ac:dyDescent="0.25">
      <c r="K2037" s="11"/>
    </row>
    <row r="2038" spans="11:11" x14ac:dyDescent="0.25">
      <c r="K2038" s="11"/>
    </row>
    <row r="2039" spans="11:11" x14ac:dyDescent="0.25">
      <c r="K2039" s="11"/>
    </row>
    <row r="2040" spans="11:11" x14ac:dyDescent="0.25">
      <c r="K2040" s="11"/>
    </row>
    <row r="2041" spans="11:11" x14ac:dyDescent="0.25">
      <c r="K2041" s="11"/>
    </row>
    <row r="2042" spans="11:11" x14ac:dyDescent="0.25">
      <c r="K2042" s="11"/>
    </row>
    <row r="2043" spans="11:11" x14ac:dyDescent="0.25">
      <c r="K2043" s="11"/>
    </row>
    <row r="2044" spans="11:11" x14ac:dyDescent="0.25">
      <c r="K2044" s="11"/>
    </row>
    <row r="2045" spans="11:11" x14ac:dyDescent="0.25">
      <c r="K2045" s="11"/>
    </row>
    <row r="2046" spans="11:11" x14ac:dyDescent="0.25">
      <c r="K2046" s="11"/>
    </row>
    <row r="2047" spans="11:11" x14ac:dyDescent="0.25">
      <c r="K2047" s="11"/>
    </row>
    <row r="2048" spans="11:11" x14ac:dyDescent="0.25">
      <c r="K2048" s="11"/>
    </row>
    <row r="2049" spans="11:11" x14ac:dyDescent="0.25">
      <c r="K2049" s="11"/>
    </row>
    <row r="2050" spans="11:11" x14ac:dyDescent="0.25">
      <c r="K2050" s="11"/>
    </row>
    <row r="2051" spans="11:11" x14ac:dyDescent="0.25">
      <c r="K2051" s="11"/>
    </row>
    <row r="2052" spans="11:11" x14ac:dyDescent="0.25">
      <c r="K2052" s="11"/>
    </row>
    <row r="2053" spans="11:11" x14ac:dyDescent="0.25">
      <c r="K2053" s="11"/>
    </row>
    <row r="2054" spans="11:11" x14ac:dyDescent="0.25">
      <c r="K2054" s="11"/>
    </row>
    <row r="2055" spans="11:11" x14ac:dyDescent="0.25">
      <c r="K2055" s="11"/>
    </row>
    <row r="2056" spans="11:11" x14ac:dyDescent="0.25">
      <c r="K2056" s="11"/>
    </row>
    <row r="2057" spans="11:11" x14ac:dyDescent="0.25">
      <c r="K2057" s="11"/>
    </row>
    <row r="2058" spans="11:11" x14ac:dyDescent="0.25">
      <c r="K2058" s="11"/>
    </row>
    <row r="2059" spans="11:11" x14ac:dyDescent="0.25">
      <c r="K2059" s="11"/>
    </row>
    <row r="2060" spans="11:11" x14ac:dyDescent="0.25">
      <c r="K2060" s="11"/>
    </row>
    <row r="2061" spans="11:11" x14ac:dyDescent="0.25">
      <c r="K2061" s="11"/>
    </row>
    <row r="2062" spans="11:11" x14ac:dyDescent="0.25">
      <c r="K2062" s="11"/>
    </row>
    <row r="2063" spans="11:11" x14ac:dyDescent="0.25">
      <c r="K2063" s="11"/>
    </row>
    <row r="2064" spans="11:11" x14ac:dyDescent="0.25">
      <c r="K2064" s="11"/>
    </row>
    <row r="2065" spans="11:11" x14ac:dyDescent="0.25">
      <c r="K2065" s="11"/>
    </row>
    <row r="2066" spans="11:11" x14ac:dyDescent="0.25">
      <c r="K2066" s="11"/>
    </row>
    <row r="2067" spans="11:11" x14ac:dyDescent="0.25">
      <c r="K2067" s="11"/>
    </row>
    <row r="2068" spans="11:11" x14ac:dyDescent="0.25">
      <c r="K2068" s="11"/>
    </row>
    <row r="2069" spans="11:11" x14ac:dyDescent="0.25">
      <c r="K2069" s="11"/>
    </row>
    <row r="2070" spans="11:11" x14ac:dyDescent="0.25">
      <c r="K2070" s="11"/>
    </row>
    <row r="2071" spans="11:11" x14ac:dyDescent="0.25">
      <c r="K2071" s="11"/>
    </row>
    <row r="2072" spans="11:11" x14ac:dyDescent="0.25">
      <c r="K2072" s="11"/>
    </row>
    <row r="2073" spans="11:11" x14ac:dyDescent="0.25">
      <c r="K2073" s="11"/>
    </row>
    <row r="2074" spans="11:11" x14ac:dyDescent="0.25">
      <c r="K2074" s="11"/>
    </row>
    <row r="2075" spans="11:11" x14ac:dyDescent="0.25">
      <c r="K2075" s="11"/>
    </row>
    <row r="2076" spans="11:11" x14ac:dyDescent="0.25">
      <c r="K2076" s="11"/>
    </row>
    <row r="2077" spans="11:11" x14ac:dyDescent="0.25">
      <c r="K2077" s="11"/>
    </row>
    <row r="2078" spans="11:11" x14ac:dyDescent="0.25">
      <c r="K2078" s="11"/>
    </row>
    <row r="2079" spans="11:11" x14ac:dyDescent="0.25">
      <c r="K2079" s="11"/>
    </row>
    <row r="2080" spans="11:11" x14ac:dyDescent="0.25">
      <c r="K2080" s="11"/>
    </row>
    <row r="2081" spans="11:11" x14ac:dyDescent="0.25">
      <c r="K2081" s="11"/>
    </row>
    <row r="2082" spans="11:11" x14ac:dyDescent="0.25">
      <c r="K2082" s="11"/>
    </row>
    <row r="2083" spans="11:11" x14ac:dyDescent="0.25">
      <c r="K2083" s="11"/>
    </row>
    <row r="2084" spans="11:11" x14ac:dyDescent="0.25">
      <c r="K2084" s="11"/>
    </row>
    <row r="2085" spans="11:11" x14ac:dyDescent="0.25">
      <c r="K2085" s="11"/>
    </row>
    <row r="2086" spans="11:11" x14ac:dyDescent="0.25">
      <c r="K2086" s="11"/>
    </row>
    <row r="2087" spans="11:11" x14ac:dyDescent="0.25">
      <c r="K2087" s="11"/>
    </row>
    <row r="2088" spans="11:11" x14ac:dyDescent="0.25">
      <c r="K2088" s="11"/>
    </row>
    <row r="2089" spans="11:11" x14ac:dyDescent="0.25">
      <c r="K2089" s="11"/>
    </row>
    <row r="2090" spans="11:11" x14ac:dyDescent="0.25">
      <c r="K2090" s="11"/>
    </row>
    <row r="2091" spans="11:11" x14ac:dyDescent="0.25">
      <c r="K2091" s="11"/>
    </row>
    <row r="2092" spans="11:11" x14ac:dyDescent="0.25">
      <c r="K2092" s="11"/>
    </row>
    <row r="2093" spans="11:11" x14ac:dyDescent="0.25">
      <c r="K2093" s="11"/>
    </row>
    <row r="2094" spans="11:11" x14ac:dyDescent="0.25">
      <c r="K2094" s="11"/>
    </row>
    <row r="2095" spans="11:11" x14ac:dyDescent="0.25">
      <c r="K2095" s="11"/>
    </row>
    <row r="2096" spans="11:11" x14ac:dyDescent="0.25">
      <c r="K2096" s="11"/>
    </row>
    <row r="2097" spans="11:11" x14ac:dyDescent="0.25">
      <c r="K2097" s="11"/>
    </row>
    <row r="2098" spans="11:11" x14ac:dyDescent="0.25">
      <c r="K2098" s="11"/>
    </row>
    <row r="2099" spans="11:11" x14ac:dyDescent="0.25">
      <c r="K2099" s="11"/>
    </row>
    <row r="2100" spans="11:11" x14ac:dyDescent="0.25">
      <c r="K2100" s="11"/>
    </row>
    <row r="2101" spans="11:11" x14ac:dyDescent="0.25">
      <c r="K2101" s="11"/>
    </row>
    <row r="2102" spans="11:11" x14ac:dyDescent="0.25">
      <c r="K2102" s="11"/>
    </row>
    <row r="2103" spans="11:11" x14ac:dyDescent="0.25">
      <c r="K2103" s="11"/>
    </row>
    <row r="2104" spans="11:11" x14ac:dyDescent="0.25">
      <c r="K2104" s="11"/>
    </row>
    <row r="2105" spans="11:11" x14ac:dyDescent="0.25">
      <c r="K2105" s="11"/>
    </row>
    <row r="2106" spans="11:11" x14ac:dyDescent="0.25">
      <c r="K2106" s="11"/>
    </row>
    <row r="2107" spans="11:11" x14ac:dyDescent="0.25">
      <c r="K2107" s="11"/>
    </row>
    <row r="2108" spans="11:11" x14ac:dyDescent="0.25">
      <c r="K2108" s="11"/>
    </row>
    <row r="2109" spans="11:11" x14ac:dyDescent="0.25">
      <c r="K2109" s="11"/>
    </row>
    <row r="2110" spans="11:11" x14ac:dyDescent="0.25">
      <c r="K2110" s="11"/>
    </row>
    <row r="2111" spans="11:11" x14ac:dyDescent="0.25">
      <c r="K2111" s="11"/>
    </row>
    <row r="2112" spans="11:11" x14ac:dyDescent="0.25">
      <c r="K2112" s="11"/>
    </row>
    <row r="2113" spans="11:11" x14ac:dyDescent="0.25">
      <c r="K2113" s="11"/>
    </row>
    <row r="2114" spans="11:11" x14ac:dyDescent="0.25">
      <c r="K2114" s="11"/>
    </row>
    <row r="2115" spans="11:11" x14ac:dyDescent="0.25">
      <c r="K2115" s="11"/>
    </row>
    <row r="2116" spans="11:11" x14ac:dyDescent="0.25">
      <c r="K2116" s="11"/>
    </row>
    <row r="2117" spans="11:11" x14ac:dyDescent="0.25">
      <c r="K2117" s="11"/>
    </row>
    <row r="2118" spans="11:11" x14ac:dyDescent="0.25">
      <c r="K2118" s="11"/>
    </row>
    <row r="2119" spans="11:11" x14ac:dyDescent="0.25">
      <c r="K2119" s="11"/>
    </row>
    <row r="2120" spans="11:11" x14ac:dyDescent="0.25">
      <c r="K2120" s="11"/>
    </row>
    <row r="2121" spans="11:11" x14ac:dyDescent="0.25">
      <c r="K2121" s="11"/>
    </row>
    <row r="2122" spans="11:11" x14ac:dyDescent="0.25">
      <c r="K2122" s="11"/>
    </row>
    <row r="2123" spans="11:11" x14ac:dyDescent="0.25">
      <c r="K2123" s="11"/>
    </row>
    <row r="2124" spans="11:11" x14ac:dyDescent="0.25">
      <c r="K2124" s="11"/>
    </row>
    <row r="2125" spans="11:11" x14ac:dyDescent="0.25">
      <c r="K2125" s="11"/>
    </row>
    <row r="2126" spans="11:11" x14ac:dyDescent="0.25">
      <c r="K2126" s="11"/>
    </row>
    <row r="2127" spans="11:11" x14ac:dyDescent="0.25">
      <c r="K2127" s="11"/>
    </row>
    <row r="2128" spans="11:11" x14ac:dyDescent="0.25">
      <c r="K2128" s="11"/>
    </row>
    <row r="2129" spans="11:11" x14ac:dyDescent="0.25">
      <c r="K2129" s="11"/>
    </row>
    <row r="2130" spans="11:11" x14ac:dyDescent="0.25">
      <c r="K2130" s="11"/>
    </row>
    <row r="2131" spans="11:11" x14ac:dyDescent="0.25">
      <c r="K2131" s="11"/>
    </row>
    <row r="2132" spans="11:11" x14ac:dyDescent="0.25">
      <c r="K2132" s="11"/>
    </row>
    <row r="2133" spans="11:11" x14ac:dyDescent="0.25">
      <c r="K2133" s="11"/>
    </row>
    <row r="2134" spans="11:11" x14ac:dyDescent="0.25">
      <c r="K2134" s="11"/>
    </row>
    <row r="2135" spans="11:11" x14ac:dyDescent="0.25">
      <c r="K2135" s="11"/>
    </row>
    <row r="2136" spans="11:11" x14ac:dyDescent="0.25">
      <c r="K2136" s="11"/>
    </row>
    <row r="2137" spans="11:11" x14ac:dyDescent="0.25">
      <c r="K2137" s="11"/>
    </row>
    <row r="2138" spans="11:11" x14ac:dyDescent="0.25">
      <c r="K2138" s="11"/>
    </row>
    <row r="2139" spans="11:11" x14ac:dyDescent="0.25">
      <c r="K2139" s="11"/>
    </row>
    <row r="2140" spans="11:11" x14ac:dyDescent="0.25">
      <c r="K2140" s="11"/>
    </row>
    <row r="2141" spans="11:11" x14ac:dyDescent="0.25">
      <c r="K2141" s="11"/>
    </row>
    <row r="2142" spans="11:11" x14ac:dyDescent="0.25">
      <c r="K2142" s="11"/>
    </row>
    <row r="2143" spans="11:11" x14ac:dyDescent="0.25">
      <c r="K2143" s="11"/>
    </row>
    <row r="2144" spans="11:11" x14ac:dyDescent="0.25">
      <c r="K2144" s="11"/>
    </row>
    <row r="2145" spans="11:11" x14ac:dyDescent="0.25">
      <c r="K2145" s="11"/>
    </row>
    <row r="2146" spans="11:11" x14ac:dyDescent="0.25">
      <c r="K2146" s="11"/>
    </row>
    <row r="2147" spans="11:11" x14ac:dyDescent="0.25">
      <c r="K2147" s="11"/>
    </row>
    <row r="2148" spans="11:11" x14ac:dyDescent="0.25">
      <c r="K2148" s="11"/>
    </row>
    <row r="2149" spans="11:11" x14ac:dyDescent="0.25">
      <c r="K2149" s="11"/>
    </row>
    <row r="2150" spans="11:11" x14ac:dyDescent="0.25">
      <c r="K2150" s="11"/>
    </row>
    <row r="2151" spans="11:11" x14ac:dyDescent="0.25">
      <c r="K2151" s="11"/>
    </row>
    <row r="2152" spans="11:11" x14ac:dyDescent="0.25">
      <c r="K2152" s="11"/>
    </row>
    <row r="2153" spans="11:11" x14ac:dyDescent="0.25">
      <c r="K2153" s="11"/>
    </row>
    <row r="2154" spans="11:11" x14ac:dyDescent="0.25">
      <c r="K2154" s="11"/>
    </row>
    <row r="2155" spans="11:11" x14ac:dyDescent="0.25">
      <c r="K2155" s="11"/>
    </row>
    <row r="2156" spans="11:11" x14ac:dyDescent="0.25">
      <c r="K2156" s="11"/>
    </row>
    <row r="2157" spans="11:11" x14ac:dyDescent="0.25">
      <c r="K2157" s="11"/>
    </row>
    <row r="2158" spans="11:11" x14ac:dyDescent="0.25">
      <c r="K2158" s="11"/>
    </row>
    <row r="2159" spans="11:11" x14ac:dyDescent="0.25">
      <c r="K2159" s="11"/>
    </row>
    <row r="2160" spans="11:11" x14ac:dyDescent="0.25">
      <c r="K2160" s="11"/>
    </row>
    <row r="2161" spans="11:11" x14ac:dyDescent="0.25">
      <c r="K2161" s="11"/>
    </row>
    <row r="2162" spans="11:11" x14ac:dyDescent="0.25">
      <c r="K2162" s="11"/>
    </row>
    <row r="2163" spans="11:11" x14ac:dyDescent="0.25">
      <c r="K2163" s="11"/>
    </row>
    <row r="2164" spans="11:11" x14ac:dyDescent="0.25">
      <c r="K2164" s="11"/>
    </row>
    <row r="2165" spans="11:11" x14ac:dyDescent="0.25">
      <c r="K2165" s="11"/>
    </row>
    <row r="2166" spans="11:11" x14ac:dyDescent="0.25">
      <c r="K2166" s="11"/>
    </row>
    <row r="2167" spans="11:11" x14ac:dyDescent="0.25">
      <c r="K2167" s="11"/>
    </row>
    <row r="2168" spans="11:11" x14ac:dyDescent="0.25">
      <c r="K2168" s="11"/>
    </row>
    <row r="2169" spans="11:11" x14ac:dyDescent="0.25">
      <c r="K2169" s="11"/>
    </row>
    <row r="2170" spans="11:11" x14ac:dyDescent="0.25">
      <c r="K2170" s="11"/>
    </row>
    <row r="2171" spans="11:11" x14ac:dyDescent="0.25">
      <c r="K2171" s="11"/>
    </row>
    <row r="2172" spans="11:11" x14ac:dyDescent="0.25">
      <c r="K2172" s="11"/>
    </row>
    <row r="2173" spans="11:11" x14ac:dyDescent="0.25">
      <c r="K2173" s="11"/>
    </row>
    <row r="2174" spans="11:11" x14ac:dyDescent="0.25">
      <c r="K2174" s="11"/>
    </row>
    <row r="2175" spans="11:11" x14ac:dyDescent="0.25">
      <c r="K2175" s="11"/>
    </row>
    <row r="2176" spans="11:11" x14ac:dyDescent="0.25">
      <c r="K2176" s="11"/>
    </row>
    <row r="2177" spans="11:11" x14ac:dyDescent="0.25">
      <c r="K2177" s="11"/>
    </row>
    <row r="2178" spans="11:11" x14ac:dyDescent="0.25">
      <c r="K2178" s="11"/>
    </row>
    <row r="2179" spans="11:11" x14ac:dyDescent="0.25">
      <c r="K2179" s="11"/>
    </row>
    <row r="2180" spans="11:11" x14ac:dyDescent="0.25">
      <c r="K2180" s="11"/>
    </row>
    <row r="2181" spans="11:11" x14ac:dyDescent="0.25">
      <c r="K2181" s="11"/>
    </row>
    <row r="2182" spans="11:11" x14ac:dyDescent="0.25">
      <c r="K2182" s="11"/>
    </row>
    <row r="2183" spans="11:11" x14ac:dyDescent="0.25">
      <c r="K2183" s="11"/>
    </row>
    <row r="2184" spans="11:11" x14ac:dyDescent="0.25">
      <c r="K2184" s="11"/>
    </row>
    <row r="2185" spans="11:11" x14ac:dyDescent="0.25">
      <c r="K2185" s="11"/>
    </row>
    <row r="2186" spans="11:11" x14ac:dyDescent="0.25">
      <c r="K2186" s="11"/>
    </row>
    <row r="2187" spans="11:11" x14ac:dyDescent="0.25">
      <c r="K2187" s="11"/>
    </row>
    <row r="2188" spans="11:11" x14ac:dyDescent="0.25">
      <c r="K2188" s="11"/>
    </row>
    <row r="2189" spans="11:11" x14ac:dyDescent="0.25">
      <c r="K2189" s="11"/>
    </row>
    <row r="2190" spans="11:11" x14ac:dyDescent="0.25">
      <c r="K2190" s="11"/>
    </row>
    <row r="2191" spans="11:11" x14ac:dyDescent="0.25">
      <c r="K2191" s="11"/>
    </row>
    <row r="2192" spans="11:11" x14ac:dyDescent="0.25">
      <c r="K2192" s="11"/>
    </row>
    <row r="2193" spans="11:11" x14ac:dyDescent="0.25">
      <c r="K2193" s="11"/>
    </row>
    <row r="2194" spans="11:11" x14ac:dyDescent="0.25">
      <c r="K2194" s="11"/>
    </row>
    <row r="2195" spans="11:11" x14ac:dyDescent="0.25">
      <c r="K2195" s="11"/>
    </row>
    <row r="2196" spans="11:11" x14ac:dyDescent="0.25">
      <c r="K2196" s="11"/>
    </row>
    <row r="2197" spans="11:11" x14ac:dyDescent="0.25">
      <c r="K2197" s="11"/>
    </row>
    <row r="2198" spans="11:11" x14ac:dyDescent="0.25">
      <c r="K2198" s="11"/>
    </row>
    <row r="2199" spans="11:11" x14ac:dyDescent="0.25">
      <c r="K2199" s="11"/>
    </row>
    <row r="2200" spans="11:11" x14ac:dyDescent="0.25">
      <c r="K2200" s="11"/>
    </row>
    <row r="2201" spans="11:11" x14ac:dyDescent="0.25">
      <c r="K2201" s="11"/>
    </row>
    <row r="2202" spans="11:11" x14ac:dyDescent="0.25">
      <c r="K2202" s="11"/>
    </row>
    <row r="2203" spans="11:11" x14ac:dyDescent="0.25">
      <c r="K2203" s="11"/>
    </row>
    <row r="2204" spans="11:11" x14ac:dyDescent="0.25">
      <c r="K2204" s="11"/>
    </row>
    <row r="2205" spans="11:11" x14ac:dyDescent="0.25">
      <c r="K2205" s="11"/>
    </row>
    <row r="2206" spans="11:11" x14ac:dyDescent="0.25">
      <c r="K2206" s="11"/>
    </row>
    <row r="2207" spans="11:11" x14ac:dyDescent="0.25">
      <c r="K2207" s="11"/>
    </row>
    <row r="2208" spans="11:11" x14ac:dyDescent="0.25">
      <c r="K2208" s="11"/>
    </row>
    <row r="2209" spans="11:11" x14ac:dyDescent="0.25">
      <c r="K2209" s="11"/>
    </row>
    <row r="2210" spans="11:11" x14ac:dyDescent="0.25">
      <c r="K2210" s="11"/>
    </row>
    <row r="2211" spans="11:11" x14ac:dyDescent="0.25">
      <c r="K2211" s="11"/>
    </row>
    <row r="2212" spans="11:11" x14ac:dyDescent="0.25">
      <c r="K2212" s="11"/>
    </row>
    <row r="2213" spans="11:11" x14ac:dyDescent="0.25">
      <c r="K2213" s="11"/>
    </row>
    <row r="2214" spans="11:11" x14ac:dyDescent="0.25">
      <c r="K2214" s="11"/>
    </row>
    <row r="2215" spans="11:11" x14ac:dyDescent="0.25">
      <c r="K2215" s="11"/>
    </row>
    <row r="2216" spans="11:11" x14ac:dyDescent="0.25">
      <c r="K2216" s="11"/>
    </row>
    <row r="2217" spans="11:11" x14ac:dyDescent="0.25">
      <c r="K2217" s="11"/>
    </row>
    <row r="2218" spans="11:11" x14ac:dyDescent="0.25">
      <c r="K2218" s="11"/>
    </row>
    <row r="2219" spans="11:11" x14ac:dyDescent="0.25">
      <c r="K2219" s="11"/>
    </row>
    <row r="2220" spans="11:11" x14ac:dyDescent="0.25">
      <c r="K2220" s="11"/>
    </row>
    <row r="2221" spans="11:11" x14ac:dyDescent="0.25">
      <c r="K2221" s="11"/>
    </row>
    <row r="2222" spans="11:11" x14ac:dyDescent="0.25">
      <c r="K2222" s="11"/>
    </row>
    <row r="2223" spans="11:11" x14ac:dyDescent="0.25">
      <c r="K2223" s="11"/>
    </row>
    <row r="2224" spans="11:11" x14ac:dyDescent="0.25">
      <c r="K2224" s="11"/>
    </row>
    <row r="2225" spans="11:11" x14ac:dyDescent="0.25">
      <c r="K2225" s="11"/>
    </row>
    <row r="2226" spans="11:11" x14ac:dyDescent="0.25">
      <c r="K2226" s="11"/>
    </row>
    <row r="2227" spans="11:11" x14ac:dyDescent="0.25">
      <c r="K2227" s="11"/>
    </row>
    <row r="2228" spans="11:11" x14ac:dyDescent="0.25">
      <c r="K2228" s="11"/>
    </row>
    <row r="2229" spans="11:11" x14ac:dyDescent="0.25">
      <c r="K2229" s="11"/>
    </row>
    <row r="2230" spans="11:11" x14ac:dyDescent="0.25">
      <c r="K2230" s="11"/>
    </row>
    <row r="2231" spans="11:11" x14ac:dyDescent="0.25">
      <c r="K2231" s="11"/>
    </row>
    <row r="2232" spans="11:11" x14ac:dyDescent="0.25">
      <c r="K2232" s="11"/>
    </row>
    <row r="2233" spans="11:11" x14ac:dyDescent="0.25">
      <c r="K2233" s="11"/>
    </row>
    <row r="2234" spans="11:11" x14ac:dyDescent="0.25">
      <c r="K2234" s="11"/>
    </row>
    <row r="2235" spans="11:11" x14ac:dyDescent="0.25">
      <c r="K2235" s="11"/>
    </row>
    <row r="2236" spans="11:11" x14ac:dyDescent="0.25">
      <c r="K2236" s="11"/>
    </row>
    <row r="2237" spans="11:11" x14ac:dyDescent="0.25">
      <c r="K2237" s="11"/>
    </row>
    <row r="2238" spans="11:11" x14ac:dyDescent="0.25">
      <c r="K2238" s="11"/>
    </row>
    <row r="2239" spans="11:11" x14ac:dyDescent="0.25">
      <c r="K2239" s="11"/>
    </row>
    <row r="2240" spans="11:11" x14ac:dyDescent="0.25">
      <c r="K2240" s="11"/>
    </row>
    <row r="2241" spans="11:11" x14ac:dyDescent="0.25">
      <c r="K2241" s="11"/>
    </row>
    <row r="2242" spans="11:11" x14ac:dyDescent="0.25">
      <c r="K2242" s="11"/>
    </row>
    <row r="2243" spans="11:11" x14ac:dyDescent="0.25">
      <c r="K2243" s="11"/>
    </row>
    <row r="2244" spans="11:11" x14ac:dyDescent="0.25">
      <c r="K2244" s="11"/>
    </row>
    <row r="2245" spans="11:11" x14ac:dyDescent="0.25">
      <c r="K2245" s="11"/>
    </row>
    <row r="2246" spans="11:11" x14ac:dyDescent="0.25">
      <c r="K2246" s="11"/>
    </row>
    <row r="2247" spans="11:11" x14ac:dyDescent="0.25">
      <c r="K2247" s="11"/>
    </row>
    <row r="2248" spans="11:11" x14ac:dyDescent="0.25">
      <c r="K2248" s="11"/>
    </row>
    <row r="2249" spans="11:11" x14ac:dyDescent="0.25">
      <c r="K2249" s="11"/>
    </row>
    <row r="2250" spans="11:11" x14ac:dyDescent="0.25">
      <c r="K2250" s="11"/>
    </row>
    <row r="2251" spans="11:11" x14ac:dyDescent="0.25">
      <c r="K2251" s="11"/>
    </row>
    <row r="2252" spans="11:11" x14ac:dyDescent="0.25">
      <c r="K2252" s="11"/>
    </row>
    <row r="2253" spans="11:11" x14ac:dyDescent="0.25">
      <c r="K2253" s="11"/>
    </row>
    <row r="2254" spans="11:11" x14ac:dyDescent="0.25">
      <c r="K2254" s="11"/>
    </row>
    <row r="2255" spans="11:11" x14ac:dyDescent="0.25">
      <c r="K2255" s="11"/>
    </row>
    <row r="2256" spans="11:11" x14ac:dyDescent="0.25">
      <c r="K2256" s="11"/>
    </row>
    <row r="2257" spans="11:11" x14ac:dyDescent="0.25">
      <c r="K2257" s="11"/>
    </row>
    <row r="2258" spans="11:11" x14ac:dyDescent="0.25">
      <c r="K2258" s="11"/>
    </row>
    <row r="2259" spans="11:11" x14ac:dyDescent="0.25">
      <c r="K2259" s="11"/>
    </row>
    <row r="2260" spans="11:11" x14ac:dyDescent="0.25">
      <c r="K2260" s="11"/>
    </row>
    <row r="2261" spans="11:11" x14ac:dyDescent="0.25">
      <c r="K2261" s="11"/>
    </row>
    <row r="2262" spans="11:11" x14ac:dyDescent="0.25">
      <c r="K2262" s="11"/>
    </row>
    <row r="2263" spans="11:11" x14ac:dyDescent="0.25">
      <c r="K2263" s="11"/>
    </row>
    <row r="2264" spans="11:11" x14ac:dyDescent="0.25">
      <c r="K2264" s="11"/>
    </row>
    <row r="2265" spans="11:11" x14ac:dyDescent="0.25">
      <c r="K2265" s="11"/>
    </row>
    <row r="2266" spans="11:11" x14ac:dyDescent="0.25">
      <c r="K2266" s="11"/>
    </row>
    <row r="2267" spans="11:11" x14ac:dyDescent="0.25">
      <c r="K2267" s="11"/>
    </row>
    <row r="2268" spans="11:11" x14ac:dyDescent="0.25">
      <c r="K2268" s="11"/>
    </row>
    <row r="2269" spans="11:11" x14ac:dyDescent="0.25">
      <c r="K2269" s="11"/>
    </row>
    <row r="2270" spans="11:11" x14ac:dyDescent="0.25">
      <c r="K2270" s="11"/>
    </row>
    <row r="2271" spans="11:11" x14ac:dyDescent="0.25">
      <c r="K2271" s="11"/>
    </row>
    <row r="2272" spans="11:11" x14ac:dyDescent="0.25">
      <c r="K2272" s="11"/>
    </row>
    <row r="2273" spans="11:11" x14ac:dyDescent="0.25">
      <c r="K2273" s="11"/>
    </row>
    <row r="2274" spans="11:11" x14ac:dyDescent="0.25">
      <c r="K2274" s="11"/>
    </row>
    <row r="2275" spans="11:11" x14ac:dyDescent="0.25">
      <c r="K2275" s="11"/>
    </row>
    <row r="2276" spans="11:11" x14ac:dyDescent="0.25">
      <c r="K2276" s="11"/>
    </row>
    <row r="2277" spans="11:11" x14ac:dyDescent="0.25">
      <c r="K2277" s="11"/>
    </row>
    <row r="2278" spans="11:11" x14ac:dyDescent="0.25">
      <c r="K2278" s="11"/>
    </row>
    <row r="2279" spans="11:11" x14ac:dyDescent="0.25">
      <c r="K2279" s="11"/>
    </row>
    <row r="2280" spans="11:11" x14ac:dyDescent="0.25">
      <c r="K2280" s="11"/>
    </row>
    <row r="2281" spans="11:11" x14ac:dyDescent="0.25">
      <c r="K2281" s="11"/>
    </row>
    <row r="2282" spans="11:11" x14ac:dyDescent="0.25">
      <c r="K2282" s="11"/>
    </row>
    <row r="2283" spans="11:11" x14ac:dyDescent="0.25">
      <c r="K2283" s="11"/>
    </row>
    <row r="2284" spans="11:11" x14ac:dyDescent="0.25">
      <c r="K2284" s="11"/>
    </row>
    <row r="2285" spans="11:11" x14ac:dyDescent="0.25">
      <c r="K2285" s="11"/>
    </row>
    <row r="2286" spans="11:11" x14ac:dyDescent="0.25">
      <c r="K2286" s="11"/>
    </row>
    <row r="2287" spans="11:11" x14ac:dyDescent="0.25">
      <c r="K2287" s="11"/>
    </row>
    <row r="2288" spans="11:11" x14ac:dyDescent="0.25">
      <c r="K2288" s="11"/>
    </row>
    <row r="2289" spans="11:11" x14ac:dyDescent="0.25">
      <c r="K2289" s="11"/>
    </row>
    <row r="2290" spans="11:11" x14ac:dyDescent="0.25">
      <c r="K2290" s="11"/>
    </row>
    <row r="2291" spans="11:11" x14ac:dyDescent="0.25">
      <c r="K2291" s="11"/>
    </row>
    <row r="2292" spans="11:11" x14ac:dyDescent="0.25">
      <c r="K2292" s="11"/>
    </row>
    <row r="2293" spans="11:11" x14ac:dyDescent="0.25">
      <c r="K2293" s="11"/>
    </row>
    <row r="2294" spans="11:11" x14ac:dyDescent="0.25">
      <c r="K2294" s="11"/>
    </row>
    <row r="2295" spans="11:11" x14ac:dyDescent="0.25">
      <c r="K2295" s="11"/>
    </row>
    <row r="2296" spans="11:11" x14ac:dyDescent="0.25">
      <c r="K2296" s="11"/>
    </row>
    <row r="2297" spans="11:11" x14ac:dyDescent="0.25">
      <c r="K2297" s="11"/>
    </row>
    <row r="2298" spans="11:11" x14ac:dyDescent="0.25">
      <c r="K2298" s="11"/>
    </row>
    <row r="2299" spans="11:11" x14ac:dyDescent="0.25">
      <c r="K2299" s="11"/>
    </row>
    <row r="2300" spans="11:11" x14ac:dyDescent="0.25">
      <c r="K2300" s="11"/>
    </row>
    <row r="2301" spans="11:11" x14ac:dyDescent="0.25">
      <c r="K2301" s="11"/>
    </row>
    <row r="2302" spans="11:11" x14ac:dyDescent="0.25">
      <c r="K2302" s="11"/>
    </row>
    <row r="2303" spans="11:11" x14ac:dyDescent="0.25">
      <c r="K2303" s="11"/>
    </row>
    <row r="2304" spans="11:11" x14ac:dyDescent="0.25">
      <c r="K2304" s="11"/>
    </row>
    <row r="2305" spans="11:11" x14ac:dyDescent="0.25">
      <c r="K2305" s="11"/>
    </row>
    <row r="2306" spans="11:11" x14ac:dyDescent="0.25">
      <c r="K2306" s="11"/>
    </row>
    <row r="2307" spans="11:11" x14ac:dyDescent="0.25">
      <c r="K2307" s="11"/>
    </row>
    <row r="2308" spans="11:11" x14ac:dyDescent="0.25">
      <c r="K2308" s="11"/>
    </row>
    <row r="2309" spans="11:11" x14ac:dyDescent="0.25">
      <c r="K2309" s="11"/>
    </row>
    <row r="2310" spans="11:11" x14ac:dyDescent="0.25">
      <c r="K2310" s="11"/>
    </row>
    <row r="2311" spans="11:11" x14ac:dyDescent="0.25">
      <c r="K2311" s="11"/>
    </row>
    <row r="2312" spans="11:11" x14ac:dyDescent="0.25">
      <c r="K2312" s="11"/>
    </row>
    <row r="2313" spans="11:11" x14ac:dyDescent="0.25">
      <c r="K2313" s="11"/>
    </row>
    <row r="2314" spans="11:11" x14ac:dyDescent="0.25">
      <c r="K2314" s="11"/>
    </row>
    <row r="2315" spans="11:11" x14ac:dyDescent="0.25">
      <c r="K2315" s="11"/>
    </row>
    <row r="2316" spans="11:11" x14ac:dyDescent="0.25">
      <c r="K2316" s="11"/>
    </row>
    <row r="2317" spans="11:11" x14ac:dyDescent="0.25">
      <c r="K2317" s="11"/>
    </row>
    <row r="2318" spans="11:11" x14ac:dyDescent="0.25">
      <c r="K2318" s="11"/>
    </row>
    <row r="2319" spans="11:11" x14ac:dyDescent="0.25">
      <c r="K2319" s="11"/>
    </row>
    <row r="2320" spans="11:11" x14ac:dyDescent="0.25">
      <c r="K2320" s="11"/>
    </row>
    <row r="2321" spans="11:11" x14ac:dyDescent="0.25">
      <c r="K2321" s="11"/>
    </row>
    <row r="2322" spans="11:11" x14ac:dyDescent="0.25">
      <c r="K2322" s="11"/>
    </row>
    <row r="2323" spans="11:11" x14ac:dyDescent="0.25">
      <c r="K2323" s="11"/>
    </row>
    <row r="2324" spans="11:11" x14ac:dyDescent="0.25">
      <c r="K2324" s="11"/>
    </row>
    <row r="2325" spans="11:11" x14ac:dyDescent="0.25">
      <c r="K2325" s="11"/>
    </row>
    <row r="2326" spans="11:11" x14ac:dyDescent="0.25">
      <c r="K2326" s="11"/>
    </row>
    <row r="2327" spans="11:11" x14ac:dyDescent="0.25">
      <c r="K2327" s="11"/>
    </row>
    <row r="2328" spans="11:11" x14ac:dyDescent="0.25">
      <c r="K2328" s="11"/>
    </row>
    <row r="2329" spans="11:11" x14ac:dyDescent="0.25">
      <c r="K2329" s="11"/>
    </row>
    <row r="2330" spans="11:11" x14ac:dyDescent="0.25">
      <c r="K2330" s="11"/>
    </row>
    <row r="2331" spans="11:11" x14ac:dyDescent="0.25">
      <c r="K2331" s="11"/>
    </row>
    <row r="2332" spans="11:11" x14ac:dyDescent="0.25">
      <c r="K2332" s="11"/>
    </row>
    <row r="2333" spans="11:11" x14ac:dyDescent="0.25">
      <c r="K2333" s="11"/>
    </row>
    <row r="2334" spans="11:11" x14ac:dyDescent="0.25">
      <c r="K2334" s="11"/>
    </row>
    <row r="2335" spans="11:11" x14ac:dyDescent="0.25">
      <c r="K2335" s="11"/>
    </row>
    <row r="2336" spans="11:11" x14ac:dyDescent="0.25">
      <c r="K2336" s="11"/>
    </row>
    <row r="2337" spans="11:11" x14ac:dyDescent="0.25">
      <c r="K2337" s="11"/>
    </row>
    <row r="2338" spans="11:11" x14ac:dyDescent="0.25">
      <c r="K2338" s="11"/>
    </row>
    <row r="2339" spans="11:11" x14ac:dyDescent="0.25">
      <c r="K2339" s="11"/>
    </row>
    <row r="2340" spans="11:11" x14ac:dyDescent="0.25">
      <c r="K2340" s="11"/>
    </row>
    <row r="2341" spans="11:11" x14ac:dyDescent="0.25">
      <c r="K2341" s="11"/>
    </row>
    <row r="2342" spans="11:11" x14ac:dyDescent="0.25">
      <c r="K2342" s="11"/>
    </row>
    <row r="2343" spans="11:11" x14ac:dyDescent="0.25">
      <c r="K2343" s="11"/>
    </row>
    <row r="2344" spans="11:11" x14ac:dyDescent="0.25">
      <c r="K2344" s="11"/>
    </row>
    <row r="2345" spans="11:11" x14ac:dyDescent="0.25">
      <c r="K2345" s="11"/>
    </row>
    <row r="2346" spans="11:11" x14ac:dyDescent="0.25">
      <c r="K2346" s="11"/>
    </row>
    <row r="2347" spans="11:11" x14ac:dyDescent="0.25">
      <c r="K2347" s="11"/>
    </row>
    <row r="2348" spans="11:11" x14ac:dyDescent="0.25">
      <c r="K2348" s="11"/>
    </row>
    <row r="2349" spans="11:11" x14ac:dyDescent="0.25">
      <c r="K2349" s="11"/>
    </row>
    <row r="2350" spans="11:11" x14ac:dyDescent="0.25">
      <c r="K2350" s="11"/>
    </row>
    <row r="2351" spans="11:11" x14ac:dyDescent="0.25">
      <c r="K2351" s="11"/>
    </row>
    <row r="2352" spans="11:11" x14ac:dyDescent="0.25">
      <c r="K2352" s="11"/>
    </row>
    <row r="2353" spans="11:11" x14ac:dyDescent="0.25">
      <c r="K2353" s="11"/>
    </row>
    <row r="2354" spans="11:11" x14ac:dyDescent="0.25">
      <c r="K2354" s="11"/>
    </row>
    <row r="2355" spans="11:11" x14ac:dyDescent="0.25">
      <c r="K2355" s="11"/>
    </row>
    <row r="2356" spans="11:11" x14ac:dyDescent="0.25">
      <c r="K2356" s="11"/>
    </row>
    <row r="2357" spans="11:11" x14ac:dyDescent="0.25">
      <c r="K2357" s="11"/>
    </row>
    <row r="2358" spans="11:11" x14ac:dyDescent="0.25">
      <c r="K2358" s="11"/>
    </row>
    <row r="2359" spans="11:11" x14ac:dyDescent="0.25">
      <c r="K2359" s="11"/>
    </row>
    <row r="2360" spans="11:11" x14ac:dyDescent="0.25">
      <c r="K2360" s="11"/>
    </row>
    <row r="2361" spans="11:11" x14ac:dyDescent="0.25">
      <c r="K2361" s="11"/>
    </row>
    <row r="2362" spans="11:11" x14ac:dyDescent="0.25">
      <c r="K2362" s="11"/>
    </row>
    <row r="2363" spans="11:11" x14ac:dyDescent="0.25">
      <c r="K2363" s="11"/>
    </row>
    <row r="2364" spans="11:11" x14ac:dyDescent="0.25">
      <c r="K2364" s="11"/>
    </row>
    <row r="2365" spans="11:11" x14ac:dyDescent="0.25">
      <c r="K2365" s="11"/>
    </row>
    <row r="2366" spans="11:11" x14ac:dyDescent="0.25">
      <c r="K2366" s="11"/>
    </row>
    <row r="2367" spans="11:11" x14ac:dyDescent="0.25">
      <c r="K2367" s="11"/>
    </row>
    <row r="2368" spans="11:11" x14ac:dyDescent="0.25">
      <c r="K2368" s="11"/>
    </row>
    <row r="2369" spans="11:11" x14ac:dyDescent="0.25">
      <c r="K2369" s="11"/>
    </row>
    <row r="2370" spans="11:11" x14ac:dyDescent="0.25">
      <c r="K2370" s="11"/>
    </row>
    <row r="2371" spans="11:11" x14ac:dyDescent="0.25">
      <c r="K2371" s="11"/>
    </row>
    <row r="2372" spans="11:11" x14ac:dyDescent="0.25">
      <c r="K2372" s="11"/>
    </row>
    <row r="2373" spans="11:11" x14ac:dyDescent="0.25">
      <c r="K2373" s="11"/>
    </row>
    <row r="2374" spans="11:11" x14ac:dyDescent="0.25">
      <c r="K2374" s="11"/>
    </row>
    <row r="2375" spans="11:11" x14ac:dyDescent="0.25">
      <c r="K2375" s="11"/>
    </row>
    <row r="2376" spans="11:11" x14ac:dyDescent="0.25">
      <c r="K2376" s="11"/>
    </row>
    <row r="2377" spans="11:11" x14ac:dyDescent="0.25">
      <c r="K2377" s="11"/>
    </row>
    <row r="2378" spans="11:11" x14ac:dyDescent="0.25">
      <c r="K2378" s="11"/>
    </row>
    <row r="2379" spans="11:11" x14ac:dyDescent="0.25">
      <c r="K2379" s="11"/>
    </row>
    <row r="2380" spans="11:11" x14ac:dyDescent="0.25">
      <c r="K2380" s="11"/>
    </row>
    <row r="2381" spans="11:11" x14ac:dyDescent="0.25">
      <c r="K2381" s="11"/>
    </row>
    <row r="2382" spans="11:11" x14ac:dyDescent="0.25">
      <c r="K2382" s="11"/>
    </row>
    <row r="2383" spans="11:11" x14ac:dyDescent="0.25">
      <c r="K2383" s="11"/>
    </row>
    <row r="2384" spans="11:11" x14ac:dyDescent="0.25">
      <c r="K2384" s="11"/>
    </row>
    <row r="2385" spans="11:11" x14ac:dyDescent="0.25">
      <c r="K2385" s="11"/>
    </row>
    <row r="2386" spans="11:11" x14ac:dyDescent="0.25">
      <c r="K2386" s="11"/>
    </row>
    <row r="2387" spans="11:11" x14ac:dyDescent="0.25">
      <c r="K2387" s="11"/>
    </row>
    <row r="2388" spans="11:11" x14ac:dyDescent="0.25">
      <c r="K2388" s="11"/>
    </row>
    <row r="2389" spans="11:11" x14ac:dyDescent="0.25">
      <c r="K2389" s="11"/>
    </row>
    <row r="2390" spans="11:11" x14ac:dyDescent="0.25">
      <c r="K2390" s="11"/>
    </row>
    <row r="2391" spans="11:11" x14ac:dyDescent="0.25">
      <c r="K2391" s="11"/>
    </row>
    <row r="2392" spans="11:11" x14ac:dyDescent="0.25">
      <c r="K2392" s="11"/>
    </row>
    <row r="2393" spans="11:11" x14ac:dyDescent="0.25">
      <c r="K2393" s="11"/>
    </row>
    <row r="2394" spans="11:11" x14ac:dyDescent="0.25">
      <c r="K2394" s="11"/>
    </row>
    <row r="2395" spans="11:11" x14ac:dyDescent="0.25">
      <c r="K2395" s="11"/>
    </row>
    <row r="2396" spans="11:11" x14ac:dyDescent="0.25">
      <c r="K2396" s="11"/>
    </row>
    <row r="2397" spans="11:11" x14ac:dyDescent="0.25">
      <c r="K2397" s="11"/>
    </row>
    <row r="2398" spans="11:11" x14ac:dyDescent="0.25">
      <c r="K2398" s="11"/>
    </row>
    <row r="2399" spans="11:11" x14ac:dyDescent="0.25">
      <c r="K2399" s="11"/>
    </row>
    <row r="2400" spans="11:11" x14ac:dyDescent="0.25">
      <c r="K2400" s="11"/>
    </row>
    <row r="2401" spans="11:11" x14ac:dyDescent="0.25">
      <c r="K2401" s="11"/>
    </row>
    <row r="2402" spans="11:11" x14ac:dyDescent="0.25">
      <c r="K2402" s="11"/>
    </row>
    <row r="2403" spans="11:11" x14ac:dyDescent="0.25">
      <c r="K2403" s="11"/>
    </row>
    <row r="2404" spans="11:11" x14ac:dyDescent="0.25">
      <c r="K2404" s="11"/>
    </row>
    <row r="2405" spans="11:11" x14ac:dyDescent="0.25">
      <c r="K2405" s="11"/>
    </row>
    <row r="2406" spans="11:11" x14ac:dyDescent="0.25">
      <c r="K2406" s="11"/>
    </row>
    <row r="2407" spans="11:11" x14ac:dyDescent="0.25">
      <c r="K2407" s="11"/>
    </row>
    <row r="2408" spans="11:11" x14ac:dyDescent="0.25">
      <c r="K2408" s="11"/>
    </row>
    <row r="2409" spans="11:11" x14ac:dyDescent="0.25">
      <c r="K2409" s="11"/>
    </row>
    <row r="2410" spans="11:11" x14ac:dyDescent="0.25">
      <c r="K2410" s="11"/>
    </row>
    <row r="2411" spans="11:11" x14ac:dyDescent="0.25">
      <c r="K2411" s="11"/>
    </row>
    <row r="2412" spans="11:11" x14ac:dyDescent="0.25">
      <c r="K2412" s="11"/>
    </row>
    <row r="2413" spans="11:11" x14ac:dyDescent="0.25">
      <c r="K2413" s="11"/>
    </row>
    <row r="2414" spans="11:11" x14ac:dyDescent="0.25">
      <c r="K2414" s="11"/>
    </row>
    <row r="2415" spans="11:11" x14ac:dyDescent="0.25">
      <c r="K2415" s="11"/>
    </row>
    <row r="2416" spans="11:11" x14ac:dyDescent="0.25">
      <c r="K2416" s="11"/>
    </row>
    <row r="2417" spans="11:11" x14ac:dyDescent="0.25">
      <c r="K2417" s="11"/>
    </row>
    <row r="2418" spans="11:11" x14ac:dyDescent="0.25">
      <c r="K2418" s="11"/>
    </row>
    <row r="2419" spans="11:11" x14ac:dyDescent="0.25">
      <c r="K2419" s="11"/>
    </row>
    <row r="2420" spans="11:11" x14ac:dyDescent="0.25">
      <c r="K2420" s="11"/>
    </row>
    <row r="2421" spans="11:11" x14ac:dyDescent="0.25">
      <c r="K2421" s="11"/>
    </row>
    <row r="2422" spans="11:11" x14ac:dyDescent="0.25">
      <c r="K2422" s="11"/>
    </row>
    <row r="2423" spans="11:11" x14ac:dyDescent="0.25">
      <c r="K2423" s="11"/>
    </row>
    <row r="2424" spans="11:11" x14ac:dyDescent="0.25">
      <c r="K2424" s="11"/>
    </row>
    <row r="2425" spans="11:11" x14ac:dyDescent="0.25">
      <c r="K2425" s="11"/>
    </row>
    <row r="2426" spans="11:11" x14ac:dyDescent="0.25">
      <c r="K2426" s="11"/>
    </row>
    <row r="2427" spans="11:11" x14ac:dyDescent="0.25">
      <c r="K2427" s="11"/>
    </row>
    <row r="2428" spans="11:11" x14ac:dyDescent="0.25">
      <c r="K2428" s="11"/>
    </row>
    <row r="2429" spans="11:11" x14ac:dyDescent="0.25">
      <c r="K2429" s="11"/>
    </row>
    <row r="2430" spans="11:11" x14ac:dyDescent="0.25">
      <c r="K2430" s="11"/>
    </row>
    <row r="2431" spans="11:11" x14ac:dyDescent="0.25">
      <c r="K2431" s="11"/>
    </row>
    <row r="2432" spans="11:11" x14ac:dyDescent="0.25">
      <c r="K2432" s="11"/>
    </row>
    <row r="2433" spans="11:11" x14ac:dyDescent="0.25">
      <c r="K2433" s="11"/>
    </row>
    <row r="2434" spans="11:11" x14ac:dyDescent="0.25">
      <c r="K2434" s="11"/>
    </row>
    <row r="2435" spans="11:11" x14ac:dyDescent="0.25">
      <c r="K2435" s="11"/>
    </row>
    <row r="2436" spans="11:11" x14ac:dyDescent="0.25">
      <c r="K2436" s="11"/>
    </row>
    <row r="2437" spans="11:11" x14ac:dyDescent="0.25">
      <c r="K2437" s="11"/>
    </row>
    <row r="2438" spans="11:11" x14ac:dyDescent="0.25">
      <c r="K2438" s="11"/>
    </row>
    <row r="2439" spans="11:11" x14ac:dyDescent="0.25">
      <c r="K2439" s="11"/>
    </row>
    <row r="2440" spans="11:11" x14ac:dyDescent="0.25">
      <c r="K2440" s="11"/>
    </row>
    <row r="2441" spans="11:11" x14ac:dyDescent="0.25">
      <c r="K2441" s="11"/>
    </row>
    <row r="2442" spans="11:11" x14ac:dyDescent="0.25">
      <c r="K2442" s="11"/>
    </row>
    <row r="2443" spans="11:11" x14ac:dyDescent="0.25">
      <c r="K2443" s="11"/>
    </row>
    <row r="2444" spans="11:11" x14ac:dyDescent="0.25">
      <c r="K2444" s="11"/>
    </row>
    <row r="2445" spans="11:11" x14ac:dyDescent="0.25">
      <c r="K2445" s="11"/>
    </row>
    <row r="2446" spans="11:11" x14ac:dyDescent="0.25">
      <c r="K2446" s="11"/>
    </row>
    <row r="2447" spans="11:11" x14ac:dyDescent="0.25">
      <c r="K2447" s="11"/>
    </row>
    <row r="2448" spans="11:11" x14ac:dyDescent="0.25">
      <c r="K2448" s="11"/>
    </row>
    <row r="2449" spans="11:11" x14ac:dyDescent="0.25">
      <c r="K2449" s="11"/>
    </row>
    <row r="2450" spans="11:11" x14ac:dyDescent="0.25">
      <c r="K2450" s="11"/>
    </row>
    <row r="2451" spans="11:11" x14ac:dyDescent="0.25">
      <c r="K2451" s="11"/>
    </row>
    <row r="2452" spans="11:11" x14ac:dyDescent="0.25">
      <c r="K2452" s="11"/>
    </row>
    <row r="2453" spans="11:11" x14ac:dyDescent="0.25">
      <c r="K2453" s="11"/>
    </row>
    <row r="2454" spans="11:11" x14ac:dyDescent="0.25">
      <c r="K2454" s="11"/>
    </row>
    <row r="2455" spans="11:11" x14ac:dyDescent="0.25">
      <c r="K2455" s="11"/>
    </row>
    <row r="2456" spans="11:11" x14ac:dyDescent="0.25">
      <c r="K2456" s="11"/>
    </row>
    <row r="2457" spans="11:11" x14ac:dyDescent="0.25">
      <c r="K2457" s="11"/>
    </row>
    <row r="2458" spans="11:11" x14ac:dyDescent="0.25">
      <c r="K2458" s="11"/>
    </row>
    <row r="2459" spans="11:11" x14ac:dyDescent="0.25">
      <c r="K2459" s="11"/>
    </row>
    <row r="2460" spans="11:11" x14ac:dyDescent="0.25">
      <c r="K2460" s="11"/>
    </row>
    <row r="2461" spans="11:11" x14ac:dyDescent="0.25">
      <c r="K2461" s="11"/>
    </row>
    <row r="2462" spans="11:11" x14ac:dyDescent="0.25">
      <c r="K2462" s="11"/>
    </row>
    <row r="2463" spans="11:11" x14ac:dyDescent="0.25">
      <c r="K2463" s="11"/>
    </row>
    <row r="2464" spans="11:11" x14ac:dyDescent="0.25">
      <c r="K2464" s="11"/>
    </row>
    <row r="2465" spans="11:11" x14ac:dyDescent="0.25">
      <c r="K2465" s="11"/>
    </row>
    <row r="2466" spans="11:11" x14ac:dyDescent="0.25">
      <c r="K2466" s="11"/>
    </row>
    <row r="2467" spans="11:11" x14ac:dyDescent="0.25">
      <c r="K2467" s="11"/>
    </row>
    <row r="2468" spans="11:11" x14ac:dyDescent="0.25">
      <c r="K2468" s="11"/>
    </row>
    <row r="2469" spans="11:11" x14ac:dyDescent="0.25">
      <c r="K2469" s="11"/>
    </row>
    <row r="2470" spans="11:11" x14ac:dyDescent="0.25">
      <c r="K2470" s="11"/>
    </row>
    <row r="2471" spans="11:11" x14ac:dyDescent="0.25">
      <c r="K2471" s="11"/>
    </row>
    <row r="2472" spans="11:11" x14ac:dyDescent="0.25">
      <c r="K2472" s="11"/>
    </row>
    <row r="2473" spans="11:11" x14ac:dyDescent="0.25">
      <c r="K2473" s="11"/>
    </row>
    <row r="2474" spans="11:11" x14ac:dyDescent="0.25">
      <c r="K2474" s="11"/>
    </row>
    <row r="2475" spans="11:11" x14ac:dyDescent="0.25">
      <c r="K2475" s="11"/>
    </row>
    <row r="2476" spans="11:11" x14ac:dyDescent="0.25">
      <c r="K2476" s="11"/>
    </row>
    <row r="2477" spans="11:11" x14ac:dyDescent="0.25">
      <c r="K2477" s="11"/>
    </row>
    <row r="2478" spans="11:11" x14ac:dyDescent="0.25">
      <c r="K2478" s="11"/>
    </row>
    <row r="2479" spans="11:11" x14ac:dyDescent="0.25">
      <c r="K2479" s="11"/>
    </row>
    <row r="2480" spans="11:11" x14ac:dyDescent="0.25">
      <c r="K2480" s="11"/>
    </row>
    <row r="2481" spans="11:11" x14ac:dyDescent="0.25">
      <c r="K2481" s="11"/>
    </row>
    <row r="2482" spans="11:11" x14ac:dyDescent="0.25">
      <c r="K2482" s="11"/>
    </row>
    <row r="2483" spans="11:11" x14ac:dyDescent="0.25">
      <c r="K2483" s="11"/>
    </row>
    <row r="2484" spans="11:11" x14ac:dyDescent="0.25">
      <c r="K2484" s="11"/>
    </row>
    <row r="2485" spans="11:11" x14ac:dyDescent="0.25">
      <c r="K2485" s="11"/>
    </row>
    <row r="2486" spans="11:11" x14ac:dyDescent="0.25">
      <c r="K2486" s="11"/>
    </row>
    <row r="2487" spans="11:11" x14ac:dyDescent="0.25">
      <c r="K2487" s="11"/>
    </row>
    <row r="2488" spans="11:11" x14ac:dyDescent="0.25">
      <c r="K2488" s="11"/>
    </row>
    <row r="2489" spans="11:11" x14ac:dyDescent="0.25">
      <c r="K2489" s="11"/>
    </row>
    <row r="2490" spans="11:11" x14ac:dyDescent="0.25">
      <c r="K2490" s="11"/>
    </row>
    <row r="2491" spans="11:11" x14ac:dyDescent="0.25">
      <c r="K2491" s="11"/>
    </row>
    <row r="2492" spans="11:11" x14ac:dyDescent="0.25">
      <c r="K2492" s="11"/>
    </row>
    <row r="2493" spans="11:11" x14ac:dyDescent="0.25">
      <c r="K2493" s="11"/>
    </row>
    <row r="2494" spans="11:11" x14ac:dyDescent="0.25">
      <c r="K2494" s="11"/>
    </row>
    <row r="2495" spans="11:11" x14ac:dyDescent="0.25">
      <c r="K2495" s="11"/>
    </row>
    <row r="2496" spans="11:11" x14ac:dyDescent="0.25">
      <c r="K2496" s="11"/>
    </row>
    <row r="2497" spans="11:11" x14ac:dyDescent="0.25">
      <c r="K2497" s="11"/>
    </row>
    <row r="2498" spans="11:11" x14ac:dyDescent="0.25">
      <c r="K2498" s="11"/>
    </row>
    <row r="2499" spans="11:11" x14ac:dyDescent="0.25">
      <c r="K2499" s="11"/>
    </row>
    <row r="2500" spans="11:11" x14ac:dyDescent="0.25">
      <c r="K2500" s="11"/>
    </row>
    <row r="2501" spans="11:11" x14ac:dyDescent="0.25">
      <c r="K2501" s="11"/>
    </row>
    <row r="2502" spans="11:11" x14ac:dyDescent="0.25">
      <c r="K2502" s="11"/>
    </row>
    <row r="2503" spans="11:11" x14ac:dyDescent="0.25">
      <c r="K2503" s="11"/>
    </row>
    <row r="2504" spans="11:11" x14ac:dyDescent="0.25">
      <c r="K2504" s="11"/>
    </row>
    <row r="2505" spans="11:11" x14ac:dyDescent="0.25">
      <c r="K2505" s="11"/>
    </row>
    <row r="2506" spans="11:11" x14ac:dyDescent="0.25">
      <c r="K2506" s="11"/>
    </row>
    <row r="2507" spans="11:11" x14ac:dyDescent="0.25">
      <c r="K2507" s="11"/>
    </row>
    <row r="2508" spans="11:11" x14ac:dyDescent="0.25">
      <c r="K2508" s="11"/>
    </row>
    <row r="2509" spans="11:11" x14ac:dyDescent="0.25">
      <c r="K2509" s="11"/>
    </row>
    <row r="2510" spans="11:11" x14ac:dyDescent="0.25">
      <c r="K2510" s="11"/>
    </row>
    <row r="2511" spans="11:11" x14ac:dyDescent="0.25">
      <c r="K2511" s="11"/>
    </row>
    <row r="2512" spans="11:11" x14ac:dyDescent="0.25">
      <c r="K2512" s="11"/>
    </row>
    <row r="2513" spans="11:11" x14ac:dyDescent="0.25">
      <c r="K2513" s="11"/>
    </row>
    <row r="2514" spans="11:11" x14ac:dyDescent="0.25">
      <c r="K2514" s="11"/>
    </row>
    <row r="2515" spans="11:11" x14ac:dyDescent="0.25">
      <c r="K2515" s="11"/>
    </row>
    <row r="2516" spans="11:11" x14ac:dyDescent="0.25">
      <c r="K2516" s="11"/>
    </row>
    <row r="2517" spans="11:11" x14ac:dyDescent="0.25">
      <c r="K2517" s="11"/>
    </row>
    <row r="2518" spans="11:11" x14ac:dyDescent="0.25">
      <c r="K2518" s="11"/>
    </row>
    <row r="2519" spans="11:11" x14ac:dyDescent="0.25">
      <c r="K2519" s="11"/>
    </row>
    <row r="2520" spans="11:11" x14ac:dyDescent="0.25">
      <c r="K2520" s="11"/>
    </row>
    <row r="2521" spans="11:11" x14ac:dyDescent="0.25">
      <c r="K2521" s="11"/>
    </row>
    <row r="2522" spans="11:11" x14ac:dyDescent="0.25">
      <c r="K2522" s="11"/>
    </row>
    <row r="2523" spans="11:11" x14ac:dyDescent="0.25">
      <c r="K2523" s="11"/>
    </row>
    <row r="2524" spans="11:11" x14ac:dyDescent="0.25">
      <c r="K2524" s="11"/>
    </row>
    <row r="2525" spans="11:11" x14ac:dyDescent="0.25">
      <c r="K2525" s="11"/>
    </row>
    <row r="2526" spans="11:11" x14ac:dyDescent="0.25">
      <c r="K2526" s="11"/>
    </row>
    <row r="2527" spans="11:11" x14ac:dyDescent="0.25">
      <c r="K2527" s="11"/>
    </row>
    <row r="2528" spans="11:11" x14ac:dyDescent="0.25">
      <c r="K2528" s="11"/>
    </row>
    <row r="2529" spans="11:11" x14ac:dyDescent="0.25">
      <c r="K2529" s="11"/>
    </row>
    <row r="2530" spans="11:11" x14ac:dyDescent="0.25">
      <c r="K2530" s="11"/>
    </row>
    <row r="2531" spans="11:11" x14ac:dyDescent="0.25">
      <c r="K2531" s="11"/>
    </row>
    <row r="2532" spans="11:11" x14ac:dyDescent="0.25">
      <c r="K2532" s="11"/>
    </row>
    <row r="2533" spans="11:11" x14ac:dyDescent="0.25">
      <c r="K2533" s="11"/>
    </row>
    <row r="2534" spans="11:11" x14ac:dyDescent="0.25">
      <c r="K2534" s="11"/>
    </row>
    <row r="2535" spans="11:11" x14ac:dyDescent="0.25">
      <c r="K2535" s="11"/>
    </row>
    <row r="2536" spans="11:11" x14ac:dyDescent="0.25">
      <c r="K2536" s="11"/>
    </row>
    <row r="2537" spans="11:11" x14ac:dyDescent="0.25">
      <c r="K2537" s="11"/>
    </row>
    <row r="2538" spans="11:11" x14ac:dyDescent="0.25">
      <c r="K2538" s="11"/>
    </row>
    <row r="2539" spans="11:11" x14ac:dyDescent="0.25">
      <c r="K2539" s="11"/>
    </row>
    <row r="2540" spans="11:11" x14ac:dyDescent="0.25">
      <c r="K2540" s="11"/>
    </row>
    <row r="2541" spans="11:11" x14ac:dyDescent="0.25">
      <c r="K2541" s="11"/>
    </row>
    <row r="2542" spans="11:11" x14ac:dyDescent="0.25">
      <c r="K2542" s="11"/>
    </row>
    <row r="2543" spans="11:11" x14ac:dyDescent="0.25">
      <c r="K2543" s="11"/>
    </row>
    <row r="2544" spans="11:11" x14ac:dyDescent="0.25">
      <c r="K2544" s="11"/>
    </row>
    <row r="2545" spans="11:11" x14ac:dyDescent="0.25">
      <c r="K2545" s="11"/>
    </row>
    <row r="2546" spans="11:11" x14ac:dyDescent="0.25">
      <c r="K2546" s="11"/>
    </row>
    <row r="2547" spans="11:11" x14ac:dyDescent="0.25">
      <c r="K2547" s="11"/>
    </row>
    <row r="2548" spans="11:11" x14ac:dyDescent="0.25">
      <c r="K2548" s="11"/>
    </row>
    <row r="2549" spans="11:11" x14ac:dyDescent="0.25">
      <c r="K2549" s="11"/>
    </row>
    <row r="2550" spans="11:11" x14ac:dyDescent="0.25">
      <c r="K2550" s="11"/>
    </row>
    <row r="2551" spans="11:11" x14ac:dyDescent="0.25">
      <c r="K2551" s="11"/>
    </row>
    <row r="2552" spans="11:11" x14ac:dyDescent="0.25">
      <c r="K2552" s="11"/>
    </row>
    <row r="2553" spans="11:11" x14ac:dyDescent="0.25">
      <c r="K2553" s="11"/>
    </row>
    <row r="2554" spans="11:11" x14ac:dyDescent="0.25">
      <c r="K2554" s="11"/>
    </row>
    <row r="2555" spans="11:11" x14ac:dyDescent="0.25">
      <c r="K2555" s="11"/>
    </row>
    <row r="2556" spans="11:11" x14ac:dyDescent="0.25">
      <c r="K2556" s="11"/>
    </row>
    <row r="2557" spans="11:11" x14ac:dyDescent="0.25">
      <c r="K2557" s="11"/>
    </row>
    <row r="2558" spans="11:11" x14ac:dyDescent="0.25">
      <c r="K2558" s="11"/>
    </row>
    <row r="2559" spans="11:11" x14ac:dyDescent="0.25">
      <c r="K2559" s="11"/>
    </row>
    <row r="2560" spans="11:11" x14ac:dyDescent="0.25">
      <c r="K2560" s="11"/>
    </row>
    <row r="2561" spans="11:11" x14ac:dyDescent="0.25">
      <c r="K2561" s="11"/>
    </row>
    <row r="2562" spans="11:11" x14ac:dyDescent="0.25">
      <c r="K2562" s="11"/>
    </row>
    <row r="2563" spans="11:11" x14ac:dyDescent="0.25">
      <c r="K2563" s="11"/>
    </row>
    <row r="2564" spans="11:11" x14ac:dyDescent="0.25">
      <c r="K2564" s="11"/>
    </row>
    <row r="2565" spans="11:11" x14ac:dyDescent="0.25">
      <c r="K2565" s="11"/>
    </row>
    <row r="2566" spans="11:11" x14ac:dyDescent="0.25">
      <c r="K2566" s="11"/>
    </row>
    <row r="2567" spans="11:11" x14ac:dyDescent="0.25">
      <c r="K2567" s="11"/>
    </row>
    <row r="2568" spans="11:11" x14ac:dyDescent="0.25">
      <c r="K2568" s="11"/>
    </row>
    <row r="2569" spans="11:11" x14ac:dyDescent="0.25">
      <c r="K2569" s="11"/>
    </row>
    <row r="2570" spans="11:11" x14ac:dyDescent="0.25">
      <c r="K2570" s="11"/>
    </row>
    <row r="2571" spans="11:11" x14ac:dyDescent="0.25">
      <c r="K2571" s="11"/>
    </row>
    <row r="2572" spans="11:11" x14ac:dyDescent="0.25">
      <c r="K2572" s="11"/>
    </row>
    <row r="2573" spans="11:11" x14ac:dyDescent="0.25">
      <c r="K2573" s="11"/>
    </row>
    <row r="2574" spans="11:11" x14ac:dyDescent="0.25">
      <c r="K2574" s="11"/>
    </row>
    <row r="2575" spans="11:11" x14ac:dyDescent="0.25">
      <c r="K2575" s="11"/>
    </row>
    <row r="2576" spans="11:11" x14ac:dyDescent="0.25">
      <c r="K2576" s="11"/>
    </row>
    <row r="2577" spans="11:11" x14ac:dyDescent="0.25">
      <c r="K2577" s="11"/>
    </row>
    <row r="2578" spans="11:11" x14ac:dyDescent="0.25">
      <c r="K2578" s="11"/>
    </row>
    <row r="2579" spans="11:11" x14ac:dyDescent="0.25">
      <c r="K2579" s="11"/>
    </row>
    <row r="2580" spans="11:11" x14ac:dyDescent="0.25">
      <c r="K2580" s="11"/>
    </row>
    <row r="2581" spans="11:11" x14ac:dyDescent="0.25">
      <c r="K2581" s="11"/>
    </row>
    <row r="2582" spans="11:11" x14ac:dyDescent="0.25">
      <c r="K2582" s="11"/>
    </row>
    <row r="2583" spans="11:11" x14ac:dyDescent="0.25">
      <c r="K2583" s="11"/>
    </row>
    <row r="2584" spans="11:11" x14ac:dyDescent="0.25">
      <c r="K2584" s="11"/>
    </row>
    <row r="2585" spans="11:11" x14ac:dyDescent="0.25">
      <c r="K2585" s="11"/>
    </row>
    <row r="2586" spans="11:11" x14ac:dyDescent="0.25">
      <c r="K2586" s="11"/>
    </row>
    <row r="2587" spans="11:11" x14ac:dyDescent="0.25">
      <c r="K2587" s="11"/>
    </row>
    <row r="2588" spans="11:11" x14ac:dyDescent="0.25">
      <c r="K2588" s="11"/>
    </row>
    <row r="2589" spans="11:11" x14ac:dyDescent="0.25">
      <c r="K2589" s="11"/>
    </row>
    <row r="2590" spans="11:11" x14ac:dyDescent="0.25">
      <c r="K2590" s="11"/>
    </row>
    <row r="2591" spans="11:11" x14ac:dyDescent="0.25">
      <c r="K2591" s="11"/>
    </row>
    <row r="2592" spans="11:11" x14ac:dyDescent="0.25">
      <c r="K2592" s="11"/>
    </row>
    <row r="2593" spans="11:11" x14ac:dyDescent="0.25">
      <c r="K2593" s="11"/>
    </row>
    <row r="2594" spans="11:11" x14ac:dyDescent="0.25">
      <c r="K2594" s="11"/>
    </row>
    <row r="2595" spans="11:11" x14ac:dyDescent="0.25">
      <c r="K2595" s="11"/>
    </row>
    <row r="2596" spans="11:11" x14ac:dyDescent="0.25">
      <c r="K2596" s="11"/>
    </row>
    <row r="2597" spans="11:11" x14ac:dyDescent="0.25">
      <c r="K2597" s="11"/>
    </row>
    <row r="2598" spans="11:11" x14ac:dyDescent="0.25">
      <c r="K2598" s="11"/>
    </row>
    <row r="2599" spans="11:11" x14ac:dyDescent="0.25">
      <c r="K2599" s="11"/>
    </row>
    <row r="2600" spans="11:11" x14ac:dyDescent="0.25">
      <c r="K2600" s="11"/>
    </row>
    <row r="2601" spans="11:11" x14ac:dyDescent="0.25">
      <c r="K2601" s="11"/>
    </row>
    <row r="2602" spans="11:11" x14ac:dyDescent="0.25">
      <c r="K2602" s="11"/>
    </row>
    <row r="2603" spans="11:11" x14ac:dyDescent="0.25">
      <c r="K2603" s="11"/>
    </row>
    <row r="2604" spans="11:11" x14ac:dyDescent="0.25">
      <c r="K2604" s="11"/>
    </row>
    <row r="2605" spans="11:11" x14ac:dyDescent="0.25">
      <c r="K2605" s="11"/>
    </row>
    <row r="2606" spans="11:11" x14ac:dyDescent="0.25">
      <c r="K2606" s="11"/>
    </row>
    <row r="2607" spans="11:11" x14ac:dyDescent="0.25">
      <c r="K2607" s="11"/>
    </row>
    <row r="2608" spans="11:11" x14ac:dyDescent="0.25">
      <c r="K2608" s="11"/>
    </row>
    <row r="2609" spans="11:11" x14ac:dyDescent="0.25">
      <c r="K2609" s="11"/>
    </row>
    <row r="2610" spans="11:11" x14ac:dyDescent="0.25">
      <c r="K2610" s="11"/>
    </row>
    <row r="2611" spans="11:11" x14ac:dyDescent="0.25">
      <c r="K2611" s="11"/>
    </row>
    <row r="2612" spans="11:11" x14ac:dyDescent="0.25">
      <c r="K2612" s="11"/>
    </row>
    <row r="2613" spans="11:11" x14ac:dyDescent="0.25">
      <c r="K2613" s="11"/>
    </row>
    <row r="2614" spans="11:11" x14ac:dyDescent="0.25">
      <c r="K2614" s="11"/>
    </row>
    <row r="2615" spans="11:11" x14ac:dyDescent="0.25">
      <c r="K2615" s="11"/>
    </row>
    <row r="2616" spans="11:11" x14ac:dyDescent="0.25">
      <c r="K2616" s="11"/>
    </row>
    <row r="2617" spans="11:11" x14ac:dyDescent="0.25">
      <c r="K2617" s="11"/>
    </row>
    <row r="2618" spans="11:11" x14ac:dyDescent="0.25">
      <c r="K2618" s="11"/>
    </row>
    <row r="2619" spans="11:11" x14ac:dyDescent="0.25">
      <c r="K2619" s="11"/>
    </row>
    <row r="2620" spans="11:11" x14ac:dyDescent="0.25">
      <c r="K2620" s="11"/>
    </row>
    <row r="2621" spans="11:11" x14ac:dyDescent="0.25">
      <c r="K2621" s="11"/>
    </row>
    <row r="2622" spans="11:11" x14ac:dyDescent="0.25">
      <c r="K2622" s="11"/>
    </row>
    <row r="2623" spans="11:11" x14ac:dyDescent="0.25">
      <c r="K2623" s="11"/>
    </row>
    <row r="2624" spans="11:11" x14ac:dyDescent="0.25">
      <c r="K2624" s="11"/>
    </row>
    <row r="2625" spans="11:11" x14ac:dyDescent="0.25">
      <c r="K2625" s="11"/>
    </row>
    <row r="2626" spans="11:11" x14ac:dyDescent="0.25">
      <c r="K2626" s="11"/>
    </row>
    <row r="2627" spans="11:11" x14ac:dyDescent="0.25">
      <c r="K2627" s="11"/>
    </row>
    <row r="2628" spans="11:11" x14ac:dyDescent="0.25">
      <c r="K2628" s="11"/>
    </row>
    <row r="2629" spans="11:11" x14ac:dyDescent="0.25">
      <c r="K2629" s="11"/>
    </row>
    <row r="2630" spans="11:11" x14ac:dyDescent="0.25">
      <c r="K2630" s="11"/>
    </row>
    <row r="2631" spans="11:11" x14ac:dyDescent="0.25">
      <c r="K2631" s="11"/>
    </row>
    <row r="2632" spans="11:11" x14ac:dyDescent="0.25">
      <c r="K2632" s="11"/>
    </row>
    <row r="2633" spans="11:11" x14ac:dyDescent="0.25">
      <c r="K2633" s="11"/>
    </row>
    <row r="2634" spans="11:11" x14ac:dyDescent="0.25">
      <c r="K2634" s="11"/>
    </row>
    <row r="2635" spans="11:11" x14ac:dyDescent="0.25">
      <c r="K2635" s="11"/>
    </row>
    <row r="2636" spans="11:11" x14ac:dyDescent="0.25">
      <c r="K2636" s="11"/>
    </row>
    <row r="2637" spans="11:11" x14ac:dyDescent="0.25">
      <c r="K2637" s="11"/>
    </row>
    <row r="2638" spans="11:11" x14ac:dyDescent="0.25">
      <c r="K2638" s="11"/>
    </row>
    <row r="2639" spans="11:11" x14ac:dyDescent="0.25">
      <c r="K2639" s="11"/>
    </row>
    <row r="2640" spans="11:11" x14ac:dyDescent="0.25">
      <c r="K2640" s="11"/>
    </row>
    <row r="2641" spans="11:11" x14ac:dyDescent="0.25">
      <c r="K2641" s="11"/>
    </row>
    <row r="2642" spans="11:11" x14ac:dyDescent="0.25">
      <c r="K2642" s="11"/>
    </row>
    <row r="2643" spans="11:11" x14ac:dyDescent="0.25">
      <c r="K2643" s="11"/>
    </row>
    <row r="2644" spans="11:11" x14ac:dyDescent="0.25">
      <c r="K2644" s="11"/>
    </row>
    <row r="2645" spans="11:11" x14ac:dyDescent="0.25">
      <c r="K2645" s="11"/>
    </row>
    <row r="2646" spans="11:11" x14ac:dyDescent="0.25">
      <c r="K2646" s="11"/>
    </row>
    <row r="2647" spans="11:11" x14ac:dyDescent="0.25">
      <c r="K2647" s="11"/>
    </row>
    <row r="2648" spans="11:11" x14ac:dyDescent="0.25">
      <c r="K2648" s="11"/>
    </row>
    <row r="2649" spans="11:11" x14ac:dyDescent="0.25">
      <c r="K2649" s="11"/>
    </row>
    <row r="2650" spans="11:11" x14ac:dyDescent="0.25">
      <c r="K2650" s="11"/>
    </row>
    <row r="2651" spans="11:11" x14ac:dyDescent="0.25">
      <c r="K2651" s="11"/>
    </row>
    <row r="2652" spans="11:11" x14ac:dyDescent="0.25">
      <c r="K2652" s="11"/>
    </row>
    <row r="2653" spans="11:11" x14ac:dyDescent="0.25">
      <c r="K2653" s="11"/>
    </row>
    <row r="2654" spans="11:11" x14ac:dyDescent="0.25">
      <c r="K2654" s="11"/>
    </row>
    <row r="2655" spans="11:11" x14ac:dyDescent="0.25">
      <c r="K2655" s="11"/>
    </row>
    <row r="2656" spans="11:11" x14ac:dyDescent="0.25">
      <c r="K2656" s="11"/>
    </row>
    <row r="2657" spans="11:11" x14ac:dyDescent="0.25">
      <c r="K2657" s="11"/>
    </row>
    <row r="2658" spans="11:11" x14ac:dyDescent="0.25">
      <c r="K2658" s="11"/>
    </row>
    <row r="2659" spans="11:11" x14ac:dyDescent="0.25">
      <c r="K2659" s="11"/>
    </row>
    <row r="2660" spans="11:11" x14ac:dyDescent="0.25">
      <c r="K2660" s="11"/>
    </row>
    <row r="2661" spans="11:11" x14ac:dyDescent="0.25">
      <c r="K2661" s="11"/>
    </row>
    <row r="2662" spans="11:11" x14ac:dyDescent="0.25">
      <c r="K2662" s="11"/>
    </row>
    <row r="2663" spans="11:11" x14ac:dyDescent="0.25">
      <c r="K2663" s="11"/>
    </row>
    <row r="2664" spans="11:11" x14ac:dyDescent="0.25">
      <c r="K2664" s="11"/>
    </row>
    <row r="2665" spans="11:11" x14ac:dyDescent="0.25">
      <c r="K2665" s="11"/>
    </row>
    <row r="2666" spans="11:11" x14ac:dyDescent="0.25">
      <c r="K2666" s="11"/>
    </row>
    <row r="2667" spans="11:11" x14ac:dyDescent="0.25">
      <c r="K2667" s="11"/>
    </row>
    <row r="2668" spans="11:11" x14ac:dyDescent="0.25">
      <c r="K2668" s="11"/>
    </row>
    <row r="2669" spans="11:11" x14ac:dyDescent="0.25">
      <c r="K2669" s="11"/>
    </row>
    <row r="2670" spans="11:11" x14ac:dyDescent="0.25">
      <c r="K2670" s="11"/>
    </row>
    <row r="2671" spans="11:11" x14ac:dyDescent="0.25">
      <c r="K2671" s="11"/>
    </row>
    <row r="2672" spans="11:11" x14ac:dyDescent="0.25">
      <c r="K2672" s="11"/>
    </row>
    <row r="2673" spans="11:11" x14ac:dyDescent="0.25">
      <c r="K2673" s="11"/>
    </row>
    <row r="2674" spans="11:11" x14ac:dyDescent="0.25">
      <c r="K2674" s="11"/>
    </row>
    <row r="2675" spans="11:11" x14ac:dyDescent="0.25">
      <c r="K2675" s="11"/>
    </row>
    <row r="2676" spans="11:11" x14ac:dyDescent="0.25">
      <c r="K2676" s="11"/>
    </row>
    <row r="2677" spans="11:11" x14ac:dyDescent="0.25">
      <c r="K2677" s="11"/>
    </row>
    <row r="2678" spans="11:11" x14ac:dyDescent="0.25">
      <c r="K2678" s="11"/>
    </row>
    <row r="2679" spans="11:11" x14ac:dyDescent="0.25">
      <c r="K2679" s="11"/>
    </row>
    <row r="2680" spans="11:11" x14ac:dyDescent="0.25">
      <c r="K2680" s="11"/>
    </row>
    <row r="2681" spans="11:11" x14ac:dyDescent="0.25">
      <c r="K2681" s="11"/>
    </row>
    <row r="2682" spans="11:11" x14ac:dyDescent="0.25">
      <c r="K2682" s="11"/>
    </row>
    <row r="2683" spans="11:11" x14ac:dyDescent="0.25">
      <c r="K2683" s="11"/>
    </row>
    <row r="2684" spans="11:11" x14ac:dyDescent="0.25">
      <c r="K2684" s="11"/>
    </row>
    <row r="2685" spans="11:11" x14ac:dyDescent="0.25">
      <c r="K2685" s="11"/>
    </row>
    <row r="2686" spans="11:11" x14ac:dyDescent="0.25">
      <c r="K2686" s="11"/>
    </row>
    <row r="2687" spans="11:11" x14ac:dyDescent="0.25">
      <c r="K2687" s="11"/>
    </row>
    <row r="2688" spans="11:11" x14ac:dyDescent="0.25">
      <c r="K2688" s="11"/>
    </row>
    <row r="2689" spans="11:11" x14ac:dyDescent="0.25">
      <c r="K2689" s="11"/>
    </row>
    <row r="2690" spans="11:11" x14ac:dyDescent="0.25">
      <c r="K2690" s="11"/>
    </row>
    <row r="2691" spans="11:11" x14ac:dyDescent="0.25">
      <c r="K2691" s="11"/>
    </row>
    <row r="2692" spans="11:11" x14ac:dyDescent="0.25">
      <c r="K2692" s="11"/>
    </row>
    <row r="2693" spans="11:11" x14ac:dyDescent="0.25">
      <c r="K2693" s="11"/>
    </row>
    <row r="2694" spans="11:11" x14ac:dyDescent="0.25">
      <c r="K2694" s="11"/>
    </row>
    <row r="2695" spans="11:11" x14ac:dyDescent="0.25">
      <c r="K2695" s="11"/>
    </row>
    <row r="2696" spans="11:11" x14ac:dyDescent="0.25">
      <c r="K2696" s="11"/>
    </row>
    <row r="2697" spans="11:11" x14ac:dyDescent="0.25">
      <c r="K2697" s="11"/>
    </row>
    <row r="2698" spans="11:11" x14ac:dyDescent="0.25">
      <c r="K2698" s="11"/>
    </row>
    <row r="2699" spans="11:11" x14ac:dyDescent="0.25">
      <c r="K2699" s="11"/>
    </row>
    <row r="2700" spans="11:11" x14ac:dyDescent="0.25">
      <c r="K2700" s="11"/>
    </row>
    <row r="2701" spans="11:11" x14ac:dyDescent="0.25">
      <c r="K2701" s="11"/>
    </row>
    <row r="2702" spans="11:11" x14ac:dyDescent="0.25">
      <c r="K2702" s="11"/>
    </row>
    <row r="2703" spans="11:11" x14ac:dyDescent="0.25">
      <c r="K2703" s="11"/>
    </row>
    <row r="2704" spans="11:11" x14ac:dyDescent="0.25">
      <c r="K2704" s="11"/>
    </row>
    <row r="2705" spans="11:11" x14ac:dyDescent="0.25">
      <c r="K2705" s="11"/>
    </row>
    <row r="2706" spans="11:11" x14ac:dyDescent="0.25">
      <c r="K2706" s="11"/>
    </row>
    <row r="2707" spans="11:11" x14ac:dyDescent="0.25">
      <c r="K2707" s="11"/>
    </row>
    <row r="2708" spans="11:11" x14ac:dyDescent="0.25">
      <c r="K2708" s="11"/>
    </row>
    <row r="2709" spans="11:11" x14ac:dyDescent="0.25">
      <c r="K2709" s="11"/>
    </row>
    <row r="2710" spans="11:11" x14ac:dyDescent="0.25">
      <c r="K2710" s="11"/>
    </row>
    <row r="2711" spans="11:11" x14ac:dyDescent="0.25">
      <c r="K2711" s="11"/>
    </row>
    <row r="2712" spans="11:11" x14ac:dyDescent="0.25">
      <c r="K2712" s="11"/>
    </row>
    <row r="2713" spans="11:11" x14ac:dyDescent="0.25">
      <c r="K2713" s="11"/>
    </row>
    <row r="2714" spans="11:11" x14ac:dyDescent="0.25">
      <c r="K2714" s="11"/>
    </row>
    <row r="2715" spans="11:11" x14ac:dyDescent="0.25">
      <c r="K2715" s="11"/>
    </row>
    <row r="2716" spans="11:11" x14ac:dyDescent="0.25">
      <c r="K2716" s="11"/>
    </row>
    <row r="2717" spans="11:11" x14ac:dyDescent="0.25">
      <c r="K2717" s="11"/>
    </row>
    <row r="2718" spans="11:11" x14ac:dyDescent="0.25">
      <c r="K2718" s="11"/>
    </row>
    <row r="2719" spans="11:11" x14ac:dyDescent="0.25">
      <c r="K2719" s="11"/>
    </row>
    <row r="2720" spans="11:11" x14ac:dyDescent="0.25">
      <c r="K2720" s="11"/>
    </row>
    <row r="2721" spans="11:11" x14ac:dyDescent="0.25">
      <c r="K2721" s="11"/>
    </row>
    <row r="2722" spans="11:11" x14ac:dyDescent="0.25">
      <c r="K2722" s="11"/>
    </row>
    <row r="2723" spans="11:11" x14ac:dyDescent="0.25">
      <c r="K2723" s="11"/>
    </row>
    <row r="2724" spans="11:11" x14ac:dyDescent="0.25">
      <c r="K2724" s="11"/>
    </row>
    <row r="2725" spans="11:11" x14ac:dyDescent="0.25">
      <c r="K2725" s="11"/>
    </row>
    <row r="2726" spans="11:11" x14ac:dyDescent="0.25">
      <c r="K2726" s="11"/>
    </row>
    <row r="2727" spans="11:11" x14ac:dyDescent="0.25">
      <c r="K2727" s="11"/>
    </row>
    <row r="2728" spans="11:11" x14ac:dyDescent="0.25">
      <c r="K2728" s="11"/>
    </row>
    <row r="2729" spans="11:11" x14ac:dyDescent="0.25">
      <c r="K2729" s="11"/>
    </row>
    <row r="2730" spans="11:11" x14ac:dyDescent="0.25">
      <c r="K2730" s="11"/>
    </row>
    <row r="2731" spans="11:11" x14ac:dyDescent="0.25">
      <c r="K2731" s="11"/>
    </row>
    <row r="2732" spans="11:11" x14ac:dyDescent="0.25">
      <c r="K2732" s="11"/>
    </row>
    <row r="2733" spans="11:11" x14ac:dyDescent="0.25">
      <c r="K2733" s="11"/>
    </row>
    <row r="2734" spans="11:11" x14ac:dyDescent="0.25">
      <c r="K2734" s="11"/>
    </row>
    <row r="2735" spans="11:11" x14ac:dyDescent="0.25">
      <c r="K2735" s="11"/>
    </row>
    <row r="2736" spans="11:11" x14ac:dyDescent="0.25">
      <c r="K2736" s="11"/>
    </row>
    <row r="2737" spans="11:11" x14ac:dyDescent="0.25">
      <c r="K2737" s="11"/>
    </row>
    <row r="2738" spans="11:11" x14ac:dyDescent="0.25">
      <c r="K2738" s="11"/>
    </row>
    <row r="2739" spans="11:11" x14ac:dyDescent="0.25">
      <c r="K2739" s="11"/>
    </row>
    <row r="2740" spans="11:11" x14ac:dyDescent="0.25">
      <c r="K2740" s="11"/>
    </row>
    <row r="2741" spans="11:11" x14ac:dyDescent="0.25">
      <c r="K2741" s="11"/>
    </row>
    <row r="2742" spans="11:11" x14ac:dyDescent="0.25">
      <c r="K2742" s="11"/>
    </row>
    <row r="2743" spans="11:11" x14ac:dyDescent="0.25">
      <c r="K2743" s="11"/>
    </row>
    <row r="2744" spans="11:11" x14ac:dyDescent="0.25">
      <c r="K2744" s="11"/>
    </row>
    <row r="2745" spans="11:11" x14ac:dyDescent="0.25">
      <c r="K2745" s="11"/>
    </row>
    <row r="2746" spans="11:11" x14ac:dyDescent="0.25">
      <c r="K2746" s="11"/>
    </row>
    <row r="2747" spans="11:11" x14ac:dyDescent="0.25">
      <c r="K2747" s="11"/>
    </row>
    <row r="2748" spans="11:11" x14ac:dyDescent="0.25">
      <c r="K2748" s="11"/>
    </row>
    <row r="2749" spans="11:11" x14ac:dyDescent="0.25">
      <c r="K2749" s="11"/>
    </row>
    <row r="2750" spans="11:11" x14ac:dyDescent="0.25">
      <c r="K2750" s="11"/>
    </row>
    <row r="2751" spans="11:11" x14ac:dyDescent="0.25">
      <c r="K2751" s="11"/>
    </row>
    <row r="2752" spans="11:11" x14ac:dyDescent="0.25">
      <c r="K2752" s="11"/>
    </row>
    <row r="2753" spans="11:11" x14ac:dyDescent="0.25">
      <c r="K2753" s="11"/>
    </row>
    <row r="2754" spans="11:11" x14ac:dyDescent="0.25">
      <c r="K2754" s="11"/>
    </row>
    <row r="2755" spans="11:11" x14ac:dyDescent="0.25">
      <c r="K2755" s="11"/>
    </row>
    <row r="2756" spans="11:11" x14ac:dyDescent="0.25">
      <c r="K2756" s="11"/>
    </row>
    <row r="2757" spans="11:11" x14ac:dyDescent="0.25">
      <c r="K2757" s="11"/>
    </row>
    <row r="2758" spans="11:11" x14ac:dyDescent="0.25">
      <c r="K2758" s="11"/>
    </row>
    <row r="2759" spans="11:11" x14ac:dyDescent="0.25">
      <c r="K2759" s="11"/>
    </row>
    <row r="2760" spans="11:11" x14ac:dyDescent="0.25">
      <c r="K2760" s="11"/>
    </row>
    <row r="2761" spans="11:11" x14ac:dyDescent="0.25">
      <c r="K2761" s="11"/>
    </row>
    <row r="2762" spans="11:11" x14ac:dyDescent="0.25">
      <c r="K2762" s="11"/>
    </row>
    <row r="2763" spans="11:11" x14ac:dyDescent="0.25">
      <c r="K2763" s="11"/>
    </row>
    <row r="2764" spans="11:11" x14ac:dyDescent="0.25">
      <c r="K2764" s="11"/>
    </row>
    <row r="2765" spans="11:11" x14ac:dyDescent="0.25">
      <c r="K2765" s="11"/>
    </row>
    <row r="2766" spans="11:11" x14ac:dyDescent="0.25">
      <c r="K2766" s="11"/>
    </row>
    <row r="2767" spans="11:11" x14ac:dyDescent="0.25">
      <c r="K2767" s="11"/>
    </row>
    <row r="2768" spans="11:11" x14ac:dyDescent="0.25">
      <c r="K2768" s="11"/>
    </row>
    <row r="2769" spans="11:11" x14ac:dyDescent="0.25">
      <c r="K2769" s="11"/>
    </row>
    <row r="2770" spans="11:11" x14ac:dyDescent="0.25">
      <c r="K2770" s="11"/>
    </row>
    <row r="2771" spans="11:11" x14ac:dyDescent="0.25">
      <c r="K2771" s="11"/>
    </row>
    <row r="2772" spans="11:11" x14ac:dyDescent="0.25">
      <c r="K2772" s="11"/>
    </row>
    <row r="2773" spans="11:11" x14ac:dyDescent="0.25">
      <c r="K2773" s="11"/>
    </row>
    <row r="2774" spans="11:11" x14ac:dyDescent="0.25">
      <c r="K2774" s="11"/>
    </row>
    <row r="2775" spans="11:11" x14ac:dyDescent="0.25">
      <c r="K2775" s="11"/>
    </row>
    <row r="2776" spans="11:11" x14ac:dyDescent="0.25">
      <c r="K2776" s="11"/>
    </row>
    <row r="2777" spans="11:11" x14ac:dyDescent="0.25">
      <c r="K2777" s="11"/>
    </row>
    <row r="2778" spans="11:11" x14ac:dyDescent="0.25">
      <c r="K2778" s="11"/>
    </row>
    <row r="2779" spans="11:11" x14ac:dyDescent="0.25">
      <c r="K2779" s="11"/>
    </row>
    <row r="2780" spans="11:11" x14ac:dyDescent="0.25">
      <c r="K2780" s="11"/>
    </row>
    <row r="2781" spans="11:11" x14ac:dyDescent="0.25">
      <c r="K2781" s="11"/>
    </row>
    <row r="2782" spans="11:11" x14ac:dyDescent="0.25">
      <c r="K2782" s="11"/>
    </row>
    <row r="2783" spans="11:11" x14ac:dyDescent="0.25">
      <c r="K2783" s="11"/>
    </row>
    <row r="2784" spans="11:11" x14ac:dyDescent="0.25">
      <c r="K2784" s="11"/>
    </row>
    <row r="2785" spans="11:11" x14ac:dyDescent="0.25">
      <c r="K2785" s="11"/>
    </row>
    <row r="2786" spans="11:11" x14ac:dyDescent="0.25">
      <c r="K2786" s="11"/>
    </row>
    <row r="2787" spans="11:11" x14ac:dyDescent="0.25">
      <c r="K2787" s="11"/>
    </row>
    <row r="2788" spans="11:11" x14ac:dyDescent="0.25">
      <c r="K2788" s="11"/>
    </row>
    <row r="2789" spans="11:11" x14ac:dyDescent="0.25">
      <c r="K2789" s="11"/>
    </row>
    <row r="2790" spans="11:11" x14ac:dyDescent="0.25">
      <c r="K2790" s="11"/>
    </row>
    <row r="2791" spans="11:11" x14ac:dyDescent="0.25">
      <c r="K2791" s="11"/>
    </row>
    <row r="2792" spans="11:11" x14ac:dyDescent="0.25">
      <c r="K2792" s="11"/>
    </row>
    <row r="2793" spans="11:11" x14ac:dyDescent="0.25">
      <c r="K2793" s="11"/>
    </row>
    <row r="2794" spans="11:11" x14ac:dyDescent="0.25">
      <c r="K2794" s="11"/>
    </row>
    <row r="2795" spans="11:11" x14ac:dyDescent="0.25">
      <c r="K2795" s="11"/>
    </row>
    <row r="2796" spans="11:11" x14ac:dyDescent="0.25">
      <c r="K2796" s="11"/>
    </row>
    <row r="2797" spans="11:11" x14ac:dyDescent="0.25">
      <c r="K2797" s="11"/>
    </row>
    <row r="2798" spans="11:11" x14ac:dyDescent="0.25">
      <c r="K2798" s="11"/>
    </row>
    <row r="2799" spans="11:11" x14ac:dyDescent="0.25">
      <c r="K2799" s="11"/>
    </row>
    <row r="2800" spans="11:11" x14ac:dyDescent="0.25">
      <c r="K2800" s="11"/>
    </row>
    <row r="2801" spans="11:11" x14ac:dyDescent="0.25">
      <c r="K2801" s="11"/>
    </row>
    <row r="2802" spans="11:11" x14ac:dyDescent="0.25">
      <c r="K2802" s="11"/>
    </row>
    <row r="2803" spans="11:11" x14ac:dyDescent="0.25">
      <c r="K2803" s="11"/>
    </row>
    <row r="2804" spans="11:11" x14ac:dyDescent="0.25">
      <c r="K2804" s="11"/>
    </row>
    <row r="2805" spans="11:11" x14ac:dyDescent="0.25">
      <c r="K2805" s="11"/>
    </row>
    <row r="2806" spans="11:11" x14ac:dyDescent="0.25">
      <c r="K2806" s="11"/>
    </row>
    <row r="2807" spans="11:11" x14ac:dyDescent="0.25">
      <c r="K2807" s="11"/>
    </row>
    <row r="2808" spans="11:11" x14ac:dyDescent="0.25">
      <c r="K2808" s="11"/>
    </row>
    <row r="2809" spans="11:11" x14ac:dyDescent="0.25">
      <c r="K2809" s="11"/>
    </row>
    <row r="2810" spans="11:11" x14ac:dyDescent="0.25">
      <c r="K2810" s="11"/>
    </row>
    <row r="2811" spans="11:11" x14ac:dyDescent="0.25">
      <c r="K2811" s="11"/>
    </row>
    <row r="2812" spans="11:11" x14ac:dyDescent="0.25">
      <c r="K2812" s="11"/>
    </row>
    <row r="2813" spans="11:11" x14ac:dyDescent="0.25">
      <c r="K2813" s="11"/>
    </row>
    <row r="2814" spans="11:11" x14ac:dyDescent="0.25">
      <c r="K2814" s="11"/>
    </row>
    <row r="2815" spans="11:11" x14ac:dyDescent="0.25">
      <c r="K2815" s="11"/>
    </row>
    <row r="2816" spans="11:11" x14ac:dyDescent="0.25">
      <c r="K2816" s="11"/>
    </row>
    <row r="2817" spans="11:11" x14ac:dyDescent="0.25">
      <c r="K2817" s="11"/>
    </row>
    <row r="2818" spans="11:11" x14ac:dyDescent="0.25">
      <c r="K2818" s="11"/>
    </row>
    <row r="2819" spans="11:11" x14ac:dyDescent="0.25">
      <c r="K2819" s="11"/>
    </row>
    <row r="2820" spans="11:11" x14ac:dyDescent="0.25">
      <c r="K2820" s="11"/>
    </row>
    <row r="2821" spans="11:11" x14ac:dyDescent="0.25">
      <c r="K2821" s="11"/>
    </row>
    <row r="2822" spans="11:11" x14ac:dyDescent="0.25">
      <c r="K2822" s="11"/>
    </row>
    <row r="2823" spans="11:11" x14ac:dyDescent="0.25">
      <c r="K2823" s="11"/>
    </row>
    <row r="2824" spans="11:11" x14ac:dyDescent="0.25">
      <c r="K2824" s="11"/>
    </row>
    <row r="2825" spans="11:11" x14ac:dyDescent="0.25">
      <c r="K2825" s="11"/>
    </row>
    <row r="2826" spans="11:11" x14ac:dyDescent="0.25">
      <c r="K2826" s="11"/>
    </row>
    <row r="2827" spans="11:11" x14ac:dyDescent="0.25">
      <c r="K2827" s="11"/>
    </row>
    <row r="2828" spans="11:11" x14ac:dyDescent="0.25">
      <c r="K2828" s="11"/>
    </row>
    <row r="2829" spans="11:11" x14ac:dyDescent="0.25">
      <c r="K2829" s="11"/>
    </row>
    <row r="2830" spans="11:11" x14ac:dyDescent="0.25">
      <c r="K2830" s="11"/>
    </row>
    <row r="2831" spans="11:11" x14ac:dyDescent="0.25">
      <c r="K2831" s="11"/>
    </row>
    <row r="2832" spans="11:11" x14ac:dyDescent="0.25">
      <c r="K2832" s="11"/>
    </row>
    <row r="2833" spans="11:11" x14ac:dyDescent="0.25">
      <c r="K2833" s="11"/>
    </row>
    <row r="2834" spans="11:11" x14ac:dyDescent="0.25">
      <c r="K2834" s="11"/>
    </row>
    <row r="2835" spans="11:11" x14ac:dyDescent="0.25">
      <c r="K2835" s="11"/>
    </row>
    <row r="2836" spans="11:11" x14ac:dyDescent="0.25">
      <c r="K2836" s="11"/>
    </row>
    <row r="2837" spans="11:11" x14ac:dyDescent="0.25">
      <c r="K2837" s="11"/>
    </row>
    <row r="2838" spans="11:11" x14ac:dyDescent="0.25">
      <c r="K2838" s="11"/>
    </row>
    <row r="2839" spans="11:11" x14ac:dyDescent="0.25">
      <c r="K2839" s="11"/>
    </row>
    <row r="2840" spans="11:11" x14ac:dyDescent="0.25">
      <c r="K2840" s="11"/>
    </row>
    <row r="2841" spans="11:11" x14ac:dyDescent="0.25">
      <c r="K2841" s="11"/>
    </row>
    <row r="2842" spans="11:11" x14ac:dyDescent="0.25">
      <c r="K2842" s="11"/>
    </row>
    <row r="2843" spans="11:11" x14ac:dyDescent="0.25">
      <c r="K2843" s="11"/>
    </row>
    <row r="2844" spans="11:11" x14ac:dyDescent="0.25">
      <c r="K2844" s="11"/>
    </row>
    <row r="2845" spans="11:11" x14ac:dyDescent="0.25">
      <c r="K2845" s="11"/>
    </row>
    <row r="2846" spans="11:11" x14ac:dyDescent="0.25">
      <c r="K2846" s="11"/>
    </row>
    <row r="2847" spans="11:11" x14ac:dyDescent="0.25">
      <c r="K2847" s="11"/>
    </row>
    <row r="2848" spans="11:11" x14ac:dyDescent="0.25">
      <c r="K2848" s="11"/>
    </row>
    <row r="2849" spans="11:11" x14ac:dyDescent="0.25">
      <c r="K2849" s="11"/>
    </row>
    <row r="2850" spans="11:11" x14ac:dyDescent="0.25">
      <c r="K2850" s="11"/>
    </row>
    <row r="2851" spans="11:11" x14ac:dyDescent="0.25">
      <c r="K2851" s="11"/>
    </row>
    <row r="2852" spans="11:11" x14ac:dyDescent="0.25">
      <c r="K2852" s="11"/>
    </row>
    <row r="2853" spans="11:11" x14ac:dyDescent="0.25">
      <c r="K2853" s="11"/>
    </row>
    <row r="2854" spans="11:11" x14ac:dyDescent="0.25">
      <c r="K2854" s="11"/>
    </row>
    <row r="2855" spans="11:11" x14ac:dyDescent="0.25">
      <c r="K2855" s="11"/>
    </row>
    <row r="2856" spans="11:11" x14ac:dyDescent="0.25">
      <c r="K2856" s="11"/>
    </row>
    <row r="2857" spans="11:11" x14ac:dyDescent="0.25">
      <c r="K2857" s="11"/>
    </row>
    <row r="2858" spans="11:11" x14ac:dyDescent="0.25">
      <c r="K2858" s="11"/>
    </row>
    <row r="2859" spans="11:11" x14ac:dyDescent="0.25">
      <c r="K2859" s="11"/>
    </row>
    <row r="2860" spans="11:11" x14ac:dyDescent="0.25">
      <c r="K2860" s="11"/>
    </row>
    <row r="2861" spans="11:11" x14ac:dyDescent="0.25">
      <c r="K2861" s="11"/>
    </row>
    <row r="2862" spans="11:11" x14ac:dyDescent="0.25">
      <c r="K2862" s="11"/>
    </row>
    <row r="2863" spans="11:11" x14ac:dyDescent="0.25">
      <c r="K2863" s="11"/>
    </row>
    <row r="2864" spans="11:11" x14ac:dyDescent="0.25">
      <c r="K2864" s="11"/>
    </row>
    <row r="2865" spans="11:11" x14ac:dyDescent="0.25">
      <c r="K2865" s="11"/>
    </row>
    <row r="2866" spans="11:11" x14ac:dyDescent="0.25">
      <c r="K2866" s="11"/>
    </row>
    <row r="2867" spans="11:11" x14ac:dyDescent="0.25">
      <c r="K2867" s="11"/>
    </row>
    <row r="2868" spans="11:11" x14ac:dyDescent="0.25">
      <c r="K2868" s="11"/>
    </row>
    <row r="2869" spans="11:11" x14ac:dyDescent="0.25">
      <c r="K2869" s="11"/>
    </row>
    <row r="2870" spans="11:11" x14ac:dyDescent="0.25">
      <c r="K2870" s="11"/>
    </row>
    <row r="2871" spans="11:11" x14ac:dyDescent="0.25">
      <c r="K2871" s="11"/>
    </row>
    <row r="2872" spans="11:11" x14ac:dyDescent="0.25">
      <c r="K2872" s="11"/>
    </row>
    <row r="2873" spans="11:11" x14ac:dyDescent="0.25">
      <c r="K2873" s="11"/>
    </row>
    <row r="2874" spans="11:11" x14ac:dyDescent="0.25">
      <c r="K2874" s="11"/>
    </row>
    <row r="2875" spans="11:11" x14ac:dyDescent="0.25">
      <c r="K2875" s="11"/>
    </row>
    <row r="2876" spans="11:11" x14ac:dyDescent="0.25">
      <c r="K2876" s="11"/>
    </row>
    <row r="2877" spans="11:11" x14ac:dyDescent="0.25">
      <c r="K2877" s="11"/>
    </row>
    <row r="2878" spans="11:11" x14ac:dyDescent="0.25">
      <c r="K2878" s="11"/>
    </row>
    <row r="2879" spans="11:11" x14ac:dyDescent="0.25">
      <c r="K2879" s="11"/>
    </row>
    <row r="2880" spans="11:11" x14ac:dyDescent="0.25">
      <c r="K2880" s="11"/>
    </row>
    <row r="2881" spans="11:11" x14ac:dyDescent="0.25">
      <c r="K2881" s="11"/>
    </row>
    <row r="2882" spans="11:11" x14ac:dyDescent="0.25">
      <c r="K2882" s="11"/>
    </row>
    <row r="2883" spans="11:11" x14ac:dyDescent="0.25">
      <c r="K2883" s="11"/>
    </row>
    <row r="2884" spans="11:11" x14ac:dyDescent="0.25">
      <c r="K2884" s="11"/>
    </row>
    <row r="2885" spans="11:11" x14ac:dyDescent="0.25">
      <c r="K2885" s="11"/>
    </row>
    <row r="2886" spans="11:11" x14ac:dyDescent="0.25">
      <c r="K2886" s="11"/>
    </row>
    <row r="2887" spans="11:11" x14ac:dyDescent="0.25">
      <c r="K2887" s="11"/>
    </row>
    <row r="2888" spans="11:11" x14ac:dyDescent="0.25">
      <c r="K2888" s="11"/>
    </row>
    <row r="2889" spans="11:11" x14ac:dyDescent="0.25">
      <c r="K2889" s="11"/>
    </row>
    <row r="2890" spans="11:11" x14ac:dyDescent="0.25">
      <c r="K2890" s="11"/>
    </row>
    <row r="2891" spans="11:11" x14ac:dyDescent="0.25">
      <c r="K2891" s="11"/>
    </row>
    <row r="2892" spans="11:11" x14ac:dyDescent="0.25">
      <c r="K2892" s="11"/>
    </row>
    <row r="2893" spans="11:11" x14ac:dyDescent="0.25">
      <c r="K2893" s="11"/>
    </row>
    <row r="2894" spans="11:11" x14ac:dyDescent="0.25">
      <c r="K2894" s="11"/>
    </row>
    <row r="2895" spans="11:11" x14ac:dyDescent="0.25">
      <c r="K2895" s="11"/>
    </row>
    <row r="2896" spans="11:11" x14ac:dyDescent="0.25">
      <c r="K2896" s="11"/>
    </row>
    <row r="2897" spans="11:11" x14ac:dyDescent="0.25">
      <c r="K2897" s="11"/>
    </row>
    <row r="2898" spans="11:11" x14ac:dyDescent="0.25">
      <c r="K2898" s="11"/>
    </row>
    <row r="2899" spans="11:11" x14ac:dyDescent="0.25">
      <c r="K2899" s="11"/>
    </row>
    <row r="2900" spans="11:11" x14ac:dyDescent="0.25">
      <c r="K2900" s="11"/>
    </row>
    <row r="2901" spans="11:11" x14ac:dyDescent="0.25">
      <c r="K2901" s="11"/>
    </row>
    <row r="2902" spans="11:11" x14ac:dyDescent="0.25">
      <c r="K2902" s="11"/>
    </row>
    <row r="2903" spans="11:11" x14ac:dyDescent="0.25">
      <c r="K2903" s="11"/>
    </row>
    <row r="2904" spans="11:11" x14ac:dyDescent="0.25">
      <c r="K2904" s="11"/>
    </row>
    <row r="2905" spans="11:11" x14ac:dyDescent="0.25">
      <c r="K2905" s="11"/>
    </row>
    <row r="2906" spans="11:11" x14ac:dyDescent="0.25">
      <c r="K2906" s="11"/>
    </row>
    <row r="2907" spans="11:11" x14ac:dyDescent="0.25">
      <c r="K2907" s="11"/>
    </row>
    <row r="2908" spans="11:11" x14ac:dyDescent="0.25">
      <c r="K2908" s="11"/>
    </row>
    <row r="2909" spans="11:11" x14ac:dyDescent="0.25">
      <c r="K2909" s="11"/>
    </row>
    <row r="2910" spans="11:11" x14ac:dyDescent="0.25">
      <c r="K2910" s="11"/>
    </row>
    <row r="2911" spans="11:11" x14ac:dyDescent="0.25">
      <c r="K2911" s="11"/>
    </row>
    <row r="2912" spans="11:11" x14ac:dyDescent="0.25">
      <c r="K2912" s="11"/>
    </row>
    <row r="2913" spans="11:11" x14ac:dyDescent="0.25">
      <c r="K2913" s="11"/>
    </row>
    <row r="2914" spans="11:11" x14ac:dyDescent="0.25">
      <c r="K2914" s="11"/>
    </row>
    <row r="2915" spans="11:11" x14ac:dyDescent="0.25">
      <c r="K2915" s="11"/>
    </row>
    <row r="2916" spans="11:11" x14ac:dyDescent="0.25">
      <c r="K2916" s="11"/>
    </row>
    <row r="2917" spans="11:11" x14ac:dyDescent="0.25">
      <c r="K2917" s="11"/>
    </row>
    <row r="2918" spans="11:11" x14ac:dyDescent="0.25">
      <c r="K2918" s="11"/>
    </row>
    <row r="2919" spans="11:11" x14ac:dyDescent="0.25">
      <c r="K2919" s="11"/>
    </row>
    <row r="2920" spans="11:11" x14ac:dyDescent="0.25">
      <c r="K2920" s="11"/>
    </row>
    <row r="2921" spans="11:11" x14ac:dyDescent="0.25">
      <c r="K2921" s="11"/>
    </row>
    <row r="2922" spans="11:11" x14ac:dyDescent="0.25">
      <c r="K2922" s="11"/>
    </row>
    <row r="2923" spans="11:11" x14ac:dyDescent="0.25">
      <c r="K2923" s="11"/>
    </row>
    <row r="2924" spans="11:11" x14ac:dyDescent="0.25">
      <c r="K2924" s="11"/>
    </row>
    <row r="2925" spans="11:11" x14ac:dyDescent="0.25">
      <c r="K2925" s="11"/>
    </row>
    <row r="2926" spans="11:11" x14ac:dyDescent="0.25">
      <c r="K2926" s="11"/>
    </row>
    <row r="2927" spans="11:11" x14ac:dyDescent="0.25">
      <c r="K2927" s="11"/>
    </row>
    <row r="2928" spans="11:11" x14ac:dyDescent="0.25">
      <c r="K2928" s="11"/>
    </row>
    <row r="2929" spans="11:11" x14ac:dyDescent="0.25">
      <c r="K2929" s="11"/>
    </row>
    <row r="2930" spans="11:11" x14ac:dyDescent="0.25">
      <c r="K2930" s="11"/>
    </row>
    <row r="2931" spans="11:11" x14ac:dyDescent="0.25">
      <c r="K2931" s="11"/>
    </row>
    <row r="2932" spans="11:11" x14ac:dyDescent="0.25">
      <c r="K2932" s="11"/>
    </row>
    <row r="2933" spans="11:11" x14ac:dyDescent="0.25">
      <c r="K2933" s="11"/>
    </row>
    <row r="2934" spans="11:11" x14ac:dyDescent="0.25">
      <c r="K2934" s="11"/>
    </row>
    <row r="2935" spans="11:11" x14ac:dyDescent="0.25">
      <c r="K2935" s="11"/>
    </row>
    <row r="2936" spans="11:11" x14ac:dyDescent="0.25">
      <c r="K2936" s="11"/>
    </row>
    <row r="2937" spans="11:11" x14ac:dyDescent="0.25">
      <c r="K2937" s="11"/>
    </row>
    <row r="2938" spans="11:11" x14ac:dyDescent="0.25">
      <c r="K2938" s="11"/>
    </row>
    <row r="2939" spans="11:11" x14ac:dyDescent="0.25">
      <c r="K2939" s="11"/>
    </row>
    <row r="2940" spans="11:11" x14ac:dyDescent="0.25">
      <c r="K2940" s="11"/>
    </row>
    <row r="2941" spans="11:11" x14ac:dyDescent="0.25">
      <c r="K2941" s="11"/>
    </row>
    <row r="2942" spans="11:11" x14ac:dyDescent="0.25">
      <c r="K2942" s="11"/>
    </row>
    <row r="2943" spans="11:11" x14ac:dyDescent="0.25">
      <c r="K2943" s="11"/>
    </row>
    <row r="2944" spans="11:11" x14ac:dyDescent="0.25">
      <c r="K2944" s="11"/>
    </row>
    <row r="2945" spans="11:11" x14ac:dyDescent="0.25">
      <c r="K2945" s="11"/>
    </row>
    <row r="2946" spans="11:11" x14ac:dyDescent="0.25">
      <c r="K2946" s="11"/>
    </row>
    <row r="2947" spans="11:11" x14ac:dyDescent="0.25">
      <c r="K2947" s="11"/>
    </row>
    <row r="2948" spans="11:11" x14ac:dyDescent="0.25">
      <c r="K2948" s="11"/>
    </row>
    <row r="2949" spans="11:11" x14ac:dyDescent="0.25">
      <c r="K2949" s="11"/>
    </row>
    <row r="2950" spans="11:11" x14ac:dyDescent="0.25">
      <c r="K2950" s="11"/>
    </row>
    <row r="2951" spans="11:11" x14ac:dyDescent="0.25">
      <c r="K2951" s="11"/>
    </row>
    <row r="2952" spans="11:11" x14ac:dyDescent="0.25">
      <c r="K2952" s="11"/>
    </row>
    <row r="2953" spans="11:11" x14ac:dyDescent="0.25">
      <c r="K2953" s="11"/>
    </row>
    <row r="2954" spans="11:11" x14ac:dyDescent="0.25">
      <c r="K2954" s="11"/>
    </row>
    <row r="2955" spans="11:11" x14ac:dyDescent="0.25">
      <c r="K2955" s="11"/>
    </row>
    <row r="2956" spans="11:11" x14ac:dyDescent="0.25">
      <c r="K2956" s="11"/>
    </row>
    <row r="2957" spans="11:11" x14ac:dyDescent="0.25">
      <c r="K2957" s="11"/>
    </row>
    <row r="2958" spans="11:11" x14ac:dyDescent="0.25">
      <c r="K2958" s="11"/>
    </row>
    <row r="2959" spans="11:11" x14ac:dyDescent="0.25">
      <c r="K2959" s="11"/>
    </row>
    <row r="2960" spans="11:11" x14ac:dyDescent="0.25">
      <c r="K2960" s="11"/>
    </row>
    <row r="2961" spans="11:11" x14ac:dyDescent="0.25">
      <c r="K2961" s="11"/>
    </row>
    <row r="2962" spans="11:11" x14ac:dyDescent="0.25">
      <c r="K2962" s="11"/>
    </row>
    <row r="2963" spans="11:11" x14ac:dyDescent="0.25">
      <c r="K2963" s="11"/>
    </row>
    <row r="2964" spans="11:11" x14ac:dyDescent="0.25">
      <c r="K2964" s="11"/>
    </row>
    <row r="2965" spans="11:11" x14ac:dyDescent="0.25">
      <c r="K2965" s="11"/>
    </row>
    <row r="2966" spans="11:11" x14ac:dyDescent="0.25">
      <c r="K2966" s="11"/>
    </row>
    <row r="2967" spans="11:11" x14ac:dyDescent="0.25">
      <c r="K2967" s="11"/>
    </row>
    <row r="2968" spans="11:11" x14ac:dyDescent="0.25">
      <c r="K2968" s="11"/>
    </row>
    <row r="2969" spans="11:11" x14ac:dyDescent="0.25">
      <c r="K2969" s="11"/>
    </row>
    <row r="2970" spans="11:11" x14ac:dyDescent="0.25">
      <c r="K2970" s="11"/>
    </row>
    <row r="2971" spans="11:11" x14ac:dyDescent="0.25">
      <c r="K2971" s="11"/>
    </row>
    <row r="2972" spans="11:11" x14ac:dyDescent="0.25">
      <c r="K2972" s="11"/>
    </row>
    <row r="2973" spans="11:11" x14ac:dyDescent="0.25">
      <c r="K2973" s="11"/>
    </row>
    <row r="2974" spans="11:11" x14ac:dyDescent="0.25">
      <c r="K2974" s="11"/>
    </row>
    <row r="2975" spans="11:11" x14ac:dyDescent="0.25">
      <c r="K2975" s="11"/>
    </row>
    <row r="2976" spans="11:11" x14ac:dyDescent="0.25">
      <c r="K2976" s="11"/>
    </row>
    <row r="2977" spans="11:11" x14ac:dyDescent="0.25">
      <c r="K2977" s="11"/>
    </row>
    <row r="2978" spans="11:11" x14ac:dyDescent="0.25">
      <c r="K2978" s="11"/>
    </row>
    <row r="2979" spans="11:11" x14ac:dyDescent="0.25">
      <c r="K2979" s="11"/>
    </row>
    <row r="2980" spans="11:11" x14ac:dyDescent="0.25">
      <c r="K2980" s="11"/>
    </row>
    <row r="2981" spans="11:11" x14ac:dyDescent="0.25">
      <c r="K2981" s="11"/>
    </row>
    <row r="2982" spans="11:11" x14ac:dyDescent="0.25">
      <c r="K2982" s="11"/>
    </row>
    <row r="2983" spans="11:11" x14ac:dyDescent="0.25">
      <c r="K2983" s="11"/>
    </row>
    <row r="2984" spans="11:11" x14ac:dyDescent="0.25">
      <c r="K2984" s="11"/>
    </row>
    <row r="2985" spans="11:11" x14ac:dyDescent="0.25">
      <c r="K2985" s="11"/>
    </row>
    <row r="2986" spans="11:11" x14ac:dyDescent="0.25">
      <c r="K2986" s="11"/>
    </row>
    <row r="2987" spans="11:11" x14ac:dyDescent="0.25">
      <c r="K2987" s="11"/>
    </row>
    <row r="2988" spans="11:11" x14ac:dyDescent="0.25">
      <c r="K2988" s="11"/>
    </row>
    <row r="2989" spans="11:11" x14ac:dyDescent="0.25">
      <c r="K2989" s="11"/>
    </row>
    <row r="2990" spans="11:11" x14ac:dyDescent="0.25">
      <c r="K2990" s="11"/>
    </row>
    <row r="2991" spans="11:11" x14ac:dyDescent="0.25">
      <c r="K2991" s="11"/>
    </row>
    <row r="2992" spans="11:11" x14ac:dyDescent="0.25">
      <c r="K2992" s="11"/>
    </row>
    <row r="2993" spans="11:11" x14ac:dyDescent="0.25">
      <c r="K2993" s="11"/>
    </row>
    <row r="2994" spans="11:11" x14ac:dyDescent="0.25">
      <c r="K2994" s="11"/>
    </row>
    <row r="2995" spans="11:11" x14ac:dyDescent="0.25">
      <c r="K2995" s="11"/>
    </row>
    <row r="2996" spans="11:11" x14ac:dyDescent="0.25">
      <c r="K2996" s="11"/>
    </row>
    <row r="2997" spans="11:11" x14ac:dyDescent="0.25">
      <c r="K2997" s="11"/>
    </row>
    <row r="2998" spans="11:11" x14ac:dyDescent="0.25">
      <c r="K2998" s="11"/>
    </row>
    <row r="2999" spans="11:11" x14ac:dyDescent="0.25">
      <c r="K2999" s="11"/>
    </row>
    <row r="3000" spans="11:11" x14ac:dyDescent="0.25">
      <c r="K3000" s="11"/>
    </row>
    <row r="3001" spans="11:11" x14ac:dyDescent="0.25">
      <c r="K3001" s="11"/>
    </row>
    <row r="3002" spans="11:11" x14ac:dyDescent="0.25">
      <c r="K3002" s="11"/>
    </row>
    <row r="3003" spans="11:11" x14ac:dyDescent="0.25">
      <c r="K3003" s="11"/>
    </row>
    <row r="3004" spans="11:11" x14ac:dyDescent="0.25">
      <c r="K3004" s="11"/>
    </row>
    <row r="3005" spans="11:11" x14ac:dyDescent="0.25">
      <c r="K3005" s="11"/>
    </row>
    <row r="3006" spans="11:11" x14ac:dyDescent="0.25">
      <c r="K3006" s="11"/>
    </row>
    <row r="3007" spans="11:11" x14ac:dyDescent="0.25">
      <c r="K3007" s="11"/>
    </row>
    <row r="3008" spans="11:11" x14ac:dyDescent="0.25">
      <c r="K3008" s="11"/>
    </row>
    <row r="3009" spans="11:11" x14ac:dyDescent="0.25">
      <c r="K3009" s="11"/>
    </row>
    <row r="3010" spans="11:11" x14ac:dyDescent="0.25">
      <c r="K3010" s="11"/>
    </row>
    <row r="3011" spans="11:11" x14ac:dyDescent="0.25">
      <c r="K3011" s="11"/>
    </row>
    <row r="3012" spans="11:11" x14ac:dyDescent="0.25">
      <c r="K3012" s="11"/>
    </row>
    <row r="3013" spans="11:11" x14ac:dyDescent="0.25">
      <c r="K3013" s="11"/>
    </row>
    <row r="3014" spans="11:11" x14ac:dyDescent="0.25">
      <c r="K3014" s="11"/>
    </row>
    <row r="3015" spans="11:11" x14ac:dyDescent="0.25">
      <c r="K3015" s="11"/>
    </row>
    <row r="3016" spans="11:11" x14ac:dyDescent="0.25">
      <c r="K3016" s="11"/>
    </row>
    <row r="3017" spans="11:11" x14ac:dyDescent="0.25">
      <c r="K3017" s="11"/>
    </row>
    <row r="3018" spans="11:11" x14ac:dyDescent="0.25">
      <c r="K3018" s="11"/>
    </row>
    <row r="3019" spans="11:11" x14ac:dyDescent="0.25">
      <c r="K3019" s="11"/>
    </row>
    <row r="3020" spans="11:11" x14ac:dyDescent="0.25">
      <c r="K3020" s="11"/>
    </row>
    <row r="3021" spans="11:11" x14ac:dyDescent="0.25">
      <c r="K3021" s="11"/>
    </row>
    <row r="3022" spans="11:11" x14ac:dyDescent="0.25">
      <c r="K3022" s="11"/>
    </row>
    <row r="3023" spans="11:11" x14ac:dyDescent="0.25">
      <c r="K3023" s="11"/>
    </row>
    <row r="3024" spans="11:11" x14ac:dyDescent="0.25">
      <c r="K3024" s="11"/>
    </row>
    <row r="3025" spans="11:11" x14ac:dyDescent="0.25">
      <c r="K3025" s="11"/>
    </row>
    <row r="3026" spans="11:11" x14ac:dyDescent="0.25">
      <c r="K3026" s="11"/>
    </row>
    <row r="3027" spans="11:11" x14ac:dyDescent="0.25">
      <c r="K3027" s="11"/>
    </row>
    <row r="3028" spans="11:11" x14ac:dyDescent="0.25">
      <c r="K3028" s="11"/>
    </row>
    <row r="3029" spans="11:11" x14ac:dyDescent="0.25">
      <c r="K3029" s="11"/>
    </row>
    <row r="3030" spans="11:11" x14ac:dyDescent="0.25">
      <c r="K3030" s="11"/>
    </row>
    <row r="3031" spans="11:11" x14ac:dyDescent="0.25">
      <c r="K3031" s="11"/>
    </row>
    <row r="3032" spans="11:11" x14ac:dyDescent="0.25">
      <c r="K3032" s="11"/>
    </row>
    <row r="3033" spans="11:11" x14ac:dyDescent="0.25">
      <c r="K3033" s="11"/>
    </row>
    <row r="3034" spans="11:11" x14ac:dyDescent="0.25">
      <c r="K3034" s="11"/>
    </row>
    <row r="3035" spans="11:11" x14ac:dyDescent="0.25">
      <c r="K3035" s="11"/>
    </row>
    <row r="3036" spans="11:11" x14ac:dyDescent="0.25">
      <c r="K3036" s="11"/>
    </row>
    <row r="3037" spans="11:11" x14ac:dyDescent="0.25">
      <c r="K3037" s="11"/>
    </row>
    <row r="3038" spans="11:11" x14ac:dyDescent="0.25">
      <c r="K3038" s="11"/>
    </row>
    <row r="3039" spans="11:11" x14ac:dyDescent="0.25">
      <c r="K3039" s="11"/>
    </row>
    <row r="3040" spans="11:11" x14ac:dyDescent="0.25">
      <c r="K3040" s="11"/>
    </row>
    <row r="3041" spans="11:11" x14ac:dyDescent="0.25">
      <c r="K3041" s="11"/>
    </row>
    <row r="3042" spans="11:11" x14ac:dyDescent="0.25">
      <c r="K3042" s="11"/>
    </row>
    <row r="3043" spans="11:11" x14ac:dyDescent="0.25">
      <c r="K3043" s="11"/>
    </row>
    <row r="3044" spans="11:11" x14ac:dyDescent="0.25">
      <c r="K3044" s="11"/>
    </row>
    <row r="3045" spans="11:11" x14ac:dyDescent="0.25">
      <c r="K3045" s="11"/>
    </row>
    <row r="3046" spans="11:11" x14ac:dyDescent="0.25">
      <c r="K3046" s="11"/>
    </row>
    <row r="3047" spans="11:11" x14ac:dyDescent="0.25">
      <c r="K3047" s="11"/>
    </row>
    <row r="3048" spans="11:11" x14ac:dyDescent="0.25">
      <c r="K3048" s="11"/>
    </row>
    <row r="3049" spans="11:11" x14ac:dyDescent="0.25">
      <c r="K3049" s="11"/>
    </row>
    <row r="3050" spans="11:11" x14ac:dyDescent="0.25">
      <c r="K3050" s="11"/>
    </row>
    <row r="3051" spans="11:11" x14ac:dyDescent="0.25">
      <c r="K3051" s="11"/>
    </row>
    <row r="3052" spans="11:11" x14ac:dyDescent="0.25">
      <c r="K3052" s="11"/>
    </row>
    <row r="3053" spans="11:11" x14ac:dyDescent="0.25">
      <c r="K3053" s="11"/>
    </row>
    <row r="3054" spans="11:11" x14ac:dyDescent="0.25">
      <c r="K3054" s="11"/>
    </row>
    <row r="3055" spans="11:11" x14ac:dyDescent="0.25">
      <c r="K3055" s="11"/>
    </row>
    <row r="3056" spans="11:11" x14ac:dyDescent="0.25">
      <c r="K3056" s="11"/>
    </row>
    <row r="3057" spans="11:11" x14ac:dyDescent="0.25">
      <c r="K3057" s="11"/>
    </row>
    <row r="3058" spans="11:11" x14ac:dyDescent="0.25">
      <c r="K3058" s="11"/>
    </row>
    <row r="3059" spans="11:11" x14ac:dyDescent="0.25">
      <c r="K3059" s="11"/>
    </row>
    <row r="3060" spans="11:11" x14ac:dyDescent="0.25">
      <c r="K3060" s="11"/>
    </row>
    <row r="3061" spans="11:11" x14ac:dyDescent="0.25">
      <c r="K3061" s="11"/>
    </row>
    <row r="3062" spans="11:11" x14ac:dyDescent="0.25">
      <c r="K3062" s="11"/>
    </row>
    <row r="3063" spans="11:11" x14ac:dyDescent="0.25">
      <c r="K3063" s="11"/>
    </row>
    <row r="3064" spans="11:11" x14ac:dyDescent="0.25">
      <c r="K3064" s="11"/>
    </row>
    <row r="3065" spans="11:11" x14ac:dyDescent="0.25">
      <c r="K3065" s="11"/>
    </row>
    <row r="3066" spans="11:11" x14ac:dyDescent="0.25">
      <c r="K3066" s="11"/>
    </row>
    <row r="3067" spans="11:11" x14ac:dyDescent="0.25">
      <c r="K3067" s="11"/>
    </row>
    <row r="3068" spans="11:11" x14ac:dyDescent="0.25">
      <c r="K3068" s="11"/>
    </row>
    <row r="3069" spans="11:11" x14ac:dyDescent="0.25">
      <c r="K3069" s="11"/>
    </row>
    <row r="3070" spans="11:11" x14ac:dyDescent="0.25">
      <c r="K3070" s="11"/>
    </row>
    <row r="3071" spans="11:11" x14ac:dyDescent="0.25">
      <c r="K3071" s="11"/>
    </row>
    <row r="3072" spans="11:11" x14ac:dyDescent="0.25">
      <c r="K3072" s="11"/>
    </row>
    <row r="3073" spans="11:11" x14ac:dyDescent="0.25">
      <c r="K3073" s="11"/>
    </row>
    <row r="3074" spans="11:11" x14ac:dyDescent="0.25">
      <c r="K3074" s="11"/>
    </row>
    <row r="3075" spans="11:11" x14ac:dyDescent="0.25">
      <c r="K3075" s="11"/>
    </row>
    <row r="3076" spans="11:11" x14ac:dyDescent="0.25">
      <c r="K3076" s="11"/>
    </row>
    <row r="3077" spans="11:11" x14ac:dyDescent="0.25">
      <c r="K3077" s="11"/>
    </row>
    <row r="3078" spans="11:11" x14ac:dyDescent="0.25">
      <c r="K3078" s="11"/>
    </row>
    <row r="3079" spans="11:11" x14ac:dyDescent="0.25">
      <c r="K3079" s="11"/>
    </row>
    <row r="3080" spans="11:11" x14ac:dyDescent="0.25">
      <c r="K3080" s="11"/>
    </row>
    <row r="3081" spans="11:11" x14ac:dyDescent="0.25">
      <c r="K3081" s="11"/>
    </row>
    <row r="3082" spans="11:11" x14ac:dyDescent="0.25">
      <c r="K3082" s="11"/>
    </row>
    <row r="3083" spans="11:11" x14ac:dyDescent="0.25">
      <c r="K3083" s="11"/>
    </row>
    <row r="3084" spans="11:11" x14ac:dyDescent="0.25">
      <c r="K3084" s="11"/>
    </row>
    <row r="3085" spans="11:11" x14ac:dyDescent="0.25">
      <c r="K3085" s="11"/>
    </row>
    <row r="3086" spans="11:11" x14ac:dyDescent="0.25">
      <c r="K3086" s="11"/>
    </row>
    <row r="3087" spans="11:11" x14ac:dyDescent="0.25">
      <c r="K3087" s="11"/>
    </row>
    <row r="3088" spans="11:11" x14ac:dyDescent="0.25">
      <c r="K3088" s="11"/>
    </row>
    <row r="3089" spans="11:11" x14ac:dyDescent="0.25">
      <c r="K3089" s="11"/>
    </row>
    <row r="3090" spans="11:11" x14ac:dyDescent="0.25">
      <c r="K3090" s="11"/>
    </row>
    <row r="3091" spans="11:11" x14ac:dyDescent="0.25">
      <c r="K3091" s="11"/>
    </row>
    <row r="3092" spans="11:11" x14ac:dyDescent="0.25">
      <c r="K3092" s="11"/>
    </row>
    <row r="3093" spans="11:11" x14ac:dyDescent="0.25">
      <c r="K3093" s="11"/>
    </row>
    <row r="3094" spans="11:11" x14ac:dyDescent="0.25">
      <c r="K3094" s="11"/>
    </row>
    <row r="3095" spans="11:11" x14ac:dyDescent="0.25">
      <c r="K3095" s="11"/>
    </row>
    <row r="3096" spans="11:11" x14ac:dyDescent="0.25">
      <c r="K3096" s="11"/>
    </row>
    <row r="3097" spans="11:11" x14ac:dyDescent="0.25">
      <c r="K3097" s="11"/>
    </row>
    <row r="3098" spans="11:11" x14ac:dyDescent="0.25">
      <c r="K3098" s="11"/>
    </row>
    <row r="3099" spans="11:11" x14ac:dyDescent="0.25">
      <c r="K3099" s="11"/>
    </row>
    <row r="3100" spans="11:11" x14ac:dyDescent="0.25">
      <c r="K3100" s="11"/>
    </row>
    <row r="3101" spans="11:11" x14ac:dyDescent="0.25">
      <c r="K3101" s="11"/>
    </row>
    <row r="3102" spans="11:11" x14ac:dyDescent="0.25">
      <c r="K3102" s="11"/>
    </row>
    <row r="3103" spans="11:11" x14ac:dyDescent="0.25">
      <c r="K3103" s="11"/>
    </row>
    <row r="3104" spans="11:11" x14ac:dyDescent="0.25">
      <c r="K3104" s="11"/>
    </row>
    <row r="3105" spans="11:11" x14ac:dyDescent="0.25">
      <c r="K3105" s="11"/>
    </row>
    <row r="3106" spans="11:11" x14ac:dyDescent="0.25">
      <c r="K3106" s="11"/>
    </row>
    <row r="3107" spans="11:11" x14ac:dyDescent="0.25">
      <c r="K3107" s="11"/>
    </row>
    <row r="3108" spans="11:11" x14ac:dyDescent="0.25">
      <c r="K3108" s="11"/>
    </row>
    <row r="3109" spans="11:11" x14ac:dyDescent="0.25">
      <c r="K3109" s="11"/>
    </row>
    <row r="3110" spans="11:11" x14ac:dyDescent="0.25">
      <c r="K3110" s="11"/>
    </row>
    <row r="3111" spans="11:11" x14ac:dyDescent="0.25">
      <c r="K3111" s="11"/>
    </row>
    <row r="3112" spans="11:11" x14ac:dyDescent="0.25">
      <c r="K3112" s="11"/>
    </row>
    <row r="3113" spans="11:11" x14ac:dyDescent="0.25">
      <c r="K3113" s="11"/>
    </row>
    <row r="3114" spans="11:11" x14ac:dyDescent="0.25">
      <c r="K3114" s="11"/>
    </row>
    <row r="3115" spans="11:11" x14ac:dyDescent="0.25">
      <c r="K3115" s="11"/>
    </row>
    <row r="3116" spans="11:11" x14ac:dyDescent="0.25">
      <c r="K3116" s="11"/>
    </row>
    <row r="3117" spans="11:11" x14ac:dyDescent="0.25">
      <c r="K3117" s="11"/>
    </row>
    <row r="3118" spans="11:11" x14ac:dyDescent="0.25">
      <c r="K3118" s="11"/>
    </row>
    <row r="3119" spans="11:11" x14ac:dyDescent="0.25">
      <c r="K3119" s="11"/>
    </row>
    <row r="3120" spans="11:11" x14ac:dyDescent="0.25">
      <c r="K3120" s="11"/>
    </row>
    <row r="3121" spans="11:11" x14ac:dyDescent="0.25">
      <c r="K3121" s="11"/>
    </row>
    <row r="3122" spans="11:11" x14ac:dyDescent="0.25">
      <c r="K3122" s="11"/>
    </row>
    <row r="3123" spans="11:11" x14ac:dyDescent="0.25">
      <c r="K3123" s="11"/>
    </row>
    <row r="3124" spans="11:11" x14ac:dyDescent="0.25">
      <c r="K3124" s="11"/>
    </row>
    <row r="3125" spans="11:11" x14ac:dyDescent="0.25">
      <c r="K3125" s="11"/>
    </row>
    <row r="3126" spans="11:11" x14ac:dyDescent="0.25">
      <c r="K3126" s="11"/>
    </row>
    <row r="3127" spans="11:11" x14ac:dyDescent="0.25">
      <c r="K3127" s="11"/>
    </row>
    <row r="3128" spans="11:11" x14ac:dyDescent="0.25">
      <c r="K3128" s="11"/>
    </row>
    <row r="3129" spans="11:11" x14ac:dyDescent="0.25">
      <c r="K3129" s="11"/>
    </row>
    <row r="3130" spans="11:11" x14ac:dyDescent="0.25">
      <c r="K3130" s="11"/>
    </row>
    <row r="3131" spans="11:11" x14ac:dyDescent="0.25">
      <c r="K3131" s="11"/>
    </row>
    <row r="3132" spans="11:11" x14ac:dyDescent="0.25">
      <c r="K3132" s="11"/>
    </row>
    <row r="3133" spans="11:11" x14ac:dyDescent="0.25">
      <c r="K3133" s="11"/>
    </row>
    <row r="3134" spans="11:11" x14ac:dyDescent="0.25">
      <c r="K3134" s="11"/>
    </row>
    <row r="3135" spans="11:11" x14ac:dyDescent="0.25">
      <c r="K3135" s="11"/>
    </row>
    <row r="3136" spans="11:11" x14ac:dyDescent="0.25">
      <c r="K3136" s="11"/>
    </row>
    <row r="3137" spans="11:11" x14ac:dyDescent="0.25">
      <c r="K3137" s="11"/>
    </row>
    <row r="3138" spans="11:11" x14ac:dyDescent="0.25">
      <c r="K3138" s="11"/>
    </row>
    <row r="3139" spans="11:11" x14ac:dyDescent="0.25">
      <c r="K3139" s="11"/>
    </row>
    <row r="3140" spans="11:11" x14ac:dyDescent="0.25">
      <c r="K3140" s="11"/>
    </row>
    <row r="3141" spans="11:11" x14ac:dyDescent="0.25">
      <c r="K3141" s="11"/>
    </row>
    <row r="3142" spans="11:11" x14ac:dyDescent="0.25">
      <c r="K3142" s="11"/>
    </row>
    <row r="3143" spans="11:11" x14ac:dyDescent="0.25">
      <c r="K3143" s="11"/>
    </row>
    <row r="3144" spans="11:11" x14ac:dyDescent="0.25">
      <c r="K3144" s="11"/>
    </row>
    <row r="3145" spans="11:11" x14ac:dyDescent="0.25">
      <c r="K3145" s="11"/>
    </row>
    <row r="3146" spans="11:11" x14ac:dyDescent="0.25">
      <c r="K3146" s="11"/>
    </row>
    <row r="3147" spans="11:11" x14ac:dyDescent="0.25">
      <c r="K3147" s="11"/>
    </row>
    <row r="3148" spans="11:11" x14ac:dyDescent="0.25">
      <c r="K3148" s="11"/>
    </row>
    <row r="3149" spans="11:11" x14ac:dyDescent="0.25">
      <c r="K3149" s="11"/>
    </row>
    <row r="3150" spans="11:11" x14ac:dyDescent="0.25">
      <c r="K3150" s="11"/>
    </row>
    <row r="3151" spans="11:11" x14ac:dyDescent="0.25">
      <c r="K3151" s="11"/>
    </row>
    <row r="3152" spans="11:11" x14ac:dyDescent="0.25">
      <c r="K3152" s="11"/>
    </row>
    <row r="3153" spans="11:11" x14ac:dyDescent="0.25">
      <c r="K3153" s="11"/>
    </row>
    <row r="3154" spans="11:11" x14ac:dyDescent="0.25">
      <c r="K3154" s="11"/>
    </row>
    <row r="3155" spans="11:11" x14ac:dyDescent="0.25">
      <c r="K3155" s="11"/>
    </row>
    <row r="3156" spans="11:11" x14ac:dyDescent="0.25">
      <c r="K3156" s="11"/>
    </row>
    <row r="3157" spans="11:11" x14ac:dyDescent="0.25">
      <c r="K3157" s="11"/>
    </row>
    <row r="3158" spans="11:11" x14ac:dyDescent="0.25">
      <c r="K3158" s="11"/>
    </row>
    <row r="3159" spans="11:11" x14ac:dyDescent="0.25">
      <c r="K3159" s="11"/>
    </row>
    <row r="3160" spans="11:11" x14ac:dyDescent="0.25">
      <c r="K3160" s="11"/>
    </row>
    <row r="3161" spans="11:11" x14ac:dyDescent="0.25">
      <c r="K3161" s="11"/>
    </row>
    <row r="3162" spans="11:11" x14ac:dyDescent="0.25">
      <c r="K3162" s="11"/>
    </row>
    <row r="3163" spans="11:11" x14ac:dyDescent="0.25">
      <c r="K3163" s="11"/>
    </row>
    <row r="3164" spans="11:11" x14ac:dyDescent="0.25">
      <c r="K3164" s="11"/>
    </row>
    <row r="3165" spans="11:11" x14ac:dyDescent="0.25">
      <c r="K3165" s="11"/>
    </row>
    <row r="3166" spans="11:11" x14ac:dyDescent="0.25">
      <c r="K3166" s="11"/>
    </row>
    <row r="3167" spans="11:11" x14ac:dyDescent="0.25">
      <c r="K3167" s="11"/>
    </row>
    <row r="3168" spans="11:11" x14ac:dyDescent="0.25">
      <c r="K3168" s="11"/>
    </row>
    <row r="3169" spans="11:11" x14ac:dyDescent="0.25">
      <c r="K3169" s="11"/>
    </row>
    <row r="3170" spans="11:11" x14ac:dyDescent="0.25">
      <c r="K3170" s="11"/>
    </row>
    <row r="3171" spans="11:11" x14ac:dyDescent="0.25">
      <c r="K3171" s="11"/>
    </row>
    <row r="3172" spans="11:11" x14ac:dyDescent="0.25">
      <c r="K3172" s="11"/>
    </row>
    <row r="3173" spans="11:11" x14ac:dyDescent="0.25">
      <c r="K3173" s="11"/>
    </row>
    <row r="3174" spans="11:11" x14ac:dyDescent="0.25">
      <c r="K3174" s="11"/>
    </row>
    <row r="3175" spans="11:11" x14ac:dyDescent="0.25">
      <c r="K3175" s="11"/>
    </row>
    <row r="3176" spans="11:11" x14ac:dyDescent="0.25">
      <c r="K3176" s="11"/>
    </row>
    <row r="3177" spans="11:11" x14ac:dyDescent="0.25">
      <c r="K3177" s="11"/>
    </row>
    <row r="3178" spans="11:11" x14ac:dyDescent="0.25">
      <c r="K3178" s="11"/>
    </row>
    <row r="3179" spans="11:11" x14ac:dyDescent="0.25">
      <c r="K3179" s="11"/>
    </row>
    <row r="3180" spans="11:11" x14ac:dyDescent="0.25">
      <c r="K3180" s="11"/>
    </row>
    <row r="3181" spans="11:11" x14ac:dyDescent="0.25">
      <c r="K3181" s="11"/>
    </row>
    <row r="3182" spans="11:11" x14ac:dyDescent="0.25">
      <c r="K3182" s="11"/>
    </row>
    <row r="3183" spans="11:11" x14ac:dyDescent="0.25">
      <c r="K3183" s="11"/>
    </row>
    <row r="3184" spans="11:11" x14ac:dyDescent="0.25">
      <c r="K3184" s="11"/>
    </row>
    <row r="3185" spans="11:11" x14ac:dyDescent="0.25">
      <c r="K3185" s="11"/>
    </row>
    <row r="3186" spans="11:11" x14ac:dyDescent="0.25">
      <c r="K3186" s="11"/>
    </row>
    <row r="3187" spans="11:11" x14ac:dyDescent="0.25">
      <c r="K3187" s="11"/>
    </row>
    <row r="3188" spans="11:11" x14ac:dyDescent="0.25">
      <c r="K3188" s="11"/>
    </row>
    <row r="3189" spans="11:11" x14ac:dyDescent="0.25">
      <c r="K3189" s="11"/>
    </row>
    <row r="3190" spans="11:11" x14ac:dyDescent="0.25">
      <c r="K3190" s="11"/>
    </row>
    <row r="3191" spans="11:11" x14ac:dyDescent="0.25">
      <c r="K3191" s="11"/>
    </row>
    <row r="3192" spans="11:11" x14ac:dyDescent="0.25">
      <c r="K3192" s="11"/>
    </row>
    <row r="3193" spans="11:11" x14ac:dyDescent="0.25">
      <c r="K3193" s="11"/>
    </row>
    <row r="3194" spans="11:11" x14ac:dyDescent="0.25">
      <c r="K3194" s="11"/>
    </row>
    <row r="3195" spans="11:11" x14ac:dyDescent="0.25">
      <c r="K3195" s="11"/>
    </row>
    <row r="3196" spans="11:11" x14ac:dyDescent="0.25">
      <c r="K3196" s="11"/>
    </row>
    <row r="3197" spans="11:11" x14ac:dyDescent="0.25">
      <c r="K3197" s="11"/>
    </row>
    <row r="3198" spans="11:11" x14ac:dyDescent="0.25">
      <c r="K3198" s="11"/>
    </row>
    <row r="3199" spans="11:11" x14ac:dyDescent="0.25">
      <c r="K3199" s="11"/>
    </row>
    <row r="3200" spans="11:11" x14ac:dyDescent="0.25">
      <c r="K3200" s="11"/>
    </row>
    <row r="3201" spans="11:11" x14ac:dyDescent="0.25">
      <c r="K3201" s="11"/>
    </row>
    <row r="3202" spans="11:11" x14ac:dyDescent="0.25">
      <c r="K3202" s="11"/>
    </row>
    <row r="3203" spans="11:11" x14ac:dyDescent="0.25">
      <c r="K3203" s="11"/>
    </row>
    <row r="3204" spans="11:11" x14ac:dyDescent="0.25">
      <c r="K3204" s="11"/>
    </row>
    <row r="3205" spans="11:11" x14ac:dyDescent="0.25">
      <c r="K3205" s="11"/>
    </row>
    <row r="3206" spans="11:11" x14ac:dyDescent="0.25">
      <c r="K3206" s="11"/>
    </row>
    <row r="3207" spans="11:11" x14ac:dyDescent="0.25">
      <c r="K3207" s="11"/>
    </row>
    <row r="3208" spans="11:11" x14ac:dyDescent="0.25">
      <c r="K3208" s="11"/>
    </row>
    <row r="3209" spans="11:11" x14ac:dyDescent="0.25">
      <c r="K3209" s="11"/>
    </row>
    <row r="3210" spans="11:11" x14ac:dyDescent="0.25">
      <c r="K3210" s="11"/>
    </row>
    <row r="3211" spans="11:11" x14ac:dyDescent="0.25">
      <c r="K3211" s="11"/>
    </row>
    <row r="3212" spans="11:11" x14ac:dyDescent="0.25">
      <c r="K3212" s="11"/>
    </row>
    <row r="3213" spans="11:11" x14ac:dyDescent="0.25">
      <c r="K3213" s="11"/>
    </row>
    <row r="3214" spans="11:11" x14ac:dyDescent="0.25">
      <c r="K3214" s="11"/>
    </row>
    <row r="3215" spans="11:11" x14ac:dyDescent="0.25">
      <c r="K3215" s="11"/>
    </row>
    <row r="3216" spans="11:11" x14ac:dyDescent="0.25">
      <c r="K3216" s="11"/>
    </row>
    <row r="3217" spans="11:11" x14ac:dyDescent="0.25">
      <c r="K3217" s="11"/>
    </row>
    <row r="3218" spans="11:11" x14ac:dyDescent="0.25">
      <c r="K3218" s="11"/>
    </row>
    <row r="3219" spans="11:11" x14ac:dyDescent="0.25">
      <c r="K3219" s="11"/>
    </row>
    <row r="3220" spans="11:11" x14ac:dyDescent="0.25">
      <c r="K3220" s="11"/>
    </row>
    <row r="3221" spans="11:11" x14ac:dyDescent="0.25">
      <c r="K3221" s="11"/>
    </row>
    <row r="3222" spans="11:11" x14ac:dyDescent="0.25">
      <c r="K3222" s="11"/>
    </row>
    <row r="3223" spans="11:11" x14ac:dyDescent="0.25">
      <c r="K3223" s="11"/>
    </row>
    <row r="3224" spans="11:11" x14ac:dyDescent="0.25">
      <c r="K3224" s="11"/>
    </row>
    <row r="3225" spans="11:11" x14ac:dyDescent="0.25">
      <c r="K3225" s="11"/>
    </row>
    <row r="3226" spans="11:11" x14ac:dyDescent="0.25">
      <c r="K3226" s="11"/>
    </row>
    <row r="3227" spans="11:11" x14ac:dyDescent="0.25">
      <c r="K3227" s="11"/>
    </row>
    <row r="3228" spans="11:11" x14ac:dyDescent="0.25">
      <c r="K3228" s="11"/>
    </row>
    <row r="3229" spans="11:11" x14ac:dyDescent="0.25">
      <c r="K3229" s="11"/>
    </row>
    <row r="3230" spans="11:11" x14ac:dyDescent="0.25">
      <c r="K3230" s="11"/>
    </row>
    <row r="3231" spans="11:11" x14ac:dyDescent="0.25">
      <c r="K3231" s="11"/>
    </row>
    <row r="3232" spans="11:11" x14ac:dyDescent="0.25">
      <c r="K3232" s="11"/>
    </row>
    <row r="3233" spans="11:11" x14ac:dyDescent="0.25">
      <c r="K3233" s="11"/>
    </row>
    <row r="3234" spans="11:11" x14ac:dyDescent="0.25">
      <c r="K3234" s="11"/>
    </row>
    <row r="3235" spans="11:11" x14ac:dyDescent="0.25">
      <c r="K3235" s="11"/>
    </row>
    <row r="3236" spans="11:11" x14ac:dyDescent="0.25">
      <c r="K3236" s="11"/>
    </row>
    <row r="3237" spans="11:11" x14ac:dyDescent="0.25">
      <c r="K3237" s="11"/>
    </row>
    <row r="3238" spans="11:11" x14ac:dyDescent="0.25">
      <c r="K3238" s="11"/>
    </row>
    <row r="3239" spans="11:11" x14ac:dyDescent="0.25">
      <c r="K3239" s="11"/>
    </row>
    <row r="3240" spans="11:11" x14ac:dyDescent="0.25">
      <c r="K3240" s="11"/>
    </row>
    <row r="3241" spans="11:11" x14ac:dyDescent="0.25">
      <c r="K3241" s="11"/>
    </row>
    <row r="3242" spans="11:11" x14ac:dyDescent="0.25">
      <c r="K3242" s="11"/>
    </row>
    <row r="3243" spans="11:11" x14ac:dyDescent="0.25">
      <c r="K3243" s="11"/>
    </row>
    <row r="3244" spans="11:11" x14ac:dyDescent="0.25">
      <c r="K3244" s="11"/>
    </row>
    <row r="3245" spans="11:11" x14ac:dyDescent="0.25">
      <c r="K3245" s="11"/>
    </row>
    <row r="3246" spans="11:11" x14ac:dyDescent="0.25">
      <c r="K3246" s="11"/>
    </row>
    <row r="3247" spans="11:11" x14ac:dyDescent="0.25">
      <c r="K3247" s="11"/>
    </row>
    <row r="3248" spans="11:11" x14ac:dyDescent="0.25">
      <c r="K3248" s="11"/>
    </row>
    <row r="3249" spans="11:11" x14ac:dyDescent="0.25">
      <c r="K3249" s="11"/>
    </row>
    <row r="3250" spans="11:11" x14ac:dyDescent="0.25">
      <c r="K3250" s="11"/>
    </row>
    <row r="3251" spans="11:11" x14ac:dyDescent="0.25">
      <c r="K3251" s="11"/>
    </row>
    <row r="3252" spans="11:11" x14ac:dyDescent="0.25">
      <c r="K3252" s="11"/>
    </row>
    <row r="3253" spans="11:11" x14ac:dyDescent="0.25">
      <c r="K3253" s="11"/>
    </row>
    <row r="3254" spans="11:11" x14ac:dyDescent="0.25">
      <c r="K3254" s="11"/>
    </row>
    <row r="3255" spans="11:11" x14ac:dyDescent="0.25">
      <c r="K3255" s="11"/>
    </row>
    <row r="3256" spans="11:11" x14ac:dyDescent="0.25">
      <c r="K3256" s="11"/>
    </row>
    <row r="3257" spans="11:11" x14ac:dyDescent="0.25">
      <c r="K3257" s="11"/>
    </row>
    <row r="3258" spans="11:11" x14ac:dyDescent="0.25">
      <c r="K3258" s="11"/>
    </row>
    <row r="3259" spans="11:11" x14ac:dyDescent="0.25">
      <c r="K3259" s="11"/>
    </row>
    <row r="3260" spans="11:11" x14ac:dyDescent="0.25">
      <c r="K3260" s="11"/>
    </row>
    <row r="3261" spans="11:11" x14ac:dyDescent="0.25">
      <c r="K3261" s="11"/>
    </row>
    <row r="3262" spans="11:11" x14ac:dyDescent="0.25">
      <c r="K3262" s="11"/>
    </row>
    <row r="3263" spans="11:11" x14ac:dyDescent="0.25">
      <c r="K3263" s="11"/>
    </row>
    <row r="3264" spans="11:11" x14ac:dyDescent="0.25">
      <c r="K3264" s="11"/>
    </row>
    <row r="3265" spans="11:11" x14ac:dyDescent="0.25">
      <c r="K3265" s="11"/>
    </row>
    <row r="3266" spans="11:11" x14ac:dyDescent="0.25">
      <c r="K3266" s="11"/>
    </row>
    <row r="3267" spans="11:11" x14ac:dyDescent="0.25">
      <c r="K3267" s="11"/>
    </row>
    <row r="3268" spans="11:11" x14ac:dyDescent="0.25">
      <c r="K3268" s="11"/>
    </row>
    <row r="3269" spans="11:11" x14ac:dyDescent="0.25">
      <c r="K3269" s="11"/>
    </row>
    <row r="3270" spans="11:11" x14ac:dyDescent="0.25">
      <c r="K3270" s="11"/>
    </row>
    <row r="3271" spans="11:11" x14ac:dyDescent="0.25">
      <c r="K3271" s="11"/>
    </row>
    <row r="3272" spans="11:11" x14ac:dyDescent="0.25">
      <c r="K3272" s="11"/>
    </row>
    <row r="3273" spans="11:11" x14ac:dyDescent="0.25">
      <c r="K3273" s="11"/>
    </row>
    <row r="3274" spans="11:11" x14ac:dyDescent="0.25">
      <c r="K3274" s="11"/>
    </row>
    <row r="3275" spans="11:11" x14ac:dyDescent="0.25">
      <c r="K3275" s="11"/>
    </row>
    <row r="3276" spans="11:11" x14ac:dyDescent="0.25">
      <c r="K3276" s="11"/>
    </row>
    <row r="3277" spans="11:11" x14ac:dyDescent="0.25">
      <c r="K3277" s="11"/>
    </row>
    <row r="3278" spans="11:11" x14ac:dyDescent="0.25">
      <c r="K3278" s="11"/>
    </row>
    <row r="3279" spans="11:11" x14ac:dyDescent="0.25">
      <c r="K3279" s="11"/>
    </row>
    <row r="3280" spans="11:11" x14ac:dyDescent="0.25">
      <c r="K3280" s="11"/>
    </row>
    <row r="3281" spans="11:11" x14ac:dyDescent="0.25">
      <c r="K3281" s="11"/>
    </row>
    <row r="3282" spans="11:11" x14ac:dyDescent="0.25">
      <c r="K3282" s="11"/>
    </row>
    <row r="3283" spans="11:11" x14ac:dyDescent="0.25">
      <c r="K3283" s="11"/>
    </row>
    <row r="3284" spans="11:11" x14ac:dyDescent="0.25">
      <c r="K3284" s="11"/>
    </row>
    <row r="3285" spans="11:11" x14ac:dyDescent="0.25">
      <c r="K3285" s="11"/>
    </row>
    <row r="3286" spans="11:11" x14ac:dyDescent="0.25">
      <c r="K3286" s="11"/>
    </row>
    <row r="3287" spans="11:11" x14ac:dyDescent="0.25">
      <c r="K3287" s="11"/>
    </row>
    <row r="3288" spans="11:11" x14ac:dyDescent="0.25">
      <c r="K3288" s="11"/>
    </row>
    <row r="3289" spans="11:11" x14ac:dyDescent="0.25">
      <c r="K3289" s="11"/>
    </row>
    <row r="3290" spans="11:11" x14ac:dyDescent="0.25">
      <c r="K3290" s="11"/>
    </row>
    <row r="3291" spans="11:11" x14ac:dyDescent="0.25">
      <c r="K3291" s="11"/>
    </row>
    <row r="3292" spans="11:11" x14ac:dyDescent="0.25">
      <c r="K3292" s="11"/>
    </row>
    <row r="3293" spans="11:11" x14ac:dyDescent="0.25">
      <c r="K3293" s="11"/>
    </row>
    <row r="3294" spans="11:11" x14ac:dyDescent="0.25">
      <c r="K3294" s="11"/>
    </row>
    <row r="3295" spans="11:11" x14ac:dyDescent="0.25">
      <c r="K3295" s="11"/>
    </row>
    <row r="3296" spans="11:11" x14ac:dyDescent="0.25">
      <c r="K3296" s="11"/>
    </row>
    <row r="3297" spans="11:11" x14ac:dyDescent="0.25">
      <c r="K3297" s="11"/>
    </row>
    <row r="3298" spans="11:11" x14ac:dyDescent="0.25">
      <c r="K3298" s="11"/>
    </row>
    <row r="3299" spans="11:11" x14ac:dyDescent="0.25">
      <c r="K3299" s="11"/>
    </row>
    <row r="3300" spans="11:11" x14ac:dyDescent="0.25">
      <c r="K3300" s="11"/>
    </row>
    <row r="3301" spans="11:11" x14ac:dyDescent="0.25">
      <c r="K3301" s="11"/>
    </row>
    <row r="3302" spans="11:11" x14ac:dyDescent="0.25">
      <c r="K3302" s="11"/>
    </row>
    <row r="3303" spans="11:11" x14ac:dyDescent="0.25">
      <c r="K3303" s="11"/>
    </row>
    <row r="3304" spans="11:11" x14ac:dyDescent="0.25">
      <c r="K3304" s="11"/>
    </row>
    <row r="3305" spans="11:11" x14ac:dyDescent="0.25">
      <c r="K3305" s="11"/>
    </row>
    <row r="3306" spans="11:11" x14ac:dyDescent="0.25">
      <c r="K3306" s="11"/>
    </row>
    <row r="3307" spans="11:11" x14ac:dyDescent="0.25">
      <c r="K3307" s="11"/>
    </row>
    <row r="3308" spans="11:11" x14ac:dyDescent="0.25">
      <c r="K3308" s="11"/>
    </row>
    <row r="3309" spans="11:11" x14ac:dyDescent="0.25">
      <c r="K3309" s="11"/>
    </row>
    <row r="3310" spans="11:11" x14ac:dyDescent="0.25">
      <c r="K3310" s="11"/>
    </row>
    <row r="3311" spans="11:11" x14ac:dyDescent="0.25">
      <c r="K3311" s="11"/>
    </row>
    <row r="3312" spans="11:11" x14ac:dyDescent="0.25">
      <c r="K3312" s="11"/>
    </row>
    <row r="3313" spans="11:11" x14ac:dyDescent="0.25">
      <c r="K3313" s="11"/>
    </row>
    <row r="3314" spans="11:11" x14ac:dyDescent="0.25">
      <c r="K3314" s="11"/>
    </row>
    <row r="3315" spans="11:11" x14ac:dyDescent="0.25">
      <c r="K3315" s="11"/>
    </row>
    <row r="3316" spans="11:11" x14ac:dyDescent="0.25">
      <c r="K3316" s="11"/>
    </row>
    <row r="3317" spans="11:11" x14ac:dyDescent="0.25">
      <c r="K3317" s="11"/>
    </row>
    <row r="3318" spans="11:11" x14ac:dyDescent="0.25">
      <c r="K3318" s="11"/>
    </row>
    <row r="3319" spans="11:11" x14ac:dyDescent="0.25">
      <c r="K3319" s="11"/>
    </row>
    <row r="3320" spans="11:11" x14ac:dyDescent="0.25">
      <c r="K3320" s="11"/>
    </row>
    <row r="3321" spans="11:11" x14ac:dyDescent="0.25">
      <c r="K3321" s="11"/>
    </row>
    <row r="3322" spans="11:11" x14ac:dyDescent="0.25">
      <c r="K3322" s="11"/>
    </row>
    <row r="3323" spans="11:11" x14ac:dyDescent="0.25">
      <c r="K3323" s="11"/>
    </row>
    <row r="3324" spans="11:11" x14ac:dyDescent="0.25">
      <c r="K3324" s="11"/>
    </row>
    <row r="3325" spans="11:11" x14ac:dyDescent="0.25">
      <c r="K3325" s="11"/>
    </row>
    <row r="3326" spans="11:11" x14ac:dyDescent="0.25">
      <c r="K3326" s="11"/>
    </row>
    <row r="3327" spans="11:11" x14ac:dyDescent="0.25">
      <c r="K3327" s="11"/>
    </row>
    <row r="3328" spans="11:11" x14ac:dyDescent="0.25">
      <c r="K3328" s="11"/>
    </row>
    <row r="3329" spans="11:11" x14ac:dyDescent="0.25">
      <c r="K3329" s="11"/>
    </row>
    <row r="3330" spans="11:11" x14ac:dyDescent="0.25">
      <c r="K3330" s="11"/>
    </row>
    <row r="3331" spans="11:11" x14ac:dyDescent="0.25">
      <c r="K3331" s="11"/>
    </row>
    <row r="3332" spans="11:11" x14ac:dyDescent="0.25">
      <c r="K3332" s="11"/>
    </row>
    <row r="3333" spans="11:11" x14ac:dyDescent="0.25">
      <c r="K3333" s="11"/>
    </row>
    <row r="3334" spans="11:11" x14ac:dyDescent="0.25">
      <c r="K3334" s="11"/>
    </row>
    <row r="3335" spans="11:11" x14ac:dyDescent="0.25">
      <c r="K3335" s="11"/>
    </row>
    <row r="3336" spans="11:11" x14ac:dyDescent="0.25">
      <c r="K3336" s="11"/>
    </row>
    <row r="3337" spans="11:11" x14ac:dyDescent="0.25">
      <c r="K3337" s="11"/>
    </row>
    <row r="3338" spans="11:11" x14ac:dyDescent="0.25">
      <c r="K3338" s="11"/>
    </row>
    <row r="3339" spans="11:11" x14ac:dyDescent="0.25">
      <c r="K3339" s="11"/>
    </row>
    <row r="3340" spans="11:11" x14ac:dyDescent="0.25">
      <c r="K3340" s="11"/>
    </row>
    <row r="3341" spans="11:11" x14ac:dyDescent="0.25">
      <c r="K3341" s="11"/>
    </row>
    <row r="3342" spans="11:11" x14ac:dyDescent="0.25">
      <c r="K3342" s="11"/>
    </row>
    <row r="3343" spans="11:11" x14ac:dyDescent="0.25">
      <c r="K3343" s="11"/>
    </row>
    <row r="3344" spans="11:11" x14ac:dyDescent="0.25">
      <c r="K3344" s="11"/>
    </row>
    <row r="3345" spans="11:11" x14ac:dyDescent="0.25">
      <c r="K3345" s="11"/>
    </row>
    <row r="3346" spans="11:11" x14ac:dyDescent="0.25">
      <c r="K3346" s="11"/>
    </row>
    <row r="3347" spans="11:11" x14ac:dyDescent="0.25">
      <c r="K3347" s="11"/>
    </row>
    <row r="3348" spans="11:11" x14ac:dyDescent="0.25">
      <c r="K3348" s="11"/>
    </row>
    <row r="3349" spans="11:11" x14ac:dyDescent="0.25">
      <c r="K3349" s="11"/>
    </row>
    <row r="3350" spans="11:11" x14ac:dyDescent="0.25">
      <c r="K3350" s="11"/>
    </row>
    <row r="3351" spans="11:11" x14ac:dyDescent="0.25">
      <c r="K3351" s="11"/>
    </row>
    <row r="3352" spans="11:11" x14ac:dyDescent="0.25">
      <c r="K3352" s="11"/>
    </row>
    <row r="3353" spans="11:11" x14ac:dyDescent="0.25">
      <c r="K3353" s="11"/>
    </row>
    <row r="3354" spans="11:11" x14ac:dyDescent="0.25">
      <c r="K3354" s="11"/>
    </row>
    <row r="3355" spans="11:11" x14ac:dyDescent="0.25">
      <c r="K3355" s="11"/>
    </row>
    <row r="3356" spans="11:11" x14ac:dyDescent="0.25">
      <c r="K3356" s="11"/>
    </row>
    <row r="3357" spans="11:11" x14ac:dyDescent="0.25">
      <c r="K3357" s="11"/>
    </row>
    <row r="3358" spans="11:11" x14ac:dyDescent="0.25">
      <c r="K3358" s="11"/>
    </row>
    <row r="3359" spans="11:11" x14ac:dyDescent="0.25">
      <c r="K3359" s="11"/>
    </row>
    <row r="3360" spans="11:11" x14ac:dyDescent="0.25">
      <c r="K3360" s="11"/>
    </row>
    <row r="3361" spans="11:11" x14ac:dyDescent="0.25">
      <c r="K3361" s="11"/>
    </row>
    <row r="3362" spans="11:11" x14ac:dyDescent="0.25">
      <c r="K3362" s="11"/>
    </row>
    <row r="3363" spans="11:11" x14ac:dyDescent="0.25">
      <c r="K3363" s="11"/>
    </row>
    <row r="3364" spans="11:11" x14ac:dyDescent="0.25">
      <c r="K3364" s="11"/>
    </row>
    <row r="3365" spans="11:11" x14ac:dyDescent="0.25">
      <c r="K3365" s="11"/>
    </row>
    <row r="3366" spans="11:11" x14ac:dyDescent="0.25">
      <c r="K3366" s="11"/>
    </row>
    <row r="3367" spans="11:11" x14ac:dyDescent="0.25">
      <c r="K3367" s="11"/>
    </row>
    <row r="3368" spans="11:11" x14ac:dyDescent="0.25">
      <c r="K3368" s="11"/>
    </row>
    <row r="3369" spans="11:11" x14ac:dyDescent="0.25">
      <c r="K3369" s="11"/>
    </row>
    <row r="3370" spans="11:11" x14ac:dyDescent="0.25">
      <c r="K3370" s="11"/>
    </row>
    <row r="3371" spans="11:11" x14ac:dyDescent="0.25">
      <c r="K3371" s="11"/>
    </row>
    <row r="3372" spans="11:11" x14ac:dyDescent="0.25">
      <c r="K3372" s="11"/>
    </row>
    <row r="3373" spans="11:11" x14ac:dyDescent="0.25">
      <c r="K3373" s="11"/>
    </row>
    <row r="3374" spans="11:11" x14ac:dyDescent="0.25">
      <c r="K3374" s="11"/>
    </row>
    <row r="3375" spans="11:11" x14ac:dyDescent="0.25">
      <c r="K3375" s="11"/>
    </row>
    <row r="3376" spans="11:11" x14ac:dyDescent="0.25">
      <c r="K3376" s="11"/>
    </row>
    <row r="3377" spans="11:11" x14ac:dyDescent="0.25">
      <c r="K3377" s="11"/>
    </row>
    <row r="3378" spans="11:11" x14ac:dyDescent="0.25">
      <c r="K3378" s="11"/>
    </row>
    <row r="3379" spans="11:11" x14ac:dyDescent="0.25">
      <c r="K3379" s="11"/>
    </row>
    <row r="3380" spans="11:11" x14ac:dyDescent="0.25">
      <c r="K3380" s="11"/>
    </row>
    <row r="3381" spans="11:11" x14ac:dyDescent="0.25">
      <c r="K3381" s="11"/>
    </row>
    <row r="3382" spans="11:11" x14ac:dyDescent="0.25">
      <c r="K3382" s="11"/>
    </row>
    <row r="3383" spans="11:11" x14ac:dyDescent="0.25">
      <c r="K3383" s="11"/>
    </row>
    <row r="3384" spans="11:11" x14ac:dyDescent="0.25">
      <c r="K3384" s="11"/>
    </row>
    <row r="3385" spans="11:11" x14ac:dyDescent="0.25">
      <c r="K3385" s="11"/>
    </row>
    <row r="3386" spans="11:11" x14ac:dyDescent="0.25">
      <c r="K3386" s="11"/>
    </row>
    <row r="3387" spans="11:11" x14ac:dyDescent="0.25">
      <c r="K3387" s="11"/>
    </row>
    <row r="3388" spans="11:11" x14ac:dyDescent="0.25">
      <c r="K3388" s="11"/>
    </row>
    <row r="3389" spans="11:11" x14ac:dyDescent="0.25">
      <c r="K3389" s="11"/>
    </row>
    <row r="3390" spans="11:11" x14ac:dyDescent="0.25">
      <c r="K3390" s="11"/>
    </row>
    <row r="3391" spans="11:11" x14ac:dyDescent="0.25">
      <c r="K3391" s="11"/>
    </row>
    <row r="3392" spans="11:11" x14ac:dyDescent="0.25">
      <c r="K3392" s="11"/>
    </row>
    <row r="3393" spans="11:11" x14ac:dyDescent="0.25">
      <c r="K3393" s="11"/>
    </row>
    <row r="3394" spans="11:11" x14ac:dyDescent="0.25">
      <c r="K3394" s="11"/>
    </row>
    <row r="3395" spans="11:11" x14ac:dyDescent="0.25">
      <c r="K3395" s="11"/>
    </row>
    <row r="3396" spans="11:11" x14ac:dyDescent="0.25">
      <c r="K3396" s="11"/>
    </row>
    <row r="3397" spans="11:11" x14ac:dyDescent="0.25">
      <c r="K3397" s="11"/>
    </row>
    <row r="3398" spans="11:11" x14ac:dyDescent="0.25">
      <c r="K3398" s="11"/>
    </row>
    <row r="3399" spans="11:11" x14ac:dyDescent="0.25">
      <c r="K3399" s="11"/>
    </row>
    <row r="3400" spans="11:11" x14ac:dyDescent="0.25">
      <c r="K3400" s="11"/>
    </row>
    <row r="3401" spans="11:11" x14ac:dyDescent="0.25">
      <c r="K3401" s="11"/>
    </row>
    <row r="3402" spans="11:11" x14ac:dyDescent="0.25">
      <c r="K3402" s="11"/>
    </row>
    <row r="3403" spans="11:11" x14ac:dyDescent="0.25">
      <c r="K3403" s="11"/>
    </row>
    <row r="3404" spans="11:11" x14ac:dyDescent="0.25">
      <c r="K3404" s="11"/>
    </row>
    <row r="3405" spans="11:11" x14ac:dyDescent="0.25">
      <c r="K3405" s="11"/>
    </row>
    <row r="3406" spans="11:11" x14ac:dyDescent="0.25">
      <c r="K3406" s="11"/>
    </row>
    <row r="3407" spans="11:11" x14ac:dyDescent="0.25">
      <c r="K3407" s="11"/>
    </row>
    <row r="3408" spans="11:11" x14ac:dyDescent="0.25">
      <c r="K3408" s="11"/>
    </row>
    <row r="3409" spans="11:11" x14ac:dyDescent="0.25">
      <c r="K3409" s="11"/>
    </row>
    <row r="3410" spans="11:11" x14ac:dyDescent="0.25">
      <c r="K3410" s="11"/>
    </row>
    <row r="3411" spans="11:11" x14ac:dyDescent="0.25">
      <c r="K3411" s="11"/>
    </row>
    <row r="3412" spans="11:11" x14ac:dyDescent="0.25">
      <c r="K3412" s="11"/>
    </row>
    <row r="3413" spans="11:11" x14ac:dyDescent="0.25">
      <c r="K3413" s="11"/>
    </row>
    <row r="3414" spans="11:11" x14ac:dyDescent="0.25">
      <c r="K3414" s="11"/>
    </row>
    <row r="3415" spans="11:11" x14ac:dyDescent="0.25">
      <c r="K3415" s="11"/>
    </row>
    <row r="3416" spans="11:11" x14ac:dyDescent="0.25">
      <c r="K3416" s="11"/>
    </row>
    <row r="3417" spans="11:11" x14ac:dyDescent="0.25">
      <c r="K3417" s="11"/>
    </row>
    <row r="3418" spans="11:11" x14ac:dyDescent="0.25">
      <c r="K3418" s="11"/>
    </row>
    <row r="3419" spans="11:11" x14ac:dyDescent="0.25">
      <c r="K3419" s="11"/>
    </row>
    <row r="3420" spans="11:11" x14ac:dyDescent="0.25">
      <c r="K3420" s="11"/>
    </row>
    <row r="3421" spans="11:11" x14ac:dyDescent="0.25">
      <c r="K3421" s="11"/>
    </row>
    <row r="3422" spans="11:11" x14ac:dyDescent="0.25">
      <c r="K3422" s="11"/>
    </row>
    <row r="3423" spans="11:11" x14ac:dyDescent="0.25">
      <c r="K3423" s="11"/>
    </row>
    <row r="3424" spans="11:11" x14ac:dyDescent="0.25">
      <c r="K3424" s="11"/>
    </row>
    <row r="3425" spans="11:11" x14ac:dyDescent="0.25">
      <c r="K3425" s="11"/>
    </row>
    <row r="3426" spans="11:11" x14ac:dyDescent="0.25">
      <c r="K3426" s="11"/>
    </row>
    <row r="3427" spans="11:11" x14ac:dyDescent="0.25">
      <c r="K3427" s="11"/>
    </row>
    <row r="3428" spans="11:11" x14ac:dyDescent="0.25">
      <c r="K3428" s="11"/>
    </row>
    <row r="3429" spans="11:11" x14ac:dyDescent="0.25">
      <c r="K3429" s="11"/>
    </row>
    <row r="3430" spans="11:11" x14ac:dyDescent="0.25">
      <c r="K3430" s="11"/>
    </row>
    <row r="3431" spans="11:11" x14ac:dyDescent="0.25">
      <c r="K3431" s="11"/>
    </row>
    <row r="3432" spans="11:11" x14ac:dyDescent="0.25">
      <c r="K3432" s="11"/>
    </row>
    <row r="3433" spans="11:11" x14ac:dyDescent="0.25">
      <c r="K3433" s="11"/>
    </row>
    <row r="3434" spans="11:11" x14ac:dyDescent="0.25">
      <c r="K3434" s="11"/>
    </row>
    <row r="3435" spans="11:11" x14ac:dyDescent="0.25">
      <c r="K3435" s="11"/>
    </row>
    <row r="3436" spans="11:11" x14ac:dyDescent="0.25">
      <c r="K3436" s="11"/>
    </row>
    <row r="3437" spans="11:11" x14ac:dyDescent="0.25">
      <c r="K3437" s="11"/>
    </row>
    <row r="3438" spans="11:11" x14ac:dyDescent="0.25">
      <c r="K3438" s="11"/>
    </row>
    <row r="3439" spans="11:11" x14ac:dyDescent="0.25">
      <c r="K3439" s="11"/>
    </row>
    <row r="3440" spans="11:11" x14ac:dyDescent="0.25">
      <c r="K3440" s="11"/>
    </row>
    <row r="3441" spans="11:11" x14ac:dyDescent="0.25">
      <c r="K3441" s="11"/>
    </row>
  </sheetData>
  <conditionalFormatting sqref="J13:J23 J32 J35:J37">
    <cfRule type="cellIs" dxfId="34" priority="15" operator="equal">
      <formula>0</formula>
    </cfRule>
  </conditionalFormatting>
  <conditionalFormatting sqref="J31 J38:J39">
    <cfRule type="cellIs" dxfId="33" priority="14" operator="equal">
      <formula>0</formula>
    </cfRule>
  </conditionalFormatting>
  <conditionalFormatting sqref="J26:J29">
    <cfRule type="cellIs" dxfId="32" priority="8" operator="equal">
      <formula>0</formula>
    </cfRule>
  </conditionalFormatting>
  <conditionalFormatting sqref="J40:J41">
    <cfRule type="cellIs" dxfId="31" priority="6" operator="equal">
      <formula>0</formula>
    </cfRule>
  </conditionalFormatting>
  <conditionalFormatting sqref="J44:J47">
    <cfRule type="cellIs" dxfId="30" priority="5" operator="equal">
      <formula>0</formula>
    </cfRule>
  </conditionalFormatting>
  <conditionalFormatting sqref="J9:J10">
    <cfRule type="cellIs" dxfId="29" priority="4" operator="equal">
      <formula>0</formula>
    </cfRule>
  </conditionalFormatting>
  <conditionalFormatting sqref="J33">
    <cfRule type="cellIs" dxfId="28" priority="3" operator="equal">
      <formula>0</formula>
    </cfRule>
  </conditionalFormatting>
  <conditionalFormatting sqref="J34">
    <cfRule type="cellIs" dxfId="27" priority="2" operator="equal">
      <formula>0</formula>
    </cfRule>
  </conditionalFormatting>
  <conditionalFormatting sqref="J30">
    <cfRule type="cellIs" dxfId="26" priority="1" operator="equal">
      <formula>0</formula>
    </cfRule>
  </conditionalFormatting>
  <pageMargins left="0.7" right="0.7" top="0.75" bottom="0.75" header="0.3" footer="0.3"/>
  <pageSetup scale="72" fitToHeight="0" orientation="landscape" r:id="rId1"/>
  <ignoredErrors>
    <ignoredError sqref="E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54F14-43D4-4199-9619-43BCFA66627A}">
  <dimension ref="A1:P51"/>
  <sheetViews>
    <sheetView topLeftCell="A4" zoomScale="120" zoomScaleNormal="120" workbookViewId="0">
      <selection activeCell="D10" sqref="D10"/>
    </sheetView>
  </sheetViews>
  <sheetFormatPr defaultRowHeight="12.5" x14ac:dyDescent="0.25"/>
  <cols>
    <col min="1" max="1" width="6.1796875" style="246" customWidth="1"/>
    <col min="2" max="2" width="113.54296875" customWidth="1"/>
    <col min="14" max="14" width="6.7265625" customWidth="1"/>
    <col min="15" max="16" width="8.81640625" hidden="1" customWidth="1"/>
  </cols>
  <sheetData>
    <row r="1" spans="1:16" ht="13" x14ac:dyDescent="0.3">
      <c r="A1" s="245" t="s">
        <v>166</v>
      </c>
      <c r="B1" s="212"/>
    </row>
    <row r="2" spans="1:16" ht="13" x14ac:dyDescent="0.3">
      <c r="A2" s="221"/>
      <c r="B2" s="214" t="s">
        <v>143</v>
      </c>
    </row>
    <row r="3" spans="1:16" x14ac:dyDescent="0.25">
      <c r="A3" s="221"/>
      <c r="B3" s="217" t="s">
        <v>161</v>
      </c>
    </row>
    <row r="4" spans="1:16" ht="30.65" customHeight="1" x14ac:dyDescent="0.25">
      <c r="A4" s="221"/>
      <c r="B4" s="215" t="s">
        <v>255</v>
      </c>
    </row>
    <row r="5" spans="1:16" ht="30" customHeight="1" x14ac:dyDescent="0.25">
      <c r="A5" s="221"/>
      <c r="B5" s="215" t="s">
        <v>256</v>
      </c>
    </row>
    <row r="6" spans="1:16" ht="25" x14ac:dyDescent="0.25">
      <c r="A6" s="221"/>
      <c r="B6" s="215" t="s">
        <v>276</v>
      </c>
    </row>
    <row r="7" spans="1:16" x14ac:dyDescent="0.25">
      <c r="A7" s="221"/>
      <c r="B7" s="222" t="s">
        <v>147</v>
      </c>
    </row>
    <row r="8" spans="1:16" x14ac:dyDescent="0.25">
      <c r="A8" s="221"/>
      <c r="B8" s="217" t="s">
        <v>152</v>
      </c>
    </row>
    <row r="9" spans="1:16" ht="68.5" customHeight="1" x14ac:dyDescent="0.3">
      <c r="A9" s="221"/>
      <c r="B9" s="215" t="s">
        <v>160</v>
      </c>
      <c r="C9" s="216"/>
      <c r="D9" s="216"/>
      <c r="E9" s="216"/>
      <c r="F9" s="216"/>
      <c r="G9" s="216"/>
      <c r="H9" s="216"/>
      <c r="I9" s="216"/>
      <c r="J9" s="216"/>
      <c r="K9" s="216"/>
      <c r="L9" s="216"/>
      <c r="M9" s="216"/>
      <c r="N9" s="216"/>
      <c r="O9" s="216"/>
      <c r="P9" s="216"/>
    </row>
    <row r="10" spans="1:16" ht="94.15" customHeight="1" x14ac:dyDescent="0.25">
      <c r="A10" s="221"/>
      <c r="B10" s="215" t="s">
        <v>336</v>
      </c>
    </row>
    <row r="11" spans="1:16" ht="25" x14ac:dyDescent="0.25">
      <c r="A11" s="221"/>
      <c r="B11" s="215" t="s">
        <v>226</v>
      </c>
    </row>
    <row r="12" spans="1:16" ht="20.5" customHeight="1" x14ac:dyDescent="0.25">
      <c r="A12" s="221"/>
      <c r="B12" s="275" t="s">
        <v>257</v>
      </c>
    </row>
    <row r="13" spans="1:16" ht="25" x14ac:dyDescent="0.25">
      <c r="A13" s="221"/>
      <c r="B13" s="215" t="s">
        <v>244</v>
      </c>
    </row>
    <row r="14" spans="1:16" ht="16.149999999999999" customHeight="1" x14ac:dyDescent="0.25">
      <c r="B14" s="216"/>
      <c r="C14" s="216"/>
      <c r="D14" s="216"/>
      <c r="E14" s="216"/>
      <c r="F14" s="216"/>
      <c r="G14" s="216"/>
      <c r="H14" s="216"/>
      <c r="I14" s="216"/>
      <c r="J14" s="216"/>
      <c r="K14" s="216"/>
      <c r="L14" s="216"/>
      <c r="M14" s="216"/>
      <c r="N14" s="216"/>
      <c r="O14" s="216"/>
      <c r="P14" s="216"/>
    </row>
    <row r="15" spans="1:16" ht="13" x14ac:dyDescent="0.3">
      <c r="A15" s="247" t="s">
        <v>144</v>
      </c>
      <c r="B15" s="214" t="s">
        <v>145</v>
      </c>
    </row>
    <row r="16" spans="1:16" ht="29.5" customHeight="1" x14ac:dyDescent="0.25">
      <c r="A16" s="221"/>
      <c r="B16" s="215" t="s">
        <v>164</v>
      </c>
    </row>
    <row r="17" spans="1:3" ht="25" x14ac:dyDescent="0.25">
      <c r="A17" s="221"/>
      <c r="B17" s="215" t="s">
        <v>165</v>
      </c>
    </row>
    <row r="18" spans="1:3" ht="31.15" customHeight="1" x14ac:dyDescent="0.25">
      <c r="A18" s="221">
        <v>2</v>
      </c>
      <c r="B18" s="295" t="s">
        <v>258</v>
      </c>
    </row>
    <row r="19" spans="1:3" ht="87.5" x14ac:dyDescent="0.25">
      <c r="A19" s="221" t="s">
        <v>155</v>
      </c>
      <c r="B19" s="222" t="s">
        <v>156</v>
      </c>
    </row>
    <row r="20" spans="1:3" ht="12.65" customHeight="1" x14ac:dyDescent="0.25">
      <c r="A20" s="221"/>
      <c r="B20" s="215" t="s">
        <v>259</v>
      </c>
    </row>
    <row r="21" spans="1:3" ht="59.5" customHeight="1" x14ac:dyDescent="0.25">
      <c r="A21" s="221">
        <v>5</v>
      </c>
      <c r="B21" s="292" t="s">
        <v>245</v>
      </c>
    </row>
    <row r="22" spans="1:3" ht="37.5" x14ac:dyDescent="0.25">
      <c r="A22" s="221">
        <v>6</v>
      </c>
      <c r="B22" s="215" t="s">
        <v>274</v>
      </c>
    </row>
    <row r="23" spans="1:3" x14ac:dyDescent="0.25">
      <c r="A23" s="221">
        <v>10</v>
      </c>
      <c r="B23" s="404" t="s">
        <v>333</v>
      </c>
    </row>
    <row r="24" spans="1:3" x14ac:dyDescent="0.25">
      <c r="A24" s="221">
        <v>12</v>
      </c>
      <c r="B24" s="215" t="s">
        <v>229</v>
      </c>
    </row>
    <row r="25" spans="1:3" ht="37.5" x14ac:dyDescent="0.25">
      <c r="A25" s="221">
        <v>14</v>
      </c>
      <c r="B25" s="292" t="s">
        <v>247</v>
      </c>
    </row>
    <row r="26" spans="1:3" ht="41.5" customHeight="1" x14ac:dyDescent="0.25">
      <c r="A26" s="221">
        <v>15</v>
      </c>
      <c r="B26" s="292" t="s">
        <v>275</v>
      </c>
    </row>
    <row r="27" spans="1:3" x14ac:dyDescent="0.25">
      <c r="A27" s="221"/>
      <c r="B27" s="274" t="s">
        <v>230</v>
      </c>
    </row>
    <row r="28" spans="1:3" x14ac:dyDescent="0.25">
      <c r="A28" s="221">
        <v>23</v>
      </c>
      <c r="B28" s="404" t="s">
        <v>332</v>
      </c>
    </row>
    <row r="29" spans="1:3" x14ac:dyDescent="0.25">
      <c r="A29" s="221">
        <v>28</v>
      </c>
      <c r="B29" s="222" t="s">
        <v>227</v>
      </c>
    </row>
    <row r="30" spans="1:3" ht="25" x14ac:dyDescent="0.25">
      <c r="A30" s="221">
        <v>30</v>
      </c>
      <c r="B30" s="292" t="s">
        <v>248</v>
      </c>
    </row>
    <row r="31" spans="1:3" ht="25" x14ac:dyDescent="0.25">
      <c r="A31" s="221">
        <v>32</v>
      </c>
      <c r="B31" s="215" t="s">
        <v>260</v>
      </c>
      <c r="C31" s="276"/>
    </row>
    <row r="32" spans="1:3" ht="37.5" x14ac:dyDescent="0.25">
      <c r="A32" s="221">
        <v>33</v>
      </c>
      <c r="B32" s="404" t="s">
        <v>261</v>
      </c>
      <c r="C32" s="276"/>
    </row>
    <row r="33" spans="1:3" ht="25" x14ac:dyDescent="0.25">
      <c r="A33" s="221">
        <v>34</v>
      </c>
      <c r="B33" s="215" t="s">
        <v>262</v>
      </c>
      <c r="C33" s="276"/>
    </row>
    <row r="34" spans="1:3" x14ac:dyDescent="0.25">
      <c r="A34" s="221">
        <v>35</v>
      </c>
      <c r="B34" s="215" t="s">
        <v>231</v>
      </c>
      <c r="C34" s="276"/>
    </row>
    <row r="35" spans="1:3" x14ac:dyDescent="0.25">
      <c r="A35" s="221">
        <v>36</v>
      </c>
      <c r="B35" s="215" t="s">
        <v>232</v>
      </c>
    </row>
    <row r="36" spans="1:3" ht="25" x14ac:dyDescent="0.25">
      <c r="A36" s="221">
        <v>37</v>
      </c>
      <c r="B36" s="215" t="s">
        <v>263</v>
      </c>
      <c r="C36" s="276"/>
    </row>
    <row r="37" spans="1:3" ht="25" x14ac:dyDescent="0.25">
      <c r="A37" s="221">
        <v>38</v>
      </c>
      <c r="B37" s="215" t="s">
        <v>264</v>
      </c>
      <c r="C37" s="276"/>
    </row>
    <row r="38" spans="1:3" ht="12.65" customHeight="1" x14ac:dyDescent="0.25">
      <c r="A38" s="221">
        <v>40</v>
      </c>
      <c r="B38" s="215" t="s">
        <v>249</v>
      </c>
    </row>
    <row r="39" spans="1:3" ht="53.5" customHeight="1" x14ac:dyDescent="0.25">
      <c r="A39" s="221" t="s">
        <v>250</v>
      </c>
      <c r="B39" s="292" t="s">
        <v>270</v>
      </c>
      <c r="C39" s="276"/>
    </row>
    <row r="40" spans="1:3" ht="34.9" customHeight="1" x14ac:dyDescent="0.25">
      <c r="A40" s="221">
        <v>45</v>
      </c>
      <c r="B40" s="292" t="s">
        <v>271</v>
      </c>
      <c r="C40" s="276"/>
    </row>
    <row r="41" spans="1:3" x14ac:dyDescent="0.25">
      <c r="A41" s="221">
        <v>46</v>
      </c>
      <c r="B41" s="215" t="s">
        <v>234</v>
      </c>
    </row>
    <row r="42" spans="1:3" x14ac:dyDescent="0.25">
      <c r="A42" s="221">
        <v>47</v>
      </c>
      <c r="B42" s="215" t="s">
        <v>233</v>
      </c>
    </row>
    <row r="43" spans="1:3" x14ac:dyDescent="0.25">
      <c r="A43" s="221">
        <v>48</v>
      </c>
      <c r="B43" s="215" t="s">
        <v>272</v>
      </c>
    </row>
    <row r="44" spans="1:3" ht="25" x14ac:dyDescent="0.25">
      <c r="A44" s="221"/>
      <c r="B44" s="215" t="s">
        <v>273</v>
      </c>
    </row>
    <row r="45" spans="1:3" ht="37.5" x14ac:dyDescent="0.25">
      <c r="A45" s="221">
        <v>50</v>
      </c>
      <c r="B45" s="215" t="s">
        <v>265</v>
      </c>
    </row>
    <row r="46" spans="1:3" x14ac:dyDescent="0.25">
      <c r="A46" s="221">
        <v>51</v>
      </c>
      <c r="B46" s="215" t="s">
        <v>225</v>
      </c>
    </row>
    <row r="47" spans="1:3" ht="37.5" x14ac:dyDescent="0.25">
      <c r="A47" s="221">
        <v>52</v>
      </c>
      <c r="B47" s="215" t="s">
        <v>239</v>
      </c>
    </row>
    <row r="48" spans="1:3" ht="37.5" x14ac:dyDescent="0.25">
      <c r="A48" s="221">
        <v>52</v>
      </c>
      <c r="B48" s="215" t="s">
        <v>240</v>
      </c>
    </row>
    <row r="49" spans="1:2" x14ac:dyDescent="0.25">
      <c r="A49" s="221">
        <v>54</v>
      </c>
      <c r="B49" s="215" t="s">
        <v>241</v>
      </c>
    </row>
    <row r="50" spans="1:2" x14ac:dyDescent="0.25">
      <c r="A50" s="221">
        <v>55</v>
      </c>
      <c r="B50" s="215" t="s">
        <v>242</v>
      </c>
    </row>
    <row r="51" spans="1:2" ht="12.65" customHeight="1" x14ac:dyDescent="0.25">
      <c r="A51" s="221"/>
      <c r="B51" s="220"/>
    </row>
  </sheetData>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458"/>
  <sheetViews>
    <sheetView tabSelected="1" topLeftCell="A35" zoomScale="120" zoomScaleNormal="120" zoomScaleSheetLayoutView="110" workbookViewId="0">
      <selection activeCell="N46" sqref="N46"/>
    </sheetView>
  </sheetViews>
  <sheetFormatPr defaultColWidth="9.1796875" defaultRowHeight="12.5" x14ac:dyDescent="0.25"/>
  <cols>
    <col min="1" max="1" width="19.26953125" style="150" customWidth="1"/>
    <col min="2" max="2" width="28.81640625" style="150" customWidth="1"/>
    <col min="3" max="3" width="10.81640625" style="95" customWidth="1"/>
    <col min="4" max="4" width="10.453125" style="131" customWidth="1"/>
    <col min="5" max="5" width="13.54296875" style="64" customWidth="1"/>
    <col min="6" max="6" width="17.7265625" style="64" customWidth="1"/>
    <col min="7" max="7" width="15.26953125" style="64" customWidth="1"/>
    <col min="8" max="8" width="13.7265625" style="64" customWidth="1"/>
    <col min="9" max="9" width="13.26953125" style="64" customWidth="1"/>
    <col min="10" max="10" width="6.81640625" style="64" customWidth="1"/>
    <col min="11" max="11" width="18.7265625" style="97" customWidth="1"/>
    <col min="12" max="12" width="4.7265625" style="64" customWidth="1"/>
    <col min="13" max="13" width="9.1796875" style="306" customWidth="1"/>
    <col min="14" max="14" width="63.453125" style="64" customWidth="1"/>
    <col min="15" max="16384" width="9.1796875" style="64"/>
  </cols>
  <sheetData>
    <row r="1" spans="1:23" ht="26" x14ac:dyDescent="0.3">
      <c r="A1" s="257" t="s">
        <v>0</v>
      </c>
      <c r="B1" s="137" t="s">
        <v>78</v>
      </c>
      <c r="C1" s="58"/>
      <c r="D1" s="303" t="s">
        <v>100</v>
      </c>
      <c r="E1" s="59"/>
      <c r="F1" s="60" t="s">
        <v>1</v>
      </c>
      <c r="G1" s="60" t="s">
        <v>2</v>
      </c>
      <c r="H1" s="61" t="s">
        <v>3</v>
      </c>
      <c r="I1" s="62" t="s">
        <v>4</v>
      </c>
      <c r="J1" s="60"/>
      <c r="K1" s="63" t="s">
        <v>5</v>
      </c>
    </row>
    <row r="2" spans="1:23" ht="13" x14ac:dyDescent="0.3">
      <c r="A2" s="258" t="s">
        <v>76</v>
      </c>
      <c r="B2" s="189"/>
      <c r="C2" s="65" t="s">
        <v>6</v>
      </c>
      <c r="D2" s="304" t="s">
        <v>99</v>
      </c>
      <c r="E2" s="66" t="s">
        <v>3</v>
      </c>
      <c r="F2" s="66" t="s">
        <v>7</v>
      </c>
      <c r="G2" s="66" t="s">
        <v>8</v>
      </c>
      <c r="H2" s="67" t="s">
        <v>235</v>
      </c>
      <c r="I2" s="68" t="s">
        <v>235</v>
      </c>
      <c r="J2" s="66" t="s">
        <v>9</v>
      </c>
      <c r="K2" s="69" t="s">
        <v>10</v>
      </c>
    </row>
    <row r="3" spans="1:23" ht="13.5" thickBot="1" x14ac:dyDescent="0.35">
      <c r="A3" s="258" t="s">
        <v>42</v>
      </c>
      <c r="B3" s="70" t="s">
        <v>11</v>
      </c>
      <c r="C3" s="70" t="s">
        <v>12</v>
      </c>
      <c r="D3" s="305" t="s">
        <v>98</v>
      </c>
      <c r="E3" s="71" t="s">
        <v>13</v>
      </c>
      <c r="F3" s="71" t="s">
        <v>14</v>
      </c>
      <c r="G3" s="71" t="s">
        <v>15</v>
      </c>
      <c r="H3" s="72" t="s">
        <v>16</v>
      </c>
      <c r="I3" s="73" t="s">
        <v>17</v>
      </c>
      <c r="J3" s="71" t="s">
        <v>18</v>
      </c>
      <c r="K3" s="74" t="s">
        <v>19</v>
      </c>
    </row>
    <row r="4" spans="1:23" ht="13.5" thickBot="1" x14ac:dyDescent="0.35">
      <c r="A4" s="259"/>
      <c r="B4" s="70"/>
      <c r="C4" s="70"/>
      <c r="D4" s="106"/>
      <c r="E4" s="71"/>
      <c r="F4" s="71"/>
      <c r="G4" s="71"/>
      <c r="H4" s="72"/>
      <c r="I4" s="73"/>
      <c r="J4" s="71"/>
      <c r="K4" s="74"/>
    </row>
    <row r="5" spans="1:23" ht="14.25" customHeight="1" thickBot="1" x14ac:dyDescent="0.35">
      <c r="A5" s="260" t="s">
        <v>20</v>
      </c>
      <c r="B5" s="76" t="s">
        <v>21</v>
      </c>
      <c r="C5" s="76" t="s">
        <v>22</v>
      </c>
      <c r="D5" s="107"/>
      <c r="E5" s="75" t="s">
        <v>23</v>
      </c>
      <c r="F5" s="75" t="s">
        <v>24</v>
      </c>
      <c r="G5" s="75" t="s">
        <v>25</v>
      </c>
      <c r="H5" s="75" t="s">
        <v>26</v>
      </c>
      <c r="I5" s="77" t="s">
        <v>27</v>
      </c>
      <c r="J5" s="75" t="s">
        <v>28</v>
      </c>
      <c r="K5" s="77" t="s">
        <v>29</v>
      </c>
    </row>
    <row r="6" spans="1:23" ht="13.5" customHeight="1" x14ac:dyDescent="0.25">
      <c r="A6" s="261"/>
      <c r="B6" s="139" t="s">
        <v>104</v>
      </c>
      <c r="C6" s="31"/>
      <c r="D6" s="108"/>
      <c r="E6" s="296">
        <v>218</v>
      </c>
      <c r="F6" s="78"/>
      <c r="G6" s="79"/>
      <c r="H6" s="80"/>
      <c r="I6" s="79"/>
      <c r="J6" s="81"/>
      <c r="K6" s="82"/>
    </row>
    <row r="7" spans="1:23" ht="13" x14ac:dyDescent="0.25">
      <c r="A7" s="262"/>
      <c r="B7" s="155" t="s">
        <v>105</v>
      </c>
      <c r="C7" s="36"/>
      <c r="D7" s="109"/>
      <c r="E7" s="297">
        <v>181</v>
      </c>
      <c r="F7" s="83"/>
      <c r="G7" s="1"/>
      <c r="H7" s="84"/>
      <c r="I7" s="1"/>
      <c r="J7" s="85"/>
      <c r="K7" s="86"/>
    </row>
    <row r="8" spans="1:23" s="99" customFormat="1" ht="13" x14ac:dyDescent="0.3">
      <c r="A8" s="263" t="s">
        <v>266</v>
      </c>
      <c r="B8" s="148"/>
      <c r="C8" s="134"/>
      <c r="D8" s="135"/>
      <c r="E8" s="138"/>
      <c r="F8" s="136"/>
      <c r="G8" s="138"/>
      <c r="H8" s="136"/>
      <c r="I8" s="138"/>
      <c r="J8" s="133"/>
      <c r="K8" s="145"/>
      <c r="L8" s="2"/>
      <c r="O8" s="100"/>
      <c r="P8" s="100"/>
      <c r="Q8" s="100"/>
      <c r="R8" s="100"/>
      <c r="S8" s="98"/>
      <c r="T8" s="101"/>
      <c r="U8" s="101"/>
      <c r="V8" s="101"/>
      <c r="W8" s="101"/>
    </row>
    <row r="9" spans="1:23" s="87" customFormat="1" ht="15" customHeight="1" x14ac:dyDescent="0.25">
      <c r="A9" s="262">
        <v>105</v>
      </c>
      <c r="B9" s="35" t="s">
        <v>72</v>
      </c>
      <c r="C9" s="36" t="s">
        <v>30</v>
      </c>
      <c r="D9" s="132">
        <v>5.0000000000000001E-3</v>
      </c>
      <c r="E9" s="141">
        <f>ROUND(D9*$E$6,0)</f>
        <v>1</v>
      </c>
      <c r="F9" s="170">
        <v>1</v>
      </c>
      <c r="G9" s="103">
        <f>(E9)*(F9)</f>
        <v>1</v>
      </c>
      <c r="H9" s="170">
        <v>12</v>
      </c>
      <c r="I9" s="191">
        <f>(G9)*(H9)</f>
        <v>12</v>
      </c>
      <c r="J9" s="204">
        <v>57.91</v>
      </c>
      <c r="K9" s="164">
        <f>(I9)*(J9)</f>
        <v>694.92</v>
      </c>
      <c r="M9" s="307"/>
    </row>
    <row r="10" spans="1:23" s="87" customFormat="1" ht="13" x14ac:dyDescent="0.25">
      <c r="A10" s="264" t="s">
        <v>85</v>
      </c>
      <c r="B10" s="35" t="s">
        <v>86</v>
      </c>
      <c r="C10" s="36" t="s">
        <v>30</v>
      </c>
      <c r="D10" s="132">
        <v>5.0000000000000001E-3</v>
      </c>
      <c r="E10" s="141">
        <f>ROUND(D10*$E$6,0)</f>
        <v>1</v>
      </c>
      <c r="F10" s="170">
        <v>1</v>
      </c>
      <c r="G10" s="203">
        <f>(E10)*(F10)</f>
        <v>1</v>
      </c>
      <c r="H10" s="170">
        <v>1</v>
      </c>
      <c r="I10" s="191">
        <f>(G10)*(H10)</f>
        <v>1</v>
      </c>
      <c r="J10" s="204">
        <v>57.91</v>
      </c>
      <c r="K10" s="164">
        <f>(I10)*(J10)</f>
        <v>57.91</v>
      </c>
      <c r="M10" s="307"/>
    </row>
    <row r="11" spans="1:23" ht="13.15" customHeight="1" x14ac:dyDescent="0.25">
      <c r="A11" s="265"/>
      <c r="B11" s="154" t="s">
        <v>267</v>
      </c>
      <c r="C11" s="118"/>
      <c r="D11" s="119"/>
      <c r="E11" s="120"/>
      <c r="F11" s="171"/>
      <c r="G11" s="172"/>
      <c r="H11" s="128">
        <f>SUM(H9:H10)</f>
        <v>13</v>
      </c>
      <c r="I11" s="160">
        <f>SUM(I9:I10)</f>
        <v>13</v>
      </c>
      <c r="J11" s="165"/>
      <c r="K11" s="165">
        <f>SUM(K9:K10)</f>
        <v>752.82999999999993</v>
      </c>
    </row>
    <row r="12" spans="1:23" ht="13" x14ac:dyDescent="0.25">
      <c r="A12" s="266" t="s">
        <v>101</v>
      </c>
      <c r="B12" s="149"/>
      <c r="C12" s="41"/>
      <c r="D12" s="110"/>
      <c r="E12" s="3"/>
      <c r="F12" s="174"/>
      <c r="G12" s="175"/>
      <c r="H12" s="174"/>
      <c r="I12" s="161"/>
      <c r="J12" s="166"/>
      <c r="K12" s="166"/>
      <c r="M12" s="199"/>
      <c r="N12" s="199"/>
    </row>
    <row r="13" spans="1:23" s="87" customFormat="1" ht="13" x14ac:dyDescent="0.25">
      <c r="A13" s="262" t="s">
        <v>117</v>
      </c>
      <c r="B13" s="35" t="s">
        <v>88</v>
      </c>
      <c r="C13" s="36" t="s">
        <v>30</v>
      </c>
      <c r="D13" s="147">
        <v>0.01</v>
      </c>
      <c r="E13" s="194">
        <f t="shared" ref="E13:E14" si="0">ROUND(D13*$E$6,0)</f>
        <v>2</v>
      </c>
      <c r="F13" s="170">
        <v>1</v>
      </c>
      <c r="G13" s="103">
        <f>(E13)*(F13)</f>
        <v>2</v>
      </c>
      <c r="H13" s="170">
        <v>0.5</v>
      </c>
      <c r="I13" s="191">
        <f t="shared" ref="I13:I27" si="1">(G13)*(H13)</f>
        <v>1</v>
      </c>
      <c r="J13" s="204">
        <v>57.91</v>
      </c>
      <c r="K13" s="164">
        <f t="shared" ref="K13:K24" si="2">(I13)*(J13)</f>
        <v>57.91</v>
      </c>
      <c r="M13" s="199"/>
      <c r="N13" s="199"/>
    </row>
    <row r="14" spans="1:23" s="87" customFormat="1" ht="13" x14ac:dyDescent="0.25">
      <c r="A14" s="267">
        <v>111</v>
      </c>
      <c r="B14" s="196" t="s">
        <v>89</v>
      </c>
      <c r="C14" s="192" t="s">
        <v>30</v>
      </c>
      <c r="D14" s="197">
        <v>1</v>
      </c>
      <c r="E14" s="194">
        <f t="shared" si="0"/>
        <v>218</v>
      </c>
      <c r="F14" s="193">
        <v>1</v>
      </c>
      <c r="G14" s="198">
        <f>(E14)*(F14)</f>
        <v>218</v>
      </c>
      <c r="H14" s="193">
        <v>0.25</v>
      </c>
      <c r="I14" s="191">
        <f t="shared" si="1"/>
        <v>54.5</v>
      </c>
      <c r="J14" s="204">
        <v>57.91</v>
      </c>
      <c r="K14" s="164">
        <f t="shared" si="2"/>
        <v>3156.0949999999998</v>
      </c>
      <c r="M14" s="199"/>
      <c r="N14" s="199"/>
    </row>
    <row r="15" spans="1:23" s="87" customFormat="1" ht="13" x14ac:dyDescent="0.25">
      <c r="A15" s="268" t="s">
        <v>163</v>
      </c>
      <c r="B15" s="196" t="s">
        <v>119</v>
      </c>
      <c r="C15" s="192" t="s">
        <v>30</v>
      </c>
      <c r="D15" s="197">
        <v>1</v>
      </c>
      <c r="E15" s="194">
        <f>ROUND(D15*$E$6,0)</f>
        <v>218</v>
      </c>
      <c r="F15" s="193">
        <v>1</v>
      </c>
      <c r="G15" s="198">
        <f>(E15)*(F15)</f>
        <v>218</v>
      </c>
      <c r="H15" s="193">
        <v>1.5</v>
      </c>
      <c r="I15" s="191">
        <f t="shared" si="1"/>
        <v>327</v>
      </c>
      <c r="J15" s="204">
        <v>57.91</v>
      </c>
      <c r="K15" s="164">
        <f t="shared" si="2"/>
        <v>18936.57</v>
      </c>
      <c r="M15" s="199"/>
      <c r="N15" s="199"/>
    </row>
    <row r="16" spans="1:23" s="199" customFormat="1" ht="13" x14ac:dyDescent="0.25">
      <c r="A16" s="267" t="s">
        <v>162</v>
      </c>
      <c r="B16" s="196" t="s">
        <v>204</v>
      </c>
      <c r="C16" s="192" t="s">
        <v>30</v>
      </c>
      <c r="D16" s="197">
        <v>1</v>
      </c>
      <c r="E16" s="194">
        <f>ROUND(D16*$E$6,0)</f>
        <v>218</v>
      </c>
      <c r="F16" s="193">
        <v>1</v>
      </c>
      <c r="G16" s="198">
        <f t="shared" ref="G16:G21" si="3">(E16)*(F16)</f>
        <v>218</v>
      </c>
      <c r="H16" s="205">
        <v>8</v>
      </c>
      <c r="I16" s="191">
        <f t="shared" si="1"/>
        <v>1744</v>
      </c>
      <c r="J16" s="204">
        <v>57.91</v>
      </c>
      <c r="K16" s="204">
        <f t="shared" si="2"/>
        <v>100995.04</v>
      </c>
    </row>
    <row r="17" spans="1:25" s="87" customFormat="1" ht="26" x14ac:dyDescent="0.25">
      <c r="A17" s="262" t="s">
        <v>176</v>
      </c>
      <c r="B17" s="35" t="s">
        <v>46</v>
      </c>
      <c r="C17" s="201" t="s">
        <v>109</v>
      </c>
      <c r="D17" s="293">
        <v>0.13</v>
      </c>
      <c r="E17" s="141">
        <f>ROUND(D17*$E$6,0)</f>
        <v>28</v>
      </c>
      <c r="F17" s="170">
        <v>1</v>
      </c>
      <c r="G17" s="198">
        <f t="shared" si="3"/>
        <v>28</v>
      </c>
      <c r="H17" s="414">
        <v>40</v>
      </c>
      <c r="I17" s="191">
        <f>(G17)*(H17)</f>
        <v>1120</v>
      </c>
      <c r="J17" s="204">
        <v>57.91</v>
      </c>
      <c r="K17" s="164">
        <f>(I17)*(J17)</f>
        <v>64859.199999999997</v>
      </c>
      <c r="M17" s="199"/>
      <c r="N17" s="199"/>
    </row>
    <row r="18" spans="1:25" s="87" customFormat="1" ht="54.65" customHeight="1" x14ac:dyDescent="0.25">
      <c r="A18" s="267" t="s">
        <v>220</v>
      </c>
      <c r="B18" s="196" t="s">
        <v>84</v>
      </c>
      <c r="C18" s="192" t="s">
        <v>82</v>
      </c>
      <c r="D18" s="197">
        <v>1</v>
      </c>
      <c r="E18" s="141">
        <f>ROUND(D18*$E$6,0)</f>
        <v>218</v>
      </c>
      <c r="F18" s="193">
        <v>1</v>
      </c>
      <c r="G18" s="198">
        <f t="shared" si="3"/>
        <v>218</v>
      </c>
      <c r="H18" s="415">
        <v>10</v>
      </c>
      <c r="I18" s="191">
        <f t="shared" si="1"/>
        <v>2180</v>
      </c>
      <c r="J18" s="204">
        <v>57.91</v>
      </c>
      <c r="K18" s="164">
        <f t="shared" si="2"/>
        <v>126243.79999999999</v>
      </c>
      <c r="M18" s="199"/>
      <c r="N18" s="199"/>
      <c r="Y18" s="190"/>
    </row>
    <row r="19" spans="1:25" s="87" customFormat="1" ht="26" x14ac:dyDescent="0.25">
      <c r="A19" s="262" t="s">
        <v>167</v>
      </c>
      <c r="B19" s="35" t="s">
        <v>32</v>
      </c>
      <c r="C19" s="156" t="s">
        <v>38</v>
      </c>
      <c r="D19" s="109">
        <v>1</v>
      </c>
      <c r="E19" s="141">
        <f t="shared" ref="E19:E27" si="4">ROUND(D19*$E$6,0)</f>
        <v>218</v>
      </c>
      <c r="F19" s="170">
        <v>1</v>
      </c>
      <c r="G19" s="198">
        <f t="shared" si="3"/>
        <v>218</v>
      </c>
      <c r="H19" s="170">
        <v>1</v>
      </c>
      <c r="I19" s="146">
        <f t="shared" si="1"/>
        <v>218</v>
      </c>
      <c r="J19" s="164">
        <v>0</v>
      </c>
      <c r="K19" s="164">
        <f t="shared" si="2"/>
        <v>0</v>
      </c>
      <c r="M19" s="199"/>
      <c r="N19" s="199"/>
    </row>
    <row r="20" spans="1:25" s="87" customFormat="1" ht="26" x14ac:dyDescent="0.25">
      <c r="A20" s="262" t="s">
        <v>168</v>
      </c>
      <c r="B20" s="35" t="s">
        <v>33</v>
      </c>
      <c r="C20" s="156" t="s">
        <v>39</v>
      </c>
      <c r="D20" s="109">
        <v>1</v>
      </c>
      <c r="E20" s="141">
        <f t="shared" si="4"/>
        <v>218</v>
      </c>
      <c r="F20" s="170">
        <v>1</v>
      </c>
      <c r="G20" s="198">
        <f t="shared" si="3"/>
        <v>218</v>
      </c>
      <c r="H20" s="170">
        <v>3</v>
      </c>
      <c r="I20" s="146">
        <f t="shared" si="1"/>
        <v>654</v>
      </c>
      <c r="J20" s="164">
        <v>0</v>
      </c>
      <c r="K20" s="164">
        <f t="shared" si="2"/>
        <v>0</v>
      </c>
      <c r="M20" s="199"/>
      <c r="N20" s="199"/>
    </row>
    <row r="21" spans="1:25" s="87" customFormat="1" ht="26" x14ac:dyDescent="0.25">
      <c r="A21" s="262" t="s">
        <v>169</v>
      </c>
      <c r="B21" s="35" t="s">
        <v>34</v>
      </c>
      <c r="C21" s="156" t="s">
        <v>40</v>
      </c>
      <c r="D21" s="109">
        <v>1</v>
      </c>
      <c r="E21" s="141">
        <f t="shared" si="4"/>
        <v>218</v>
      </c>
      <c r="F21" s="170">
        <v>1</v>
      </c>
      <c r="G21" s="198">
        <f t="shared" si="3"/>
        <v>218</v>
      </c>
      <c r="H21" s="170">
        <v>0.25</v>
      </c>
      <c r="I21" s="146">
        <f t="shared" si="1"/>
        <v>54.5</v>
      </c>
      <c r="J21" s="164">
        <v>0</v>
      </c>
      <c r="K21" s="164">
        <f t="shared" si="2"/>
        <v>0</v>
      </c>
      <c r="M21" s="199"/>
      <c r="N21" s="199"/>
    </row>
    <row r="22" spans="1:25" s="199" customFormat="1" ht="13" x14ac:dyDescent="0.25">
      <c r="A22" s="262"/>
      <c r="B22" s="405"/>
      <c r="C22" s="201"/>
      <c r="D22" s="109"/>
      <c r="E22" s="141"/>
      <c r="F22" s="205"/>
      <c r="G22" s="198"/>
      <c r="H22" s="312"/>
      <c r="I22" s="146"/>
      <c r="J22" s="204"/>
      <c r="K22" s="204"/>
    </row>
    <row r="23" spans="1:25" s="87" customFormat="1" ht="13" x14ac:dyDescent="0.25">
      <c r="A23" s="262" t="s">
        <v>170</v>
      </c>
      <c r="B23" s="35" t="s">
        <v>112</v>
      </c>
      <c r="C23" s="192" t="s">
        <v>30</v>
      </c>
      <c r="D23" s="109">
        <v>1</v>
      </c>
      <c r="E23" s="141">
        <f t="shared" si="4"/>
        <v>218</v>
      </c>
      <c r="F23" s="170">
        <v>1</v>
      </c>
      <c r="G23" s="170">
        <f>(E23)*(F23)</f>
        <v>218</v>
      </c>
      <c r="H23" s="170">
        <v>6</v>
      </c>
      <c r="I23" s="146">
        <f t="shared" si="1"/>
        <v>1308</v>
      </c>
      <c r="J23" s="204">
        <v>57.91</v>
      </c>
      <c r="K23" s="164">
        <f t="shared" si="2"/>
        <v>75746.28</v>
      </c>
      <c r="M23" s="199"/>
      <c r="N23" s="199"/>
    </row>
    <row r="24" spans="1:25" s="199" customFormat="1" ht="26" x14ac:dyDescent="0.25">
      <c r="A24" s="262" t="s">
        <v>201</v>
      </c>
      <c r="B24" s="200" t="s">
        <v>202</v>
      </c>
      <c r="C24" s="192" t="s">
        <v>203</v>
      </c>
      <c r="D24" s="109">
        <v>0.75</v>
      </c>
      <c r="E24" s="141">
        <f t="shared" si="4"/>
        <v>164</v>
      </c>
      <c r="F24" s="205">
        <v>1</v>
      </c>
      <c r="G24" s="205">
        <f>(E24)*(F24)</f>
        <v>164</v>
      </c>
      <c r="H24" s="205">
        <v>1</v>
      </c>
      <c r="I24" s="146">
        <f t="shared" si="1"/>
        <v>164</v>
      </c>
      <c r="J24" s="204">
        <v>57.91</v>
      </c>
      <c r="K24" s="204">
        <f t="shared" si="2"/>
        <v>9497.24</v>
      </c>
    </row>
    <row r="25" spans="1:25" s="87" customFormat="1" ht="56.5" customHeight="1" x14ac:dyDescent="0.25">
      <c r="A25" s="262" t="s">
        <v>171</v>
      </c>
      <c r="B25" s="35" t="s">
        <v>172</v>
      </c>
      <c r="C25" s="36" t="s">
        <v>173</v>
      </c>
      <c r="D25" s="109">
        <v>1</v>
      </c>
      <c r="E25" s="141">
        <f t="shared" si="4"/>
        <v>218</v>
      </c>
      <c r="F25" s="170">
        <v>1</v>
      </c>
      <c r="G25" s="103">
        <f>(E25)*(F25)</f>
        <v>218</v>
      </c>
      <c r="H25" s="205">
        <v>20</v>
      </c>
      <c r="I25" s="146">
        <f t="shared" si="1"/>
        <v>4360</v>
      </c>
      <c r="J25" s="204">
        <v>57.91</v>
      </c>
      <c r="K25" s="164">
        <f>(I25)*(J25)</f>
        <v>252487.59999999998</v>
      </c>
      <c r="M25" s="199"/>
      <c r="N25" s="199"/>
    </row>
    <row r="26" spans="1:25" s="199" customFormat="1" ht="13" x14ac:dyDescent="0.25">
      <c r="A26" s="262" t="s">
        <v>174</v>
      </c>
      <c r="B26" s="200" t="s">
        <v>175</v>
      </c>
      <c r="C26" s="201" t="s">
        <v>30</v>
      </c>
      <c r="D26" s="293">
        <v>0.36</v>
      </c>
      <c r="E26" s="141">
        <f t="shared" si="4"/>
        <v>78</v>
      </c>
      <c r="F26" s="205">
        <v>1</v>
      </c>
      <c r="G26" s="203">
        <f t="shared" ref="G26:G27" si="5">(E26)*(F26)</f>
        <v>78</v>
      </c>
      <c r="H26" s="205">
        <v>16</v>
      </c>
      <c r="I26" s="146">
        <f t="shared" si="1"/>
        <v>1248</v>
      </c>
      <c r="J26" s="204">
        <v>57.91</v>
      </c>
      <c r="K26" s="204">
        <f t="shared" ref="K26:K27" si="6">(I26)*(J26)</f>
        <v>72271.679999999993</v>
      </c>
    </row>
    <row r="27" spans="1:25" s="199" customFormat="1" ht="13" x14ac:dyDescent="0.25">
      <c r="A27" s="262" t="s">
        <v>174</v>
      </c>
      <c r="B27" s="254" t="s">
        <v>200</v>
      </c>
      <c r="C27" s="201" t="s">
        <v>30</v>
      </c>
      <c r="D27" s="293">
        <v>0.22</v>
      </c>
      <c r="E27" s="141">
        <f t="shared" si="4"/>
        <v>48</v>
      </c>
      <c r="F27" s="205">
        <v>1</v>
      </c>
      <c r="G27" s="203">
        <f t="shared" si="5"/>
        <v>48</v>
      </c>
      <c r="H27" s="205">
        <v>16</v>
      </c>
      <c r="I27" s="146">
        <f t="shared" si="1"/>
        <v>768</v>
      </c>
      <c r="J27" s="204">
        <v>57.91</v>
      </c>
      <c r="K27" s="204">
        <f t="shared" si="6"/>
        <v>44474.879999999997</v>
      </c>
    </row>
    <row r="28" spans="1:25" ht="13" x14ac:dyDescent="0.25">
      <c r="A28" s="422"/>
      <c r="B28" s="424" t="s">
        <v>95</v>
      </c>
      <c r="C28" s="426"/>
      <c r="D28" s="428"/>
      <c r="E28" s="430"/>
      <c r="F28" s="432"/>
      <c r="G28" s="173" t="s">
        <v>106</v>
      </c>
      <c r="H28" s="128">
        <f>SUM(H13:H26)</f>
        <v>107.5</v>
      </c>
      <c r="I28" s="434">
        <f>SUM(I13:I27)</f>
        <v>14201</v>
      </c>
      <c r="J28" s="420"/>
      <c r="K28" s="418">
        <f>SUM(K13:K27)</f>
        <v>768726.29500000004</v>
      </c>
      <c r="M28" s="199"/>
      <c r="N28" s="199"/>
    </row>
    <row r="29" spans="1:25" s="140" customFormat="1" ht="13" x14ac:dyDescent="0.25">
      <c r="A29" s="423"/>
      <c r="B29" s="425"/>
      <c r="C29" s="427"/>
      <c r="D29" s="429"/>
      <c r="E29" s="431"/>
      <c r="F29" s="436"/>
      <c r="G29" s="173" t="s">
        <v>107</v>
      </c>
      <c r="H29" s="128">
        <f>SUM(H13:H16) + SUM(H18:H27)</f>
        <v>83.5</v>
      </c>
      <c r="I29" s="435"/>
      <c r="J29" s="421"/>
      <c r="K29" s="419"/>
      <c r="M29" s="306"/>
    </row>
    <row r="30" spans="1:25" ht="26" x14ac:dyDescent="0.25">
      <c r="A30" s="266" t="s">
        <v>102</v>
      </c>
      <c r="B30" s="40"/>
      <c r="C30" s="41"/>
      <c r="D30" s="110"/>
      <c r="E30" s="3"/>
      <c r="F30" s="174"/>
      <c r="G30" s="175"/>
      <c r="H30" s="174"/>
      <c r="I30" s="161"/>
      <c r="J30" s="166"/>
      <c r="K30" s="166"/>
    </row>
    <row r="31" spans="1:25" s="87" customFormat="1" ht="13" x14ac:dyDescent="0.25">
      <c r="A31" s="262" t="s">
        <v>177</v>
      </c>
      <c r="B31" s="35" t="s">
        <v>92</v>
      </c>
      <c r="C31" s="36" t="s">
        <v>30</v>
      </c>
      <c r="D31" s="109">
        <v>0.01</v>
      </c>
      <c r="E31" s="88">
        <f t="shared" ref="E31:E42" si="7">ROUND(D31*$E$7,0)</f>
        <v>2</v>
      </c>
      <c r="F31" s="170">
        <v>1</v>
      </c>
      <c r="G31" s="103">
        <f>(E31)*(F31)</f>
        <v>2</v>
      </c>
      <c r="H31" s="311">
        <v>1</v>
      </c>
      <c r="I31" s="191">
        <f>(G31)*(H31)</f>
        <v>2</v>
      </c>
      <c r="J31" s="204">
        <v>57.91</v>
      </c>
      <c r="K31" s="164">
        <f>(I31)*(J31)</f>
        <v>115.82</v>
      </c>
      <c r="M31" s="307"/>
      <c r="N31" s="199"/>
    </row>
    <row r="32" spans="1:25" s="87" customFormat="1" ht="13" x14ac:dyDescent="0.25">
      <c r="A32" s="262" t="s">
        <v>178</v>
      </c>
      <c r="B32" s="35" t="s">
        <v>93</v>
      </c>
      <c r="C32" s="36" t="s">
        <v>30</v>
      </c>
      <c r="D32" s="109">
        <v>0.05</v>
      </c>
      <c r="E32" s="206">
        <f t="shared" si="7"/>
        <v>9</v>
      </c>
      <c r="F32" s="170">
        <v>1</v>
      </c>
      <c r="G32" s="103">
        <f>(E32)*(F32)</f>
        <v>9</v>
      </c>
      <c r="H32" s="170">
        <v>0.5</v>
      </c>
      <c r="I32" s="191">
        <f>(G32)*(H32)</f>
        <v>4.5</v>
      </c>
      <c r="J32" s="204">
        <v>57.91</v>
      </c>
      <c r="K32" s="164">
        <f>(I32)*(J32)</f>
        <v>260.59499999999997</v>
      </c>
      <c r="M32" s="307"/>
    </row>
    <row r="33" spans="1:18" s="87" customFormat="1" ht="13" x14ac:dyDescent="0.25">
      <c r="A33" s="262" t="s">
        <v>56</v>
      </c>
      <c r="B33" s="35" t="s">
        <v>47</v>
      </c>
      <c r="C33" s="36" t="s">
        <v>55</v>
      </c>
      <c r="D33" s="109">
        <v>1</v>
      </c>
      <c r="E33" s="206">
        <f t="shared" si="7"/>
        <v>181</v>
      </c>
      <c r="F33" s="170">
        <v>1</v>
      </c>
      <c r="G33" s="103">
        <f t="shared" ref="G33:G55" si="8">(E33)*(F33)</f>
        <v>181</v>
      </c>
      <c r="H33" s="170">
        <v>1</v>
      </c>
      <c r="I33" s="191">
        <f>(G33)*(H33)</f>
        <v>181</v>
      </c>
      <c r="J33" s="204">
        <v>57.91</v>
      </c>
      <c r="K33" s="164">
        <f>(I33)*(J33)</f>
        <v>10481.709999999999</v>
      </c>
      <c r="M33" s="307"/>
    </row>
    <row r="34" spans="1:18" s="87" customFormat="1" ht="13" x14ac:dyDescent="0.25">
      <c r="A34" s="262" t="s">
        <v>131</v>
      </c>
      <c r="B34" s="35" t="s">
        <v>44</v>
      </c>
      <c r="C34" s="36" t="s">
        <v>110</v>
      </c>
      <c r="D34" s="109">
        <v>1</v>
      </c>
      <c r="E34" s="206">
        <f t="shared" si="7"/>
        <v>181</v>
      </c>
      <c r="F34" s="170">
        <v>1</v>
      </c>
      <c r="G34" s="103">
        <f t="shared" si="8"/>
        <v>181</v>
      </c>
      <c r="H34" s="170">
        <v>1</v>
      </c>
      <c r="I34" s="191">
        <f>(G34)*(H34)</f>
        <v>181</v>
      </c>
      <c r="J34" s="204">
        <v>57.91</v>
      </c>
      <c r="K34" s="164">
        <f>(I34)*(J34)</f>
        <v>10481.709999999999</v>
      </c>
      <c r="M34" s="307"/>
    </row>
    <row r="35" spans="1:18" s="87" customFormat="1" ht="13" x14ac:dyDescent="0.25">
      <c r="A35" s="262" t="s">
        <v>132</v>
      </c>
      <c r="B35" s="35" t="s">
        <v>37</v>
      </c>
      <c r="C35" s="36" t="s">
        <v>111</v>
      </c>
      <c r="D35" s="109">
        <v>1</v>
      </c>
      <c r="E35" s="206">
        <f t="shared" si="7"/>
        <v>181</v>
      </c>
      <c r="F35" s="170">
        <v>1</v>
      </c>
      <c r="G35" s="103">
        <f t="shared" si="8"/>
        <v>181</v>
      </c>
      <c r="H35" s="170">
        <v>0.25</v>
      </c>
      <c r="I35" s="146">
        <f>(G35)*(H35)</f>
        <v>45.25</v>
      </c>
      <c r="J35" s="204">
        <v>57.91</v>
      </c>
      <c r="K35" s="164">
        <f>(I35)*(J35)</f>
        <v>2620.4274999999998</v>
      </c>
      <c r="M35" s="307"/>
    </row>
    <row r="36" spans="1:18" s="87" customFormat="1" ht="26" x14ac:dyDescent="0.25">
      <c r="A36" s="262" t="s">
        <v>133</v>
      </c>
      <c r="B36" s="35" t="s">
        <v>35</v>
      </c>
      <c r="C36" s="156" t="s">
        <v>341</v>
      </c>
      <c r="D36" s="109">
        <v>1</v>
      </c>
      <c r="E36" s="206">
        <f t="shared" si="7"/>
        <v>181</v>
      </c>
      <c r="F36" s="170">
        <v>1</v>
      </c>
      <c r="G36" s="203">
        <f t="shared" si="8"/>
        <v>181</v>
      </c>
      <c r="H36" s="205">
        <v>0.25</v>
      </c>
      <c r="I36" s="146">
        <f t="shared" ref="I36:I39" si="9">(G36)*(H36)</f>
        <v>45.25</v>
      </c>
      <c r="J36" s="164">
        <v>0</v>
      </c>
      <c r="K36" s="164">
        <f t="shared" ref="K36:K39" si="10">(I36)*(J36)</f>
        <v>0</v>
      </c>
      <c r="M36" s="307"/>
    </row>
    <row r="37" spans="1:18" s="87" customFormat="1" ht="26.5" customHeight="1" x14ac:dyDescent="0.25">
      <c r="A37" s="262" t="s">
        <v>179</v>
      </c>
      <c r="B37" s="35" t="s">
        <v>36</v>
      </c>
      <c r="C37" s="36" t="s">
        <v>113</v>
      </c>
      <c r="D37" s="109">
        <v>1</v>
      </c>
      <c r="E37" s="206">
        <f t="shared" si="7"/>
        <v>181</v>
      </c>
      <c r="F37" s="170">
        <v>1</v>
      </c>
      <c r="G37" s="103">
        <f t="shared" si="8"/>
        <v>181</v>
      </c>
      <c r="H37" s="205">
        <v>0.25</v>
      </c>
      <c r="I37" s="146">
        <f t="shared" si="9"/>
        <v>45.25</v>
      </c>
      <c r="J37" s="204">
        <v>57.91</v>
      </c>
      <c r="K37" s="164">
        <f t="shared" si="10"/>
        <v>2620.4274999999998</v>
      </c>
      <c r="M37" s="307"/>
    </row>
    <row r="38" spans="1:18" s="87" customFormat="1" ht="13" x14ac:dyDescent="0.25">
      <c r="A38" s="262" t="s">
        <v>57</v>
      </c>
      <c r="B38" s="35" t="s">
        <v>48</v>
      </c>
      <c r="C38" s="36" t="s">
        <v>30</v>
      </c>
      <c r="D38" s="109">
        <v>1</v>
      </c>
      <c r="E38" s="206">
        <f t="shared" si="7"/>
        <v>181</v>
      </c>
      <c r="F38" s="170">
        <v>1</v>
      </c>
      <c r="G38" s="103">
        <f t="shared" si="8"/>
        <v>181</v>
      </c>
      <c r="H38" s="205">
        <v>1</v>
      </c>
      <c r="I38" s="191">
        <f t="shared" si="9"/>
        <v>181</v>
      </c>
      <c r="J38" s="204">
        <v>57.91</v>
      </c>
      <c r="K38" s="164">
        <f t="shared" si="10"/>
        <v>10481.709999999999</v>
      </c>
      <c r="M38" s="307"/>
    </row>
    <row r="39" spans="1:18" s="87" customFormat="1" ht="13" x14ac:dyDescent="0.25">
      <c r="A39" s="264" t="s">
        <v>180</v>
      </c>
      <c r="B39" s="200" t="s">
        <v>205</v>
      </c>
      <c r="C39" s="36" t="s">
        <v>30</v>
      </c>
      <c r="D39" s="109">
        <v>1</v>
      </c>
      <c r="E39" s="206">
        <f t="shared" si="7"/>
        <v>181</v>
      </c>
      <c r="F39" s="170">
        <v>1</v>
      </c>
      <c r="G39" s="103">
        <f t="shared" si="8"/>
        <v>181</v>
      </c>
      <c r="H39" s="205">
        <v>1</v>
      </c>
      <c r="I39" s="191">
        <f t="shared" si="9"/>
        <v>181</v>
      </c>
      <c r="J39" s="204">
        <v>57.91</v>
      </c>
      <c r="K39" s="164">
        <f t="shared" si="10"/>
        <v>10481.709999999999</v>
      </c>
      <c r="L39" s="248"/>
      <c r="M39" s="307"/>
      <c r="R39" s="190"/>
    </row>
    <row r="40" spans="1:18" s="87" customFormat="1" ht="26" x14ac:dyDescent="0.25">
      <c r="A40" s="262" t="s">
        <v>69</v>
      </c>
      <c r="B40" s="35" t="s">
        <v>151</v>
      </c>
      <c r="C40" s="39" t="s">
        <v>108</v>
      </c>
      <c r="D40" s="109">
        <v>1</v>
      </c>
      <c r="E40" s="206">
        <f t="shared" si="7"/>
        <v>181</v>
      </c>
      <c r="F40" s="170">
        <v>1</v>
      </c>
      <c r="G40" s="103">
        <f t="shared" si="8"/>
        <v>181</v>
      </c>
      <c r="H40" s="205">
        <v>1</v>
      </c>
      <c r="I40" s="191">
        <f>(G40)*(H40)</f>
        <v>181</v>
      </c>
      <c r="J40" s="204">
        <v>57.91</v>
      </c>
      <c r="K40" s="164">
        <f>(I40)*(J40)</f>
        <v>10481.709999999999</v>
      </c>
      <c r="M40" s="307"/>
    </row>
    <row r="41" spans="1:18" s="87" customFormat="1" ht="13" x14ac:dyDescent="0.25">
      <c r="A41" s="262" t="s">
        <v>181</v>
      </c>
      <c r="B41" s="35" t="s">
        <v>43</v>
      </c>
      <c r="C41" s="36" t="s">
        <v>30</v>
      </c>
      <c r="D41" s="293">
        <v>0.32</v>
      </c>
      <c r="E41" s="206">
        <f t="shared" si="7"/>
        <v>58</v>
      </c>
      <c r="F41" s="170">
        <v>1</v>
      </c>
      <c r="G41" s="103">
        <f t="shared" si="8"/>
        <v>58</v>
      </c>
      <c r="H41" s="205">
        <v>1.5</v>
      </c>
      <c r="I41" s="191">
        <f>(G41)*(H41)</f>
        <v>87</v>
      </c>
      <c r="J41" s="204">
        <v>57.91</v>
      </c>
      <c r="K41" s="164">
        <f t="shared" ref="K41:K43" si="11">(I41)*(J41)</f>
        <v>5038.17</v>
      </c>
      <c r="M41" s="307"/>
    </row>
    <row r="42" spans="1:18" s="87" customFormat="1" ht="25" x14ac:dyDescent="0.5">
      <c r="A42" s="262" t="s">
        <v>60</v>
      </c>
      <c r="B42" s="35" t="s">
        <v>49</v>
      </c>
      <c r="C42" s="36" t="s">
        <v>30</v>
      </c>
      <c r="D42" s="132">
        <v>5.0000000000000001E-3</v>
      </c>
      <c r="E42" s="206">
        <f t="shared" si="7"/>
        <v>1</v>
      </c>
      <c r="F42" s="170">
        <v>1</v>
      </c>
      <c r="G42" s="103">
        <f t="shared" si="8"/>
        <v>1</v>
      </c>
      <c r="H42" s="205">
        <v>0.5</v>
      </c>
      <c r="I42" s="191">
        <f t="shared" ref="I42:I55" si="12">(G42)*(H42)</f>
        <v>0.5</v>
      </c>
      <c r="J42" s="204">
        <v>57.91</v>
      </c>
      <c r="K42" s="164">
        <f t="shared" si="11"/>
        <v>28.954999999999998</v>
      </c>
      <c r="L42" s="253"/>
      <c r="M42" s="307"/>
    </row>
    <row r="43" spans="1:18" s="199" customFormat="1" ht="25" x14ac:dyDescent="0.5">
      <c r="A43" s="262"/>
      <c r="B43" s="200" t="s">
        <v>348</v>
      </c>
      <c r="C43" s="201" t="s">
        <v>349</v>
      </c>
      <c r="D43" s="132">
        <v>0.75</v>
      </c>
      <c r="E43" s="206">
        <v>136</v>
      </c>
      <c r="F43" s="205">
        <v>1</v>
      </c>
      <c r="G43" s="203">
        <v>136</v>
      </c>
      <c r="H43" s="205">
        <v>0.25</v>
      </c>
      <c r="I43" s="191">
        <v>34</v>
      </c>
      <c r="J43" s="204">
        <v>57.91</v>
      </c>
      <c r="K43" s="204">
        <f t="shared" si="11"/>
        <v>1968.9399999999998</v>
      </c>
      <c r="L43" s="253"/>
      <c r="M43" s="307"/>
    </row>
    <row r="44" spans="1:18" s="87" customFormat="1" ht="24.5" x14ac:dyDescent="0.25">
      <c r="A44" s="262" t="s">
        <v>216</v>
      </c>
      <c r="B44" s="35" t="s">
        <v>207</v>
      </c>
      <c r="C44" s="36" t="s">
        <v>115</v>
      </c>
      <c r="D44" s="109">
        <v>0.75</v>
      </c>
      <c r="E44" s="206">
        <f>ROUND(D44*$E$7,0)</f>
        <v>136</v>
      </c>
      <c r="F44" s="170">
        <v>1</v>
      </c>
      <c r="G44" s="103">
        <f t="shared" si="8"/>
        <v>136</v>
      </c>
      <c r="H44" s="205">
        <v>0.25</v>
      </c>
      <c r="I44" s="146">
        <f t="shared" si="12"/>
        <v>34</v>
      </c>
      <c r="J44" s="204">
        <v>57.91</v>
      </c>
      <c r="K44" s="164">
        <f t="shared" ref="K44:K55" si="13">(I44)*(J44)</f>
        <v>1968.9399999999998</v>
      </c>
      <c r="L44" s="248"/>
      <c r="M44" s="307"/>
    </row>
    <row r="45" spans="1:18" s="87" customFormat="1" ht="63.5" x14ac:dyDescent="0.25">
      <c r="A45" s="262" t="s">
        <v>218</v>
      </c>
      <c r="B45" s="200" t="s">
        <v>206</v>
      </c>
      <c r="C45" s="201" t="s">
        <v>340</v>
      </c>
      <c r="D45" s="109">
        <v>0.75</v>
      </c>
      <c r="E45" s="206">
        <f>ROUND(D45*$E$7,0)</f>
        <v>136</v>
      </c>
      <c r="F45" s="170">
        <v>1</v>
      </c>
      <c r="G45" s="103">
        <f>(E45)*(F45)</f>
        <v>136</v>
      </c>
      <c r="H45" s="205">
        <v>0.25</v>
      </c>
      <c r="I45" s="146">
        <f>(G45)*(H45)</f>
        <v>34</v>
      </c>
      <c r="J45" s="204">
        <v>57.91</v>
      </c>
      <c r="K45" s="164">
        <f>(I45)*(J45)</f>
        <v>1968.9399999999998</v>
      </c>
      <c r="L45" s="248"/>
      <c r="M45" s="308"/>
    </row>
    <row r="46" spans="1:18" s="199" customFormat="1" ht="52" x14ac:dyDescent="0.25">
      <c r="A46" s="262"/>
      <c r="B46" s="38" t="s">
        <v>345</v>
      </c>
      <c r="C46" s="39" t="s">
        <v>344</v>
      </c>
      <c r="D46" s="109">
        <v>0.75</v>
      </c>
      <c r="E46" s="206">
        <f t="shared" ref="E46:E47" si="14">ROUND(D46*$E$7,0)</f>
        <v>136</v>
      </c>
      <c r="F46" s="205">
        <v>1</v>
      </c>
      <c r="G46" s="203">
        <f t="shared" ref="G46:G47" si="15">(E46)*(F46)</f>
        <v>136</v>
      </c>
      <c r="H46" s="205">
        <v>0.25</v>
      </c>
      <c r="I46" s="146">
        <v>0</v>
      </c>
      <c r="J46" s="204">
        <v>57.91</v>
      </c>
      <c r="K46" s="204">
        <f t="shared" ref="K46:K47" si="16">(I46)*(J46)</f>
        <v>0</v>
      </c>
      <c r="L46" s="248"/>
      <c r="M46" s="308"/>
    </row>
    <row r="47" spans="1:18" s="199" customFormat="1" ht="52" x14ac:dyDescent="0.25">
      <c r="A47" s="262"/>
      <c r="B47" s="38" t="s">
        <v>346</v>
      </c>
      <c r="C47" s="39" t="s">
        <v>347</v>
      </c>
      <c r="D47" s="109">
        <v>0.75</v>
      </c>
      <c r="E47" s="206">
        <f t="shared" si="14"/>
        <v>136</v>
      </c>
      <c r="F47" s="205">
        <v>1</v>
      </c>
      <c r="G47" s="203">
        <f t="shared" si="15"/>
        <v>136</v>
      </c>
      <c r="H47" s="205">
        <v>0.25</v>
      </c>
      <c r="I47" s="146">
        <v>0</v>
      </c>
      <c r="J47" s="204">
        <v>57.91</v>
      </c>
      <c r="K47" s="204">
        <f t="shared" si="16"/>
        <v>0</v>
      </c>
      <c r="L47" s="248"/>
      <c r="M47" s="308"/>
    </row>
    <row r="48" spans="1:18" s="199" customFormat="1" ht="26" x14ac:dyDescent="0.3">
      <c r="A48" s="262" t="s">
        <v>217</v>
      </c>
      <c r="B48" s="200" t="s">
        <v>215</v>
      </c>
      <c r="C48" s="201" t="s">
        <v>214</v>
      </c>
      <c r="D48" s="109">
        <v>0.75</v>
      </c>
      <c r="E48" s="206">
        <f t="shared" ref="E48:E61" si="17">ROUND(D48*$E$7,0)</f>
        <v>136</v>
      </c>
      <c r="F48" s="205">
        <v>1</v>
      </c>
      <c r="G48" s="203">
        <f>(E48)*(F48)</f>
        <v>136</v>
      </c>
      <c r="H48" s="205">
        <v>0.25</v>
      </c>
      <c r="I48" s="146">
        <f t="shared" ref="I48:I50" si="18">(G48)*(H48)</f>
        <v>34</v>
      </c>
      <c r="J48" s="204">
        <v>57.91</v>
      </c>
      <c r="K48" s="204">
        <f t="shared" ref="K48:K50" si="19">(I48)*(J48)</f>
        <v>1968.9399999999998</v>
      </c>
      <c r="L48" s="255"/>
      <c r="M48" s="309"/>
    </row>
    <row r="49" spans="1:14" s="199" customFormat="1" ht="27" customHeight="1" x14ac:dyDescent="0.25">
      <c r="A49" s="250" t="s">
        <v>210</v>
      </c>
      <c r="B49" s="200" t="s">
        <v>211</v>
      </c>
      <c r="C49" s="250" t="s">
        <v>212</v>
      </c>
      <c r="D49" s="251">
        <v>1</v>
      </c>
      <c r="E49" s="206">
        <f t="shared" si="17"/>
        <v>181</v>
      </c>
      <c r="F49" s="252">
        <v>1</v>
      </c>
      <c r="G49" s="203">
        <f>(E49)*(F49)</f>
        <v>181</v>
      </c>
      <c r="H49" s="205">
        <v>0.25</v>
      </c>
      <c r="I49" s="146">
        <f t="shared" si="18"/>
        <v>45.25</v>
      </c>
      <c r="J49" s="204">
        <v>57.91</v>
      </c>
      <c r="K49" s="204">
        <f t="shared" si="19"/>
        <v>2620.4274999999998</v>
      </c>
      <c r="L49" s="248"/>
      <c r="M49" s="307"/>
    </row>
    <row r="50" spans="1:14" s="199" customFormat="1" ht="27" customHeight="1" x14ac:dyDescent="0.25">
      <c r="A50" s="250" t="s">
        <v>208</v>
      </c>
      <c r="B50" s="200" t="s">
        <v>209</v>
      </c>
      <c r="C50" s="250" t="s">
        <v>199</v>
      </c>
      <c r="D50" s="251">
        <v>1</v>
      </c>
      <c r="E50" s="206">
        <f t="shared" si="17"/>
        <v>181</v>
      </c>
      <c r="F50" s="252">
        <v>1</v>
      </c>
      <c r="G50" s="203">
        <f>(E50)*(F50)</f>
        <v>181</v>
      </c>
      <c r="H50" s="205">
        <v>1</v>
      </c>
      <c r="I50" s="146">
        <f t="shared" si="18"/>
        <v>181</v>
      </c>
      <c r="J50" s="204">
        <v>57.91</v>
      </c>
      <c r="K50" s="204">
        <f t="shared" si="19"/>
        <v>10481.709999999999</v>
      </c>
      <c r="L50" s="248"/>
      <c r="M50" s="307"/>
    </row>
    <row r="51" spans="1:14" s="87" customFormat="1" ht="28.9" customHeight="1" x14ac:dyDescent="0.3">
      <c r="A51" s="270" t="s">
        <v>251</v>
      </c>
      <c r="B51" s="35" t="s">
        <v>52</v>
      </c>
      <c r="C51" s="36" t="s">
        <v>114</v>
      </c>
      <c r="D51" s="109">
        <v>0.75</v>
      </c>
      <c r="E51" s="206">
        <f t="shared" si="17"/>
        <v>136</v>
      </c>
      <c r="F51" s="170">
        <v>1</v>
      </c>
      <c r="G51" s="103">
        <f t="shared" si="8"/>
        <v>136</v>
      </c>
      <c r="H51" s="205">
        <v>0.25</v>
      </c>
      <c r="I51" s="146">
        <f t="shared" si="12"/>
        <v>34</v>
      </c>
      <c r="J51" s="204">
        <v>57.91</v>
      </c>
      <c r="K51" s="164">
        <f t="shared" si="13"/>
        <v>1968.9399999999998</v>
      </c>
      <c r="L51" s="256"/>
      <c r="M51" s="307"/>
    </row>
    <row r="52" spans="1:14" s="87" customFormat="1" ht="13" x14ac:dyDescent="0.25">
      <c r="A52" s="270" t="s">
        <v>252</v>
      </c>
      <c r="B52" s="35" t="s">
        <v>53</v>
      </c>
      <c r="C52" s="36" t="s">
        <v>116</v>
      </c>
      <c r="D52" s="109">
        <v>0.75</v>
      </c>
      <c r="E52" s="206">
        <f t="shared" si="17"/>
        <v>136</v>
      </c>
      <c r="F52" s="170">
        <v>1</v>
      </c>
      <c r="G52" s="103">
        <f t="shared" si="8"/>
        <v>136</v>
      </c>
      <c r="H52" s="205">
        <v>1</v>
      </c>
      <c r="I52" s="146">
        <f t="shared" si="12"/>
        <v>136</v>
      </c>
      <c r="J52" s="204">
        <v>57.91</v>
      </c>
      <c r="K52" s="164">
        <f t="shared" si="13"/>
        <v>7875.7599999999993</v>
      </c>
      <c r="M52" s="307"/>
    </row>
    <row r="53" spans="1:14" s="199" customFormat="1" ht="13" x14ac:dyDescent="0.25">
      <c r="A53" s="250" t="s">
        <v>189</v>
      </c>
      <c r="B53" s="200" t="s">
        <v>188</v>
      </c>
      <c r="C53" s="201"/>
      <c r="D53" s="251">
        <v>0.1</v>
      </c>
      <c r="E53" s="206">
        <f t="shared" si="17"/>
        <v>18</v>
      </c>
      <c r="F53" s="252">
        <v>1</v>
      </c>
      <c r="G53" s="203">
        <f t="shared" si="8"/>
        <v>18</v>
      </c>
      <c r="H53" s="205">
        <v>1</v>
      </c>
      <c r="I53" s="146">
        <f t="shared" si="12"/>
        <v>18</v>
      </c>
      <c r="J53" s="204">
        <v>57.91</v>
      </c>
      <c r="K53" s="204">
        <f t="shared" si="13"/>
        <v>1042.3799999999999</v>
      </c>
      <c r="M53" s="307"/>
    </row>
    <row r="54" spans="1:14" s="199" customFormat="1" ht="24.5" x14ac:dyDescent="0.25">
      <c r="A54" s="250" t="s">
        <v>190</v>
      </c>
      <c r="B54" s="200" t="s">
        <v>196</v>
      </c>
      <c r="C54" s="201" t="s">
        <v>198</v>
      </c>
      <c r="D54" s="294">
        <v>0.4</v>
      </c>
      <c r="E54" s="206">
        <f t="shared" si="17"/>
        <v>72</v>
      </c>
      <c r="F54" s="252">
        <v>4</v>
      </c>
      <c r="G54" s="203">
        <f t="shared" si="8"/>
        <v>288</v>
      </c>
      <c r="H54" s="205">
        <v>1</v>
      </c>
      <c r="I54" s="146">
        <f t="shared" si="12"/>
        <v>288</v>
      </c>
      <c r="J54" s="204">
        <v>57.91</v>
      </c>
      <c r="K54" s="204">
        <f t="shared" si="13"/>
        <v>16678.079999999998</v>
      </c>
      <c r="L54" s="248"/>
      <c r="M54" s="307"/>
    </row>
    <row r="55" spans="1:14" s="199" customFormat="1" ht="26" x14ac:dyDescent="0.25">
      <c r="A55" s="250" t="s">
        <v>191</v>
      </c>
      <c r="B55" s="200" t="s">
        <v>243</v>
      </c>
      <c r="C55" s="201" t="s">
        <v>197</v>
      </c>
      <c r="D55" s="251">
        <v>0.1</v>
      </c>
      <c r="E55" s="206">
        <f t="shared" si="17"/>
        <v>18</v>
      </c>
      <c r="F55" s="252">
        <v>1</v>
      </c>
      <c r="G55" s="203">
        <f t="shared" si="8"/>
        <v>18</v>
      </c>
      <c r="H55" s="205">
        <v>2</v>
      </c>
      <c r="I55" s="146">
        <f t="shared" si="12"/>
        <v>36</v>
      </c>
      <c r="J55" s="204">
        <v>57.91</v>
      </c>
      <c r="K55" s="204">
        <f t="shared" si="13"/>
        <v>2084.7599999999998</v>
      </c>
      <c r="L55" s="248"/>
      <c r="M55" s="307"/>
    </row>
    <row r="56" spans="1:14" s="199" customFormat="1" ht="27" customHeight="1" x14ac:dyDescent="0.25">
      <c r="A56" s="250" t="s">
        <v>192</v>
      </c>
      <c r="B56" s="200" t="s">
        <v>59</v>
      </c>
      <c r="C56" s="201" t="s">
        <v>79</v>
      </c>
      <c r="D56" s="109">
        <v>0.1</v>
      </c>
      <c r="E56" s="206">
        <f t="shared" si="17"/>
        <v>18</v>
      </c>
      <c r="F56" s="205">
        <v>1</v>
      </c>
      <c r="G56" s="203">
        <f t="shared" ref="G56:G57" si="20">(E56)*(F56)</f>
        <v>18</v>
      </c>
      <c r="H56" s="205">
        <v>2</v>
      </c>
      <c r="I56" s="146">
        <f t="shared" ref="I56" si="21">(G56)*(H56)</f>
        <v>36</v>
      </c>
      <c r="J56" s="204">
        <v>57.91</v>
      </c>
      <c r="K56" s="204">
        <f t="shared" ref="K56" si="22">(I56)*(J56)</f>
        <v>2084.7599999999998</v>
      </c>
      <c r="L56" s="248"/>
      <c r="M56" s="307"/>
    </row>
    <row r="57" spans="1:14" s="87" customFormat="1" ht="26" x14ac:dyDescent="0.25">
      <c r="A57" s="262" t="s">
        <v>140</v>
      </c>
      <c r="B57" s="200" t="s">
        <v>54</v>
      </c>
      <c r="C57" s="156" t="s">
        <v>339</v>
      </c>
      <c r="D57" s="109">
        <v>1</v>
      </c>
      <c r="E57" s="206">
        <f t="shared" si="17"/>
        <v>181</v>
      </c>
      <c r="F57" s="170">
        <v>2</v>
      </c>
      <c r="G57" s="203">
        <f t="shared" si="20"/>
        <v>362</v>
      </c>
      <c r="H57" s="205">
        <v>0.5</v>
      </c>
      <c r="I57" s="146">
        <f t="shared" ref="I57:I61" si="23">(G57)*(H57)</f>
        <v>181</v>
      </c>
      <c r="J57" s="204">
        <v>0</v>
      </c>
      <c r="K57" s="164">
        <f t="shared" ref="K57:K61" si="24">(I57)*(J57)</f>
        <v>0</v>
      </c>
      <c r="M57" s="307"/>
      <c r="N57" s="199"/>
    </row>
    <row r="58" spans="1:14" s="87" customFormat="1" ht="13" x14ac:dyDescent="0.25">
      <c r="A58" s="262" t="s">
        <v>183</v>
      </c>
      <c r="B58" s="200" t="s">
        <v>58</v>
      </c>
      <c r="C58" s="36" t="s">
        <v>30</v>
      </c>
      <c r="D58" s="109">
        <v>1</v>
      </c>
      <c r="E58" s="206">
        <f t="shared" si="17"/>
        <v>181</v>
      </c>
      <c r="F58" s="170">
        <v>2</v>
      </c>
      <c r="G58" s="103">
        <f>(E58)*(F58)</f>
        <v>362</v>
      </c>
      <c r="H58" s="205">
        <v>0.5</v>
      </c>
      <c r="I58" s="191">
        <f t="shared" si="23"/>
        <v>181</v>
      </c>
      <c r="J58" s="204">
        <v>57.91</v>
      </c>
      <c r="K58" s="164">
        <f t="shared" si="24"/>
        <v>10481.709999999999</v>
      </c>
      <c r="M58" s="307"/>
    </row>
    <row r="59" spans="1:14" s="199" customFormat="1" ht="13" x14ac:dyDescent="0.25">
      <c r="A59" s="262" t="s">
        <v>184</v>
      </c>
      <c r="B59" s="200" t="s">
        <v>186</v>
      </c>
      <c r="C59" s="201" t="s">
        <v>30</v>
      </c>
      <c r="D59" s="109">
        <v>1</v>
      </c>
      <c r="E59" s="206">
        <f t="shared" si="17"/>
        <v>181</v>
      </c>
      <c r="F59" s="205">
        <v>1</v>
      </c>
      <c r="G59" s="203">
        <f>(E59)*(F59)</f>
        <v>181</v>
      </c>
      <c r="H59" s="205">
        <v>0.5</v>
      </c>
      <c r="I59" s="191">
        <f t="shared" si="23"/>
        <v>90.5</v>
      </c>
      <c r="J59" s="204">
        <v>57.91</v>
      </c>
      <c r="K59" s="204">
        <f t="shared" si="24"/>
        <v>5240.8549999999996</v>
      </c>
      <c r="M59" s="307"/>
    </row>
    <row r="60" spans="1:14" s="87" customFormat="1" ht="13" x14ac:dyDescent="0.25">
      <c r="A60" s="262" t="s">
        <v>193</v>
      </c>
      <c r="B60" s="35" t="s">
        <v>219</v>
      </c>
      <c r="C60" s="36" t="s">
        <v>94</v>
      </c>
      <c r="D60" s="109">
        <v>0.25</v>
      </c>
      <c r="E60" s="206">
        <f t="shared" si="17"/>
        <v>45</v>
      </c>
      <c r="F60" s="170">
        <v>1</v>
      </c>
      <c r="G60" s="103">
        <f>(E60)*(F60)</f>
        <v>45</v>
      </c>
      <c r="H60" s="205">
        <v>0.5</v>
      </c>
      <c r="I60" s="191">
        <f t="shared" si="23"/>
        <v>22.5</v>
      </c>
      <c r="J60" s="204">
        <v>57.91</v>
      </c>
      <c r="K60" s="164">
        <f t="shared" si="24"/>
        <v>1302.9749999999999</v>
      </c>
      <c r="M60" s="307"/>
    </row>
    <row r="61" spans="1:14" s="87" customFormat="1" ht="48" customHeight="1" x14ac:dyDescent="0.25">
      <c r="A61" s="262" t="s">
        <v>182</v>
      </c>
      <c r="B61" s="200" t="s">
        <v>41</v>
      </c>
      <c r="C61" s="156" t="s">
        <v>338</v>
      </c>
      <c r="D61" s="109">
        <v>1</v>
      </c>
      <c r="E61" s="206">
        <f t="shared" si="17"/>
        <v>181</v>
      </c>
      <c r="F61" s="170">
        <v>1</v>
      </c>
      <c r="G61" s="203">
        <f t="shared" ref="G61" si="25">(E61)*(F61)</f>
        <v>181</v>
      </c>
      <c r="H61" s="170">
        <v>1</v>
      </c>
      <c r="I61" s="146">
        <f t="shared" si="23"/>
        <v>181</v>
      </c>
      <c r="J61" s="164">
        <v>0</v>
      </c>
      <c r="K61" s="164">
        <f t="shared" si="24"/>
        <v>0</v>
      </c>
      <c r="M61" s="307"/>
    </row>
    <row r="62" spans="1:14" ht="13" x14ac:dyDescent="0.25">
      <c r="A62" s="422"/>
      <c r="B62" s="424" t="s">
        <v>96</v>
      </c>
      <c r="C62" s="426"/>
      <c r="D62" s="428"/>
      <c r="E62" s="430"/>
      <c r="F62" s="432"/>
      <c r="G62" s="173" t="s">
        <v>106</v>
      </c>
      <c r="H62" s="128">
        <f>SUM(H31:H61)</f>
        <v>22.25</v>
      </c>
      <c r="I62" s="434">
        <f>SUM(I31:I61)</f>
        <v>2701</v>
      </c>
      <c r="J62" s="420"/>
      <c r="K62" s="418">
        <f>SUM(K31:K61)</f>
        <v>132831.0625</v>
      </c>
    </row>
    <row r="63" spans="1:14" ht="13" x14ac:dyDescent="0.25">
      <c r="A63" s="423"/>
      <c r="B63" s="425"/>
      <c r="C63" s="427"/>
      <c r="D63" s="429"/>
      <c r="E63" s="431"/>
      <c r="F63" s="436"/>
      <c r="G63" s="173" t="s">
        <v>107</v>
      </c>
      <c r="H63" s="128">
        <f>SUM(H31:H40)+SUM(H42:H61)</f>
        <v>20.75</v>
      </c>
      <c r="I63" s="435"/>
      <c r="J63" s="421"/>
      <c r="K63" s="419"/>
    </row>
    <row r="64" spans="1:14" s="87" customFormat="1" ht="13" x14ac:dyDescent="0.25">
      <c r="A64" s="266" t="s">
        <v>103</v>
      </c>
      <c r="B64" s="40"/>
      <c r="C64" s="41"/>
      <c r="D64" s="110"/>
      <c r="E64" s="3"/>
      <c r="F64" s="174"/>
      <c r="G64" s="175"/>
      <c r="H64" s="174"/>
      <c r="I64" s="161"/>
      <c r="J64" s="166"/>
      <c r="K64" s="166"/>
      <c r="M64" s="307"/>
    </row>
    <row r="65" spans="1:13" s="87" customFormat="1" ht="13" x14ac:dyDescent="0.25">
      <c r="A65" s="262" t="s">
        <v>141</v>
      </c>
      <c r="B65" s="35" t="s">
        <v>50</v>
      </c>
      <c r="C65" s="36" t="s">
        <v>30</v>
      </c>
      <c r="D65" s="109">
        <v>5.0000000000000001E-3</v>
      </c>
      <c r="E65" s="88">
        <f>ROUND(D65*$E$7,0)</f>
        <v>1</v>
      </c>
      <c r="F65" s="170">
        <v>1</v>
      </c>
      <c r="G65" s="103">
        <f t="shared" ref="G65:G66" si="26">(E65)*(F65)</f>
        <v>1</v>
      </c>
      <c r="H65" s="170">
        <v>0.5</v>
      </c>
      <c r="I65" s="191">
        <f t="shared" ref="I65:I66" si="27">(G65)*(H65)</f>
        <v>0.5</v>
      </c>
      <c r="J65" s="204">
        <v>57.91</v>
      </c>
      <c r="K65" s="164">
        <f t="shared" ref="K65:K66" si="28">(I65)*(J65)</f>
        <v>28.954999999999998</v>
      </c>
      <c r="M65" s="307"/>
    </row>
    <row r="66" spans="1:13" s="87" customFormat="1" ht="26" x14ac:dyDescent="0.25">
      <c r="A66" s="262" t="s">
        <v>194</v>
      </c>
      <c r="B66" s="35" t="s">
        <v>213</v>
      </c>
      <c r="C66" s="36" t="s">
        <v>30</v>
      </c>
      <c r="D66" s="109">
        <v>0.5</v>
      </c>
      <c r="E66" s="206">
        <f t="shared" ref="E66:E71" si="29">ROUND(D66*$E$7,0)</f>
        <v>91</v>
      </c>
      <c r="F66" s="170">
        <v>1</v>
      </c>
      <c r="G66" s="103">
        <f t="shared" si="26"/>
        <v>91</v>
      </c>
      <c r="H66" s="205">
        <v>1</v>
      </c>
      <c r="I66" s="191">
        <f t="shared" si="27"/>
        <v>91</v>
      </c>
      <c r="J66" s="204">
        <v>57.91</v>
      </c>
      <c r="K66" s="164">
        <f t="shared" si="28"/>
        <v>5269.8099999999995</v>
      </c>
      <c r="M66" s="307"/>
    </row>
    <row r="67" spans="1:13" s="87" customFormat="1" ht="13" x14ac:dyDescent="0.25">
      <c r="A67" s="264" t="s">
        <v>195</v>
      </c>
      <c r="B67" s="35" t="s">
        <v>75</v>
      </c>
      <c r="C67" s="36" t="s">
        <v>30</v>
      </c>
      <c r="D67" s="109">
        <v>1</v>
      </c>
      <c r="E67" s="206">
        <f t="shared" si="29"/>
        <v>181</v>
      </c>
      <c r="F67" s="170">
        <v>1</v>
      </c>
      <c r="G67" s="103">
        <f>(E67)*(F67)</f>
        <v>181</v>
      </c>
      <c r="H67" s="205">
        <v>1</v>
      </c>
      <c r="I67" s="191">
        <f>(G67)*(H67)</f>
        <v>181</v>
      </c>
      <c r="J67" s="204">
        <v>57.91</v>
      </c>
      <c r="K67" s="164">
        <f>(I67)*(J67)</f>
        <v>10481.709999999999</v>
      </c>
      <c r="M67" s="307"/>
    </row>
    <row r="68" spans="1:13" s="87" customFormat="1" ht="26" x14ac:dyDescent="0.25">
      <c r="A68" s="262" t="s">
        <v>185</v>
      </c>
      <c r="B68" s="200" t="s">
        <v>221</v>
      </c>
      <c r="C68" s="201" t="s">
        <v>337</v>
      </c>
      <c r="D68" s="109">
        <v>0.9</v>
      </c>
      <c r="E68" s="206">
        <f t="shared" si="29"/>
        <v>163</v>
      </c>
      <c r="F68" s="176">
        <v>0.5</v>
      </c>
      <c r="G68" s="203">
        <f t="shared" ref="G68:G69" si="30">(E68)*(F68)</f>
        <v>81.5</v>
      </c>
      <c r="H68" s="412">
        <v>0.25</v>
      </c>
      <c r="I68" s="191">
        <f t="shared" ref="I68:I69" si="31">(G68)*(H68)</f>
        <v>20.375</v>
      </c>
      <c r="J68" s="204">
        <v>57.91</v>
      </c>
      <c r="K68" s="204">
        <f t="shared" ref="K68:K69" si="32">(I68)*(J68)</f>
        <v>1179.91625</v>
      </c>
      <c r="L68" s="248"/>
      <c r="M68" s="307"/>
    </row>
    <row r="69" spans="1:13" s="199" customFormat="1" ht="26" x14ac:dyDescent="0.25">
      <c r="A69" s="262" t="s">
        <v>185</v>
      </c>
      <c r="B69" s="200" t="s">
        <v>222</v>
      </c>
      <c r="C69" s="201" t="s">
        <v>337</v>
      </c>
      <c r="D69" s="109">
        <v>0.9</v>
      </c>
      <c r="E69" s="206">
        <f t="shared" si="29"/>
        <v>163</v>
      </c>
      <c r="F69" s="205">
        <v>0.5</v>
      </c>
      <c r="G69" s="203">
        <f t="shared" si="30"/>
        <v>81.5</v>
      </c>
      <c r="H69" s="413">
        <v>0.25</v>
      </c>
      <c r="I69" s="191">
        <f t="shared" si="31"/>
        <v>20.375</v>
      </c>
      <c r="J69" s="204">
        <v>57.91</v>
      </c>
      <c r="K69" s="204">
        <f t="shared" si="32"/>
        <v>1179.91625</v>
      </c>
      <c r="L69" s="248"/>
      <c r="M69" s="307"/>
    </row>
    <row r="70" spans="1:13" s="199" customFormat="1" ht="26" x14ac:dyDescent="0.25">
      <c r="A70" s="262" t="s">
        <v>187</v>
      </c>
      <c r="B70" s="200" t="s">
        <v>223</v>
      </c>
      <c r="C70" s="201" t="s">
        <v>337</v>
      </c>
      <c r="D70" s="109">
        <v>0.1</v>
      </c>
      <c r="E70" s="206">
        <f t="shared" si="29"/>
        <v>18</v>
      </c>
      <c r="F70" s="205">
        <v>0.5</v>
      </c>
      <c r="G70" s="203">
        <f t="shared" ref="G70" si="33">(E70)*(F70)</f>
        <v>9</v>
      </c>
      <c r="H70" s="205">
        <v>2</v>
      </c>
      <c r="I70" s="191">
        <f t="shared" ref="I70" si="34">(G70)*(H70)</f>
        <v>18</v>
      </c>
      <c r="J70" s="204">
        <v>57.91</v>
      </c>
      <c r="K70" s="204">
        <f t="shared" ref="K70" si="35">(I70)*(J70)</f>
        <v>1042.3799999999999</v>
      </c>
      <c r="M70" s="307"/>
    </row>
    <row r="71" spans="1:13" s="199" customFormat="1" ht="30" customHeight="1" x14ac:dyDescent="0.25">
      <c r="A71" s="262" t="s">
        <v>187</v>
      </c>
      <c r="B71" s="200" t="s">
        <v>224</v>
      </c>
      <c r="C71" s="201" t="s">
        <v>337</v>
      </c>
      <c r="D71" s="109">
        <v>0.1</v>
      </c>
      <c r="E71" s="206">
        <f t="shared" si="29"/>
        <v>18</v>
      </c>
      <c r="F71" s="205">
        <v>0.5</v>
      </c>
      <c r="G71" s="203">
        <f t="shared" ref="G71" si="36">(E71)*(F71)</f>
        <v>9</v>
      </c>
      <c r="H71" s="205">
        <v>1</v>
      </c>
      <c r="I71" s="191">
        <f t="shared" ref="I71" si="37">(G71)*(H71)</f>
        <v>9</v>
      </c>
      <c r="J71" s="204">
        <v>57.91</v>
      </c>
      <c r="K71" s="204">
        <f t="shared" ref="K71" si="38">(I71)*(J71)</f>
        <v>521.18999999999994</v>
      </c>
      <c r="M71" s="307"/>
    </row>
    <row r="72" spans="1:13" ht="13" x14ac:dyDescent="0.25">
      <c r="A72" s="422"/>
      <c r="B72" s="424" t="s">
        <v>97</v>
      </c>
      <c r="C72" s="426"/>
      <c r="D72" s="428"/>
      <c r="E72" s="430"/>
      <c r="F72" s="432"/>
      <c r="G72" s="173" t="s">
        <v>106</v>
      </c>
      <c r="H72" s="128">
        <f>SUM(H65:H68)+H70</f>
        <v>4.75</v>
      </c>
      <c r="I72" s="434">
        <f>SUM(I60:I71)</f>
        <v>3244.75</v>
      </c>
      <c r="J72" s="420"/>
      <c r="K72" s="418">
        <f>SUM(K60:K71)</f>
        <v>153837.91500000001</v>
      </c>
    </row>
    <row r="73" spans="1:13" ht="13" x14ac:dyDescent="0.25">
      <c r="A73" s="423"/>
      <c r="B73" s="425"/>
      <c r="C73" s="427"/>
      <c r="D73" s="429"/>
      <c r="E73" s="431"/>
      <c r="F73" s="433"/>
      <c r="G73" s="291" t="s">
        <v>107</v>
      </c>
      <c r="H73" s="128">
        <f>SUM(H65:H67)+H69+H71</f>
        <v>3.75</v>
      </c>
      <c r="I73" s="435"/>
      <c r="J73" s="421"/>
      <c r="K73" s="419"/>
    </row>
    <row r="74" spans="1:13" ht="18" customHeight="1" x14ac:dyDescent="0.3">
      <c r="A74" s="152"/>
      <c r="B74" s="92"/>
      <c r="C74" s="94"/>
      <c r="D74" s="111"/>
      <c r="E74" s="90"/>
      <c r="F74" s="289" t="s">
        <v>238</v>
      </c>
      <c r="G74" s="290">
        <f>SUM(G9:G71)</f>
        <v>7179</v>
      </c>
      <c r="H74" s="286"/>
      <c r="I74" s="281"/>
      <c r="J74" s="167"/>
      <c r="K74" s="168"/>
    </row>
    <row r="75" spans="1:13" s="140" customFormat="1" ht="13" x14ac:dyDescent="0.3">
      <c r="A75" s="152"/>
      <c r="B75" s="92"/>
      <c r="C75" s="94"/>
      <c r="D75" s="277"/>
      <c r="E75" s="90"/>
      <c r="F75" s="287" t="s">
        <v>237</v>
      </c>
      <c r="G75" s="288"/>
      <c r="H75" s="285"/>
      <c r="I75" s="416">
        <f>I11+I28+I62+I72</f>
        <v>20159.75</v>
      </c>
      <c r="J75" s="282"/>
      <c r="K75" s="278"/>
      <c r="M75" s="306"/>
    </row>
    <row r="76" spans="1:13" ht="16.149999999999999" customHeight="1" x14ac:dyDescent="0.3">
      <c r="A76" s="298"/>
      <c r="B76" s="299"/>
      <c r="C76" s="300"/>
      <c r="D76" s="301"/>
      <c r="E76" s="302"/>
      <c r="F76" s="283" t="s">
        <v>236</v>
      </c>
      <c r="G76" s="284"/>
      <c r="H76" s="284"/>
      <c r="I76" s="284"/>
      <c r="J76" s="279"/>
      <c r="K76" s="280">
        <f>K11+K28+K62+K72</f>
        <v>1056148.1025</v>
      </c>
    </row>
    <row r="77" spans="1:13" x14ac:dyDescent="0.25">
      <c r="A77" s="152"/>
      <c r="B77" s="92"/>
      <c r="C77" s="91"/>
      <c r="D77" s="129"/>
      <c r="E77" s="90"/>
      <c r="F77" s="90"/>
      <c r="G77" s="90"/>
      <c r="H77" s="90"/>
      <c r="I77" s="90"/>
      <c r="J77" s="90"/>
      <c r="K77" s="90"/>
    </row>
    <row r="78" spans="1:13" x14ac:dyDescent="0.25">
      <c r="A78" s="152"/>
      <c r="B78" s="92"/>
      <c r="C78" s="91"/>
      <c r="D78" s="129"/>
      <c r="E78" s="90"/>
      <c r="F78" s="90"/>
      <c r="G78" s="90"/>
      <c r="H78" s="90"/>
      <c r="I78" s="90"/>
      <c r="J78" s="90"/>
      <c r="K78" s="90"/>
    </row>
    <row r="79" spans="1:13" x14ac:dyDescent="0.25">
      <c r="A79" s="152"/>
      <c r="B79" s="92"/>
      <c r="C79" s="91"/>
      <c r="D79" s="129"/>
      <c r="E79" s="90"/>
      <c r="F79" s="90"/>
      <c r="G79" s="90"/>
      <c r="H79" s="90"/>
      <c r="I79" s="90"/>
      <c r="J79" s="90"/>
      <c r="K79" s="90"/>
    </row>
    <row r="80" spans="1:13" x14ac:dyDescent="0.25">
      <c r="A80" s="152"/>
      <c r="B80" s="153"/>
      <c r="C80" s="91"/>
      <c r="D80" s="129"/>
      <c r="E80" s="90"/>
      <c r="F80" s="90"/>
      <c r="G80" s="90"/>
      <c r="H80" s="90"/>
      <c r="I80" s="90"/>
      <c r="J80" s="90"/>
      <c r="K80" s="90"/>
    </row>
    <row r="81" spans="1:11" x14ac:dyDescent="0.25">
      <c r="A81" s="152"/>
      <c r="B81" s="153"/>
      <c r="C81" s="91"/>
      <c r="D81" s="129"/>
      <c r="E81" s="90"/>
      <c r="F81" s="90"/>
      <c r="G81" s="90"/>
      <c r="H81" s="90"/>
      <c r="I81" s="90"/>
      <c r="J81" s="90"/>
      <c r="K81" s="90"/>
    </row>
    <row r="82" spans="1:11" x14ac:dyDescent="0.25">
      <c r="A82" s="152"/>
      <c r="B82" s="153"/>
      <c r="C82" s="91"/>
      <c r="D82" s="129"/>
      <c r="E82" s="90"/>
      <c r="F82" s="90"/>
      <c r="G82" s="90"/>
      <c r="H82" s="90"/>
      <c r="I82" s="90"/>
      <c r="J82" s="90"/>
      <c r="K82" s="90"/>
    </row>
    <row r="83" spans="1:11" x14ac:dyDescent="0.25">
      <c r="A83" s="152"/>
      <c r="B83" s="92"/>
      <c r="C83" s="91"/>
      <c r="D83" s="129"/>
      <c r="E83" s="90"/>
      <c r="F83" s="90"/>
      <c r="G83" s="90"/>
      <c r="H83" s="90"/>
      <c r="I83" s="93"/>
      <c r="J83" s="93"/>
      <c r="K83" s="93"/>
    </row>
    <row r="84" spans="1:11" x14ac:dyDescent="0.25">
      <c r="A84" s="152"/>
      <c r="B84" s="92"/>
      <c r="C84" s="91"/>
      <c r="D84" s="129"/>
      <c r="E84" s="90"/>
      <c r="F84" s="90"/>
      <c r="G84" s="90"/>
      <c r="H84" s="90"/>
      <c r="I84" s="93"/>
      <c r="J84" s="93"/>
      <c r="K84" s="93"/>
    </row>
    <row r="85" spans="1:11" x14ac:dyDescent="0.25">
      <c r="A85" s="152"/>
      <c r="B85" s="92"/>
      <c r="C85" s="91"/>
      <c r="D85" s="129"/>
      <c r="E85" s="90"/>
      <c r="F85" s="90"/>
      <c r="G85" s="90"/>
      <c r="H85" s="93"/>
      <c r="I85" s="93"/>
      <c r="J85" s="93"/>
      <c r="K85" s="93"/>
    </row>
    <row r="86" spans="1:11" x14ac:dyDescent="0.25">
      <c r="A86" s="152"/>
      <c r="B86" s="153"/>
      <c r="C86" s="91"/>
      <c r="D86" s="129"/>
      <c r="E86" s="90"/>
      <c r="F86" s="90"/>
      <c r="G86" s="90"/>
      <c r="H86" s="93"/>
      <c r="I86" s="93"/>
      <c r="J86" s="93"/>
      <c r="K86" s="93"/>
    </row>
    <row r="87" spans="1:11" x14ac:dyDescent="0.25">
      <c r="A87" s="152"/>
      <c r="B87" s="153"/>
      <c r="C87" s="91"/>
      <c r="D87" s="129"/>
      <c r="E87" s="90"/>
      <c r="F87" s="90"/>
      <c r="G87" s="90"/>
      <c r="H87" s="93"/>
      <c r="I87" s="93"/>
      <c r="J87" s="93"/>
      <c r="K87" s="93"/>
    </row>
    <row r="88" spans="1:11" x14ac:dyDescent="0.25">
      <c r="A88" s="152"/>
      <c r="B88" s="153"/>
      <c r="C88" s="91"/>
      <c r="D88" s="129"/>
      <c r="E88" s="90"/>
      <c r="F88" s="90"/>
      <c r="G88" s="90"/>
      <c r="H88" s="90"/>
      <c r="I88" s="93"/>
      <c r="J88" s="93"/>
      <c r="K88" s="93"/>
    </row>
    <row r="89" spans="1:11" x14ac:dyDescent="0.25">
      <c r="A89" s="152"/>
      <c r="B89" s="92"/>
      <c r="C89" s="91"/>
      <c r="D89" s="129"/>
      <c r="E89" s="90"/>
      <c r="F89" s="90"/>
      <c r="G89" s="90"/>
      <c r="H89" s="90"/>
      <c r="I89" s="93"/>
      <c r="J89" s="93"/>
      <c r="K89" s="93"/>
    </row>
    <row r="90" spans="1:11" x14ac:dyDescent="0.25">
      <c r="A90" s="152"/>
      <c r="B90" s="92"/>
      <c r="C90" s="91"/>
      <c r="D90" s="129"/>
      <c r="E90" s="90"/>
      <c r="F90" s="90"/>
      <c r="G90" s="90"/>
      <c r="H90" s="90"/>
      <c r="I90" s="93"/>
      <c r="J90" s="93"/>
      <c r="K90" s="93"/>
    </row>
    <row r="91" spans="1:11" x14ac:dyDescent="0.25">
      <c r="A91" s="152"/>
      <c r="B91" s="92"/>
      <c r="C91" s="91"/>
      <c r="D91" s="129"/>
      <c r="E91" s="90"/>
      <c r="F91" s="90"/>
      <c r="G91" s="90"/>
      <c r="H91" s="93"/>
      <c r="I91" s="93"/>
      <c r="J91" s="93"/>
      <c r="K91" s="93"/>
    </row>
    <row r="92" spans="1:11" x14ac:dyDescent="0.25">
      <c r="A92" s="152"/>
      <c r="B92" s="153"/>
      <c r="C92" s="91"/>
      <c r="D92" s="129"/>
      <c r="E92" s="90"/>
      <c r="F92" s="90"/>
      <c r="G92" s="90"/>
      <c r="H92" s="93"/>
      <c r="I92" s="93"/>
      <c r="J92" s="93"/>
      <c r="K92" s="93"/>
    </row>
    <row r="93" spans="1:11" x14ac:dyDescent="0.25">
      <c r="A93" s="152"/>
      <c r="B93" s="153"/>
      <c r="C93" s="91"/>
      <c r="D93" s="129"/>
      <c r="E93" s="90"/>
      <c r="F93" s="90"/>
      <c r="G93" s="90"/>
      <c r="H93" s="93"/>
      <c r="I93" s="93"/>
      <c r="J93" s="93"/>
      <c r="K93" s="93"/>
    </row>
    <row r="94" spans="1:11" x14ac:dyDescent="0.25">
      <c r="A94" s="152"/>
      <c r="B94" s="153"/>
      <c r="C94" s="94"/>
      <c r="D94" s="130"/>
      <c r="E94" s="89"/>
      <c r="F94" s="89"/>
      <c r="G94" s="89"/>
      <c r="H94" s="93"/>
      <c r="I94" s="93"/>
      <c r="J94" s="93"/>
      <c r="K94" s="93"/>
    </row>
    <row r="95" spans="1:11" x14ac:dyDescent="0.25">
      <c r="B95" s="152"/>
      <c r="H95" s="96"/>
      <c r="I95" s="96"/>
      <c r="J95" s="96"/>
      <c r="K95" s="93"/>
    </row>
    <row r="96" spans="1:11" x14ac:dyDescent="0.25">
      <c r="H96" s="96"/>
      <c r="I96" s="96"/>
      <c r="J96" s="96"/>
      <c r="K96" s="93"/>
    </row>
    <row r="97" spans="8:11" x14ac:dyDescent="0.25">
      <c r="H97" s="96"/>
      <c r="I97" s="96"/>
      <c r="J97" s="96"/>
      <c r="K97" s="93"/>
    </row>
    <row r="98" spans="8:11" x14ac:dyDescent="0.25">
      <c r="H98" s="96"/>
      <c r="I98" s="96"/>
      <c r="J98" s="96"/>
      <c r="K98" s="93"/>
    </row>
    <row r="99" spans="8:11" x14ac:dyDescent="0.25">
      <c r="K99" s="64"/>
    </row>
    <row r="100" spans="8:11" x14ac:dyDescent="0.25">
      <c r="K100" s="64"/>
    </row>
    <row r="101" spans="8:11" x14ac:dyDescent="0.25">
      <c r="K101" s="64"/>
    </row>
    <row r="102" spans="8:11" x14ac:dyDescent="0.25">
      <c r="K102" s="64"/>
    </row>
    <row r="103" spans="8:11" x14ac:dyDescent="0.25">
      <c r="K103" s="64"/>
    </row>
    <row r="104" spans="8:11" x14ac:dyDescent="0.25">
      <c r="K104" s="64"/>
    </row>
    <row r="105" spans="8:11" x14ac:dyDescent="0.25">
      <c r="K105" s="64"/>
    </row>
    <row r="106" spans="8:11" x14ac:dyDescent="0.25">
      <c r="K106" s="64"/>
    </row>
    <row r="107" spans="8:11" x14ac:dyDescent="0.25">
      <c r="K107" s="64"/>
    </row>
    <row r="108" spans="8:11" x14ac:dyDescent="0.25">
      <c r="K108" s="64"/>
    </row>
    <row r="109" spans="8:11" x14ac:dyDescent="0.25">
      <c r="K109" s="64"/>
    </row>
    <row r="110" spans="8:11" x14ac:dyDescent="0.25">
      <c r="K110" s="64"/>
    </row>
    <row r="111" spans="8:11" x14ac:dyDescent="0.25">
      <c r="K111" s="64"/>
    </row>
    <row r="112" spans="8:11" x14ac:dyDescent="0.25">
      <c r="K112" s="64"/>
    </row>
    <row r="113" spans="11:11" x14ac:dyDescent="0.25">
      <c r="K113" s="64"/>
    </row>
    <row r="114" spans="11:11" x14ac:dyDescent="0.25">
      <c r="K114" s="64"/>
    </row>
    <row r="115" spans="11:11" x14ac:dyDescent="0.25">
      <c r="K115" s="64"/>
    </row>
    <row r="116" spans="11:11" x14ac:dyDescent="0.25">
      <c r="K116" s="64"/>
    </row>
    <row r="117" spans="11:11" x14ac:dyDescent="0.25">
      <c r="K117" s="64"/>
    </row>
    <row r="118" spans="11:11" x14ac:dyDescent="0.25">
      <c r="K118" s="64"/>
    </row>
    <row r="119" spans="11:11" x14ac:dyDescent="0.25">
      <c r="K119" s="64"/>
    </row>
    <row r="120" spans="11:11" x14ac:dyDescent="0.25">
      <c r="K120" s="64"/>
    </row>
    <row r="121" spans="11:11" x14ac:dyDescent="0.25">
      <c r="K121" s="64"/>
    </row>
    <row r="122" spans="11:11" x14ac:dyDescent="0.25">
      <c r="K122" s="64"/>
    </row>
    <row r="123" spans="11:11" x14ac:dyDescent="0.25">
      <c r="K123" s="64"/>
    </row>
    <row r="124" spans="11:11" x14ac:dyDescent="0.25">
      <c r="K124" s="64"/>
    </row>
    <row r="125" spans="11:11" x14ac:dyDescent="0.25">
      <c r="K125" s="64"/>
    </row>
    <row r="126" spans="11:11" x14ac:dyDescent="0.25">
      <c r="K126" s="64"/>
    </row>
    <row r="127" spans="11:11" x14ac:dyDescent="0.25">
      <c r="K127" s="64"/>
    </row>
    <row r="128" spans="11:11" x14ac:dyDescent="0.25">
      <c r="K128" s="64"/>
    </row>
    <row r="129" spans="11:11" x14ac:dyDescent="0.25">
      <c r="K129" s="64"/>
    </row>
    <row r="130" spans="11:11" x14ac:dyDescent="0.25">
      <c r="K130" s="64"/>
    </row>
    <row r="131" spans="11:11" x14ac:dyDescent="0.25">
      <c r="K131" s="64"/>
    </row>
    <row r="132" spans="11:11" x14ac:dyDescent="0.25">
      <c r="K132" s="64"/>
    </row>
    <row r="133" spans="11:11" x14ac:dyDescent="0.25">
      <c r="K133" s="64"/>
    </row>
    <row r="134" spans="11:11" x14ac:dyDescent="0.25">
      <c r="K134" s="64"/>
    </row>
    <row r="135" spans="11:11" x14ac:dyDescent="0.25">
      <c r="K135" s="64"/>
    </row>
    <row r="136" spans="11:11" x14ac:dyDescent="0.25">
      <c r="K136" s="64"/>
    </row>
    <row r="137" spans="11:11" x14ac:dyDescent="0.25">
      <c r="K137" s="64"/>
    </row>
    <row r="138" spans="11:11" x14ac:dyDescent="0.25">
      <c r="K138" s="64"/>
    </row>
    <row r="139" spans="11:11" x14ac:dyDescent="0.25">
      <c r="K139" s="64"/>
    </row>
    <row r="140" spans="11:11" x14ac:dyDescent="0.25">
      <c r="K140" s="64"/>
    </row>
    <row r="141" spans="11:11" x14ac:dyDescent="0.25">
      <c r="K141" s="64"/>
    </row>
    <row r="142" spans="11:11" x14ac:dyDescent="0.25">
      <c r="K142" s="64"/>
    </row>
    <row r="143" spans="11:11" x14ac:dyDescent="0.25">
      <c r="K143" s="64"/>
    </row>
    <row r="144" spans="11:11" x14ac:dyDescent="0.25">
      <c r="K144" s="64"/>
    </row>
    <row r="145" spans="11:11" x14ac:dyDescent="0.25">
      <c r="K145" s="64"/>
    </row>
    <row r="146" spans="11:11" x14ac:dyDescent="0.25">
      <c r="K146" s="64"/>
    </row>
    <row r="147" spans="11:11" x14ac:dyDescent="0.25">
      <c r="K147" s="64"/>
    </row>
    <row r="148" spans="11:11" x14ac:dyDescent="0.25">
      <c r="K148" s="64"/>
    </row>
    <row r="149" spans="11:11" x14ac:dyDescent="0.25">
      <c r="K149" s="64"/>
    </row>
    <row r="150" spans="11:11" x14ac:dyDescent="0.25">
      <c r="K150" s="64"/>
    </row>
    <row r="151" spans="11:11" x14ac:dyDescent="0.25">
      <c r="K151" s="64"/>
    </row>
    <row r="152" spans="11:11" x14ac:dyDescent="0.25">
      <c r="K152" s="64"/>
    </row>
    <row r="153" spans="11:11" x14ac:dyDescent="0.25">
      <c r="K153" s="64"/>
    </row>
    <row r="154" spans="11:11" x14ac:dyDescent="0.25">
      <c r="K154" s="64"/>
    </row>
    <row r="155" spans="11:11" x14ac:dyDescent="0.25">
      <c r="K155" s="64"/>
    </row>
    <row r="156" spans="11:11" x14ac:dyDescent="0.25">
      <c r="K156" s="64"/>
    </row>
    <row r="157" spans="11:11" x14ac:dyDescent="0.25">
      <c r="K157" s="64"/>
    </row>
    <row r="158" spans="11:11" x14ac:dyDescent="0.25">
      <c r="K158" s="64"/>
    </row>
    <row r="159" spans="11:11" x14ac:dyDescent="0.25">
      <c r="K159" s="64"/>
    </row>
    <row r="160" spans="11:11" x14ac:dyDescent="0.25">
      <c r="K160" s="64"/>
    </row>
    <row r="161" spans="11:11" x14ac:dyDescent="0.25">
      <c r="K161" s="64"/>
    </row>
    <row r="162" spans="11:11" x14ac:dyDescent="0.25">
      <c r="K162" s="64"/>
    </row>
    <row r="163" spans="11:11" x14ac:dyDescent="0.25">
      <c r="K163" s="64"/>
    </row>
    <row r="164" spans="11:11" x14ac:dyDescent="0.25">
      <c r="K164" s="64"/>
    </row>
    <row r="165" spans="11:11" x14ac:dyDescent="0.25">
      <c r="K165" s="64"/>
    </row>
    <row r="166" spans="11:11" x14ac:dyDescent="0.25">
      <c r="K166" s="64"/>
    </row>
    <row r="167" spans="11:11" x14ac:dyDescent="0.25">
      <c r="K167" s="64"/>
    </row>
    <row r="168" spans="11:11" x14ac:dyDescent="0.25">
      <c r="K168" s="64"/>
    </row>
    <row r="169" spans="11:11" x14ac:dyDescent="0.25">
      <c r="K169" s="64"/>
    </row>
    <row r="170" spans="11:11" x14ac:dyDescent="0.25">
      <c r="K170" s="64"/>
    </row>
    <row r="171" spans="11:11" x14ac:dyDescent="0.25">
      <c r="K171" s="64"/>
    </row>
    <row r="172" spans="11:11" x14ac:dyDescent="0.25">
      <c r="K172" s="64"/>
    </row>
    <row r="173" spans="11:11" x14ac:dyDescent="0.25">
      <c r="K173" s="64"/>
    </row>
    <row r="174" spans="11:11" x14ac:dyDescent="0.25">
      <c r="K174" s="64"/>
    </row>
    <row r="175" spans="11:11" x14ac:dyDescent="0.25">
      <c r="K175" s="64"/>
    </row>
    <row r="176" spans="11:11" x14ac:dyDescent="0.25">
      <c r="K176" s="64"/>
    </row>
    <row r="177" spans="11:11" x14ac:dyDescent="0.25">
      <c r="K177" s="64"/>
    </row>
    <row r="178" spans="11:11" x14ac:dyDescent="0.25">
      <c r="K178" s="64"/>
    </row>
    <row r="179" spans="11:11" x14ac:dyDescent="0.25">
      <c r="K179" s="64"/>
    </row>
    <row r="180" spans="11:11" x14ac:dyDescent="0.25">
      <c r="K180" s="64"/>
    </row>
    <row r="181" spans="11:11" x14ac:dyDescent="0.25">
      <c r="K181" s="64"/>
    </row>
    <row r="182" spans="11:11" x14ac:dyDescent="0.25">
      <c r="K182" s="64"/>
    </row>
    <row r="183" spans="11:11" x14ac:dyDescent="0.25">
      <c r="K183" s="64"/>
    </row>
    <row r="184" spans="11:11" x14ac:dyDescent="0.25">
      <c r="K184" s="64"/>
    </row>
    <row r="185" spans="11:11" x14ac:dyDescent="0.25">
      <c r="K185" s="64"/>
    </row>
    <row r="186" spans="11:11" x14ac:dyDescent="0.25">
      <c r="K186" s="64"/>
    </row>
    <row r="187" spans="11:11" x14ac:dyDescent="0.25">
      <c r="K187" s="64"/>
    </row>
    <row r="188" spans="11:11" x14ac:dyDescent="0.25">
      <c r="K188" s="64"/>
    </row>
    <row r="189" spans="11:11" x14ac:dyDescent="0.25">
      <c r="K189" s="64"/>
    </row>
    <row r="190" spans="11:11" x14ac:dyDescent="0.25">
      <c r="K190" s="64"/>
    </row>
    <row r="191" spans="11:11" x14ac:dyDescent="0.25">
      <c r="K191" s="64"/>
    </row>
    <row r="192" spans="11:11" x14ac:dyDescent="0.25">
      <c r="K192" s="64"/>
    </row>
    <row r="193" spans="11:11" x14ac:dyDescent="0.25">
      <c r="K193" s="64"/>
    </row>
    <row r="194" spans="11:11" x14ac:dyDescent="0.25">
      <c r="K194" s="64"/>
    </row>
    <row r="195" spans="11:11" x14ac:dyDescent="0.25">
      <c r="K195" s="64"/>
    </row>
    <row r="196" spans="11:11" x14ac:dyDescent="0.25">
      <c r="K196" s="64"/>
    </row>
    <row r="197" spans="11:11" x14ac:dyDescent="0.25">
      <c r="K197" s="64"/>
    </row>
    <row r="198" spans="11:11" x14ac:dyDescent="0.25">
      <c r="K198" s="64"/>
    </row>
    <row r="199" spans="11:11" x14ac:dyDescent="0.25">
      <c r="K199" s="64"/>
    </row>
    <row r="200" spans="11:11" x14ac:dyDescent="0.25">
      <c r="K200" s="64"/>
    </row>
    <row r="201" spans="11:11" x14ac:dyDescent="0.25">
      <c r="K201" s="64"/>
    </row>
    <row r="202" spans="11:11" x14ac:dyDescent="0.25">
      <c r="K202" s="64"/>
    </row>
    <row r="203" spans="11:11" x14ac:dyDescent="0.25">
      <c r="K203" s="64"/>
    </row>
    <row r="204" spans="11:11" x14ac:dyDescent="0.25">
      <c r="K204" s="64"/>
    </row>
    <row r="205" spans="11:11" x14ac:dyDescent="0.25">
      <c r="K205" s="64"/>
    </row>
    <row r="206" spans="11:11" x14ac:dyDescent="0.25">
      <c r="K206" s="64"/>
    </row>
    <row r="207" spans="11:11" x14ac:dyDescent="0.25">
      <c r="K207" s="64"/>
    </row>
    <row r="208" spans="11:11" x14ac:dyDescent="0.25">
      <c r="K208" s="64"/>
    </row>
    <row r="209" spans="11:11" x14ac:dyDescent="0.25">
      <c r="K209" s="64"/>
    </row>
    <row r="210" spans="11:11" x14ac:dyDescent="0.25">
      <c r="K210" s="64"/>
    </row>
    <row r="211" spans="11:11" x14ac:dyDescent="0.25">
      <c r="K211" s="64"/>
    </row>
    <row r="212" spans="11:11" x14ac:dyDescent="0.25">
      <c r="K212" s="64"/>
    </row>
    <row r="213" spans="11:11" x14ac:dyDescent="0.25">
      <c r="K213" s="64"/>
    </row>
    <row r="214" spans="11:11" x14ac:dyDescent="0.25">
      <c r="K214" s="64"/>
    </row>
    <row r="215" spans="11:11" x14ac:dyDescent="0.25">
      <c r="K215" s="64"/>
    </row>
    <row r="216" spans="11:11" x14ac:dyDescent="0.25">
      <c r="K216" s="64"/>
    </row>
    <row r="217" spans="11:11" x14ac:dyDescent="0.25">
      <c r="K217" s="64"/>
    </row>
    <row r="218" spans="11:11" x14ac:dyDescent="0.25">
      <c r="K218" s="64"/>
    </row>
    <row r="219" spans="11:11" x14ac:dyDescent="0.25">
      <c r="K219" s="64"/>
    </row>
    <row r="220" spans="11:11" x14ac:dyDescent="0.25">
      <c r="K220" s="64"/>
    </row>
    <row r="221" spans="11:11" x14ac:dyDescent="0.25">
      <c r="K221" s="64"/>
    </row>
    <row r="222" spans="11:11" x14ac:dyDescent="0.25">
      <c r="K222" s="64"/>
    </row>
    <row r="223" spans="11:11" x14ac:dyDescent="0.25">
      <c r="K223" s="64"/>
    </row>
    <row r="224" spans="11:11" x14ac:dyDescent="0.25">
      <c r="K224" s="64"/>
    </row>
    <row r="225" spans="11:11" x14ac:dyDescent="0.25">
      <c r="K225" s="64"/>
    </row>
    <row r="226" spans="11:11" x14ac:dyDescent="0.25">
      <c r="K226" s="64"/>
    </row>
    <row r="227" spans="11:11" x14ac:dyDescent="0.25">
      <c r="K227" s="64"/>
    </row>
    <row r="228" spans="11:11" x14ac:dyDescent="0.25">
      <c r="K228" s="64"/>
    </row>
    <row r="229" spans="11:11" x14ac:dyDescent="0.25">
      <c r="K229" s="64"/>
    </row>
    <row r="230" spans="11:11" x14ac:dyDescent="0.25">
      <c r="K230" s="64"/>
    </row>
    <row r="231" spans="11:11" x14ac:dyDescent="0.25">
      <c r="K231" s="64"/>
    </row>
    <row r="232" spans="11:11" x14ac:dyDescent="0.25">
      <c r="K232" s="64"/>
    </row>
    <row r="233" spans="11:11" x14ac:dyDescent="0.25">
      <c r="K233" s="64"/>
    </row>
    <row r="234" spans="11:11" x14ac:dyDescent="0.25">
      <c r="K234" s="64"/>
    </row>
    <row r="235" spans="11:11" x14ac:dyDescent="0.25">
      <c r="K235" s="64"/>
    </row>
    <row r="236" spans="11:11" x14ac:dyDescent="0.25">
      <c r="K236" s="64"/>
    </row>
    <row r="237" spans="11:11" x14ac:dyDescent="0.25">
      <c r="K237" s="64"/>
    </row>
    <row r="238" spans="11:11" x14ac:dyDescent="0.25">
      <c r="K238" s="64"/>
    </row>
    <row r="239" spans="11:11" x14ac:dyDescent="0.25">
      <c r="K239" s="64"/>
    </row>
    <row r="240" spans="11:11" x14ac:dyDescent="0.25">
      <c r="K240" s="64"/>
    </row>
    <row r="241" spans="11:11" x14ac:dyDescent="0.25">
      <c r="K241" s="64"/>
    </row>
    <row r="242" spans="11:11" x14ac:dyDescent="0.25">
      <c r="K242" s="64"/>
    </row>
    <row r="243" spans="11:11" x14ac:dyDescent="0.25">
      <c r="K243" s="64"/>
    </row>
    <row r="244" spans="11:11" x14ac:dyDescent="0.25">
      <c r="K244" s="64"/>
    </row>
    <row r="245" spans="11:11" x14ac:dyDescent="0.25">
      <c r="K245" s="64"/>
    </row>
    <row r="246" spans="11:11" x14ac:dyDescent="0.25">
      <c r="K246" s="64"/>
    </row>
    <row r="247" spans="11:11" x14ac:dyDescent="0.25">
      <c r="K247" s="64"/>
    </row>
    <row r="248" spans="11:11" x14ac:dyDescent="0.25">
      <c r="K248" s="64"/>
    </row>
    <row r="249" spans="11:11" x14ac:dyDescent="0.25">
      <c r="K249" s="64"/>
    </row>
    <row r="250" spans="11:11" x14ac:dyDescent="0.25">
      <c r="K250" s="64"/>
    </row>
    <row r="251" spans="11:11" x14ac:dyDescent="0.25">
      <c r="K251" s="64"/>
    </row>
    <row r="252" spans="11:11" x14ac:dyDescent="0.25">
      <c r="K252" s="64"/>
    </row>
    <row r="253" spans="11:11" x14ac:dyDescent="0.25">
      <c r="K253" s="64"/>
    </row>
    <row r="254" spans="11:11" x14ac:dyDescent="0.25">
      <c r="K254" s="64"/>
    </row>
    <row r="255" spans="11:11" x14ac:dyDescent="0.25">
      <c r="K255" s="64"/>
    </row>
    <row r="256" spans="11:11" x14ac:dyDescent="0.25">
      <c r="K256" s="64"/>
    </row>
    <row r="257" spans="11:11" x14ac:dyDescent="0.25">
      <c r="K257" s="64"/>
    </row>
    <row r="258" spans="11:11" x14ac:dyDescent="0.25">
      <c r="K258" s="64"/>
    </row>
    <row r="259" spans="11:11" x14ac:dyDescent="0.25">
      <c r="K259" s="64"/>
    </row>
    <row r="260" spans="11:11" x14ac:dyDescent="0.25">
      <c r="K260" s="64"/>
    </row>
    <row r="261" spans="11:11" x14ac:dyDescent="0.25">
      <c r="K261" s="64"/>
    </row>
    <row r="262" spans="11:11" x14ac:dyDescent="0.25">
      <c r="K262" s="64"/>
    </row>
    <row r="263" spans="11:11" x14ac:dyDescent="0.25">
      <c r="K263" s="64"/>
    </row>
    <row r="264" spans="11:11" x14ac:dyDescent="0.25">
      <c r="K264" s="64"/>
    </row>
    <row r="265" spans="11:11" x14ac:dyDescent="0.25">
      <c r="K265" s="64"/>
    </row>
    <row r="266" spans="11:11" x14ac:dyDescent="0.25">
      <c r="K266" s="64"/>
    </row>
    <row r="267" spans="11:11" x14ac:dyDescent="0.25">
      <c r="K267" s="64"/>
    </row>
    <row r="268" spans="11:11" x14ac:dyDescent="0.25">
      <c r="K268" s="64"/>
    </row>
    <row r="269" spans="11:11" x14ac:dyDescent="0.25">
      <c r="K269" s="64"/>
    </row>
    <row r="270" spans="11:11" x14ac:dyDescent="0.25">
      <c r="K270" s="64"/>
    </row>
    <row r="271" spans="11:11" x14ac:dyDescent="0.25">
      <c r="K271" s="64"/>
    </row>
    <row r="272" spans="11:11" x14ac:dyDescent="0.25">
      <c r="K272" s="64"/>
    </row>
    <row r="273" spans="11:11" x14ac:dyDescent="0.25">
      <c r="K273" s="64"/>
    </row>
    <row r="274" spans="11:11" x14ac:dyDescent="0.25">
      <c r="K274" s="64"/>
    </row>
    <row r="275" spans="11:11" x14ac:dyDescent="0.25">
      <c r="K275" s="64"/>
    </row>
    <row r="276" spans="11:11" x14ac:dyDescent="0.25">
      <c r="K276" s="64"/>
    </row>
    <row r="277" spans="11:11" x14ac:dyDescent="0.25">
      <c r="K277" s="64"/>
    </row>
    <row r="278" spans="11:11" x14ac:dyDescent="0.25">
      <c r="K278" s="64"/>
    </row>
    <row r="279" spans="11:11" x14ac:dyDescent="0.25">
      <c r="K279" s="64"/>
    </row>
    <row r="280" spans="11:11" x14ac:dyDescent="0.25">
      <c r="K280" s="64"/>
    </row>
    <row r="281" spans="11:11" x14ac:dyDescent="0.25">
      <c r="K281" s="64"/>
    </row>
    <row r="282" spans="11:11" x14ac:dyDescent="0.25">
      <c r="K282" s="64"/>
    </row>
    <row r="283" spans="11:11" x14ac:dyDescent="0.25">
      <c r="K283" s="64"/>
    </row>
    <row r="284" spans="11:11" x14ac:dyDescent="0.25">
      <c r="K284" s="64"/>
    </row>
    <row r="285" spans="11:11" x14ac:dyDescent="0.25">
      <c r="K285" s="64"/>
    </row>
    <row r="286" spans="11:11" x14ac:dyDescent="0.25">
      <c r="K286" s="64"/>
    </row>
    <row r="287" spans="11:11" x14ac:dyDescent="0.25">
      <c r="K287" s="64"/>
    </row>
    <row r="288" spans="11:11" x14ac:dyDescent="0.25">
      <c r="K288" s="64"/>
    </row>
    <row r="289" spans="11:11" x14ac:dyDescent="0.25">
      <c r="K289" s="64"/>
    </row>
    <row r="290" spans="11:11" x14ac:dyDescent="0.25">
      <c r="K290" s="64"/>
    </row>
    <row r="291" spans="11:11" x14ac:dyDescent="0.25">
      <c r="K291" s="64"/>
    </row>
    <row r="292" spans="11:11" x14ac:dyDescent="0.25">
      <c r="K292" s="64"/>
    </row>
    <row r="293" spans="11:11" x14ac:dyDescent="0.25">
      <c r="K293" s="64"/>
    </row>
    <row r="294" spans="11:11" x14ac:dyDescent="0.25">
      <c r="K294" s="64"/>
    </row>
    <row r="295" spans="11:11" x14ac:dyDescent="0.25">
      <c r="K295" s="64"/>
    </row>
    <row r="296" spans="11:11" x14ac:dyDescent="0.25">
      <c r="K296" s="64"/>
    </row>
    <row r="297" spans="11:11" x14ac:dyDescent="0.25">
      <c r="K297" s="64"/>
    </row>
    <row r="298" spans="11:11" x14ac:dyDescent="0.25">
      <c r="K298" s="64"/>
    </row>
    <row r="299" spans="11:11" x14ac:dyDescent="0.25">
      <c r="K299" s="64"/>
    </row>
    <row r="300" spans="11:11" x14ac:dyDescent="0.25">
      <c r="K300" s="64"/>
    </row>
    <row r="301" spans="11:11" x14ac:dyDescent="0.25">
      <c r="K301" s="64"/>
    </row>
    <row r="302" spans="11:11" x14ac:dyDescent="0.25">
      <c r="K302" s="64"/>
    </row>
    <row r="303" spans="11:11" x14ac:dyDescent="0.25">
      <c r="K303" s="64"/>
    </row>
    <row r="304" spans="11:11" x14ac:dyDescent="0.25">
      <c r="K304" s="64"/>
    </row>
    <row r="305" spans="11:11" x14ac:dyDescent="0.25">
      <c r="K305" s="64"/>
    </row>
    <row r="306" spans="11:11" x14ac:dyDescent="0.25">
      <c r="K306" s="64"/>
    </row>
    <row r="307" spans="11:11" x14ac:dyDescent="0.25">
      <c r="K307" s="64"/>
    </row>
    <row r="308" spans="11:11" x14ac:dyDescent="0.25">
      <c r="K308" s="64"/>
    </row>
    <row r="309" spans="11:11" x14ac:dyDescent="0.25">
      <c r="K309" s="64"/>
    </row>
    <row r="310" spans="11:11" x14ac:dyDescent="0.25">
      <c r="K310" s="64"/>
    </row>
    <row r="311" spans="11:11" x14ac:dyDescent="0.25">
      <c r="K311" s="64"/>
    </row>
    <row r="312" spans="11:11" x14ac:dyDescent="0.25">
      <c r="K312" s="64"/>
    </row>
    <row r="313" spans="11:11" x14ac:dyDescent="0.25">
      <c r="K313" s="64"/>
    </row>
    <row r="314" spans="11:11" x14ac:dyDescent="0.25">
      <c r="K314" s="64"/>
    </row>
    <row r="315" spans="11:11" x14ac:dyDescent="0.25">
      <c r="K315" s="64"/>
    </row>
    <row r="316" spans="11:11" x14ac:dyDescent="0.25">
      <c r="K316" s="64"/>
    </row>
    <row r="317" spans="11:11" x14ac:dyDescent="0.25">
      <c r="K317" s="64"/>
    </row>
    <row r="318" spans="11:11" x14ac:dyDescent="0.25">
      <c r="K318" s="64"/>
    </row>
    <row r="319" spans="11:11" x14ac:dyDescent="0.25">
      <c r="K319" s="64"/>
    </row>
    <row r="320" spans="11:11" x14ac:dyDescent="0.25">
      <c r="K320" s="64"/>
    </row>
    <row r="321" spans="11:11" x14ac:dyDescent="0.25">
      <c r="K321" s="64"/>
    </row>
    <row r="322" spans="11:11" x14ac:dyDescent="0.25">
      <c r="K322" s="64"/>
    </row>
    <row r="323" spans="11:11" x14ac:dyDescent="0.25">
      <c r="K323" s="64"/>
    </row>
    <row r="324" spans="11:11" x14ac:dyDescent="0.25">
      <c r="K324" s="64"/>
    </row>
    <row r="325" spans="11:11" x14ac:dyDescent="0.25">
      <c r="K325" s="64"/>
    </row>
    <row r="326" spans="11:11" x14ac:dyDescent="0.25">
      <c r="K326" s="64"/>
    </row>
    <row r="327" spans="11:11" x14ac:dyDescent="0.25">
      <c r="K327" s="64"/>
    </row>
    <row r="328" spans="11:11" x14ac:dyDescent="0.25">
      <c r="K328" s="64"/>
    </row>
    <row r="329" spans="11:11" x14ac:dyDescent="0.25">
      <c r="K329" s="64"/>
    </row>
    <row r="330" spans="11:11" x14ac:dyDescent="0.25">
      <c r="K330" s="64"/>
    </row>
    <row r="331" spans="11:11" x14ac:dyDescent="0.25">
      <c r="K331" s="64"/>
    </row>
    <row r="332" spans="11:11" x14ac:dyDescent="0.25">
      <c r="K332" s="64"/>
    </row>
    <row r="333" spans="11:11" x14ac:dyDescent="0.25">
      <c r="K333" s="64"/>
    </row>
    <row r="334" spans="11:11" x14ac:dyDescent="0.25">
      <c r="K334" s="64"/>
    </row>
    <row r="335" spans="11:11" x14ac:dyDescent="0.25">
      <c r="K335" s="64"/>
    </row>
    <row r="336" spans="11:11" x14ac:dyDescent="0.25">
      <c r="K336" s="64"/>
    </row>
    <row r="337" spans="11:11" x14ac:dyDescent="0.25">
      <c r="K337" s="64"/>
    </row>
    <row r="338" spans="11:11" x14ac:dyDescent="0.25">
      <c r="K338" s="64"/>
    </row>
    <row r="339" spans="11:11" x14ac:dyDescent="0.25">
      <c r="K339" s="64"/>
    </row>
    <row r="340" spans="11:11" x14ac:dyDescent="0.25">
      <c r="K340" s="64"/>
    </row>
    <row r="341" spans="11:11" x14ac:dyDescent="0.25">
      <c r="K341" s="64"/>
    </row>
    <row r="342" spans="11:11" x14ac:dyDescent="0.25">
      <c r="K342" s="64"/>
    </row>
    <row r="343" spans="11:11" x14ac:dyDescent="0.25">
      <c r="K343" s="64"/>
    </row>
    <row r="344" spans="11:11" x14ac:dyDescent="0.25">
      <c r="K344" s="64"/>
    </row>
    <row r="345" spans="11:11" x14ac:dyDescent="0.25">
      <c r="K345" s="64"/>
    </row>
    <row r="346" spans="11:11" x14ac:dyDescent="0.25">
      <c r="K346" s="64"/>
    </row>
    <row r="347" spans="11:11" x14ac:dyDescent="0.25">
      <c r="K347" s="64"/>
    </row>
    <row r="348" spans="11:11" x14ac:dyDescent="0.25">
      <c r="K348" s="64"/>
    </row>
    <row r="349" spans="11:11" x14ac:dyDescent="0.25">
      <c r="K349" s="64"/>
    </row>
    <row r="350" spans="11:11" x14ac:dyDescent="0.25">
      <c r="K350" s="64"/>
    </row>
    <row r="351" spans="11:11" x14ac:dyDescent="0.25">
      <c r="K351" s="64"/>
    </row>
    <row r="352" spans="11:11" x14ac:dyDescent="0.25">
      <c r="K352" s="64"/>
    </row>
    <row r="353" spans="11:11" x14ac:dyDescent="0.25">
      <c r="K353" s="64"/>
    </row>
    <row r="354" spans="11:11" x14ac:dyDescent="0.25">
      <c r="K354" s="64"/>
    </row>
    <row r="355" spans="11:11" x14ac:dyDescent="0.25">
      <c r="K355" s="64"/>
    </row>
    <row r="356" spans="11:11" x14ac:dyDescent="0.25">
      <c r="K356" s="64"/>
    </row>
    <row r="357" spans="11:11" x14ac:dyDescent="0.25">
      <c r="K357" s="64"/>
    </row>
    <row r="358" spans="11:11" x14ac:dyDescent="0.25">
      <c r="K358" s="64"/>
    </row>
    <row r="359" spans="11:11" x14ac:dyDescent="0.25">
      <c r="K359" s="64"/>
    </row>
    <row r="360" spans="11:11" x14ac:dyDescent="0.25">
      <c r="K360" s="64"/>
    </row>
    <row r="361" spans="11:11" x14ac:dyDescent="0.25">
      <c r="K361" s="64"/>
    </row>
    <row r="362" spans="11:11" x14ac:dyDescent="0.25">
      <c r="K362" s="64"/>
    </row>
    <row r="363" spans="11:11" x14ac:dyDescent="0.25">
      <c r="K363" s="64"/>
    </row>
    <row r="364" spans="11:11" x14ac:dyDescent="0.25">
      <c r="K364" s="64"/>
    </row>
    <row r="365" spans="11:11" x14ac:dyDescent="0.25">
      <c r="K365" s="64"/>
    </row>
    <row r="366" spans="11:11" x14ac:dyDescent="0.25">
      <c r="K366" s="64"/>
    </row>
    <row r="367" spans="11:11" x14ac:dyDescent="0.25">
      <c r="K367" s="64"/>
    </row>
    <row r="368" spans="11:11" x14ac:dyDescent="0.25">
      <c r="K368" s="64"/>
    </row>
    <row r="369" spans="11:11" x14ac:dyDescent="0.25">
      <c r="K369" s="64"/>
    </row>
    <row r="370" spans="11:11" x14ac:dyDescent="0.25">
      <c r="K370" s="64"/>
    </row>
    <row r="371" spans="11:11" x14ac:dyDescent="0.25">
      <c r="K371" s="64"/>
    </row>
    <row r="372" spans="11:11" x14ac:dyDescent="0.25">
      <c r="K372" s="64"/>
    </row>
    <row r="373" spans="11:11" x14ac:dyDescent="0.25">
      <c r="K373" s="64"/>
    </row>
    <row r="374" spans="11:11" x14ac:dyDescent="0.25">
      <c r="K374" s="64"/>
    </row>
    <row r="375" spans="11:11" x14ac:dyDescent="0.25">
      <c r="K375" s="64"/>
    </row>
    <row r="376" spans="11:11" x14ac:dyDescent="0.25">
      <c r="K376" s="64"/>
    </row>
    <row r="377" spans="11:11" x14ac:dyDescent="0.25">
      <c r="K377" s="64"/>
    </row>
    <row r="378" spans="11:11" x14ac:dyDescent="0.25">
      <c r="K378" s="64"/>
    </row>
    <row r="379" spans="11:11" x14ac:dyDescent="0.25">
      <c r="K379" s="64"/>
    </row>
    <row r="380" spans="11:11" x14ac:dyDescent="0.25">
      <c r="K380" s="64"/>
    </row>
    <row r="381" spans="11:11" x14ac:dyDescent="0.25">
      <c r="K381" s="64"/>
    </row>
    <row r="382" spans="11:11" x14ac:dyDescent="0.25">
      <c r="K382" s="64"/>
    </row>
    <row r="383" spans="11:11" x14ac:dyDescent="0.25">
      <c r="K383" s="64"/>
    </row>
    <row r="384" spans="11:11" x14ac:dyDescent="0.25">
      <c r="K384" s="64"/>
    </row>
    <row r="385" spans="11:11" x14ac:dyDescent="0.25">
      <c r="K385" s="64"/>
    </row>
    <row r="386" spans="11:11" x14ac:dyDescent="0.25">
      <c r="K386" s="64"/>
    </row>
    <row r="387" spans="11:11" x14ac:dyDescent="0.25">
      <c r="K387" s="64"/>
    </row>
    <row r="388" spans="11:11" x14ac:dyDescent="0.25">
      <c r="K388" s="64"/>
    </row>
    <row r="389" spans="11:11" x14ac:dyDescent="0.25">
      <c r="K389" s="64"/>
    </row>
    <row r="390" spans="11:11" x14ac:dyDescent="0.25">
      <c r="K390" s="64"/>
    </row>
    <row r="391" spans="11:11" x14ac:dyDescent="0.25">
      <c r="K391" s="64"/>
    </row>
    <row r="392" spans="11:11" x14ac:dyDescent="0.25">
      <c r="K392" s="64"/>
    </row>
    <row r="393" spans="11:11" x14ac:dyDescent="0.25">
      <c r="K393" s="64"/>
    </row>
    <row r="394" spans="11:11" x14ac:dyDescent="0.25">
      <c r="K394" s="64"/>
    </row>
    <row r="395" spans="11:11" x14ac:dyDescent="0.25">
      <c r="K395" s="64"/>
    </row>
    <row r="396" spans="11:11" x14ac:dyDescent="0.25">
      <c r="K396" s="64"/>
    </row>
    <row r="397" spans="11:11" x14ac:dyDescent="0.25">
      <c r="K397" s="64"/>
    </row>
    <row r="398" spans="11:11" x14ac:dyDescent="0.25">
      <c r="K398" s="64"/>
    </row>
    <row r="399" spans="11:11" x14ac:dyDescent="0.25">
      <c r="K399" s="64"/>
    </row>
    <row r="400" spans="11:11" x14ac:dyDescent="0.25">
      <c r="K400" s="64"/>
    </row>
    <row r="401" spans="11:11" x14ac:dyDescent="0.25">
      <c r="K401" s="64"/>
    </row>
    <row r="402" spans="11:11" x14ac:dyDescent="0.25">
      <c r="K402" s="64"/>
    </row>
    <row r="403" spans="11:11" x14ac:dyDescent="0.25">
      <c r="K403" s="64"/>
    </row>
    <row r="404" spans="11:11" x14ac:dyDescent="0.25">
      <c r="K404" s="64"/>
    </row>
    <row r="405" spans="11:11" x14ac:dyDescent="0.25">
      <c r="K405" s="64"/>
    </row>
    <row r="406" spans="11:11" x14ac:dyDescent="0.25">
      <c r="K406" s="64"/>
    </row>
    <row r="407" spans="11:11" x14ac:dyDescent="0.25">
      <c r="K407" s="64"/>
    </row>
    <row r="408" spans="11:11" x14ac:dyDescent="0.25">
      <c r="K408" s="64"/>
    </row>
    <row r="409" spans="11:11" x14ac:dyDescent="0.25">
      <c r="K409" s="64"/>
    </row>
    <row r="410" spans="11:11" x14ac:dyDescent="0.25">
      <c r="K410" s="64"/>
    </row>
    <row r="411" spans="11:11" x14ac:dyDescent="0.25">
      <c r="K411" s="64"/>
    </row>
    <row r="412" spans="11:11" x14ac:dyDescent="0.25">
      <c r="K412" s="64"/>
    </row>
    <row r="413" spans="11:11" x14ac:dyDescent="0.25">
      <c r="K413" s="64"/>
    </row>
    <row r="414" spans="11:11" x14ac:dyDescent="0.25">
      <c r="K414" s="64"/>
    </row>
    <row r="415" spans="11:11" x14ac:dyDescent="0.25">
      <c r="K415" s="64"/>
    </row>
    <row r="416" spans="11:11" x14ac:dyDescent="0.25">
      <c r="K416" s="64"/>
    </row>
    <row r="417" spans="11:11" x14ac:dyDescent="0.25">
      <c r="K417" s="64"/>
    </row>
    <row r="418" spans="11:11" x14ac:dyDescent="0.25">
      <c r="K418" s="64"/>
    </row>
    <row r="419" spans="11:11" x14ac:dyDescent="0.25">
      <c r="K419" s="64"/>
    </row>
    <row r="420" spans="11:11" x14ac:dyDescent="0.25">
      <c r="K420" s="64"/>
    </row>
    <row r="421" spans="11:11" x14ac:dyDescent="0.25">
      <c r="K421" s="64"/>
    </row>
    <row r="422" spans="11:11" x14ac:dyDescent="0.25">
      <c r="K422" s="64"/>
    </row>
    <row r="423" spans="11:11" x14ac:dyDescent="0.25">
      <c r="K423" s="64"/>
    </row>
    <row r="424" spans="11:11" x14ac:dyDescent="0.25">
      <c r="K424" s="64"/>
    </row>
    <row r="425" spans="11:11" x14ac:dyDescent="0.25">
      <c r="K425" s="64"/>
    </row>
    <row r="426" spans="11:11" x14ac:dyDescent="0.25">
      <c r="K426" s="64"/>
    </row>
    <row r="427" spans="11:11" x14ac:dyDescent="0.25">
      <c r="K427" s="64"/>
    </row>
    <row r="428" spans="11:11" x14ac:dyDescent="0.25">
      <c r="K428" s="64"/>
    </row>
    <row r="429" spans="11:11" x14ac:dyDescent="0.25">
      <c r="K429" s="64"/>
    </row>
    <row r="430" spans="11:11" x14ac:dyDescent="0.25">
      <c r="K430" s="64"/>
    </row>
    <row r="431" spans="11:11" x14ac:dyDescent="0.25">
      <c r="K431" s="64"/>
    </row>
    <row r="432" spans="11:11" x14ac:dyDescent="0.25">
      <c r="K432" s="64"/>
    </row>
    <row r="433" spans="11:11" x14ac:dyDescent="0.25">
      <c r="K433" s="64"/>
    </row>
    <row r="434" spans="11:11" x14ac:dyDescent="0.25">
      <c r="K434" s="64"/>
    </row>
    <row r="435" spans="11:11" x14ac:dyDescent="0.25">
      <c r="K435" s="64"/>
    </row>
    <row r="436" spans="11:11" x14ac:dyDescent="0.25">
      <c r="K436" s="64"/>
    </row>
    <row r="437" spans="11:11" x14ac:dyDescent="0.25">
      <c r="K437" s="64"/>
    </row>
    <row r="438" spans="11:11" x14ac:dyDescent="0.25">
      <c r="K438" s="64"/>
    </row>
    <row r="439" spans="11:11" x14ac:dyDescent="0.25">
      <c r="K439" s="64"/>
    </row>
    <row r="440" spans="11:11" x14ac:dyDescent="0.25">
      <c r="K440" s="64"/>
    </row>
    <row r="441" spans="11:11" x14ac:dyDescent="0.25">
      <c r="K441" s="64"/>
    </row>
    <row r="442" spans="11:11" x14ac:dyDescent="0.25">
      <c r="K442" s="64"/>
    </row>
    <row r="443" spans="11:11" x14ac:dyDescent="0.25">
      <c r="K443" s="64"/>
    </row>
    <row r="444" spans="11:11" x14ac:dyDescent="0.25">
      <c r="K444" s="64"/>
    </row>
    <row r="445" spans="11:11" x14ac:dyDescent="0.25">
      <c r="K445" s="64"/>
    </row>
    <row r="446" spans="11:11" x14ac:dyDescent="0.25">
      <c r="K446" s="64"/>
    </row>
    <row r="447" spans="11:11" x14ac:dyDescent="0.25">
      <c r="K447" s="64"/>
    </row>
    <row r="448" spans="11:11" x14ac:dyDescent="0.25">
      <c r="K448" s="64"/>
    </row>
    <row r="449" spans="11:11" x14ac:dyDescent="0.25">
      <c r="K449" s="64"/>
    </row>
    <row r="450" spans="11:11" x14ac:dyDescent="0.25">
      <c r="K450" s="64"/>
    </row>
    <row r="451" spans="11:11" x14ac:dyDescent="0.25">
      <c r="K451" s="64"/>
    </row>
    <row r="452" spans="11:11" x14ac:dyDescent="0.25">
      <c r="K452" s="64"/>
    </row>
    <row r="453" spans="11:11" x14ac:dyDescent="0.25">
      <c r="K453" s="64"/>
    </row>
    <row r="454" spans="11:11" x14ac:dyDescent="0.25">
      <c r="K454" s="64"/>
    </row>
    <row r="455" spans="11:11" x14ac:dyDescent="0.25">
      <c r="K455" s="64"/>
    </row>
    <row r="456" spans="11:11" x14ac:dyDescent="0.25">
      <c r="K456" s="64"/>
    </row>
    <row r="457" spans="11:11" x14ac:dyDescent="0.25">
      <c r="K457" s="64"/>
    </row>
    <row r="458" spans="11:11" x14ac:dyDescent="0.25">
      <c r="K458" s="64"/>
    </row>
    <row r="459" spans="11:11" x14ac:dyDescent="0.25">
      <c r="K459" s="64"/>
    </row>
    <row r="460" spans="11:11" x14ac:dyDescent="0.25">
      <c r="K460" s="64"/>
    </row>
    <row r="461" spans="11:11" x14ac:dyDescent="0.25">
      <c r="K461" s="64"/>
    </row>
    <row r="462" spans="11:11" x14ac:dyDescent="0.25">
      <c r="K462" s="64"/>
    </row>
    <row r="463" spans="11:11" x14ac:dyDescent="0.25">
      <c r="K463" s="64"/>
    </row>
    <row r="464" spans="11:11" x14ac:dyDescent="0.25">
      <c r="K464" s="64"/>
    </row>
    <row r="465" spans="11:11" x14ac:dyDescent="0.25">
      <c r="K465" s="64"/>
    </row>
    <row r="466" spans="11:11" x14ac:dyDescent="0.25">
      <c r="K466" s="64"/>
    </row>
    <row r="467" spans="11:11" x14ac:dyDescent="0.25">
      <c r="K467" s="64"/>
    </row>
    <row r="468" spans="11:11" x14ac:dyDescent="0.25">
      <c r="K468" s="64"/>
    </row>
    <row r="469" spans="11:11" x14ac:dyDescent="0.25">
      <c r="K469" s="64"/>
    </row>
    <row r="470" spans="11:11" x14ac:dyDescent="0.25">
      <c r="K470" s="64"/>
    </row>
    <row r="471" spans="11:11" x14ac:dyDescent="0.25">
      <c r="K471" s="64"/>
    </row>
    <row r="472" spans="11:11" x14ac:dyDescent="0.25">
      <c r="K472" s="64"/>
    </row>
    <row r="473" spans="11:11" x14ac:dyDescent="0.25">
      <c r="K473" s="64"/>
    </row>
    <row r="474" spans="11:11" x14ac:dyDescent="0.25">
      <c r="K474" s="64"/>
    </row>
    <row r="475" spans="11:11" x14ac:dyDescent="0.25">
      <c r="K475" s="64"/>
    </row>
    <row r="476" spans="11:11" x14ac:dyDescent="0.25">
      <c r="K476" s="64"/>
    </row>
    <row r="477" spans="11:11" x14ac:dyDescent="0.25">
      <c r="K477" s="64"/>
    </row>
    <row r="478" spans="11:11" x14ac:dyDescent="0.25">
      <c r="K478" s="64"/>
    </row>
    <row r="479" spans="11:11" x14ac:dyDescent="0.25">
      <c r="K479" s="64"/>
    </row>
    <row r="480" spans="11:11" x14ac:dyDescent="0.25">
      <c r="K480" s="64"/>
    </row>
    <row r="481" spans="11:11" x14ac:dyDescent="0.25">
      <c r="K481" s="64"/>
    </row>
    <row r="482" spans="11:11" x14ac:dyDescent="0.25">
      <c r="K482" s="64"/>
    </row>
    <row r="483" spans="11:11" x14ac:dyDescent="0.25">
      <c r="K483" s="64"/>
    </row>
    <row r="484" spans="11:11" x14ac:dyDescent="0.25">
      <c r="K484" s="64"/>
    </row>
    <row r="485" spans="11:11" x14ac:dyDescent="0.25">
      <c r="K485" s="64"/>
    </row>
    <row r="486" spans="11:11" x14ac:dyDescent="0.25">
      <c r="K486" s="64"/>
    </row>
    <row r="487" spans="11:11" x14ac:dyDescent="0.25">
      <c r="K487" s="64"/>
    </row>
    <row r="488" spans="11:11" x14ac:dyDescent="0.25">
      <c r="K488" s="64"/>
    </row>
    <row r="489" spans="11:11" x14ac:dyDescent="0.25">
      <c r="K489" s="64"/>
    </row>
    <row r="490" spans="11:11" x14ac:dyDescent="0.25">
      <c r="K490" s="64"/>
    </row>
    <row r="491" spans="11:11" x14ac:dyDescent="0.25">
      <c r="K491" s="64"/>
    </row>
    <row r="492" spans="11:11" x14ac:dyDescent="0.25">
      <c r="K492" s="64"/>
    </row>
    <row r="493" spans="11:11" x14ac:dyDescent="0.25">
      <c r="K493" s="64"/>
    </row>
    <row r="494" spans="11:11" x14ac:dyDescent="0.25">
      <c r="K494" s="64"/>
    </row>
    <row r="495" spans="11:11" x14ac:dyDescent="0.25">
      <c r="K495" s="64"/>
    </row>
    <row r="496" spans="11:11" x14ac:dyDescent="0.25">
      <c r="K496" s="64"/>
    </row>
    <row r="497" spans="11:11" x14ac:dyDescent="0.25">
      <c r="K497" s="64"/>
    </row>
    <row r="498" spans="11:11" x14ac:dyDescent="0.25">
      <c r="K498" s="64"/>
    </row>
    <row r="499" spans="11:11" x14ac:dyDescent="0.25">
      <c r="K499" s="64"/>
    </row>
    <row r="500" spans="11:11" x14ac:dyDescent="0.25">
      <c r="K500" s="64"/>
    </row>
    <row r="501" spans="11:11" x14ac:dyDescent="0.25">
      <c r="K501" s="64"/>
    </row>
    <row r="502" spans="11:11" x14ac:dyDescent="0.25">
      <c r="K502" s="64"/>
    </row>
    <row r="503" spans="11:11" x14ac:dyDescent="0.25">
      <c r="K503" s="64"/>
    </row>
    <row r="504" spans="11:11" x14ac:dyDescent="0.25">
      <c r="K504" s="64"/>
    </row>
    <row r="505" spans="11:11" x14ac:dyDescent="0.25">
      <c r="K505" s="64"/>
    </row>
    <row r="506" spans="11:11" x14ac:dyDescent="0.25">
      <c r="K506" s="64"/>
    </row>
    <row r="507" spans="11:11" x14ac:dyDescent="0.25">
      <c r="K507" s="64"/>
    </row>
    <row r="508" spans="11:11" x14ac:dyDescent="0.25">
      <c r="K508" s="64"/>
    </row>
    <row r="509" spans="11:11" x14ac:dyDescent="0.25">
      <c r="K509" s="64"/>
    </row>
    <row r="510" spans="11:11" x14ac:dyDescent="0.25">
      <c r="K510" s="64"/>
    </row>
    <row r="511" spans="11:11" x14ac:dyDescent="0.25">
      <c r="K511" s="64"/>
    </row>
    <row r="512" spans="11:11" x14ac:dyDescent="0.25">
      <c r="K512" s="64"/>
    </row>
    <row r="513" spans="11:11" x14ac:dyDescent="0.25">
      <c r="K513" s="64"/>
    </row>
    <row r="514" spans="11:11" x14ac:dyDescent="0.25">
      <c r="K514" s="64"/>
    </row>
    <row r="515" spans="11:11" x14ac:dyDescent="0.25">
      <c r="K515" s="64"/>
    </row>
    <row r="516" spans="11:11" x14ac:dyDescent="0.25">
      <c r="K516" s="64"/>
    </row>
    <row r="517" spans="11:11" x14ac:dyDescent="0.25">
      <c r="K517" s="64"/>
    </row>
    <row r="518" spans="11:11" x14ac:dyDescent="0.25">
      <c r="K518" s="64"/>
    </row>
    <row r="519" spans="11:11" x14ac:dyDescent="0.25">
      <c r="K519" s="64"/>
    </row>
    <row r="520" spans="11:11" x14ac:dyDescent="0.25">
      <c r="K520" s="64"/>
    </row>
    <row r="521" spans="11:11" x14ac:dyDescent="0.25">
      <c r="K521" s="64"/>
    </row>
    <row r="522" spans="11:11" x14ac:dyDescent="0.25">
      <c r="K522" s="64"/>
    </row>
    <row r="523" spans="11:11" x14ac:dyDescent="0.25">
      <c r="K523" s="64"/>
    </row>
    <row r="524" spans="11:11" x14ac:dyDescent="0.25">
      <c r="K524" s="64"/>
    </row>
    <row r="525" spans="11:11" x14ac:dyDescent="0.25">
      <c r="K525" s="64"/>
    </row>
    <row r="526" spans="11:11" x14ac:dyDescent="0.25">
      <c r="K526" s="64"/>
    </row>
    <row r="527" spans="11:11" x14ac:dyDescent="0.25">
      <c r="K527" s="64"/>
    </row>
    <row r="528" spans="11:11" x14ac:dyDescent="0.25">
      <c r="K528" s="64"/>
    </row>
    <row r="529" spans="11:11" x14ac:dyDescent="0.25">
      <c r="K529" s="64"/>
    </row>
    <row r="530" spans="11:11" x14ac:dyDescent="0.25">
      <c r="K530" s="64"/>
    </row>
    <row r="531" spans="11:11" x14ac:dyDescent="0.25">
      <c r="K531" s="64"/>
    </row>
    <row r="532" spans="11:11" x14ac:dyDescent="0.25">
      <c r="K532" s="64"/>
    </row>
    <row r="533" spans="11:11" x14ac:dyDescent="0.25">
      <c r="K533" s="64"/>
    </row>
    <row r="534" spans="11:11" x14ac:dyDescent="0.25">
      <c r="K534" s="64"/>
    </row>
    <row r="535" spans="11:11" x14ac:dyDescent="0.25">
      <c r="K535" s="64"/>
    </row>
    <row r="536" spans="11:11" x14ac:dyDescent="0.25">
      <c r="K536" s="64"/>
    </row>
    <row r="537" spans="11:11" x14ac:dyDescent="0.25">
      <c r="K537" s="64"/>
    </row>
    <row r="538" spans="11:11" x14ac:dyDescent="0.25">
      <c r="K538" s="64"/>
    </row>
    <row r="539" spans="11:11" x14ac:dyDescent="0.25">
      <c r="K539" s="64"/>
    </row>
    <row r="540" spans="11:11" x14ac:dyDescent="0.25">
      <c r="K540" s="64"/>
    </row>
    <row r="541" spans="11:11" x14ac:dyDescent="0.25">
      <c r="K541" s="64"/>
    </row>
    <row r="542" spans="11:11" x14ac:dyDescent="0.25">
      <c r="K542" s="64"/>
    </row>
    <row r="543" spans="11:11" x14ac:dyDescent="0.25">
      <c r="K543" s="64"/>
    </row>
    <row r="544" spans="11:11" x14ac:dyDescent="0.25">
      <c r="K544" s="64"/>
    </row>
    <row r="545" spans="11:11" x14ac:dyDescent="0.25">
      <c r="K545" s="64"/>
    </row>
    <row r="546" spans="11:11" x14ac:dyDescent="0.25">
      <c r="K546" s="64"/>
    </row>
    <row r="547" spans="11:11" x14ac:dyDescent="0.25">
      <c r="K547" s="64"/>
    </row>
    <row r="548" spans="11:11" x14ac:dyDescent="0.25">
      <c r="K548" s="64"/>
    </row>
    <row r="549" spans="11:11" x14ac:dyDescent="0.25">
      <c r="K549" s="64"/>
    </row>
    <row r="550" spans="11:11" x14ac:dyDescent="0.25">
      <c r="K550" s="64"/>
    </row>
    <row r="551" spans="11:11" x14ac:dyDescent="0.25">
      <c r="K551" s="64"/>
    </row>
    <row r="552" spans="11:11" x14ac:dyDescent="0.25">
      <c r="K552" s="64"/>
    </row>
    <row r="553" spans="11:11" x14ac:dyDescent="0.25">
      <c r="K553" s="64"/>
    </row>
    <row r="554" spans="11:11" x14ac:dyDescent="0.25">
      <c r="K554" s="64"/>
    </row>
    <row r="555" spans="11:11" x14ac:dyDescent="0.25">
      <c r="K555" s="64"/>
    </row>
    <row r="556" spans="11:11" x14ac:dyDescent="0.25">
      <c r="K556" s="64"/>
    </row>
    <row r="557" spans="11:11" x14ac:dyDescent="0.25">
      <c r="K557" s="64"/>
    </row>
    <row r="558" spans="11:11" x14ac:dyDescent="0.25">
      <c r="K558" s="64"/>
    </row>
    <row r="559" spans="11:11" x14ac:dyDescent="0.25">
      <c r="K559" s="64"/>
    </row>
    <row r="560" spans="11:11" x14ac:dyDescent="0.25">
      <c r="K560" s="64"/>
    </row>
    <row r="561" spans="11:11" x14ac:dyDescent="0.25">
      <c r="K561" s="64"/>
    </row>
    <row r="562" spans="11:11" x14ac:dyDescent="0.25">
      <c r="K562" s="64"/>
    </row>
    <row r="563" spans="11:11" x14ac:dyDescent="0.25">
      <c r="K563" s="64"/>
    </row>
    <row r="564" spans="11:11" x14ac:dyDescent="0.25">
      <c r="K564" s="64"/>
    </row>
    <row r="565" spans="11:11" x14ac:dyDescent="0.25">
      <c r="K565" s="64"/>
    </row>
    <row r="566" spans="11:11" x14ac:dyDescent="0.25">
      <c r="K566" s="64"/>
    </row>
    <row r="567" spans="11:11" x14ac:dyDescent="0.25">
      <c r="K567" s="64"/>
    </row>
    <row r="568" spans="11:11" x14ac:dyDescent="0.25">
      <c r="K568" s="64"/>
    </row>
    <row r="569" spans="11:11" x14ac:dyDescent="0.25">
      <c r="K569" s="64"/>
    </row>
    <row r="570" spans="11:11" x14ac:dyDescent="0.25">
      <c r="K570" s="64"/>
    </row>
    <row r="571" spans="11:11" x14ac:dyDescent="0.25">
      <c r="K571" s="64"/>
    </row>
    <row r="572" spans="11:11" x14ac:dyDescent="0.25">
      <c r="K572" s="64"/>
    </row>
    <row r="573" spans="11:11" x14ac:dyDescent="0.25">
      <c r="K573" s="64"/>
    </row>
    <row r="574" spans="11:11" x14ac:dyDescent="0.25">
      <c r="K574" s="64"/>
    </row>
    <row r="575" spans="11:11" x14ac:dyDescent="0.25">
      <c r="K575" s="64"/>
    </row>
    <row r="576" spans="11:11" x14ac:dyDescent="0.25">
      <c r="K576" s="64"/>
    </row>
    <row r="577" spans="11:11" x14ac:dyDescent="0.25">
      <c r="K577" s="64"/>
    </row>
    <row r="578" spans="11:11" x14ac:dyDescent="0.25">
      <c r="K578" s="64"/>
    </row>
    <row r="579" spans="11:11" x14ac:dyDescent="0.25">
      <c r="K579" s="64"/>
    </row>
    <row r="580" spans="11:11" x14ac:dyDescent="0.25">
      <c r="K580" s="64"/>
    </row>
    <row r="581" spans="11:11" x14ac:dyDescent="0.25">
      <c r="K581" s="64"/>
    </row>
    <row r="582" spans="11:11" x14ac:dyDescent="0.25">
      <c r="K582" s="64"/>
    </row>
    <row r="583" spans="11:11" x14ac:dyDescent="0.25">
      <c r="K583" s="64"/>
    </row>
    <row r="584" spans="11:11" x14ac:dyDescent="0.25">
      <c r="K584" s="64"/>
    </row>
    <row r="585" spans="11:11" x14ac:dyDescent="0.25">
      <c r="K585" s="64"/>
    </row>
    <row r="586" spans="11:11" x14ac:dyDescent="0.25">
      <c r="K586" s="64"/>
    </row>
    <row r="587" spans="11:11" x14ac:dyDescent="0.25">
      <c r="K587" s="64"/>
    </row>
    <row r="588" spans="11:11" x14ac:dyDescent="0.25">
      <c r="K588" s="64"/>
    </row>
    <row r="589" spans="11:11" x14ac:dyDescent="0.25">
      <c r="K589" s="64"/>
    </row>
    <row r="590" spans="11:11" x14ac:dyDescent="0.25">
      <c r="K590" s="64"/>
    </row>
    <row r="591" spans="11:11" x14ac:dyDescent="0.25">
      <c r="K591" s="64"/>
    </row>
    <row r="592" spans="11:11" x14ac:dyDescent="0.25">
      <c r="K592" s="64"/>
    </row>
    <row r="593" spans="11:11" x14ac:dyDescent="0.25">
      <c r="K593" s="64"/>
    </row>
    <row r="594" spans="11:11" x14ac:dyDescent="0.25">
      <c r="K594" s="64"/>
    </row>
    <row r="595" spans="11:11" x14ac:dyDescent="0.25">
      <c r="K595" s="64"/>
    </row>
    <row r="596" spans="11:11" x14ac:dyDescent="0.25">
      <c r="K596" s="64"/>
    </row>
    <row r="597" spans="11:11" x14ac:dyDescent="0.25">
      <c r="K597" s="64"/>
    </row>
    <row r="598" spans="11:11" x14ac:dyDescent="0.25">
      <c r="K598" s="64"/>
    </row>
    <row r="599" spans="11:11" x14ac:dyDescent="0.25">
      <c r="K599" s="64"/>
    </row>
    <row r="600" spans="11:11" x14ac:dyDescent="0.25">
      <c r="K600" s="64"/>
    </row>
    <row r="601" spans="11:11" x14ac:dyDescent="0.25">
      <c r="K601" s="64"/>
    </row>
    <row r="602" spans="11:11" x14ac:dyDescent="0.25">
      <c r="K602" s="64"/>
    </row>
    <row r="603" spans="11:11" x14ac:dyDescent="0.25">
      <c r="K603" s="64"/>
    </row>
    <row r="604" spans="11:11" x14ac:dyDescent="0.25">
      <c r="K604" s="64"/>
    </row>
    <row r="605" spans="11:11" x14ac:dyDescent="0.25">
      <c r="K605" s="64"/>
    </row>
    <row r="606" spans="11:11" x14ac:dyDescent="0.25">
      <c r="K606" s="64"/>
    </row>
    <row r="607" spans="11:11" x14ac:dyDescent="0.25">
      <c r="K607" s="64"/>
    </row>
    <row r="608" spans="11:11" x14ac:dyDescent="0.25">
      <c r="K608" s="64"/>
    </row>
    <row r="609" spans="11:11" x14ac:dyDescent="0.25">
      <c r="K609" s="64"/>
    </row>
    <row r="610" spans="11:11" x14ac:dyDescent="0.25">
      <c r="K610" s="64"/>
    </row>
    <row r="611" spans="11:11" x14ac:dyDescent="0.25">
      <c r="K611" s="64"/>
    </row>
    <row r="612" spans="11:11" x14ac:dyDescent="0.25">
      <c r="K612" s="64"/>
    </row>
    <row r="613" spans="11:11" x14ac:dyDescent="0.25">
      <c r="K613" s="64"/>
    </row>
    <row r="614" spans="11:11" x14ac:dyDescent="0.25">
      <c r="K614" s="64"/>
    </row>
    <row r="615" spans="11:11" x14ac:dyDescent="0.25">
      <c r="K615" s="64"/>
    </row>
    <row r="616" spans="11:11" x14ac:dyDescent="0.25">
      <c r="K616" s="64"/>
    </row>
    <row r="617" spans="11:11" x14ac:dyDescent="0.25">
      <c r="K617" s="64"/>
    </row>
    <row r="618" spans="11:11" x14ac:dyDescent="0.25">
      <c r="K618" s="64"/>
    </row>
    <row r="619" spans="11:11" x14ac:dyDescent="0.25">
      <c r="K619" s="64"/>
    </row>
    <row r="620" spans="11:11" x14ac:dyDescent="0.25">
      <c r="K620" s="64"/>
    </row>
    <row r="621" spans="11:11" x14ac:dyDescent="0.25">
      <c r="K621" s="64"/>
    </row>
    <row r="622" spans="11:11" x14ac:dyDescent="0.25">
      <c r="K622" s="64"/>
    </row>
    <row r="623" spans="11:11" x14ac:dyDescent="0.25">
      <c r="K623" s="64"/>
    </row>
    <row r="624" spans="11:11" x14ac:dyDescent="0.25">
      <c r="K624" s="64"/>
    </row>
    <row r="625" spans="11:11" x14ac:dyDescent="0.25">
      <c r="K625" s="64"/>
    </row>
    <row r="626" spans="11:11" x14ac:dyDescent="0.25">
      <c r="K626" s="64"/>
    </row>
    <row r="627" spans="11:11" x14ac:dyDescent="0.25">
      <c r="K627" s="64"/>
    </row>
    <row r="628" spans="11:11" x14ac:dyDescent="0.25">
      <c r="K628" s="64"/>
    </row>
    <row r="629" spans="11:11" x14ac:dyDescent="0.25">
      <c r="K629" s="64"/>
    </row>
    <row r="630" spans="11:11" x14ac:dyDescent="0.25">
      <c r="K630" s="64"/>
    </row>
    <row r="631" spans="11:11" x14ac:dyDescent="0.25">
      <c r="K631" s="64"/>
    </row>
    <row r="632" spans="11:11" x14ac:dyDescent="0.25">
      <c r="K632" s="64"/>
    </row>
    <row r="633" spans="11:11" x14ac:dyDescent="0.25">
      <c r="K633" s="64"/>
    </row>
    <row r="634" spans="11:11" x14ac:dyDescent="0.25">
      <c r="K634" s="64"/>
    </row>
    <row r="635" spans="11:11" x14ac:dyDescent="0.25">
      <c r="K635" s="64"/>
    </row>
    <row r="636" spans="11:11" x14ac:dyDescent="0.25">
      <c r="K636" s="64"/>
    </row>
    <row r="637" spans="11:11" x14ac:dyDescent="0.25">
      <c r="K637" s="64"/>
    </row>
    <row r="638" spans="11:11" x14ac:dyDescent="0.25">
      <c r="K638" s="64"/>
    </row>
    <row r="639" spans="11:11" x14ac:dyDescent="0.25">
      <c r="K639" s="64"/>
    </row>
    <row r="640" spans="11:11" x14ac:dyDescent="0.25">
      <c r="K640" s="64"/>
    </row>
    <row r="641" spans="11:11" x14ac:dyDescent="0.25">
      <c r="K641" s="64"/>
    </row>
    <row r="642" spans="11:11" x14ac:dyDescent="0.25">
      <c r="K642" s="64"/>
    </row>
    <row r="643" spans="11:11" x14ac:dyDescent="0.25">
      <c r="K643" s="64"/>
    </row>
    <row r="644" spans="11:11" x14ac:dyDescent="0.25">
      <c r="K644" s="64"/>
    </row>
    <row r="645" spans="11:11" x14ac:dyDescent="0.25">
      <c r="K645" s="64"/>
    </row>
    <row r="646" spans="11:11" x14ac:dyDescent="0.25">
      <c r="K646" s="64"/>
    </row>
    <row r="647" spans="11:11" x14ac:dyDescent="0.25">
      <c r="K647" s="64"/>
    </row>
    <row r="648" spans="11:11" x14ac:dyDescent="0.25">
      <c r="K648" s="64"/>
    </row>
    <row r="649" spans="11:11" x14ac:dyDescent="0.25">
      <c r="K649" s="64"/>
    </row>
    <row r="650" spans="11:11" x14ac:dyDescent="0.25">
      <c r="K650" s="64"/>
    </row>
    <row r="651" spans="11:11" x14ac:dyDescent="0.25">
      <c r="K651" s="64"/>
    </row>
    <row r="652" spans="11:11" x14ac:dyDescent="0.25">
      <c r="K652" s="64"/>
    </row>
    <row r="653" spans="11:11" x14ac:dyDescent="0.25">
      <c r="K653" s="64"/>
    </row>
    <row r="654" spans="11:11" x14ac:dyDescent="0.25">
      <c r="K654" s="64"/>
    </row>
    <row r="655" spans="11:11" x14ac:dyDescent="0.25">
      <c r="K655" s="64"/>
    </row>
    <row r="656" spans="11:11" x14ac:dyDescent="0.25">
      <c r="K656" s="64"/>
    </row>
    <row r="657" spans="11:11" x14ac:dyDescent="0.25">
      <c r="K657" s="64"/>
    </row>
    <row r="658" spans="11:11" x14ac:dyDescent="0.25">
      <c r="K658" s="64"/>
    </row>
    <row r="659" spans="11:11" x14ac:dyDescent="0.25">
      <c r="K659" s="64"/>
    </row>
    <row r="660" spans="11:11" x14ac:dyDescent="0.25">
      <c r="K660" s="64"/>
    </row>
    <row r="661" spans="11:11" x14ac:dyDescent="0.25">
      <c r="K661" s="64"/>
    </row>
    <row r="662" spans="11:11" x14ac:dyDescent="0.25">
      <c r="K662" s="64"/>
    </row>
    <row r="663" spans="11:11" x14ac:dyDescent="0.25">
      <c r="K663" s="64"/>
    </row>
    <row r="664" spans="11:11" x14ac:dyDescent="0.25">
      <c r="K664" s="64"/>
    </row>
    <row r="665" spans="11:11" x14ac:dyDescent="0.25">
      <c r="K665" s="64"/>
    </row>
    <row r="666" spans="11:11" x14ac:dyDescent="0.25">
      <c r="K666" s="64"/>
    </row>
    <row r="667" spans="11:11" x14ac:dyDescent="0.25">
      <c r="K667" s="64"/>
    </row>
    <row r="668" spans="11:11" x14ac:dyDescent="0.25">
      <c r="K668" s="64"/>
    </row>
    <row r="669" spans="11:11" x14ac:dyDescent="0.25">
      <c r="K669" s="64"/>
    </row>
    <row r="670" spans="11:11" x14ac:dyDescent="0.25">
      <c r="K670" s="64"/>
    </row>
    <row r="671" spans="11:11" x14ac:dyDescent="0.25">
      <c r="K671" s="64"/>
    </row>
    <row r="672" spans="11:11" x14ac:dyDescent="0.25">
      <c r="K672" s="64"/>
    </row>
    <row r="673" spans="11:11" x14ac:dyDescent="0.25">
      <c r="K673" s="64"/>
    </row>
    <row r="674" spans="11:11" x14ac:dyDescent="0.25">
      <c r="K674" s="64"/>
    </row>
    <row r="675" spans="11:11" x14ac:dyDescent="0.25">
      <c r="K675" s="64"/>
    </row>
    <row r="676" spans="11:11" x14ac:dyDescent="0.25">
      <c r="K676" s="64"/>
    </row>
    <row r="677" spans="11:11" x14ac:dyDescent="0.25">
      <c r="K677" s="64"/>
    </row>
    <row r="678" spans="11:11" x14ac:dyDescent="0.25">
      <c r="K678" s="64"/>
    </row>
    <row r="679" spans="11:11" x14ac:dyDescent="0.25">
      <c r="K679" s="64"/>
    </row>
    <row r="680" spans="11:11" x14ac:dyDescent="0.25">
      <c r="K680" s="64"/>
    </row>
    <row r="681" spans="11:11" x14ac:dyDescent="0.25">
      <c r="K681" s="64"/>
    </row>
    <row r="682" spans="11:11" x14ac:dyDescent="0.25">
      <c r="K682" s="64"/>
    </row>
    <row r="683" spans="11:11" x14ac:dyDescent="0.25">
      <c r="K683" s="64"/>
    </row>
    <row r="684" spans="11:11" x14ac:dyDescent="0.25">
      <c r="K684" s="64"/>
    </row>
    <row r="685" spans="11:11" x14ac:dyDescent="0.25">
      <c r="K685" s="64"/>
    </row>
    <row r="686" spans="11:11" x14ac:dyDescent="0.25">
      <c r="K686" s="64"/>
    </row>
    <row r="687" spans="11:11" x14ac:dyDescent="0.25">
      <c r="K687" s="64"/>
    </row>
    <row r="688" spans="11:11" x14ac:dyDescent="0.25">
      <c r="K688" s="64"/>
    </row>
    <row r="689" spans="11:11" x14ac:dyDescent="0.25">
      <c r="K689" s="64"/>
    </row>
    <row r="690" spans="11:11" x14ac:dyDescent="0.25">
      <c r="K690" s="64"/>
    </row>
    <row r="691" spans="11:11" x14ac:dyDescent="0.25">
      <c r="K691" s="64"/>
    </row>
    <row r="692" spans="11:11" x14ac:dyDescent="0.25">
      <c r="K692" s="64"/>
    </row>
    <row r="693" spans="11:11" x14ac:dyDescent="0.25">
      <c r="K693" s="64"/>
    </row>
    <row r="694" spans="11:11" x14ac:dyDescent="0.25">
      <c r="K694" s="64"/>
    </row>
    <row r="695" spans="11:11" x14ac:dyDescent="0.25">
      <c r="K695" s="64"/>
    </row>
    <row r="696" spans="11:11" x14ac:dyDescent="0.25">
      <c r="K696" s="64"/>
    </row>
    <row r="697" spans="11:11" x14ac:dyDescent="0.25">
      <c r="K697" s="64"/>
    </row>
    <row r="698" spans="11:11" x14ac:dyDescent="0.25">
      <c r="K698" s="64"/>
    </row>
    <row r="699" spans="11:11" x14ac:dyDescent="0.25">
      <c r="K699" s="64"/>
    </row>
    <row r="700" spans="11:11" x14ac:dyDescent="0.25">
      <c r="K700" s="64"/>
    </row>
    <row r="701" spans="11:11" x14ac:dyDescent="0.25">
      <c r="K701" s="64"/>
    </row>
    <row r="702" spans="11:11" x14ac:dyDescent="0.25">
      <c r="K702" s="64"/>
    </row>
    <row r="703" spans="11:11" x14ac:dyDescent="0.25">
      <c r="K703" s="64"/>
    </row>
    <row r="704" spans="11:11" x14ac:dyDescent="0.25">
      <c r="K704" s="64"/>
    </row>
    <row r="705" spans="11:11" x14ac:dyDescent="0.25">
      <c r="K705" s="64"/>
    </row>
    <row r="706" spans="11:11" x14ac:dyDescent="0.25">
      <c r="K706" s="64"/>
    </row>
    <row r="707" spans="11:11" x14ac:dyDescent="0.25">
      <c r="K707" s="64"/>
    </row>
    <row r="708" spans="11:11" x14ac:dyDescent="0.25">
      <c r="K708" s="64"/>
    </row>
    <row r="709" spans="11:11" x14ac:dyDescent="0.25">
      <c r="K709" s="64"/>
    </row>
    <row r="710" spans="11:11" x14ac:dyDescent="0.25">
      <c r="K710" s="64"/>
    </row>
    <row r="711" spans="11:11" x14ac:dyDescent="0.25">
      <c r="K711" s="64"/>
    </row>
    <row r="712" spans="11:11" x14ac:dyDescent="0.25">
      <c r="K712" s="64"/>
    </row>
    <row r="713" spans="11:11" x14ac:dyDescent="0.25">
      <c r="K713" s="64"/>
    </row>
    <row r="714" spans="11:11" x14ac:dyDescent="0.25">
      <c r="K714" s="64"/>
    </row>
    <row r="715" spans="11:11" x14ac:dyDescent="0.25">
      <c r="K715" s="64"/>
    </row>
    <row r="716" spans="11:11" x14ac:dyDescent="0.25">
      <c r="K716" s="64"/>
    </row>
    <row r="717" spans="11:11" x14ac:dyDescent="0.25">
      <c r="K717" s="64"/>
    </row>
    <row r="718" spans="11:11" x14ac:dyDescent="0.25">
      <c r="K718" s="64"/>
    </row>
    <row r="719" spans="11:11" x14ac:dyDescent="0.25">
      <c r="K719" s="64"/>
    </row>
    <row r="720" spans="11:11" x14ac:dyDescent="0.25">
      <c r="K720" s="64"/>
    </row>
    <row r="721" spans="11:11" x14ac:dyDescent="0.25">
      <c r="K721" s="64"/>
    </row>
    <row r="722" spans="11:11" x14ac:dyDescent="0.25">
      <c r="K722" s="64"/>
    </row>
    <row r="723" spans="11:11" x14ac:dyDescent="0.25">
      <c r="K723" s="64"/>
    </row>
    <row r="724" spans="11:11" x14ac:dyDescent="0.25">
      <c r="K724" s="64"/>
    </row>
    <row r="725" spans="11:11" x14ac:dyDescent="0.25">
      <c r="K725" s="64"/>
    </row>
    <row r="726" spans="11:11" x14ac:dyDescent="0.25">
      <c r="K726" s="64"/>
    </row>
    <row r="727" spans="11:11" x14ac:dyDescent="0.25">
      <c r="K727" s="64"/>
    </row>
    <row r="728" spans="11:11" x14ac:dyDescent="0.25">
      <c r="K728" s="64"/>
    </row>
    <row r="729" spans="11:11" x14ac:dyDescent="0.25">
      <c r="K729" s="64"/>
    </row>
    <row r="730" spans="11:11" x14ac:dyDescent="0.25">
      <c r="K730" s="64"/>
    </row>
    <row r="731" spans="11:11" x14ac:dyDescent="0.25">
      <c r="K731" s="64"/>
    </row>
    <row r="732" spans="11:11" x14ac:dyDescent="0.25">
      <c r="K732" s="64"/>
    </row>
    <row r="733" spans="11:11" x14ac:dyDescent="0.25">
      <c r="K733" s="64"/>
    </row>
    <row r="734" spans="11:11" x14ac:dyDescent="0.25">
      <c r="K734" s="64"/>
    </row>
    <row r="735" spans="11:11" x14ac:dyDescent="0.25">
      <c r="K735" s="64"/>
    </row>
    <row r="736" spans="11:11" x14ac:dyDescent="0.25">
      <c r="K736" s="64"/>
    </row>
    <row r="737" spans="11:11" x14ac:dyDescent="0.25">
      <c r="K737" s="64"/>
    </row>
    <row r="738" spans="11:11" x14ac:dyDescent="0.25">
      <c r="K738" s="64"/>
    </row>
    <row r="739" spans="11:11" x14ac:dyDescent="0.25">
      <c r="K739" s="64"/>
    </row>
    <row r="740" spans="11:11" x14ac:dyDescent="0.25">
      <c r="K740" s="64"/>
    </row>
    <row r="741" spans="11:11" x14ac:dyDescent="0.25">
      <c r="K741" s="64"/>
    </row>
    <row r="742" spans="11:11" x14ac:dyDescent="0.25">
      <c r="K742" s="64"/>
    </row>
    <row r="743" spans="11:11" x14ac:dyDescent="0.25">
      <c r="K743" s="64"/>
    </row>
    <row r="744" spans="11:11" x14ac:dyDescent="0.25">
      <c r="K744" s="64"/>
    </row>
    <row r="745" spans="11:11" x14ac:dyDescent="0.25">
      <c r="K745" s="64"/>
    </row>
    <row r="746" spans="11:11" x14ac:dyDescent="0.25">
      <c r="K746" s="64"/>
    </row>
    <row r="747" spans="11:11" x14ac:dyDescent="0.25">
      <c r="K747" s="64"/>
    </row>
    <row r="748" spans="11:11" x14ac:dyDescent="0.25">
      <c r="K748" s="64"/>
    </row>
    <row r="749" spans="11:11" x14ac:dyDescent="0.25">
      <c r="K749" s="64"/>
    </row>
    <row r="750" spans="11:11" x14ac:dyDescent="0.25">
      <c r="K750" s="64"/>
    </row>
    <row r="751" spans="11:11" x14ac:dyDescent="0.25">
      <c r="K751" s="64"/>
    </row>
    <row r="752" spans="11:11" x14ac:dyDescent="0.25">
      <c r="K752" s="64"/>
    </row>
    <row r="753" spans="11:11" x14ac:dyDescent="0.25">
      <c r="K753" s="64"/>
    </row>
    <row r="754" spans="11:11" x14ac:dyDescent="0.25">
      <c r="K754" s="64"/>
    </row>
    <row r="755" spans="11:11" x14ac:dyDescent="0.25">
      <c r="K755" s="64"/>
    </row>
    <row r="756" spans="11:11" x14ac:dyDescent="0.25">
      <c r="K756" s="64"/>
    </row>
    <row r="757" spans="11:11" x14ac:dyDescent="0.25">
      <c r="K757" s="64"/>
    </row>
    <row r="758" spans="11:11" x14ac:dyDescent="0.25">
      <c r="K758" s="64"/>
    </row>
    <row r="759" spans="11:11" x14ac:dyDescent="0.25">
      <c r="K759" s="64"/>
    </row>
    <row r="760" spans="11:11" x14ac:dyDescent="0.25">
      <c r="K760" s="64"/>
    </row>
    <row r="761" spans="11:11" x14ac:dyDescent="0.25">
      <c r="K761" s="64"/>
    </row>
    <row r="762" spans="11:11" x14ac:dyDescent="0.25">
      <c r="K762" s="64"/>
    </row>
    <row r="763" spans="11:11" x14ac:dyDescent="0.25">
      <c r="K763" s="64"/>
    </row>
    <row r="764" spans="11:11" x14ac:dyDescent="0.25">
      <c r="K764" s="64"/>
    </row>
    <row r="765" spans="11:11" x14ac:dyDescent="0.25">
      <c r="K765" s="64"/>
    </row>
    <row r="766" spans="11:11" x14ac:dyDescent="0.25">
      <c r="K766" s="64"/>
    </row>
    <row r="767" spans="11:11" x14ac:dyDescent="0.25">
      <c r="K767" s="64"/>
    </row>
    <row r="768" spans="11:11" x14ac:dyDescent="0.25">
      <c r="K768" s="64"/>
    </row>
    <row r="769" spans="11:11" x14ac:dyDescent="0.25">
      <c r="K769" s="64"/>
    </row>
    <row r="770" spans="11:11" x14ac:dyDescent="0.25">
      <c r="K770" s="64"/>
    </row>
    <row r="771" spans="11:11" x14ac:dyDescent="0.25">
      <c r="K771" s="64"/>
    </row>
    <row r="772" spans="11:11" x14ac:dyDescent="0.25">
      <c r="K772" s="64"/>
    </row>
    <row r="773" spans="11:11" x14ac:dyDescent="0.25">
      <c r="K773" s="64"/>
    </row>
    <row r="774" spans="11:11" x14ac:dyDescent="0.25">
      <c r="K774" s="64"/>
    </row>
    <row r="775" spans="11:11" x14ac:dyDescent="0.25">
      <c r="K775" s="64"/>
    </row>
    <row r="776" spans="11:11" x14ac:dyDescent="0.25">
      <c r="K776" s="64"/>
    </row>
    <row r="777" spans="11:11" x14ac:dyDescent="0.25">
      <c r="K777" s="64"/>
    </row>
    <row r="778" spans="11:11" x14ac:dyDescent="0.25">
      <c r="K778" s="64"/>
    </row>
    <row r="779" spans="11:11" x14ac:dyDescent="0.25">
      <c r="K779" s="64"/>
    </row>
    <row r="780" spans="11:11" x14ac:dyDescent="0.25">
      <c r="K780" s="64"/>
    </row>
    <row r="781" spans="11:11" x14ac:dyDescent="0.25">
      <c r="K781" s="64"/>
    </row>
    <row r="782" spans="11:11" x14ac:dyDescent="0.25">
      <c r="K782" s="64"/>
    </row>
    <row r="783" spans="11:11" x14ac:dyDescent="0.25">
      <c r="K783" s="64"/>
    </row>
    <row r="784" spans="11:11" x14ac:dyDescent="0.25">
      <c r="K784" s="64"/>
    </row>
    <row r="785" spans="11:11" x14ac:dyDescent="0.25">
      <c r="K785" s="64"/>
    </row>
    <row r="786" spans="11:11" x14ac:dyDescent="0.25">
      <c r="K786" s="64"/>
    </row>
    <row r="787" spans="11:11" x14ac:dyDescent="0.25">
      <c r="K787" s="64"/>
    </row>
    <row r="788" spans="11:11" x14ac:dyDescent="0.25">
      <c r="K788" s="64"/>
    </row>
    <row r="789" spans="11:11" x14ac:dyDescent="0.25">
      <c r="K789" s="64"/>
    </row>
    <row r="790" spans="11:11" x14ac:dyDescent="0.25">
      <c r="K790" s="64"/>
    </row>
    <row r="791" spans="11:11" x14ac:dyDescent="0.25">
      <c r="K791" s="64"/>
    </row>
    <row r="792" spans="11:11" x14ac:dyDescent="0.25">
      <c r="K792" s="64"/>
    </row>
    <row r="793" spans="11:11" x14ac:dyDescent="0.25">
      <c r="K793" s="64"/>
    </row>
    <row r="794" spans="11:11" x14ac:dyDescent="0.25">
      <c r="K794" s="64"/>
    </row>
    <row r="795" spans="11:11" x14ac:dyDescent="0.25">
      <c r="K795" s="64"/>
    </row>
    <row r="796" spans="11:11" x14ac:dyDescent="0.25">
      <c r="K796" s="64"/>
    </row>
    <row r="797" spans="11:11" x14ac:dyDescent="0.25">
      <c r="K797" s="64"/>
    </row>
    <row r="798" spans="11:11" x14ac:dyDescent="0.25">
      <c r="K798" s="64"/>
    </row>
    <row r="799" spans="11:11" x14ac:dyDescent="0.25">
      <c r="K799" s="64"/>
    </row>
    <row r="800" spans="11:11" x14ac:dyDescent="0.25">
      <c r="K800" s="64"/>
    </row>
    <row r="801" spans="11:11" x14ac:dyDescent="0.25">
      <c r="K801" s="64"/>
    </row>
    <row r="802" spans="11:11" x14ac:dyDescent="0.25">
      <c r="K802" s="64"/>
    </row>
    <row r="803" spans="11:11" x14ac:dyDescent="0.25">
      <c r="K803" s="64"/>
    </row>
    <row r="804" spans="11:11" x14ac:dyDescent="0.25">
      <c r="K804" s="64"/>
    </row>
    <row r="805" spans="11:11" x14ac:dyDescent="0.25">
      <c r="K805" s="64"/>
    </row>
    <row r="806" spans="11:11" x14ac:dyDescent="0.25">
      <c r="K806" s="64"/>
    </row>
    <row r="807" spans="11:11" x14ac:dyDescent="0.25">
      <c r="K807" s="64"/>
    </row>
    <row r="808" spans="11:11" x14ac:dyDescent="0.25">
      <c r="K808" s="64"/>
    </row>
    <row r="809" spans="11:11" x14ac:dyDescent="0.25">
      <c r="K809" s="64"/>
    </row>
    <row r="810" spans="11:11" x14ac:dyDescent="0.25">
      <c r="K810" s="64"/>
    </row>
    <row r="811" spans="11:11" x14ac:dyDescent="0.25">
      <c r="K811" s="64"/>
    </row>
    <row r="812" spans="11:11" x14ac:dyDescent="0.25">
      <c r="K812" s="64"/>
    </row>
    <row r="813" spans="11:11" x14ac:dyDescent="0.25">
      <c r="K813" s="64"/>
    </row>
    <row r="814" spans="11:11" x14ac:dyDescent="0.25">
      <c r="K814" s="64"/>
    </row>
    <row r="815" spans="11:11" x14ac:dyDescent="0.25">
      <c r="K815" s="64"/>
    </row>
    <row r="816" spans="11:11" x14ac:dyDescent="0.25">
      <c r="K816" s="64"/>
    </row>
    <row r="817" spans="11:11" x14ac:dyDescent="0.25">
      <c r="K817" s="64"/>
    </row>
    <row r="818" spans="11:11" x14ac:dyDescent="0.25">
      <c r="K818" s="64"/>
    </row>
    <row r="819" spans="11:11" x14ac:dyDescent="0.25">
      <c r="K819" s="64"/>
    </row>
    <row r="820" spans="11:11" x14ac:dyDescent="0.25">
      <c r="K820" s="64"/>
    </row>
    <row r="821" spans="11:11" x14ac:dyDescent="0.25">
      <c r="K821" s="64"/>
    </row>
    <row r="822" spans="11:11" x14ac:dyDescent="0.25">
      <c r="K822" s="64"/>
    </row>
    <row r="823" spans="11:11" x14ac:dyDescent="0.25">
      <c r="K823" s="64"/>
    </row>
    <row r="824" spans="11:11" x14ac:dyDescent="0.25">
      <c r="K824" s="64"/>
    </row>
    <row r="825" spans="11:11" x14ac:dyDescent="0.25">
      <c r="K825" s="64"/>
    </row>
    <row r="826" spans="11:11" x14ac:dyDescent="0.25">
      <c r="K826" s="64"/>
    </row>
    <row r="827" spans="11:11" x14ac:dyDescent="0.25">
      <c r="K827" s="64"/>
    </row>
    <row r="828" spans="11:11" x14ac:dyDescent="0.25">
      <c r="K828" s="64"/>
    </row>
    <row r="829" spans="11:11" x14ac:dyDescent="0.25">
      <c r="K829" s="64"/>
    </row>
    <row r="830" spans="11:11" x14ac:dyDescent="0.25">
      <c r="K830" s="64"/>
    </row>
    <row r="831" spans="11:11" x14ac:dyDescent="0.25">
      <c r="K831" s="64"/>
    </row>
    <row r="832" spans="11:11" x14ac:dyDescent="0.25">
      <c r="K832" s="64"/>
    </row>
    <row r="833" spans="11:11" x14ac:dyDescent="0.25">
      <c r="K833" s="64"/>
    </row>
    <row r="834" spans="11:11" x14ac:dyDescent="0.25">
      <c r="K834" s="64"/>
    </row>
    <row r="835" spans="11:11" x14ac:dyDescent="0.25">
      <c r="K835" s="64"/>
    </row>
    <row r="836" spans="11:11" x14ac:dyDescent="0.25">
      <c r="K836" s="64"/>
    </row>
    <row r="837" spans="11:11" x14ac:dyDescent="0.25">
      <c r="K837" s="64"/>
    </row>
    <row r="838" spans="11:11" x14ac:dyDescent="0.25">
      <c r="K838" s="64"/>
    </row>
    <row r="839" spans="11:11" x14ac:dyDescent="0.25">
      <c r="K839" s="64"/>
    </row>
    <row r="840" spans="11:11" x14ac:dyDescent="0.25">
      <c r="K840" s="64"/>
    </row>
    <row r="841" spans="11:11" x14ac:dyDescent="0.25">
      <c r="K841" s="64"/>
    </row>
    <row r="842" spans="11:11" x14ac:dyDescent="0.25">
      <c r="K842" s="64"/>
    </row>
    <row r="843" spans="11:11" x14ac:dyDescent="0.25">
      <c r="K843" s="64"/>
    </row>
    <row r="844" spans="11:11" x14ac:dyDescent="0.25">
      <c r="K844" s="64"/>
    </row>
    <row r="845" spans="11:11" x14ac:dyDescent="0.25">
      <c r="K845" s="64"/>
    </row>
    <row r="846" spans="11:11" x14ac:dyDescent="0.25">
      <c r="K846" s="64"/>
    </row>
    <row r="847" spans="11:11" x14ac:dyDescent="0.25">
      <c r="K847" s="64"/>
    </row>
    <row r="848" spans="11:11" x14ac:dyDescent="0.25">
      <c r="K848" s="64"/>
    </row>
    <row r="849" spans="11:11" x14ac:dyDescent="0.25">
      <c r="K849" s="64"/>
    </row>
    <row r="850" spans="11:11" x14ac:dyDescent="0.25">
      <c r="K850" s="64"/>
    </row>
    <row r="851" spans="11:11" x14ac:dyDescent="0.25">
      <c r="K851" s="64"/>
    </row>
    <row r="852" spans="11:11" x14ac:dyDescent="0.25">
      <c r="K852" s="64"/>
    </row>
    <row r="853" spans="11:11" x14ac:dyDescent="0.25">
      <c r="K853" s="64"/>
    </row>
    <row r="854" spans="11:11" x14ac:dyDescent="0.25">
      <c r="K854" s="64"/>
    </row>
    <row r="855" spans="11:11" x14ac:dyDescent="0.25">
      <c r="K855" s="64"/>
    </row>
    <row r="856" spans="11:11" x14ac:dyDescent="0.25">
      <c r="K856" s="64"/>
    </row>
    <row r="857" spans="11:11" x14ac:dyDescent="0.25">
      <c r="K857" s="64"/>
    </row>
    <row r="858" spans="11:11" x14ac:dyDescent="0.25">
      <c r="K858" s="64"/>
    </row>
    <row r="859" spans="11:11" x14ac:dyDescent="0.25">
      <c r="K859" s="64"/>
    </row>
    <row r="860" spans="11:11" x14ac:dyDescent="0.25">
      <c r="K860" s="64"/>
    </row>
    <row r="861" spans="11:11" x14ac:dyDescent="0.25">
      <c r="K861" s="64"/>
    </row>
    <row r="862" spans="11:11" x14ac:dyDescent="0.25">
      <c r="K862" s="64"/>
    </row>
    <row r="863" spans="11:11" x14ac:dyDescent="0.25">
      <c r="K863" s="64"/>
    </row>
    <row r="864" spans="11:11" x14ac:dyDescent="0.25">
      <c r="K864" s="64"/>
    </row>
    <row r="865" spans="11:11" x14ac:dyDescent="0.25">
      <c r="K865" s="64"/>
    </row>
    <row r="866" spans="11:11" x14ac:dyDescent="0.25">
      <c r="K866" s="64"/>
    </row>
    <row r="867" spans="11:11" x14ac:dyDescent="0.25">
      <c r="K867" s="64"/>
    </row>
    <row r="868" spans="11:11" x14ac:dyDescent="0.25">
      <c r="K868" s="64"/>
    </row>
    <row r="869" spans="11:11" x14ac:dyDescent="0.25">
      <c r="K869" s="64"/>
    </row>
    <row r="870" spans="11:11" x14ac:dyDescent="0.25">
      <c r="K870" s="64"/>
    </row>
    <row r="871" spans="11:11" x14ac:dyDescent="0.25">
      <c r="K871" s="64"/>
    </row>
    <row r="872" spans="11:11" x14ac:dyDescent="0.25">
      <c r="K872" s="64"/>
    </row>
    <row r="873" spans="11:11" x14ac:dyDescent="0.25">
      <c r="K873" s="64"/>
    </row>
    <row r="874" spans="11:11" x14ac:dyDescent="0.25">
      <c r="K874" s="64"/>
    </row>
    <row r="875" spans="11:11" x14ac:dyDescent="0.25">
      <c r="K875" s="64"/>
    </row>
    <row r="876" spans="11:11" x14ac:dyDescent="0.25">
      <c r="K876" s="64"/>
    </row>
    <row r="877" spans="11:11" x14ac:dyDescent="0.25">
      <c r="K877" s="64"/>
    </row>
    <row r="878" spans="11:11" x14ac:dyDescent="0.25">
      <c r="K878" s="64"/>
    </row>
    <row r="879" spans="11:11" x14ac:dyDescent="0.25">
      <c r="K879" s="64"/>
    </row>
    <row r="880" spans="11:11" x14ac:dyDescent="0.25">
      <c r="K880" s="64"/>
    </row>
    <row r="881" spans="11:11" x14ac:dyDescent="0.25">
      <c r="K881" s="64"/>
    </row>
    <row r="882" spans="11:11" x14ac:dyDescent="0.25">
      <c r="K882" s="64"/>
    </row>
    <row r="883" spans="11:11" x14ac:dyDescent="0.25">
      <c r="K883" s="64"/>
    </row>
    <row r="884" spans="11:11" x14ac:dyDescent="0.25">
      <c r="K884" s="64"/>
    </row>
    <row r="885" spans="11:11" x14ac:dyDescent="0.25">
      <c r="K885" s="64"/>
    </row>
    <row r="886" spans="11:11" x14ac:dyDescent="0.25">
      <c r="K886" s="64"/>
    </row>
    <row r="887" spans="11:11" x14ac:dyDescent="0.25">
      <c r="K887" s="64"/>
    </row>
    <row r="888" spans="11:11" x14ac:dyDescent="0.25">
      <c r="K888" s="64"/>
    </row>
    <row r="889" spans="11:11" x14ac:dyDescent="0.25">
      <c r="K889" s="64"/>
    </row>
    <row r="890" spans="11:11" x14ac:dyDescent="0.25">
      <c r="K890" s="64"/>
    </row>
    <row r="891" spans="11:11" x14ac:dyDescent="0.25">
      <c r="K891" s="64"/>
    </row>
    <row r="892" spans="11:11" x14ac:dyDescent="0.25">
      <c r="K892" s="64"/>
    </row>
    <row r="893" spans="11:11" x14ac:dyDescent="0.25">
      <c r="K893" s="64"/>
    </row>
    <row r="894" spans="11:11" x14ac:dyDescent="0.25">
      <c r="K894" s="64"/>
    </row>
    <row r="895" spans="11:11" x14ac:dyDescent="0.25">
      <c r="K895" s="64"/>
    </row>
    <row r="896" spans="11:11" x14ac:dyDescent="0.25">
      <c r="K896" s="64"/>
    </row>
    <row r="897" spans="11:11" x14ac:dyDescent="0.25">
      <c r="K897" s="64"/>
    </row>
    <row r="898" spans="11:11" x14ac:dyDescent="0.25">
      <c r="K898" s="64"/>
    </row>
    <row r="899" spans="11:11" x14ac:dyDescent="0.25">
      <c r="K899" s="64"/>
    </row>
    <row r="900" spans="11:11" x14ac:dyDescent="0.25">
      <c r="K900" s="64"/>
    </row>
    <row r="901" spans="11:11" x14ac:dyDescent="0.25">
      <c r="K901" s="64"/>
    </row>
    <row r="902" spans="11:11" x14ac:dyDescent="0.25">
      <c r="K902" s="64"/>
    </row>
    <row r="903" spans="11:11" x14ac:dyDescent="0.25">
      <c r="K903" s="64"/>
    </row>
    <row r="904" spans="11:11" x14ac:dyDescent="0.25">
      <c r="K904" s="64"/>
    </row>
    <row r="905" spans="11:11" x14ac:dyDescent="0.25">
      <c r="K905" s="64"/>
    </row>
    <row r="906" spans="11:11" x14ac:dyDescent="0.25">
      <c r="K906" s="64"/>
    </row>
    <row r="907" spans="11:11" x14ac:dyDescent="0.25">
      <c r="K907" s="64"/>
    </row>
    <row r="908" spans="11:11" x14ac:dyDescent="0.25">
      <c r="K908" s="64"/>
    </row>
    <row r="909" spans="11:11" x14ac:dyDescent="0.25">
      <c r="K909" s="64"/>
    </row>
    <row r="910" spans="11:11" x14ac:dyDescent="0.25">
      <c r="K910" s="64"/>
    </row>
    <row r="911" spans="11:11" x14ac:dyDescent="0.25">
      <c r="K911" s="64"/>
    </row>
    <row r="912" spans="11:11" x14ac:dyDescent="0.25">
      <c r="K912" s="64"/>
    </row>
    <row r="913" spans="11:11" x14ac:dyDescent="0.25">
      <c r="K913" s="64"/>
    </row>
    <row r="914" spans="11:11" x14ac:dyDescent="0.25">
      <c r="K914" s="64"/>
    </row>
    <row r="915" spans="11:11" x14ac:dyDescent="0.25">
      <c r="K915" s="64"/>
    </row>
    <row r="916" spans="11:11" x14ac:dyDescent="0.25">
      <c r="K916" s="64"/>
    </row>
    <row r="917" spans="11:11" x14ac:dyDescent="0.25">
      <c r="K917" s="64"/>
    </row>
    <row r="918" spans="11:11" x14ac:dyDescent="0.25">
      <c r="K918" s="64"/>
    </row>
    <row r="919" spans="11:11" x14ac:dyDescent="0.25">
      <c r="K919" s="64"/>
    </row>
    <row r="920" spans="11:11" x14ac:dyDescent="0.25">
      <c r="K920" s="64"/>
    </row>
    <row r="921" spans="11:11" x14ac:dyDescent="0.25">
      <c r="K921" s="64"/>
    </row>
    <row r="922" spans="11:11" x14ac:dyDescent="0.25">
      <c r="K922" s="64"/>
    </row>
    <row r="923" spans="11:11" x14ac:dyDescent="0.25">
      <c r="K923" s="64"/>
    </row>
    <row r="924" spans="11:11" x14ac:dyDescent="0.25">
      <c r="K924" s="64"/>
    </row>
    <row r="925" spans="11:11" x14ac:dyDescent="0.25">
      <c r="K925" s="64"/>
    </row>
    <row r="926" spans="11:11" x14ac:dyDescent="0.25">
      <c r="K926" s="64"/>
    </row>
    <row r="927" spans="11:11" x14ac:dyDescent="0.25">
      <c r="K927" s="64"/>
    </row>
    <row r="928" spans="11:11" x14ac:dyDescent="0.25">
      <c r="K928" s="64"/>
    </row>
    <row r="929" spans="11:11" x14ac:dyDescent="0.25">
      <c r="K929" s="64"/>
    </row>
    <row r="930" spans="11:11" x14ac:dyDescent="0.25">
      <c r="K930" s="64"/>
    </row>
    <row r="931" spans="11:11" x14ac:dyDescent="0.25">
      <c r="K931" s="64"/>
    </row>
    <row r="932" spans="11:11" x14ac:dyDescent="0.25">
      <c r="K932" s="64"/>
    </row>
    <row r="933" spans="11:11" x14ac:dyDescent="0.25">
      <c r="K933" s="64"/>
    </row>
    <row r="934" spans="11:11" x14ac:dyDescent="0.25">
      <c r="K934" s="64"/>
    </row>
    <row r="935" spans="11:11" x14ac:dyDescent="0.25">
      <c r="K935" s="64"/>
    </row>
    <row r="936" spans="11:11" x14ac:dyDescent="0.25">
      <c r="K936" s="64"/>
    </row>
    <row r="937" spans="11:11" x14ac:dyDescent="0.25">
      <c r="K937" s="64"/>
    </row>
    <row r="938" spans="11:11" x14ac:dyDescent="0.25">
      <c r="K938" s="64"/>
    </row>
    <row r="939" spans="11:11" x14ac:dyDescent="0.25">
      <c r="K939" s="64"/>
    </row>
    <row r="940" spans="11:11" x14ac:dyDescent="0.25">
      <c r="K940" s="64"/>
    </row>
    <row r="941" spans="11:11" x14ac:dyDescent="0.25">
      <c r="K941" s="64"/>
    </row>
    <row r="942" spans="11:11" x14ac:dyDescent="0.25">
      <c r="K942" s="64"/>
    </row>
    <row r="943" spans="11:11" x14ac:dyDescent="0.25">
      <c r="K943" s="64"/>
    </row>
    <row r="944" spans="11:11" x14ac:dyDescent="0.25">
      <c r="K944" s="64"/>
    </row>
    <row r="945" spans="11:11" x14ac:dyDescent="0.25">
      <c r="K945" s="64"/>
    </row>
    <row r="946" spans="11:11" x14ac:dyDescent="0.25">
      <c r="K946" s="64"/>
    </row>
    <row r="947" spans="11:11" x14ac:dyDescent="0.25">
      <c r="K947" s="64"/>
    </row>
    <row r="948" spans="11:11" x14ac:dyDescent="0.25">
      <c r="K948" s="64"/>
    </row>
    <row r="949" spans="11:11" x14ac:dyDescent="0.25">
      <c r="K949" s="64"/>
    </row>
    <row r="950" spans="11:11" x14ac:dyDescent="0.25">
      <c r="K950" s="64"/>
    </row>
    <row r="951" spans="11:11" x14ac:dyDescent="0.25">
      <c r="K951" s="64"/>
    </row>
    <row r="952" spans="11:11" x14ac:dyDescent="0.25">
      <c r="K952" s="64"/>
    </row>
    <row r="953" spans="11:11" x14ac:dyDescent="0.25">
      <c r="K953" s="64"/>
    </row>
    <row r="954" spans="11:11" x14ac:dyDescent="0.25">
      <c r="K954" s="64"/>
    </row>
    <row r="955" spans="11:11" x14ac:dyDescent="0.25">
      <c r="K955" s="64"/>
    </row>
    <row r="956" spans="11:11" x14ac:dyDescent="0.25">
      <c r="K956" s="64"/>
    </row>
    <row r="957" spans="11:11" x14ac:dyDescent="0.25">
      <c r="K957" s="64"/>
    </row>
    <row r="958" spans="11:11" x14ac:dyDescent="0.25">
      <c r="K958" s="64"/>
    </row>
    <row r="959" spans="11:11" x14ac:dyDescent="0.25">
      <c r="K959" s="64"/>
    </row>
    <row r="960" spans="11:11" x14ac:dyDescent="0.25">
      <c r="K960" s="64"/>
    </row>
    <row r="961" spans="11:11" x14ac:dyDescent="0.25">
      <c r="K961" s="64"/>
    </row>
    <row r="962" spans="11:11" x14ac:dyDescent="0.25">
      <c r="K962" s="64"/>
    </row>
    <row r="963" spans="11:11" x14ac:dyDescent="0.25">
      <c r="K963" s="64"/>
    </row>
    <row r="964" spans="11:11" x14ac:dyDescent="0.25">
      <c r="K964" s="64"/>
    </row>
    <row r="965" spans="11:11" x14ac:dyDescent="0.25">
      <c r="K965" s="64"/>
    </row>
    <row r="966" spans="11:11" x14ac:dyDescent="0.25">
      <c r="K966" s="64"/>
    </row>
    <row r="967" spans="11:11" x14ac:dyDescent="0.25">
      <c r="K967" s="64"/>
    </row>
    <row r="968" spans="11:11" x14ac:dyDescent="0.25">
      <c r="K968" s="64"/>
    </row>
    <row r="969" spans="11:11" x14ac:dyDescent="0.25">
      <c r="K969" s="64"/>
    </row>
    <row r="970" spans="11:11" x14ac:dyDescent="0.25">
      <c r="K970" s="64"/>
    </row>
    <row r="971" spans="11:11" x14ac:dyDescent="0.25">
      <c r="K971" s="64"/>
    </row>
    <row r="972" spans="11:11" x14ac:dyDescent="0.25">
      <c r="K972" s="64"/>
    </row>
    <row r="973" spans="11:11" x14ac:dyDescent="0.25">
      <c r="K973" s="64"/>
    </row>
    <row r="974" spans="11:11" x14ac:dyDescent="0.25">
      <c r="K974" s="64"/>
    </row>
    <row r="975" spans="11:11" x14ac:dyDescent="0.25">
      <c r="K975" s="64"/>
    </row>
    <row r="976" spans="11:11" x14ac:dyDescent="0.25">
      <c r="K976" s="64"/>
    </row>
    <row r="977" spans="11:11" x14ac:dyDescent="0.25">
      <c r="K977" s="64"/>
    </row>
    <row r="978" spans="11:11" x14ac:dyDescent="0.25">
      <c r="K978" s="64"/>
    </row>
    <row r="979" spans="11:11" x14ac:dyDescent="0.25">
      <c r="K979" s="64"/>
    </row>
    <row r="980" spans="11:11" x14ac:dyDescent="0.25">
      <c r="K980" s="64"/>
    </row>
    <row r="981" spans="11:11" x14ac:dyDescent="0.25">
      <c r="K981" s="64"/>
    </row>
    <row r="982" spans="11:11" x14ac:dyDescent="0.25">
      <c r="K982" s="64"/>
    </row>
    <row r="983" spans="11:11" x14ac:dyDescent="0.25">
      <c r="K983" s="64"/>
    </row>
    <row r="984" spans="11:11" x14ac:dyDescent="0.25">
      <c r="K984" s="64"/>
    </row>
    <row r="985" spans="11:11" x14ac:dyDescent="0.25">
      <c r="K985" s="64"/>
    </row>
    <row r="986" spans="11:11" x14ac:dyDescent="0.25">
      <c r="K986" s="64"/>
    </row>
    <row r="987" spans="11:11" x14ac:dyDescent="0.25">
      <c r="K987" s="64"/>
    </row>
    <row r="988" spans="11:11" x14ac:dyDescent="0.25">
      <c r="K988" s="64"/>
    </row>
    <row r="989" spans="11:11" x14ac:dyDescent="0.25">
      <c r="K989" s="64"/>
    </row>
    <row r="990" spans="11:11" x14ac:dyDescent="0.25">
      <c r="K990" s="64"/>
    </row>
    <row r="991" spans="11:11" x14ac:dyDescent="0.25">
      <c r="K991" s="64"/>
    </row>
    <row r="992" spans="11:11" x14ac:dyDescent="0.25">
      <c r="K992" s="64"/>
    </row>
    <row r="993" spans="11:11" x14ac:dyDescent="0.25">
      <c r="K993" s="64"/>
    </row>
    <row r="994" spans="11:11" x14ac:dyDescent="0.25">
      <c r="K994" s="64"/>
    </row>
    <row r="995" spans="11:11" x14ac:dyDescent="0.25">
      <c r="K995" s="64"/>
    </row>
    <row r="996" spans="11:11" x14ac:dyDescent="0.25">
      <c r="K996" s="64"/>
    </row>
    <row r="997" spans="11:11" x14ac:dyDescent="0.25">
      <c r="K997" s="64"/>
    </row>
    <row r="998" spans="11:11" x14ac:dyDescent="0.25">
      <c r="K998" s="64"/>
    </row>
    <row r="999" spans="11:11" x14ac:dyDescent="0.25">
      <c r="K999" s="64"/>
    </row>
    <row r="1000" spans="11:11" x14ac:dyDescent="0.25">
      <c r="K1000" s="64"/>
    </row>
    <row r="1001" spans="11:11" x14ac:dyDescent="0.25">
      <c r="K1001" s="64"/>
    </row>
    <row r="1002" spans="11:11" x14ac:dyDescent="0.25">
      <c r="K1002" s="64"/>
    </row>
    <row r="1003" spans="11:11" x14ac:dyDescent="0.25">
      <c r="K1003" s="64"/>
    </row>
    <row r="1004" spans="11:11" x14ac:dyDescent="0.25">
      <c r="K1004" s="64"/>
    </row>
    <row r="1005" spans="11:11" x14ac:dyDescent="0.25">
      <c r="K1005" s="64"/>
    </row>
    <row r="1006" spans="11:11" x14ac:dyDescent="0.25">
      <c r="K1006" s="64"/>
    </row>
    <row r="1007" spans="11:11" x14ac:dyDescent="0.25">
      <c r="K1007" s="64"/>
    </row>
    <row r="1008" spans="11:11" x14ac:dyDescent="0.25">
      <c r="K1008" s="64"/>
    </row>
    <row r="1009" spans="11:11" x14ac:dyDescent="0.25">
      <c r="K1009" s="64"/>
    </row>
    <row r="1010" spans="11:11" x14ac:dyDescent="0.25">
      <c r="K1010" s="64"/>
    </row>
    <row r="1011" spans="11:11" x14ac:dyDescent="0.25">
      <c r="K1011" s="64"/>
    </row>
    <row r="1012" spans="11:11" x14ac:dyDescent="0.25">
      <c r="K1012" s="64"/>
    </row>
    <row r="1013" spans="11:11" x14ac:dyDescent="0.25">
      <c r="K1013" s="64"/>
    </row>
    <row r="1014" spans="11:11" x14ac:dyDescent="0.25">
      <c r="K1014" s="64"/>
    </row>
    <row r="1015" spans="11:11" x14ac:dyDescent="0.25">
      <c r="K1015" s="64"/>
    </row>
    <row r="1016" spans="11:11" x14ac:dyDescent="0.25">
      <c r="K1016" s="64"/>
    </row>
    <row r="1017" spans="11:11" x14ac:dyDescent="0.25">
      <c r="K1017" s="64"/>
    </row>
    <row r="1018" spans="11:11" x14ac:dyDescent="0.25">
      <c r="K1018" s="64"/>
    </row>
    <row r="1019" spans="11:11" x14ac:dyDescent="0.25">
      <c r="K1019" s="64"/>
    </row>
    <row r="1020" spans="11:11" x14ac:dyDescent="0.25">
      <c r="K1020" s="64"/>
    </row>
    <row r="1021" spans="11:11" x14ac:dyDescent="0.25">
      <c r="K1021" s="64"/>
    </row>
    <row r="1022" spans="11:11" x14ac:dyDescent="0.25">
      <c r="K1022" s="64"/>
    </row>
    <row r="1023" spans="11:11" x14ac:dyDescent="0.25">
      <c r="K1023" s="64"/>
    </row>
    <row r="1024" spans="11:11" x14ac:dyDescent="0.25">
      <c r="K1024" s="64"/>
    </row>
    <row r="1025" spans="11:11" x14ac:dyDescent="0.25">
      <c r="K1025" s="64"/>
    </row>
    <row r="1026" spans="11:11" x14ac:dyDescent="0.25">
      <c r="K1026" s="64"/>
    </row>
    <row r="1027" spans="11:11" x14ac:dyDescent="0.25">
      <c r="K1027" s="64"/>
    </row>
    <row r="1028" spans="11:11" x14ac:dyDescent="0.25">
      <c r="K1028" s="64"/>
    </row>
    <row r="1029" spans="11:11" x14ac:dyDescent="0.25">
      <c r="K1029" s="64"/>
    </row>
    <row r="1030" spans="11:11" x14ac:dyDescent="0.25">
      <c r="K1030" s="64"/>
    </row>
    <row r="1031" spans="11:11" x14ac:dyDescent="0.25">
      <c r="K1031" s="64"/>
    </row>
    <row r="1032" spans="11:11" x14ac:dyDescent="0.25">
      <c r="K1032" s="64"/>
    </row>
    <row r="1033" spans="11:11" x14ac:dyDescent="0.25">
      <c r="K1033" s="64"/>
    </row>
    <row r="1034" spans="11:11" x14ac:dyDescent="0.25">
      <c r="K1034" s="64"/>
    </row>
    <row r="1035" spans="11:11" x14ac:dyDescent="0.25">
      <c r="K1035" s="64"/>
    </row>
    <row r="1036" spans="11:11" x14ac:dyDescent="0.25">
      <c r="K1036" s="64"/>
    </row>
    <row r="1037" spans="11:11" x14ac:dyDescent="0.25">
      <c r="K1037" s="64"/>
    </row>
    <row r="1038" spans="11:11" x14ac:dyDescent="0.25">
      <c r="K1038" s="64"/>
    </row>
    <row r="1039" spans="11:11" x14ac:dyDescent="0.25">
      <c r="K1039" s="64"/>
    </row>
    <row r="1040" spans="11:11" x14ac:dyDescent="0.25">
      <c r="K1040" s="64"/>
    </row>
    <row r="1041" spans="11:11" x14ac:dyDescent="0.25">
      <c r="K1041" s="64"/>
    </row>
    <row r="1042" spans="11:11" x14ac:dyDescent="0.25">
      <c r="K1042" s="64"/>
    </row>
    <row r="1043" spans="11:11" x14ac:dyDescent="0.25">
      <c r="K1043" s="64"/>
    </row>
    <row r="1044" spans="11:11" x14ac:dyDescent="0.25">
      <c r="K1044" s="64"/>
    </row>
    <row r="1045" spans="11:11" x14ac:dyDescent="0.25">
      <c r="K1045" s="64"/>
    </row>
    <row r="1046" spans="11:11" x14ac:dyDescent="0.25">
      <c r="K1046" s="64"/>
    </row>
    <row r="1047" spans="11:11" x14ac:dyDescent="0.25">
      <c r="K1047" s="64"/>
    </row>
    <row r="1048" spans="11:11" x14ac:dyDescent="0.25">
      <c r="K1048" s="64"/>
    </row>
    <row r="1049" spans="11:11" x14ac:dyDescent="0.25">
      <c r="K1049" s="64"/>
    </row>
    <row r="1050" spans="11:11" x14ac:dyDescent="0.25">
      <c r="K1050" s="64"/>
    </row>
    <row r="1051" spans="11:11" x14ac:dyDescent="0.25">
      <c r="K1051" s="64"/>
    </row>
    <row r="1052" spans="11:11" x14ac:dyDescent="0.25">
      <c r="K1052" s="64"/>
    </row>
    <row r="1053" spans="11:11" x14ac:dyDescent="0.25">
      <c r="K1053" s="64"/>
    </row>
    <row r="1054" spans="11:11" x14ac:dyDescent="0.25">
      <c r="K1054" s="64"/>
    </row>
    <row r="1055" spans="11:11" x14ac:dyDescent="0.25">
      <c r="K1055" s="64"/>
    </row>
    <row r="1056" spans="11:11" x14ac:dyDescent="0.25">
      <c r="K1056" s="64"/>
    </row>
    <row r="1057" spans="11:11" x14ac:dyDescent="0.25">
      <c r="K1057" s="64"/>
    </row>
    <row r="1058" spans="11:11" x14ac:dyDescent="0.25">
      <c r="K1058" s="64"/>
    </row>
    <row r="1059" spans="11:11" x14ac:dyDescent="0.25">
      <c r="K1059" s="64"/>
    </row>
    <row r="1060" spans="11:11" x14ac:dyDescent="0.25">
      <c r="K1060" s="64"/>
    </row>
    <row r="1061" spans="11:11" x14ac:dyDescent="0.25">
      <c r="K1061" s="64"/>
    </row>
    <row r="1062" spans="11:11" x14ac:dyDescent="0.25">
      <c r="K1062" s="64"/>
    </row>
    <row r="1063" spans="11:11" x14ac:dyDescent="0.25">
      <c r="K1063" s="64"/>
    </row>
    <row r="1064" spans="11:11" x14ac:dyDescent="0.25">
      <c r="K1064" s="64"/>
    </row>
    <row r="1065" spans="11:11" x14ac:dyDescent="0.25">
      <c r="K1065" s="64"/>
    </row>
    <row r="1066" spans="11:11" x14ac:dyDescent="0.25">
      <c r="K1066" s="64"/>
    </row>
    <row r="1067" spans="11:11" x14ac:dyDescent="0.25">
      <c r="K1067" s="64"/>
    </row>
    <row r="1068" spans="11:11" x14ac:dyDescent="0.25">
      <c r="K1068" s="64"/>
    </row>
    <row r="1069" spans="11:11" x14ac:dyDescent="0.25">
      <c r="K1069" s="64"/>
    </row>
    <row r="1070" spans="11:11" x14ac:dyDescent="0.25">
      <c r="K1070" s="64"/>
    </row>
    <row r="1071" spans="11:11" x14ac:dyDescent="0.25">
      <c r="K1071" s="64"/>
    </row>
    <row r="1072" spans="11:11" x14ac:dyDescent="0.25">
      <c r="K1072" s="64"/>
    </row>
    <row r="1073" spans="11:11" x14ac:dyDescent="0.25">
      <c r="K1073" s="64"/>
    </row>
    <row r="1074" spans="11:11" x14ac:dyDescent="0.25">
      <c r="K1074" s="64"/>
    </row>
    <row r="1075" spans="11:11" x14ac:dyDescent="0.25">
      <c r="K1075" s="64"/>
    </row>
    <row r="1076" spans="11:11" x14ac:dyDescent="0.25">
      <c r="K1076" s="64"/>
    </row>
    <row r="1077" spans="11:11" x14ac:dyDescent="0.25">
      <c r="K1077" s="64"/>
    </row>
    <row r="1078" spans="11:11" x14ac:dyDescent="0.25">
      <c r="K1078" s="64"/>
    </row>
    <row r="1079" spans="11:11" x14ac:dyDescent="0.25">
      <c r="K1079" s="64"/>
    </row>
    <row r="1080" spans="11:11" x14ac:dyDescent="0.25">
      <c r="K1080" s="64"/>
    </row>
    <row r="1081" spans="11:11" x14ac:dyDescent="0.25">
      <c r="K1081" s="64"/>
    </row>
    <row r="1082" spans="11:11" x14ac:dyDescent="0.25">
      <c r="K1082" s="64"/>
    </row>
    <row r="1083" spans="11:11" x14ac:dyDescent="0.25">
      <c r="K1083" s="64"/>
    </row>
    <row r="1084" spans="11:11" x14ac:dyDescent="0.25">
      <c r="K1084" s="64"/>
    </row>
    <row r="1085" spans="11:11" x14ac:dyDescent="0.25">
      <c r="K1085" s="64"/>
    </row>
    <row r="1086" spans="11:11" x14ac:dyDescent="0.25">
      <c r="K1086" s="64"/>
    </row>
    <row r="1087" spans="11:11" x14ac:dyDescent="0.25">
      <c r="K1087" s="64"/>
    </row>
    <row r="1088" spans="11:11" x14ac:dyDescent="0.25">
      <c r="K1088" s="64"/>
    </row>
    <row r="1089" spans="11:11" x14ac:dyDescent="0.25">
      <c r="K1089" s="64"/>
    </row>
    <row r="1090" spans="11:11" x14ac:dyDescent="0.25">
      <c r="K1090" s="64"/>
    </row>
    <row r="1091" spans="11:11" x14ac:dyDescent="0.25">
      <c r="K1091" s="64"/>
    </row>
    <row r="1092" spans="11:11" x14ac:dyDescent="0.25">
      <c r="K1092" s="64"/>
    </row>
    <row r="1093" spans="11:11" x14ac:dyDescent="0.25">
      <c r="K1093" s="64"/>
    </row>
    <row r="1094" spans="11:11" x14ac:dyDescent="0.25">
      <c r="K1094" s="64"/>
    </row>
    <row r="1095" spans="11:11" x14ac:dyDescent="0.25">
      <c r="K1095" s="64"/>
    </row>
    <row r="1096" spans="11:11" x14ac:dyDescent="0.25">
      <c r="K1096" s="64"/>
    </row>
    <row r="1097" spans="11:11" x14ac:dyDescent="0.25">
      <c r="K1097" s="64"/>
    </row>
    <row r="1098" spans="11:11" x14ac:dyDescent="0.25">
      <c r="K1098" s="64"/>
    </row>
    <row r="1099" spans="11:11" x14ac:dyDescent="0.25">
      <c r="K1099" s="64"/>
    </row>
    <row r="1100" spans="11:11" x14ac:dyDescent="0.25">
      <c r="K1100" s="64"/>
    </row>
    <row r="1101" spans="11:11" x14ac:dyDescent="0.25">
      <c r="K1101" s="64"/>
    </row>
    <row r="1102" spans="11:11" x14ac:dyDescent="0.25">
      <c r="K1102" s="64"/>
    </row>
    <row r="1103" spans="11:11" x14ac:dyDescent="0.25">
      <c r="K1103" s="64"/>
    </row>
    <row r="1104" spans="11:11" x14ac:dyDescent="0.25">
      <c r="K1104" s="64"/>
    </row>
    <row r="1105" spans="11:11" x14ac:dyDescent="0.25">
      <c r="K1105" s="64"/>
    </row>
    <row r="1106" spans="11:11" x14ac:dyDescent="0.25">
      <c r="K1106" s="64"/>
    </row>
    <row r="1107" spans="11:11" x14ac:dyDescent="0.25">
      <c r="K1107" s="64"/>
    </row>
    <row r="1108" spans="11:11" x14ac:dyDescent="0.25">
      <c r="K1108" s="64"/>
    </row>
    <row r="1109" spans="11:11" x14ac:dyDescent="0.25">
      <c r="K1109" s="64"/>
    </row>
    <row r="1110" spans="11:11" x14ac:dyDescent="0.25">
      <c r="K1110" s="64"/>
    </row>
    <row r="1111" spans="11:11" x14ac:dyDescent="0.25">
      <c r="K1111" s="64"/>
    </row>
    <row r="1112" spans="11:11" x14ac:dyDescent="0.25">
      <c r="K1112" s="64"/>
    </row>
    <row r="1113" spans="11:11" x14ac:dyDescent="0.25">
      <c r="K1113" s="64"/>
    </row>
    <row r="1114" spans="11:11" x14ac:dyDescent="0.25">
      <c r="K1114" s="64"/>
    </row>
    <row r="1115" spans="11:11" x14ac:dyDescent="0.25">
      <c r="K1115" s="64"/>
    </row>
    <row r="1116" spans="11:11" x14ac:dyDescent="0.25">
      <c r="K1116" s="64"/>
    </row>
    <row r="1117" spans="11:11" x14ac:dyDescent="0.25">
      <c r="K1117" s="64"/>
    </row>
    <row r="1118" spans="11:11" x14ac:dyDescent="0.25">
      <c r="K1118" s="64"/>
    </row>
    <row r="1119" spans="11:11" x14ac:dyDescent="0.25">
      <c r="K1119" s="64"/>
    </row>
    <row r="1120" spans="11:11" x14ac:dyDescent="0.25">
      <c r="K1120" s="64"/>
    </row>
    <row r="1121" spans="11:11" x14ac:dyDescent="0.25">
      <c r="K1121" s="64"/>
    </row>
    <row r="1122" spans="11:11" x14ac:dyDescent="0.25">
      <c r="K1122" s="64"/>
    </row>
    <row r="1123" spans="11:11" x14ac:dyDescent="0.25">
      <c r="K1123" s="64"/>
    </row>
    <row r="1124" spans="11:11" x14ac:dyDescent="0.25">
      <c r="K1124" s="64"/>
    </row>
    <row r="1125" spans="11:11" x14ac:dyDescent="0.25">
      <c r="K1125" s="64"/>
    </row>
    <row r="1126" spans="11:11" x14ac:dyDescent="0.25">
      <c r="K1126" s="64"/>
    </row>
    <row r="1127" spans="11:11" x14ac:dyDescent="0.25">
      <c r="K1127" s="64"/>
    </row>
    <row r="1128" spans="11:11" x14ac:dyDescent="0.25">
      <c r="K1128" s="64"/>
    </row>
    <row r="1129" spans="11:11" x14ac:dyDescent="0.25">
      <c r="K1129" s="64"/>
    </row>
    <row r="1130" spans="11:11" x14ac:dyDescent="0.25">
      <c r="K1130" s="64"/>
    </row>
    <row r="1131" spans="11:11" x14ac:dyDescent="0.25">
      <c r="K1131" s="64"/>
    </row>
    <row r="1132" spans="11:11" x14ac:dyDescent="0.25">
      <c r="K1132" s="64"/>
    </row>
    <row r="1133" spans="11:11" x14ac:dyDescent="0.25">
      <c r="K1133" s="64"/>
    </row>
    <row r="1134" spans="11:11" x14ac:dyDescent="0.25">
      <c r="K1134" s="64"/>
    </row>
    <row r="1135" spans="11:11" x14ac:dyDescent="0.25">
      <c r="K1135" s="64"/>
    </row>
    <row r="1136" spans="11:11" x14ac:dyDescent="0.25">
      <c r="K1136" s="64"/>
    </row>
    <row r="1137" spans="11:11" x14ac:dyDescent="0.25">
      <c r="K1137" s="64"/>
    </row>
    <row r="1138" spans="11:11" x14ac:dyDescent="0.25">
      <c r="K1138" s="64"/>
    </row>
    <row r="1139" spans="11:11" x14ac:dyDescent="0.25">
      <c r="K1139" s="64"/>
    </row>
    <row r="1140" spans="11:11" x14ac:dyDescent="0.25">
      <c r="K1140" s="64"/>
    </row>
    <row r="1141" spans="11:11" x14ac:dyDescent="0.25">
      <c r="K1141" s="64"/>
    </row>
    <row r="1142" spans="11:11" x14ac:dyDescent="0.25">
      <c r="K1142" s="64"/>
    </row>
    <row r="1143" spans="11:11" x14ac:dyDescent="0.25">
      <c r="K1143" s="64"/>
    </row>
    <row r="1144" spans="11:11" x14ac:dyDescent="0.25">
      <c r="K1144" s="64"/>
    </row>
    <row r="1145" spans="11:11" x14ac:dyDescent="0.25">
      <c r="K1145" s="64"/>
    </row>
    <row r="1146" spans="11:11" x14ac:dyDescent="0.25">
      <c r="K1146" s="64"/>
    </row>
    <row r="1147" spans="11:11" x14ac:dyDescent="0.25">
      <c r="K1147" s="64"/>
    </row>
    <row r="1148" spans="11:11" x14ac:dyDescent="0.25">
      <c r="K1148" s="64"/>
    </row>
    <row r="1149" spans="11:11" x14ac:dyDescent="0.25">
      <c r="K1149" s="64"/>
    </row>
    <row r="1150" spans="11:11" x14ac:dyDescent="0.25">
      <c r="K1150" s="64"/>
    </row>
    <row r="1151" spans="11:11" x14ac:dyDescent="0.25">
      <c r="K1151" s="64"/>
    </row>
    <row r="1152" spans="11:11" x14ac:dyDescent="0.25">
      <c r="K1152" s="64"/>
    </row>
    <row r="1153" spans="11:11" x14ac:dyDescent="0.25">
      <c r="K1153" s="64"/>
    </row>
    <row r="1154" spans="11:11" x14ac:dyDescent="0.25">
      <c r="K1154" s="64"/>
    </row>
    <row r="1155" spans="11:11" x14ac:dyDescent="0.25">
      <c r="K1155" s="64"/>
    </row>
    <row r="1156" spans="11:11" x14ac:dyDescent="0.25">
      <c r="K1156" s="64"/>
    </row>
    <row r="1157" spans="11:11" x14ac:dyDescent="0.25">
      <c r="K1157" s="64"/>
    </row>
    <row r="1158" spans="11:11" x14ac:dyDescent="0.25">
      <c r="K1158" s="64"/>
    </row>
    <row r="1159" spans="11:11" x14ac:dyDescent="0.25">
      <c r="K1159" s="64"/>
    </row>
    <row r="1160" spans="11:11" x14ac:dyDescent="0.25">
      <c r="K1160" s="64"/>
    </row>
    <row r="1161" spans="11:11" x14ac:dyDescent="0.25">
      <c r="K1161" s="64"/>
    </row>
    <row r="1162" spans="11:11" x14ac:dyDescent="0.25">
      <c r="K1162" s="64"/>
    </row>
    <row r="1163" spans="11:11" x14ac:dyDescent="0.25">
      <c r="K1163" s="64"/>
    </row>
    <row r="1164" spans="11:11" x14ac:dyDescent="0.25">
      <c r="K1164" s="64"/>
    </row>
    <row r="1165" spans="11:11" x14ac:dyDescent="0.25">
      <c r="K1165" s="64"/>
    </row>
    <row r="1166" spans="11:11" x14ac:dyDescent="0.25">
      <c r="K1166" s="64"/>
    </row>
    <row r="1167" spans="11:11" x14ac:dyDescent="0.25">
      <c r="K1167" s="64"/>
    </row>
    <row r="1168" spans="11:11" x14ac:dyDescent="0.25">
      <c r="K1168" s="64"/>
    </row>
    <row r="1169" spans="11:11" x14ac:dyDescent="0.25">
      <c r="K1169" s="64"/>
    </row>
    <row r="1170" spans="11:11" x14ac:dyDescent="0.25">
      <c r="K1170" s="64"/>
    </row>
    <row r="1171" spans="11:11" x14ac:dyDescent="0.25">
      <c r="K1171" s="64"/>
    </row>
    <row r="1172" spans="11:11" x14ac:dyDescent="0.25">
      <c r="K1172" s="64"/>
    </row>
    <row r="1173" spans="11:11" x14ac:dyDescent="0.25">
      <c r="K1173" s="64"/>
    </row>
    <row r="1174" spans="11:11" x14ac:dyDescent="0.25">
      <c r="K1174" s="64"/>
    </row>
    <row r="1175" spans="11:11" x14ac:dyDescent="0.25">
      <c r="K1175" s="64"/>
    </row>
    <row r="1176" spans="11:11" x14ac:dyDescent="0.25">
      <c r="K1176" s="64"/>
    </row>
    <row r="1177" spans="11:11" x14ac:dyDescent="0.25">
      <c r="K1177" s="64"/>
    </row>
    <row r="1178" spans="11:11" x14ac:dyDescent="0.25">
      <c r="K1178" s="64"/>
    </row>
    <row r="1179" spans="11:11" x14ac:dyDescent="0.25">
      <c r="K1179" s="64"/>
    </row>
    <row r="1180" spans="11:11" x14ac:dyDescent="0.25">
      <c r="K1180" s="64"/>
    </row>
    <row r="1181" spans="11:11" x14ac:dyDescent="0.25">
      <c r="K1181" s="64"/>
    </row>
    <row r="1182" spans="11:11" x14ac:dyDescent="0.25">
      <c r="K1182" s="64"/>
    </row>
    <row r="1183" spans="11:11" x14ac:dyDescent="0.25">
      <c r="K1183" s="64"/>
    </row>
    <row r="1184" spans="11:11" x14ac:dyDescent="0.25">
      <c r="K1184" s="64"/>
    </row>
    <row r="1185" spans="11:11" x14ac:dyDescent="0.25">
      <c r="K1185" s="64"/>
    </row>
    <row r="1186" spans="11:11" x14ac:dyDescent="0.25">
      <c r="K1186" s="64"/>
    </row>
    <row r="1187" spans="11:11" x14ac:dyDescent="0.25">
      <c r="K1187" s="64"/>
    </row>
    <row r="1188" spans="11:11" x14ac:dyDescent="0.25">
      <c r="K1188" s="64"/>
    </row>
    <row r="1189" spans="11:11" x14ac:dyDescent="0.25">
      <c r="K1189" s="64"/>
    </row>
    <row r="1190" spans="11:11" x14ac:dyDescent="0.25">
      <c r="K1190" s="64"/>
    </row>
    <row r="1191" spans="11:11" x14ac:dyDescent="0.25">
      <c r="K1191" s="64"/>
    </row>
    <row r="1192" spans="11:11" x14ac:dyDescent="0.25">
      <c r="K1192" s="64"/>
    </row>
    <row r="1193" spans="11:11" x14ac:dyDescent="0.25">
      <c r="K1193" s="64"/>
    </row>
    <row r="1194" spans="11:11" x14ac:dyDescent="0.25">
      <c r="K1194" s="64"/>
    </row>
    <row r="1195" spans="11:11" x14ac:dyDescent="0.25">
      <c r="K1195" s="64"/>
    </row>
    <row r="1196" spans="11:11" x14ac:dyDescent="0.25">
      <c r="K1196" s="64"/>
    </row>
    <row r="1197" spans="11:11" x14ac:dyDescent="0.25">
      <c r="K1197" s="64"/>
    </row>
    <row r="1198" spans="11:11" x14ac:dyDescent="0.25">
      <c r="K1198" s="64"/>
    </row>
    <row r="1199" spans="11:11" x14ac:dyDescent="0.25">
      <c r="K1199" s="64"/>
    </row>
    <row r="1200" spans="11:11" x14ac:dyDescent="0.25">
      <c r="K1200" s="64"/>
    </row>
    <row r="1201" spans="11:11" x14ac:dyDescent="0.25">
      <c r="K1201" s="64"/>
    </row>
    <row r="1202" spans="11:11" x14ac:dyDescent="0.25">
      <c r="K1202" s="64"/>
    </row>
    <row r="1203" spans="11:11" x14ac:dyDescent="0.25">
      <c r="K1203" s="64"/>
    </row>
    <row r="1204" spans="11:11" x14ac:dyDescent="0.25">
      <c r="K1204" s="64"/>
    </row>
    <row r="1205" spans="11:11" x14ac:dyDescent="0.25">
      <c r="K1205" s="64"/>
    </row>
    <row r="1206" spans="11:11" x14ac:dyDescent="0.25">
      <c r="K1206" s="64"/>
    </row>
    <row r="1207" spans="11:11" x14ac:dyDescent="0.25">
      <c r="K1207" s="64"/>
    </row>
    <row r="1208" spans="11:11" x14ac:dyDescent="0.25">
      <c r="K1208" s="64"/>
    </row>
    <row r="1209" spans="11:11" x14ac:dyDescent="0.25">
      <c r="K1209" s="64"/>
    </row>
    <row r="1210" spans="11:11" x14ac:dyDescent="0.25">
      <c r="K1210" s="64"/>
    </row>
    <row r="1211" spans="11:11" x14ac:dyDescent="0.25">
      <c r="K1211" s="64"/>
    </row>
    <row r="1212" spans="11:11" x14ac:dyDescent="0.25">
      <c r="K1212" s="64"/>
    </row>
    <row r="1213" spans="11:11" x14ac:dyDescent="0.25">
      <c r="K1213" s="64"/>
    </row>
    <row r="1214" spans="11:11" x14ac:dyDescent="0.25">
      <c r="K1214" s="64"/>
    </row>
    <row r="1215" spans="11:11" x14ac:dyDescent="0.25">
      <c r="K1215" s="64"/>
    </row>
    <row r="1216" spans="11:11" x14ac:dyDescent="0.25">
      <c r="K1216" s="64"/>
    </row>
    <row r="1217" spans="11:11" x14ac:dyDescent="0.25">
      <c r="K1217" s="64"/>
    </row>
    <row r="1218" spans="11:11" x14ac:dyDescent="0.25">
      <c r="K1218" s="64"/>
    </row>
    <row r="1219" spans="11:11" x14ac:dyDescent="0.25">
      <c r="K1219" s="64"/>
    </row>
    <row r="1220" spans="11:11" x14ac:dyDescent="0.25">
      <c r="K1220" s="64"/>
    </row>
    <row r="1221" spans="11:11" x14ac:dyDescent="0.25">
      <c r="K1221" s="64"/>
    </row>
    <row r="1222" spans="11:11" x14ac:dyDescent="0.25">
      <c r="K1222" s="64"/>
    </row>
    <row r="1223" spans="11:11" x14ac:dyDescent="0.25">
      <c r="K1223" s="64"/>
    </row>
    <row r="1224" spans="11:11" x14ac:dyDescent="0.25">
      <c r="K1224" s="64"/>
    </row>
    <row r="1225" spans="11:11" x14ac:dyDescent="0.25">
      <c r="K1225" s="64"/>
    </row>
    <row r="1226" spans="11:11" x14ac:dyDescent="0.25">
      <c r="K1226" s="64"/>
    </row>
    <row r="1227" spans="11:11" x14ac:dyDescent="0.25">
      <c r="K1227" s="64"/>
    </row>
    <row r="1228" spans="11:11" x14ac:dyDescent="0.25">
      <c r="K1228" s="64"/>
    </row>
    <row r="1229" spans="11:11" x14ac:dyDescent="0.25">
      <c r="K1229" s="64"/>
    </row>
    <row r="1230" spans="11:11" x14ac:dyDescent="0.25">
      <c r="K1230" s="64"/>
    </row>
    <row r="1231" spans="11:11" x14ac:dyDescent="0.25">
      <c r="K1231" s="64"/>
    </row>
    <row r="1232" spans="11:11" x14ac:dyDescent="0.25">
      <c r="K1232" s="64"/>
    </row>
    <row r="1233" spans="11:11" x14ac:dyDescent="0.25">
      <c r="K1233" s="64"/>
    </row>
    <row r="1234" spans="11:11" x14ac:dyDescent="0.25">
      <c r="K1234" s="64"/>
    </row>
    <row r="1235" spans="11:11" x14ac:dyDescent="0.25">
      <c r="K1235" s="64"/>
    </row>
    <row r="1236" spans="11:11" x14ac:dyDescent="0.25">
      <c r="K1236" s="64"/>
    </row>
    <row r="1237" spans="11:11" x14ac:dyDescent="0.25">
      <c r="K1237" s="64"/>
    </row>
    <row r="1238" spans="11:11" x14ac:dyDescent="0.25">
      <c r="K1238" s="64"/>
    </row>
    <row r="1239" spans="11:11" x14ac:dyDescent="0.25">
      <c r="K1239" s="64"/>
    </row>
    <row r="1240" spans="11:11" x14ac:dyDescent="0.25">
      <c r="K1240" s="64"/>
    </row>
    <row r="1241" spans="11:11" x14ac:dyDescent="0.25">
      <c r="K1241" s="64"/>
    </row>
    <row r="1242" spans="11:11" x14ac:dyDescent="0.25">
      <c r="K1242" s="64"/>
    </row>
    <row r="1243" spans="11:11" x14ac:dyDescent="0.25">
      <c r="K1243" s="64"/>
    </row>
    <row r="1244" spans="11:11" x14ac:dyDescent="0.25">
      <c r="K1244" s="64"/>
    </row>
    <row r="1245" spans="11:11" x14ac:dyDescent="0.25">
      <c r="K1245" s="64"/>
    </row>
    <row r="1246" spans="11:11" x14ac:dyDescent="0.25">
      <c r="K1246" s="64"/>
    </row>
    <row r="1247" spans="11:11" x14ac:dyDescent="0.25">
      <c r="K1247" s="64"/>
    </row>
    <row r="1248" spans="11:11" x14ac:dyDescent="0.25">
      <c r="K1248" s="64"/>
    </row>
    <row r="1249" spans="11:11" x14ac:dyDescent="0.25">
      <c r="K1249" s="64"/>
    </row>
    <row r="1250" spans="11:11" x14ac:dyDescent="0.25">
      <c r="K1250" s="64"/>
    </row>
    <row r="1251" spans="11:11" x14ac:dyDescent="0.25">
      <c r="K1251" s="64"/>
    </row>
    <row r="1252" spans="11:11" x14ac:dyDescent="0.25">
      <c r="K1252" s="64"/>
    </row>
    <row r="1253" spans="11:11" x14ac:dyDescent="0.25">
      <c r="K1253" s="64"/>
    </row>
    <row r="1254" spans="11:11" x14ac:dyDescent="0.25">
      <c r="K1254" s="64"/>
    </row>
    <row r="1255" spans="11:11" x14ac:dyDescent="0.25">
      <c r="K1255" s="64"/>
    </row>
    <row r="1256" spans="11:11" x14ac:dyDescent="0.25">
      <c r="K1256" s="64"/>
    </row>
    <row r="1257" spans="11:11" x14ac:dyDescent="0.25">
      <c r="K1257" s="64"/>
    </row>
    <row r="1258" spans="11:11" x14ac:dyDescent="0.25">
      <c r="K1258" s="64"/>
    </row>
    <row r="1259" spans="11:11" x14ac:dyDescent="0.25">
      <c r="K1259" s="64"/>
    </row>
    <row r="1260" spans="11:11" x14ac:dyDescent="0.25">
      <c r="K1260" s="64"/>
    </row>
    <row r="1261" spans="11:11" x14ac:dyDescent="0.25">
      <c r="K1261" s="64"/>
    </row>
    <row r="1262" spans="11:11" x14ac:dyDescent="0.25">
      <c r="K1262" s="64"/>
    </row>
    <row r="1263" spans="11:11" x14ac:dyDescent="0.25">
      <c r="K1263" s="64"/>
    </row>
    <row r="1264" spans="11:11" x14ac:dyDescent="0.25">
      <c r="K1264" s="64"/>
    </row>
    <row r="1265" spans="11:11" x14ac:dyDescent="0.25">
      <c r="K1265" s="64"/>
    </row>
    <row r="1266" spans="11:11" x14ac:dyDescent="0.25">
      <c r="K1266" s="64"/>
    </row>
    <row r="1267" spans="11:11" x14ac:dyDescent="0.25">
      <c r="K1267" s="64"/>
    </row>
    <row r="1268" spans="11:11" x14ac:dyDescent="0.25">
      <c r="K1268" s="64"/>
    </row>
    <row r="1269" spans="11:11" x14ac:dyDescent="0.25">
      <c r="K1269" s="64"/>
    </row>
    <row r="1270" spans="11:11" x14ac:dyDescent="0.25">
      <c r="K1270" s="64"/>
    </row>
    <row r="1271" spans="11:11" x14ac:dyDescent="0.25">
      <c r="K1271" s="64"/>
    </row>
    <row r="1272" spans="11:11" x14ac:dyDescent="0.25">
      <c r="K1272" s="64"/>
    </row>
    <row r="1273" spans="11:11" x14ac:dyDescent="0.25">
      <c r="K1273" s="64"/>
    </row>
    <row r="1274" spans="11:11" x14ac:dyDescent="0.25">
      <c r="K1274" s="64"/>
    </row>
    <row r="1275" spans="11:11" x14ac:dyDescent="0.25">
      <c r="K1275" s="64"/>
    </row>
    <row r="1276" spans="11:11" x14ac:dyDescent="0.25">
      <c r="K1276" s="64"/>
    </row>
    <row r="1277" spans="11:11" x14ac:dyDescent="0.25">
      <c r="K1277" s="64"/>
    </row>
    <row r="1278" spans="11:11" x14ac:dyDescent="0.25">
      <c r="K1278" s="64"/>
    </row>
    <row r="1279" spans="11:11" x14ac:dyDescent="0.25">
      <c r="K1279" s="64"/>
    </row>
    <row r="1280" spans="11:11" x14ac:dyDescent="0.25">
      <c r="K1280" s="64"/>
    </row>
    <row r="1281" spans="11:11" x14ac:dyDescent="0.25">
      <c r="K1281" s="64"/>
    </row>
    <row r="1282" spans="11:11" x14ac:dyDescent="0.25">
      <c r="K1282" s="64"/>
    </row>
    <row r="1283" spans="11:11" x14ac:dyDescent="0.25">
      <c r="K1283" s="64"/>
    </row>
    <row r="1284" spans="11:11" x14ac:dyDescent="0.25">
      <c r="K1284" s="64"/>
    </row>
    <row r="1285" spans="11:11" x14ac:dyDescent="0.25">
      <c r="K1285" s="64"/>
    </row>
    <row r="1286" spans="11:11" x14ac:dyDescent="0.25">
      <c r="K1286" s="64"/>
    </row>
    <row r="1287" spans="11:11" x14ac:dyDescent="0.25">
      <c r="K1287" s="64"/>
    </row>
    <row r="1288" spans="11:11" x14ac:dyDescent="0.25">
      <c r="K1288" s="64"/>
    </row>
    <row r="1289" spans="11:11" x14ac:dyDescent="0.25">
      <c r="K1289" s="64"/>
    </row>
    <row r="1290" spans="11:11" x14ac:dyDescent="0.25">
      <c r="K1290" s="64"/>
    </row>
    <row r="1291" spans="11:11" x14ac:dyDescent="0.25">
      <c r="K1291" s="64"/>
    </row>
    <row r="1292" spans="11:11" x14ac:dyDescent="0.25">
      <c r="K1292" s="64"/>
    </row>
    <row r="1293" spans="11:11" x14ac:dyDescent="0.25">
      <c r="K1293" s="64"/>
    </row>
    <row r="1294" spans="11:11" x14ac:dyDescent="0.25">
      <c r="K1294" s="64"/>
    </row>
    <row r="1295" spans="11:11" x14ac:dyDescent="0.25">
      <c r="K1295" s="64"/>
    </row>
    <row r="1296" spans="11:11" x14ac:dyDescent="0.25">
      <c r="K1296" s="64"/>
    </row>
    <row r="1297" spans="11:11" x14ac:dyDescent="0.25">
      <c r="K1297" s="64"/>
    </row>
    <row r="1298" spans="11:11" x14ac:dyDescent="0.25">
      <c r="K1298" s="64"/>
    </row>
    <row r="1299" spans="11:11" x14ac:dyDescent="0.25">
      <c r="K1299" s="64"/>
    </row>
    <row r="1300" spans="11:11" x14ac:dyDescent="0.25">
      <c r="K1300" s="64"/>
    </row>
    <row r="1301" spans="11:11" x14ac:dyDescent="0.25">
      <c r="K1301" s="64"/>
    </row>
    <row r="1302" spans="11:11" x14ac:dyDescent="0.25">
      <c r="K1302" s="64"/>
    </row>
    <row r="1303" spans="11:11" x14ac:dyDescent="0.25">
      <c r="K1303" s="64"/>
    </row>
    <row r="1304" spans="11:11" x14ac:dyDescent="0.25">
      <c r="K1304" s="64"/>
    </row>
    <row r="1305" spans="11:11" x14ac:dyDescent="0.25">
      <c r="K1305" s="64"/>
    </row>
    <row r="1306" spans="11:11" x14ac:dyDescent="0.25">
      <c r="K1306" s="64"/>
    </row>
    <row r="1307" spans="11:11" x14ac:dyDescent="0.25">
      <c r="K1307" s="64"/>
    </row>
    <row r="1308" spans="11:11" x14ac:dyDescent="0.25">
      <c r="K1308" s="64"/>
    </row>
    <row r="1309" spans="11:11" x14ac:dyDescent="0.25">
      <c r="K1309" s="64"/>
    </row>
    <row r="1310" spans="11:11" x14ac:dyDescent="0.25">
      <c r="K1310" s="64"/>
    </row>
    <row r="1311" spans="11:11" x14ac:dyDescent="0.25">
      <c r="K1311" s="64"/>
    </row>
    <row r="1312" spans="11:11" x14ac:dyDescent="0.25">
      <c r="K1312" s="64"/>
    </row>
    <row r="1313" spans="11:11" x14ac:dyDescent="0.25">
      <c r="K1313" s="64"/>
    </row>
    <row r="1314" spans="11:11" x14ac:dyDescent="0.25">
      <c r="K1314" s="64"/>
    </row>
    <row r="1315" spans="11:11" x14ac:dyDescent="0.25">
      <c r="K1315" s="64"/>
    </row>
    <row r="1316" spans="11:11" x14ac:dyDescent="0.25">
      <c r="K1316" s="64"/>
    </row>
    <row r="1317" spans="11:11" x14ac:dyDescent="0.25">
      <c r="K1317" s="64"/>
    </row>
    <row r="1318" spans="11:11" x14ac:dyDescent="0.25">
      <c r="K1318" s="64"/>
    </row>
    <row r="1319" spans="11:11" x14ac:dyDescent="0.25">
      <c r="K1319" s="64"/>
    </row>
    <row r="1320" spans="11:11" x14ac:dyDescent="0.25">
      <c r="K1320" s="64"/>
    </row>
    <row r="1321" spans="11:11" x14ac:dyDescent="0.25">
      <c r="K1321" s="64"/>
    </row>
    <row r="1322" spans="11:11" x14ac:dyDescent="0.25">
      <c r="K1322" s="64"/>
    </row>
    <row r="1323" spans="11:11" x14ac:dyDescent="0.25">
      <c r="K1323" s="64"/>
    </row>
    <row r="1324" spans="11:11" x14ac:dyDescent="0.25">
      <c r="K1324" s="64"/>
    </row>
    <row r="1325" spans="11:11" x14ac:dyDescent="0.25">
      <c r="K1325" s="64"/>
    </row>
    <row r="1326" spans="11:11" x14ac:dyDescent="0.25">
      <c r="K1326" s="64"/>
    </row>
    <row r="1327" spans="11:11" x14ac:dyDescent="0.25">
      <c r="K1327" s="64"/>
    </row>
    <row r="1328" spans="11:11" x14ac:dyDescent="0.25">
      <c r="K1328" s="64"/>
    </row>
    <row r="1329" spans="11:11" x14ac:dyDescent="0.25">
      <c r="K1329" s="64"/>
    </row>
    <row r="1330" spans="11:11" x14ac:dyDescent="0.25">
      <c r="K1330" s="64"/>
    </row>
    <row r="1331" spans="11:11" x14ac:dyDescent="0.25">
      <c r="K1331" s="64"/>
    </row>
    <row r="1332" spans="11:11" x14ac:dyDescent="0.25">
      <c r="K1332" s="64"/>
    </row>
    <row r="1333" spans="11:11" x14ac:dyDescent="0.25">
      <c r="K1333" s="64"/>
    </row>
    <row r="1334" spans="11:11" x14ac:dyDescent="0.25">
      <c r="K1334" s="64"/>
    </row>
    <row r="1335" spans="11:11" x14ac:dyDescent="0.25">
      <c r="K1335" s="64"/>
    </row>
    <row r="1336" spans="11:11" x14ac:dyDescent="0.25">
      <c r="K1336" s="64"/>
    </row>
    <row r="1337" spans="11:11" x14ac:dyDescent="0.25">
      <c r="K1337" s="64"/>
    </row>
    <row r="1338" spans="11:11" x14ac:dyDescent="0.25">
      <c r="K1338" s="64"/>
    </row>
    <row r="1339" spans="11:11" x14ac:dyDescent="0.25">
      <c r="K1339" s="64"/>
    </row>
    <row r="1340" spans="11:11" x14ac:dyDescent="0.25">
      <c r="K1340" s="64"/>
    </row>
    <row r="1341" spans="11:11" x14ac:dyDescent="0.25">
      <c r="K1341" s="64"/>
    </row>
    <row r="1342" spans="11:11" x14ac:dyDescent="0.25">
      <c r="K1342" s="64"/>
    </row>
    <row r="1343" spans="11:11" x14ac:dyDescent="0.25">
      <c r="K1343" s="64"/>
    </row>
    <row r="1344" spans="11:11" x14ac:dyDescent="0.25">
      <c r="K1344" s="64"/>
    </row>
    <row r="1345" spans="11:11" x14ac:dyDescent="0.25">
      <c r="K1345" s="64"/>
    </row>
    <row r="1346" spans="11:11" x14ac:dyDescent="0.25">
      <c r="K1346" s="64"/>
    </row>
    <row r="1347" spans="11:11" x14ac:dyDescent="0.25">
      <c r="K1347" s="64"/>
    </row>
    <row r="1348" spans="11:11" x14ac:dyDescent="0.25">
      <c r="K1348" s="64"/>
    </row>
    <row r="1349" spans="11:11" x14ac:dyDescent="0.25">
      <c r="K1349" s="64"/>
    </row>
    <row r="1350" spans="11:11" x14ac:dyDescent="0.25">
      <c r="K1350" s="64"/>
    </row>
    <row r="1351" spans="11:11" x14ac:dyDescent="0.25">
      <c r="K1351" s="64"/>
    </row>
    <row r="1352" spans="11:11" x14ac:dyDescent="0.25">
      <c r="K1352" s="64"/>
    </row>
    <row r="1353" spans="11:11" x14ac:dyDescent="0.25">
      <c r="K1353" s="64"/>
    </row>
    <row r="1354" spans="11:11" x14ac:dyDescent="0.25">
      <c r="K1354" s="64"/>
    </row>
    <row r="1355" spans="11:11" x14ac:dyDescent="0.25">
      <c r="K1355" s="64"/>
    </row>
    <row r="1356" spans="11:11" x14ac:dyDescent="0.25">
      <c r="K1356" s="64"/>
    </row>
    <row r="1357" spans="11:11" x14ac:dyDescent="0.25">
      <c r="K1357" s="64"/>
    </row>
    <row r="1358" spans="11:11" x14ac:dyDescent="0.25">
      <c r="K1358" s="64"/>
    </row>
    <row r="1359" spans="11:11" x14ac:dyDescent="0.25">
      <c r="K1359" s="64"/>
    </row>
    <row r="1360" spans="11:11" x14ac:dyDescent="0.25">
      <c r="K1360" s="64"/>
    </row>
    <row r="1361" spans="11:11" x14ac:dyDescent="0.25">
      <c r="K1361" s="64"/>
    </row>
    <row r="1362" spans="11:11" x14ac:dyDescent="0.25">
      <c r="K1362" s="64"/>
    </row>
    <row r="1363" spans="11:11" x14ac:dyDescent="0.25">
      <c r="K1363" s="64"/>
    </row>
    <row r="1364" spans="11:11" x14ac:dyDescent="0.25">
      <c r="K1364" s="64"/>
    </row>
    <row r="1365" spans="11:11" x14ac:dyDescent="0.25">
      <c r="K1365" s="64"/>
    </row>
    <row r="1366" spans="11:11" x14ac:dyDescent="0.25">
      <c r="K1366" s="64"/>
    </row>
    <row r="1367" spans="11:11" x14ac:dyDescent="0.25">
      <c r="K1367" s="64"/>
    </row>
    <row r="1368" spans="11:11" x14ac:dyDescent="0.25">
      <c r="K1368" s="64"/>
    </row>
    <row r="1369" spans="11:11" x14ac:dyDescent="0.25">
      <c r="K1369" s="64"/>
    </row>
    <row r="1370" spans="11:11" x14ac:dyDescent="0.25">
      <c r="K1370" s="64"/>
    </row>
    <row r="1371" spans="11:11" x14ac:dyDescent="0.25">
      <c r="K1371" s="64"/>
    </row>
    <row r="1372" spans="11:11" x14ac:dyDescent="0.25">
      <c r="K1372" s="64"/>
    </row>
    <row r="1373" spans="11:11" x14ac:dyDescent="0.25">
      <c r="K1373" s="64"/>
    </row>
    <row r="1374" spans="11:11" x14ac:dyDescent="0.25">
      <c r="K1374" s="64"/>
    </row>
    <row r="1375" spans="11:11" x14ac:dyDescent="0.25">
      <c r="K1375" s="64"/>
    </row>
    <row r="1376" spans="11:11" x14ac:dyDescent="0.25">
      <c r="K1376" s="64"/>
    </row>
    <row r="1377" spans="11:11" x14ac:dyDescent="0.25">
      <c r="K1377" s="64"/>
    </row>
    <row r="1378" spans="11:11" x14ac:dyDescent="0.25">
      <c r="K1378" s="64"/>
    </row>
    <row r="1379" spans="11:11" x14ac:dyDescent="0.25">
      <c r="K1379" s="64"/>
    </row>
    <row r="1380" spans="11:11" x14ac:dyDescent="0.25">
      <c r="K1380" s="64"/>
    </row>
    <row r="1381" spans="11:11" x14ac:dyDescent="0.25">
      <c r="K1381" s="64"/>
    </row>
    <row r="1382" spans="11:11" x14ac:dyDescent="0.25">
      <c r="K1382" s="64"/>
    </row>
    <row r="1383" spans="11:11" x14ac:dyDescent="0.25">
      <c r="K1383" s="64"/>
    </row>
    <row r="1384" spans="11:11" x14ac:dyDescent="0.25">
      <c r="K1384" s="64"/>
    </row>
    <row r="1385" spans="11:11" x14ac:dyDescent="0.25">
      <c r="K1385" s="64"/>
    </row>
    <row r="1386" spans="11:11" x14ac:dyDescent="0.25">
      <c r="K1386" s="64"/>
    </row>
    <row r="1387" spans="11:11" x14ac:dyDescent="0.25">
      <c r="K1387" s="64"/>
    </row>
    <row r="1388" spans="11:11" x14ac:dyDescent="0.25">
      <c r="K1388" s="64"/>
    </row>
    <row r="1389" spans="11:11" x14ac:dyDescent="0.25">
      <c r="K1389" s="64"/>
    </row>
    <row r="1390" spans="11:11" x14ac:dyDescent="0.25">
      <c r="K1390" s="64"/>
    </row>
    <row r="1391" spans="11:11" x14ac:dyDescent="0.25">
      <c r="K1391" s="64"/>
    </row>
    <row r="1392" spans="11:11" x14ac:dyDescent="0.25">
      <c r="K1392" s="64"/>
    </row>
    <row r="1393" spans="11:11" x14ac:dyDescent="0.25">
      <c r="K1393" s="64"/>
    </row>
    <row r="1394" spans="11:11" x14ac:dyDescent="0.25">
      <c r="K1394" s="64"/>
    </row>
    <row r="1395" spans="11:11" x14ac:dyDescent="0.25">
      <c r="K1395" s="64"/>
    </row>
    <row r="1396" spans="11:11" x14ac:dyDescent="0.25">
      <c r="K1396" s="64"/>
    </row>
    <row r="1397" spans="11:11" x14ac:dyDescent="0.25">
      <c r="K1397" s="64"/>
    </row>
    <row r="1398" spans="11:11" x14ac:dyDescent="0.25">
      <c r="K1398" s="64"/>
    </row>
    <row r="1399" spans="11:11" x14ac:dyDescent="0.25">
      <c r="K1399" s="64"/>
    </row>
    <row r="1400" spans="11:11" x14ac:dyDescent="0.25">
      <c r="K1400" s="64"/>
    </row>
    <row r="1401" spans="11:11" x14ac:dyDescent="0.25">
      <c r="K1401" s="64"/>
    </row>
    <row r="1402" spans="11:11" x14ac:dyDescent="0.25">
      <c r="K1402" s="64"/>
    </row>
    <row r="1403" spans="11:11" x14ac:dyDescent="0.25">
      <c r="K1403" s="64"/>
    </row>
    <row r="1404" spans="11:11" x14ac:dyDescent="0.25">
      <c r="K1404" s="64"/>
    </row>
    <row r="1405" spans="11:11" x14ac:dyDescent="0.25">
      <c r="K1405" s="64"/>
    </row>
    <row r="1406" spans="11:11" x14ac:dyDescent="0.25">
      <c r="K1406" s="64"/>
    </row>
    <row r="1407" spans="11:11" x14ac:dyDescent="0.25">
      <c r="K1407" s="64"/>
    </row>
    <row r="1408" spans="11:11" x14ac:dyDescent="0.25">
      <c r="K1408" s="64"/>
    </row>
    <row r="1409" spans="11:11" x14ac:dyDescent="0.25">
      <c r="K1409" s="64"/>
    </row>
    <row r="1410" spans="11:11" x14ac:dyDescent="0.25">
      <c r="K1410" s="64"/>
    </row>
    <row r="1411" spans="11:11" x14ac:dyDescent="0.25">
      <c r="K1411" s="64"/>
    </row>
    <row r="1412" spans="11:11" x14ac:dyDescent="0.25">
      <c r="K1412" s="64"/>
    </row>
    <row r="1413" spans="11:11" x14ac:dyDescent="0.25">
      <c r="K1413" s="64"/>
    </row>
    <row r="1414" spans="11:11" x14ac:dyDescent="0.25">
      <c r="K1414" s="64"/>
    </row>
    <row r="1415" spans="11:11" x14ac:dyDescent="0.25">
      <c r="K1415" s="64"/>
    </row>
    <row r="1416" spans="11:11" x14ac:dyDescent="0.25">
      <c r="K1416" s="64"/>
    </row>
    <row r="1417" spans="11:11" x14ac:dyDescent="0.25">
      <c r="K1417" s="64"/>
    </row>
    <row r="1418" spans="11:11" x14ac:dyDescent="0.25">
      <c r="K1418" s="64"/>
    </row>
    <row r="1419" spans="11:11" x14ac:dyDescent="0.25">
      <c r="K1419" s="64"/>
    </row>
    <row r="1420" spans="11:11" x14ac:dyDescent="0.25">
      <c r="K1420" s="64"/>
    </row>
    <row r="1421" spans="11:11" x14ac:dyDescent="0.25">
      <c r="K1421" s="64"/>
    </row>
    <row r="1422" spans="11:11" x14ac:dyDescent="0.25">
      <c r="K1422" s="64"/>
    </row>
    <row r="1423" spans="11:11" x14ac:dyDescent="0.25">
      <c r="K1423" s="64"/>
    </row>
    <row r="1424" spans="11:11" x14ac:dyDescent="0.25">
      <c r="K1424" s="64"/>
    </row>
    <row r="1425" spans="11:11" x14ac:dyDescent="0.25">
      <c r="K1425" s="64"/>
    </row>
    <row r="1426" spans="11:11" x14ac:dyDescent="0.25">
      <c r="K1426" s="64"/>
    </row>
    <row r="1427" spans="11:11" x14ac:dyDescent="0.25">
      <c r="K1427" s="64"/>
    </row>
    <row r="1428" spans="11:11" x14ac:dyDescent="0.25">
      <c r="K1428" s="64"/>
    </row>
    <row r="1429" spans="11:11" x14ac:dyDescent="0.25">
      <c r="K1429" s="64"/>
    </row>
    <row r="1430" spans="11:11" x14ac:dyDescent="0.25">
      <c r="K1430" s="64"/>
    </row>
    <row r="1431" spans="11:11" x14ac:dyDescent="0.25">
      <c r="K1431" s="64"/>
    </row>
    <row r="1432" spans="11:11" x14ac:dyDescent="0.25">
      <c r="K1432" s="64"/>
    </row>
    <row r="1433" spans="11:11" x14ac:dyDescent="0.25">
      <c r="K1433" s="64"/>
    </row>
    <row r="1434" spans="11:11" x14ac:dyDescent="0.25">
      <c r="K1434" s="64"/>
    </row>
    <row r="1435" spans="11:11" x14ac:dyDescent="0.25">
      <c r="K1435" s="64"/>
    </row>
    <row r="1436" spans="11:11" x14ac:dyDescent="0.25">
      <c r="K1436" s="64"/>
    </row>
    <row r="1437" spans="11:11" x14ac:dyDescent="0.25">
      <c r="K1437" s="64"/>
    </row>
    <row r="1438" spans="11:11" x14ac:dyDescent="0.25">
      <c r="K1438" s="64"/>
    </row>
    <row r="1439" spans="11:11" x14ac:dyDescent="0.25">
      <c r="K1439" s="64"/>
    </row>
    <row r="1440" spans="11:11" x14ac:dyDescent="0.25">
      <c r="K1440" s="64"/>
    </row>
    <row r="1441" spans="11:11" x14ac:dyDescent="0.25">
      <c r="K1441" s="64"/>
    </row>
    <row r="1442" spans="11:11" x14ac:dyDescent="0.25">
      <c r="K1442" s="64"/>
    </row>
    <row r="1443" spans="11:11" x14ac:dyDescent="0.25">
      <c r="K1443" s="64"/>
    </row>
    <row r="1444" spans="11:11" x14ac:dyDescent="0.25">
      <c r="K1444" s="64"/>
    </row>
    <row r="1445" spans="11:11" x14ac:dyDescent="0.25">
      <c r="K1445" s="64"/>
    </row>
    <row r="1446" spans="11:11" x14ac:dyDescent="0.25">
      <c r="K1446" s="64"/>
    </row>
    <row r="1447" spans="11:11" x14ac:dyDescent="0.25">
      <c r="K1447" s="64"/>
    </row>
    <row r="1448" spans="11:11" x14ac:dyDescent="0.25">
      <c r="K1448" s="64"/>
    </row>
    <row r="1449" spans="11:11" x14ac:dyDescent="0.25">
      <c r="K1449" s="64"/>
    </row>
    <row r="1450" spans="11:11" x14ac:dyDescent="0.25">
      <c r="K1450" s="64"/>
    </row>
    <row r="1451" spans="11:11" x14ac:dyDescent="0.25">
      <c r="K1451" s="64"/>
    </row>
    <row r="1452" spans="11:11" x14ac:dyDescent="0.25">
      <c r="K1452" s="64"/>
    </row>
    <row r="1453" spans="11:11" x14ac:dyDescent="0.25">
      <c r="K1453" s="64"/>
    </row>
    <row r="1454" spans="11:11" x14ac:dyDescent="0.25">
      <c r="K1454" s="64"/>
    </row>
    <row r="1455" spans="11:11" x14ac:dyDescent="0.25">
      <c r="K1455" s="64"/>
    </row>
    <row r="1456" spans="11:11" x14ac:dyDescent="0.25">
      <c r="K1456" s="64"/>
    </row>
    <row r="1457" spans="11:11" x14ac:dyDescent="0.25">
      <c r="K1457" s="64"/>
    </row>
    <row r="1458" spans="11:11" x14ac:dyDescent="0.25">
      <c r="K1458" s="64"/>
    </row>
    <row r="1459" spans="11:11" x14ac:dyDescent="0.25">
      <c r="K1459" s="64"/>
    </row>
    <row r="1460" spans="11:11" x14ac:dyDescent="0.25">
      <c r="K1460" s="64"/>
    </row>
    <row r="1461" spans="11:11" x14ac:dyDescent="0.25">
      <c r="K1461" s="64"/>
    </row>
    <row r="1462" spans="11:11" x14ac:dyDescent="0.25">
      <c r="K1462" s="64"/>
    </row>
    <row r="1463" spans="11:11" x14ac:dyDescent="0.25">
      <c r="K1463" s="64"/>
    </row>
    <row r="1464" spans="11:11" x14ac:dyDescent="0.25">
      <c r="K1464" s="64"/>
    </row>
    <row r="1465" spans="11:11" x14ac:dyDescent="0.25">
      <c r="K1465" s="64"/>
    </row>
    <row r="1466" spans="11:11" x14ac:dyDescent="0.25">
      <c r="K1466" s="64"/>
    </row>
    <row r="1467" spans="11:11" x14ac:dyDescent="0.25">
      <c r="K1467" s="64"/>
    </row>
    <row r="1468" spans="11:11" x14ac:dyDescent="0.25">
      <c r="K1468" s="64"/>
    </row>
    <row r="1469" spans="11:11" x14ac:dyDescent="0.25">
      <c r="K1469" s="64"/>
    </row>
    <row r="1470" spans="11:11" x14ac:dyDescent="0.25">
      <c r="K1470" s="64"/>
    </row>
    <row r="1471" spans="11:11" x14ac:dyDescent="0.25">
      <c r="K1471" s="64"/>
    </row>
    <row r="1472" spans="11:11" x14ac:dyDescent="0.25">
      <c r="K1472" s="64"/>
    </row>
    <row r="1473" spans="11:11" x14ac:dyDescent="0.25">
      <c r="K1473" s="64"/>
    </row>
    <row r="1474" spans="11:11" x14ac:dyDescent="0.25">
      <c r="K1474" s="64"/>
    </row>
    <row r="1475" spans="11:11" x14ac:dyDescent="0.25">
      <c r="K1475" s="64"/>
    </row>
    <row r="1476" spans="11:11" x14ac:dyDescent="0.25">
      <c r="K1476" s="64"/>
    </row>
    <row r="1477" spans="11:11" x14ac:dyDescent="0.25">
      <c r="K1477" s="64"/>
    </row>
    <row r="1478" spans="11:11" x14ac:dyDescent="0.25">
      <c r="K1478" s="64"/>
    </row>
    <row r="1479" spans="11:11" x14ac:dyDescent="0.25">
      <c r="K1479" s="64"/>
    </row>
    <row r="1480" spans="11:11" x14ac:dyDescent="0.25">
      <c r="K1480" s="64"/>
    </row>
    <row r="1481" spans="11:11" x14ac:dyDescent="0.25">
      <c r="K1481" s="64"/>
    </row>
    <row r="1482" spans="11:11" x14ac:dyDescent="0.25">
      <c r="K1482" s="64"/>
    </row>
    <row r="1483" spans="11:11" x14ac:dyDescent="0.25">
      <c r="K1483" s="64"/>
    </row>
    <row r="1484" spans="11:11" x14ac:dyDescent="0.25">
      <c r="K1484" s="64"/>
    </row>
    <row r="1485" spans="11:11" x14ac:dyDescent="0.25">
      <c r="K1485" s="64"/>
    </row>
    <row r="1486" spans="11:11" x14ac:dyDescent="0.25">
      <c r="K1486" s="64"/>
    </row>
    <row r="1487" spans="11:11" x14ac:dyDescent="0.25">
      <c r="K1487" s="64"/>
    </row>
    <row r="1488" spans="11:11" x14ac:dyDescent="0.25">
      <c r="K1488" s="64"/>
    </row>
    <row r="1489" spans="11:11" x14ac:dyDescent="0.25">
      <c r="K1489" s="64"/>
    </row>
    <row r="1490" spans="11:11" x14ac:dyDescent="0.25">
      <c r="K1490" s="64"/>
    </row>
    <row r="1491" spans="11:11" x14ac:dyDescent="0.25">
      <c r="K1491" s="64"/>
    </row>
    <row r="1492" spans="11:11" x14ac:dyDescent="0.25">
      <c r="K1492" s="64"/>
    </row>
    <row r="1493" spans="11:11" x14ac:dyDescent="0.25">
      <c r="K1493" s="64"/>
    </row>
    <row r="1494" spans="11:11" x14ac:dyDescent="0.25">
      <c r="K1494" s="64"/>
    </row>
    <row r="1495" spans="11:11" x14ac:dyDescent="0.25">
      <c r="K1495" s="64"/>
    </row>
    <row r="1496" spans="11:11" x14ac:dyDescent="0.25">
      <c r="K1496" s="64"/>
    </row>
    <row r="1497" spans="11:11" x14ac:dyDescent="0.25">
      <c r="K1497" s="64"/>
    </row>
    <row r="1498" spans="11:11" x14ac:dyDescent="0.25">
      <c r="K1498" s="64"/>
    </row>
    <row r="1499" spans="11:11" x14ac:dyDescent="0.25">
      <c r="K1499" s="64"/>
    </row>
    <row r="1500" spans="11:11" x14ac:dyDescent="0.25">
      <c r="K1500" s="64"/>
    </row>
    <row r="1501" spans="11:11" x14ac:dyDescent="0.25">
      <c r="K1501" s="64"/>
    </row>
    <row r="1502" spans="11:11" x14ac:dyDescent="0.25">
      <c r="K1502" s="64"/>
    </row>
    <row r="1503" spans="11:11" x14ac:dyDescent="0.25">
      <c r="K1503" s="64"/>
    </row>
    <row r="1504" spans="11:11" x14ac:dyDescent="0.25">
      <c r="K1504" s="64"/>
    </row>
    <row r="1505" spans="11:11" x14ac:dyDescent="0.25">
      <c r="K1505" s="64"/>
    </row>
    <row r="1506" spans="11:11" x14ac:dyDescent="0.25">
      <c r="K1506" s="64"/>
    </row>
    <row r="1507" spans="11:11" x14ac:dyDescent="0.25">
      <c r="K1507" s="64"/>
    </row>
    <row r="1508" spans="11:11" x14ac:dyDescent="0.25">
      <c r="K1508" s="64"/>
    </row>
    <row r="1509" spans="11:11" x14ac:dyDescent="0.25">
      <c r="K1509" s="64"/>
    </row>
    <row r="1510" spans="11:11" x14ac:dyDescent="0.25">
      <c r="K1510" s="64"/>
    </row>
    <row r="1511" spans="11:11" x14ac:dyDescent="0.25">
      <c r="K1511" s="64"/>
    </row>
    <row r="1512" spans="11:11" x14ac:dyDescent="0.25">
      <c r="K1512" s="64"/>
    </row>
    <row r="1513" spans="11:11" x14ac:dyDescent="0.25">
      <c r="K1513" s="64"/>
    </row>
    <row r="1514" spans="11:11" x14ac:dyDescent="0.25">
      <c r="K1514" s="64"/>
    </row>
    <row r="1515" spans="11:11" x14ac:dyDescent="0.25">
      <c r="K1515" s="64"/>
    </row>
    <row r="1516" spans="11:11" x14ac:dyDescent="0.25">
      <c r="K1516" s="64"/>
    </row>
    <row r="1517" spans="11:11" x14ac:dyDescent="0.25">
      <c r="K1517" s="64"/>
    </row>
    <row r="1518" spans="11:11" x14ac:dyDescent="0.25">
      <c r="K1518" s="64"/>
    </row>
    <row r="1519" spans="11:11" x14ac:dyDescent="0.25">
      <c r="K1519" s="64"/>
    </row>
    <row r="1520" spans="11:11" x14ac:dyDescent="0.25">
      <c r="K1520" s="64"/>
    </row>
    <row r="1521" spans="11:11" x14ac:dyDescent="0.25">
      <c r="K1521" s="64"/>
    </row>
    <row r="1522" spans="11:11" x14ac:dyDescent="0.25">
      <c r="K1522" s="64"/>
    </row>
    <row r="1523" spans="11:11" x14ac:dyDescent="0.25">
      <c r="K1523" s="64"/>
    </row>
    <row r="1524" spans="11:11" x14ac:dyDescent="0.25">
      <c r="K1524" s="64"/>
    </row>
    <row r="1525" spans="11:11" x14ac:dyDescent="0.25">
      <c r="K1525" s="64"/>
    </row>
    <row r="1526" spans="11:11" x14ac:dyDescent="0.25">
      <c r="K1526" s="64"/>
    </row>
    <row r="1527" spans="11:11" x14ac:dyDescent="0.25">
      <c r="K1527" s="64"/>
    </row>
    <row r="1528" spans="11:11" x14ac:dyDescent="0.25">
      <c r="K1528" s="64"/>
    </row>
    <row r="1529" spans="11:11" x14ac:dyDescent="0.25">
      <c r="K1529" s="64"/>
    </row>
    <row r="1530" spans="11:11" x14ac:dyDescent="0.25">
      <c r="K1530" s="64"/>
    </row>
    <row r="1531" spans="11:11" x14ac:dyDescent="0.25">
      <c r="K1531" s="64"/>
    </row>
    <row r="1532" spans="11:11" x14ac:dyDescent="0.25">
      <c r="K1532" s="64"/>
    </row>
    <row r="1533" spans="11:11" x14ac:dyDescent="0.25">
      <c r="K1533" s="64"/>
    </row>
    <row r="1534" spans="11:11" x14ac:dyDescent="0.25">
      <c r="K1534" s="64"/>
    </row>
    <row r="1535" spans="11:11" x14ac:dyDescent="0.25">
      <c r="K1535" s="64"/>
    </row>
    <row r="1536" spans="11:11" x14ac:dyDescent="0.25">
      <c r="K1536" s="64"/>
    </row>
    <row r="1537" spans="11:11" x14ac:dyDescent="0.25">
      <c r="K1537" s="64"/>
    </row>
    <row r="1538" spans="11:11" x14ac:dyDescent="0.25">
      <c r="K1538" s="64"/>
    </row>
    <row r="1539" spans="11:11" x14ac:dyDescent="0.25">
      <c r="K1539" s="64"/>
    </row>
    <row r="1540" spans="11:11" x14ac:dyDescent="0.25">
      <c r="K1540" s="64"/>
    </row>
    <row r="1541" spans="11:11" x14ac:dyDescent="0.25">
      <c r="K1541" s="64"/>
    </row>
    <row r="1542" spans="11:11" x14ac:dyDescent="0.25">
      <c r="K1542" s="64"/>
    </row>
    <row r="1543" spans="11:11" x14ac:dyDescent="0.25">
      <c r="K1543" s="64"/>
    </row>
    <row r="1544" spans="11:11" x14ac:dyDescent="0.25">
      <c r="K1544" s="64"/>
    </row>
    <row r="1545" spans="11:11" x14ac:dyDescent="0.25">
      <c r="K1545" s="64"/>
    </row>
    <row r="1546" spans="11:11" x14ac:dyDescent="0.25">
      <c r="K1546" s="64"/>
    </row>
    <row r="1547" spans="11:11" x14ac:dyDescent="0.25">
      <c r="K1547" s="64"/>
    </row>
    <row r="1548" spans="11:11" x14ac:dyDescent="0.25">
      <c r="K1548" s="64"/>
    </row>
    <row r="1549" spans="11:11" x14ac:dyDescent="0.25">
      <c r="K1549" s="64"/>
    </row>
    <row r="1550" spans="11:11" x14ac:dyDescent="0.25">
      <c r="K1550" s="64"/>
    </row>
    <row r="1551" spans="11:11" x14ac:dyDescent="0.25">
      <c r="K1551" s="64"/>
    </row>
    <row r="1552" spans="11:11" x14ac:dyDescent="0.25">
      <c r="K1552" s="64"/>
    </row>
    <row r="1553" spans="11:11" x14ac:dyDescent="0.25">
      <c r="K1553" s="64"/>
    </row>
    <row r="1554" spans="11:11" x14ac:dyDescent="0.25">
      <c r="K1554" s="64"/>
    </row>
    <row r="1555" spans="11:11" x14ac:dyDescent="0.25">
      <c r="K1555" s="64"/>
    </row>
    <row r="1556" spans="11:11" x14ac:dyDescent="0.25">
      <c r="K1556" s="64"/>
    </row>
    <row r="1557" spans="11:11" x14ac:dyDescent="0.25">
      <c r="K1557" s="64"/>
    </row>
    <row r="1558" spans="11:11" x14ac:dyDescent="0.25">
      <c r="K1558" s="64"/>
    </row>
    <row r="1559" spans="11:11" x14ac:dyDescent="0.25">
      <c r="K1559" s="64"/>
    </row>
    <row r="1560" spans="11:11" x14ac:dyDescent="0.25">
      <c r="K1560" s="64"/>
    </row>
    <row r="1561" spans="11:11" x14ac:dyDescent="0.25">
      <c r="K1561" s="64"/>
    </row>
    <row r="1562" spans="11:11" x14ac:dyDescent="0.25">
      <c r="K1562" s="64"/>
    </row>
    <row r="1563" spans="11:11" x14ac:dyDescent="0.25">
      <c r="K1563" s="64"/>
    </row>
    <row r="1564" spans="11:11" x14ac:dyDescent="0.25">
      <c r="K1564" s="64"/>
    </row>
    <row r="1565" spans="11:11" x14ac:dyDescent="0.25">
      <c r="K1565" s="64"/>
    </row>
    <row r="1566" spans="11:11" x14ac:dyDescent="0.25">
      <c r="K1566" s="64"/>
    </row>
    <row r="1567" spans="11:11" x14ac:dyDescent="0.25">
      <c r="K1567" s="64"/>
    </row>
    <row r="1568" spans="11:11" x14ac:dyDescent="0.25">
      <c r="K1568" s="64"/>
    </row>
    <row r="1569" spans="11:11" x14ac:dyDescent="0.25">
      <c r="K1569" s="64"/>
    </row>
    <row r="1570" spans="11:11" x14ac:dyDescent="0.25">
      <c r="K1570" s="64"/>
    </row>
    <row r="1571" spans="11:11" x14ac:dyDescent="0.25">
      <c r="K1571" s="64"/>
    </row>
    <row r="1572" spans="11:11" x14ac:dyDescent="0.25">
      <c r="K1572" s="64"/>
    </row>
    <row r="1573" spans="11:11" x14ac:dyDescent="0.25">
      <c r="K1573" s="64"/>
    </row>
    <row r="1574" spans="11:11" x14ac:dyDescent="0.25">
      <c r="K1574" s="64"/>
    </row>
    <row r="1575" spans="11:11" x14ac:dyDescent="0.25">
      <c r="K1575" s="64"/>
    </row>
    <row r="1576" spans="11:11" x14ac:dyDescent="0.25">
      <c r="K1576" s="64"/>
    </row>
    <row r="1577" spans="11:11" x14ac:dyDescent="0.25">
      <c r="K1577" s="64"/>
    </row>
    <row r="1578" spans="11:11" x14ac:dyDescent="0.25">
      <c r="K1578" s="64"/>
    </row>
    <row r="1579" spans="11:11" x14ac:dyDescent="0.25">
      <c r="K1579" s="64"/>
    </row>
    <row r="1580" spans="11:11" x14ac:dyDescent="0.25">
      <c r="K1580" s="64"/>
    </row>
    <row r="1581" spans="11:11" x14ac:dyDescent="0.25">
      <c r="K1581" s="64"/>
    </row>
    <row r="1582" spans="11:11" x14ac:dyDescent="0.25">
      <c r="K1582" s="64"/>
    </row>
    <row r="1583" spans="11:11" x14ac:dyDescent="0.25">
      <c r="K1583" s="64"/>
    </row>
    <row r="1584" spans="11:11" x14ac:dyDescent="0.25">
      <c r="K1584" s="64"/>
    </row>
    <row r="1585" spans="11:11" x14ac:dyDescent="0.25">
      <c r="K1585" s="64"/>
    </row>
    <row r="1586" spans="11:11" x14ac:dyDescent="0.25">
      <c r="K1586" s="64"/>
    </row>
    <row r="1587" spans="11:11" x14ac:dyDescent="0.25">
      <c r="K1587" s="64"/>
    </row>
    <row r="1588" spans="11:11" x14ac:dyDescent="0.25">
      <c r="K1588" s="64"/>
    </row>
    <row r="1589" spans="11:11" x14ac:dyDescent="0.25">
      <c r="K1589" s="64"/>
    </row>
    <row r="1590" spans="11:11" x14ac:dyDescent="0.25">
      <c r="K1590" s="64"/>
    </row>
    <row r="1591" spans="11:11" x14ac:dyDescent="0.25">
      <c r="K1591" s="64"/>
    </row>
    <row r="1592" spans="11:11" x14ac:dyDescent="0.25">
      <c r="K1592" s="64"/>
    </row>
    <row r="1593" spans="11:11" x14ac:dyDescent="0.25">
      <c r="K1593" s="64"/>
    </row>
    <row r="1594" spans="11:11" x14ac:dyDescent="0.25">
      <c r="K1594" s="64"/>
    </row>
    <row r="1595" spans="11:11" x14ac:dyDescent="0.25">
      <c r="K1595" s="64"/>
    </row>
    <row r="1596" spans="11:11" x14ac:dyDescent="0.25">
      <c r="K1596" s="64"/>
    </row>
    <row r="1597" spans="11:11" x14ac:dyDescent="0.25">
      <c r="K1597" s="64"/>
    </row>
    <row r="1598" spans="11:11" x14ac:dyDescent="0.25">
      <c r="K1598" s="64"/>
    </row>
    <row r="1599" spans="11:11" x14ac:dyDescent="0.25">
      <c r="K1599" s="64"/>
    </row>
    <row r="1600" spans="11:11" x14ac:dyDescent="0.25">
      <c r="K1600" s="64"/>
    </row>
    <row r="1601" spans="11:11" x14ac:dyDescent="0.25">
      <c r="K1601" s="64"/>
    </row>
    <row r="1602" spans="11:11" x14ac:dyDescent="0.25">
      <c r="K1602" s="64"/>
    </row>
    <row r="1603" spans="11:11" x14ac:dyDescent="0.25">
      <c r="K1603" s="64"/>
    </row>
    <row r="1604" spans="11:11" x14ac:dyDescent="0.25">
      <c r="K1604" s="64"/>
    </row>
    <row r="1605" spans="11:11" x14ac:dyDescent="0.25">
      <c r="K1605" s="64"/>
    </row>
    <row r="1606" spans="11:11" x14ac:dyDescent="0.25">
      <c r="K1606" s="64"/>
    </row>
    <row r="1607" spans="11:11" x14ac:dyDescent="0.25">
      <c r="K1607" s="64"/>
    </row>
    <row r="1608" spans="11:11" x14ac:dyDescent="0.25">
      <c r="K1608" s="64"/>
    </row>
    <row r="1609" spans="11:11" x14ac:dyDescent="0.25">
      <c r="K1609" s="64"/>
    </row>
    <row r="1610" spans="11:11" x14ac:dyDescent="0.25">
      <c r="K1610" s="64"/>
    </row>
    <row r="1611" spans="11:11" x14ac:dyDescent="0.25">
      <c r="K1611" s="64"/>
    </row>
    <row r="1612" spans="11:11" x14ac:dyDescent="0.25">
      <c r="K1612" s="64"/>
    </row>
    <row r="1613" spans="11:11" x14ac:dyDescent="0.25">
      <c r="K1613" s="64"/>
    </row>
    <row r="1614" spans="11:11" x14ac:dyDescent="0.25">
      <c r="K1614" s="64"/>
    </row>
    <row r="1615" spans="11:11" x14ac:dyDescent="0.25">
      <c r="K1615" s="64"/>
    </row>
    <row r="1616" spans="11:11" x14ac:dyDescent="0.25">
      <c r="K1616" s="64"/>
    </row>
    <row r="1617" spans="11:11" x14ac:dyDescent="0.25">
      <c r="K1617" s="64"/>
    </row>
    <row r="1618" spans="11:11" x14ac:dyDescent="0.25">
      <c r="K1618" s="64"/>
    </row>
    <row r="1619" spans="11:11" x14ac:dyDescent="0.25">
      <c r="K1619" s="64"/>
    </row>
    <row r="1620" spans="11:11" x14ac:dyDescent="0.25">
      <c r="K1620" s="64"/>
    </row>
    <row r="1621" spans="11:11" x14ac:dyDescent="0.25">
      <c r="K1621" s="64"/>
    </row>
    <row r="1622" spans="11:11" x14ac:dyDescent="0.25">
      <c r="K1622" s="64"/>
    </row>
    <row r="1623" spans="11:11" x14ac:dyDescent="0.25">
      <c r="K1623" s="64"/>
    </row>
    <row r="1624" spans="11:11" x14ac:dyDescent="0.25">
      <c r="K1624" s="64"/>
    </row>
    <row r="1625" spans="11:11" x14ac:dyDescent="0.25">
      <c r="K1625" s="64"/>
    </row>
    <row r="1626" spans="11:11" x14ac:dyDescent="0.25">
      <c r="K1626" s="64"/>
    </row>
    <row r="1627" spans="11:11" x14ac:dyDescent="0.25">
      <c r="K1627" s="64"/>
    </row>
    <row r="1628" spans="11:11" x14ac:dyDescent="0.25">
      <c r="K1628" s="64"/>
    </row>
    <row r="1629" spans="11:11" x14ac:dyDescent="0.25">
      <c r="K1629" s="64"/>
    </row>
    <row r="1630" spans="11:11" x14ac:dyDescent="0.25">
      <c r="K1630" s="64"/>
    </row>
    <row r="1631" spans="11:11" x14ac:dyDescent="0.25">
      <c r="K1631" s="64"/>
    </row>
    <row r="1632" spans="11:11" x14ac:dyDescent="0.25">
      <c r="K1632" s="64"/>
    </row>
    <row r="1633" spans="11:11" x14ac:dyDescent="0.25">
      <c r="K1633" s="64"/>
    </row>
    <row r="1634" spans="11:11" x14ac:dyDescent="0.25">
      <c r="K1634" s="64"/>
    </row>
    <row r="1635" spans="11:11" x14ac:dyDescent="0.25">
      <c r="K1635" s="64"/>
    </row>
    <row r="1636" spans="11:11" x14ac:dyDescent="0.25">
      <c r="K1636" s="64"/>
    </row>
    <row r="1637" spans="11:11" x14ac:dyDescent="0.25">
      <c r="K1637" s="64"/>
    </row>
    <row r="1638" spans="11:11" x14ac:dyDescent="0.25">
      <c r="K1638" s="64"/>
    </row>
    <row r="1639" spans="11:11" x14ac:dyDescent="0.25">
      <c r="K1639" s="64"/>
    </row>
    <row r="1640" spans="11:11" x14ac:dyDescent="0.25">
      <c r="K1640" s="64"/>
    </row>
    <row r="1641" spans="11:11" x14ac:dyDescent="0.25">
      <c r="K1641" s="64"/>
    </row>
    <row r="1642" spans="11:11" x14ac:dyDescent="0.25">
      <c r="K1642" s="64"/>
    </row>
    <row r="1643" spans="11:11" x14ac:dyDescent="0.25">
      <c r="K1643" s="64"/>
    </row>
    <row r="1644" spans="11:11" x14ac:dyDescent="0.25">
      <c r="K1644" s="64"/>
    </row>
    <row r="1645" spans="11:11" x14ac:dyDescent="0.25">
      <c r="K1645" s="64"/>
    </row>
    <row r="1646" spans="11:11" x14ac:dyDescent="0.25">
      <c r="K1646" s="64"/>
    </row>
    <row r="1647" spans="11:11" x14ac:dyDescent="0.25">
      <c r="K1647" s="64"/>
    </row>
    <row r="1648" spans="11:11" x14ac:dyDescent="0.25">
      <c r="K1648" s="64"/>
    </row>
    <row r="1649" spans="11:11" x14ac:dyDescent="0.25">
      <c r="K1649" s="64"/>
    </row>
    <row r="1650" spans="11:11" x14ac:dyDescent="0.25">
      <c r="K1650" s="64"/>
    </row>
    <row r="1651" spans="11:11" x14ac:dyDescent="0.25">
      <c r="K1651" s="64"/>
    </row>
    <row r="1652" spans="11:11" x14ac:dyDescent="0.25">
      <c r="K1652" s="64"/>
    </row>
    <row r="1653" spans="11:11" x14ac:dyDescent="0.25">
      <c r="K1653" s="64"/>
    </row>
    <row r="1654" spans="11:11" x14ac:dyDescent="0.25">
      <c r="K1654" s="64"/>
    </row>
    <row r="1655" spans="11:11" x14ac:dyDescent="0.25">
      <c r="K1655" s="64"/>
    </row>
    <row r="1656" spans="11:11" x14ac:dyDescent="0.25">
      <c r="K1656" s="64"/>
    </row>
    <row r="1657" spans="11:11" x14ac:dyDescent="0.25">
      <c r="K1657" s="64"/>
    </row>
    <row r="1658" spans="11:11" x14ac:dyDescent="0.25">
      <c r="K1658" s="64"/>
    </row>
    <row r="1659" spans="11:11" x14ac:dyDescent="0.25">
      <c r="K1659" s="64"/>
    </row>
    <row r="1660" spans="11:11" x14ac:dyDescent="0.25">
      <c r="K1660" s="64"/>
    </row>
    <row r="1661" spans="11:11" x14ac:dyDescent="0.25">
      <c r="K1661" s="64"/>
    </row>
    <row r="1662" spans="11:11" x14ac:dyDescent="0.25">
      <c r="K1662" s="64"/>
    </row>
    <row r="1663" spans="11:11" x14ac:dyDescent="0.25">
      <c r="K1663" s="64"/>
    </row>
    <row r="1664" spans="11:11" x14ac:dyDescent="0.25">
      <c r="K1664" s="64"/>
    </row>
    <row r="1665" spans="11:11" x14ac:dyDescent="0.25">
      <c r="K1665" s="64"/>
    </row>
    <row r="1666" spans="11:11" x14ac:dyDescent="0.25">
      <c r="K1666" s="64"/>
    </row>
    <row r="1667" spans="11:11" x14ac:dyDescent="0.25">
      <c r="K1667" s="64"/>
    </row>
    <row r="1668" spans="11:11" x14ac:dyDescent="0.25">
      <c r="K1668" s="64"/>
    </row>
    <row r="1669" spans="11:11" x14ac:dyDescent="0.25">
      <c r="K1669" s="64"/>
    </row>
    <row r="1670" spans="11:11" x14ac:dyDescent="0.25">
      <c r="K1670" s="64"/>
    </row>
    <row r="1671" spans="11:11" x14ac:dyDescent="0.25">
      <c r="K1671" s="64"/>
    </row>
    <row r="1672" spans="11:11" x14ac:dyDescent="0.25">
      <c r="K1672" s="64"/>
    </row>
    <row r="1673" spans="11:11" x14ac:dyDescent="0.25">
      <c r="K1673" s="64"/>
    </row>
    <row r="1674" spans="11:11" x14ac:dyDescent="0.25">
      <c r="K1674" s="64"/>
    </row>
    <row r="1675" spans="11:11" x14ac:dyDescent="0.25">
      <c r="K1675" s="64"/>
    </row>
    <row r="1676" spans="11:11" x14ac:dyDescent="0.25">
      <c r="K1676" s="64"/>
    </row>
    <row r="1677" spans="11:11" x14ac:dyDescent="0.25">
      <c r="K1677" s="64"/>
    </row>
    <row r="1678" spans="11:11" x14ac:dyDescent="0.25">
      <c r="K1678" s="64"/>
    </row>
    <row r="1679" spans="11:11" x14ac:dyDescent="0.25">
      <c r="K1679" s="64"/>
    </row>
    <row r="1680" spans="11:11" x14ac:dyDescent="0.25">
      <c r="K1680" s="64"/>
    </row>
    <row r="1681" spans="11:11" x14ac:dyDescent="0.25">
      <c r="K1681" s="64"/>
    </row>
    <row r="1682" spans="11:11" x14ac:dyDescent="0.25">
      <c r="K1682" s="64"/>
    </row>
    <row r="1683" spans="11:11" x14ac:dyDescent="0.25">
      <c r="K1683" s="64"/>
    </row>
    <row r="1684" spans="11:11" x14ac:dyDescent="0.25">
      <c r="K1684" s="64"/>
    </row>
    <row r="1685" spans="11:11" x14ac:dyDescent="0.25">
      <c r="K1685" s="64"/>
    </row>
    <row r="1686" spans="11:11" x14ac:dyDescent="0.25">
      <c r="K1686" s="64"/>
    </row>
    <row r="1687" spans="11:11" x14ac:dyDescent="0.25">
      <c r="K1687" s="64"/>
    </row>
    <row r="1688" spans="11:11" x14ac:dyDescent="0.25">
      <c r="K1688" s="64"/>
    </row>
    <row r="1689" spans="11:11" x14ac:dyDescent="0.25">
      <c r="K1689" s="64"/>
    </row>
    <row r="1690" spans="11:11" x14ac:dyDescent="0.25">
      <c r="K1690" s="64"/>
    </row>
    <row r="1691" spans="11:11" x14ac:dyDescent="0.25">
      <c r="K1691" s="64"/>
    </row>
    <row r="1692" spans="11:11" x14ac:dyDescent="0.25">
      <c r="K1692" s="64"/>
    </row>
    <row r="1693" spans="11:11" x14ac:dyDescent="0.25">
      <c r="K1693" s="64"/>
    </row>
    <row r="1694" spans="11:11" x14ac:dyDescent="0.25">
      <c r="K1694" s="64"/>
    </row>
    <row r="1695" spans="11:11" x14ac:dyDescent="0.25">
      <c r="K1695" s="64"/>
    </row>
    <row r="1696" spans="11:11" x14ac:dyDescent="0.25">
      <c r="K1696" s="64"/>
    </row>
    <row r="1697" spans="11:11" x14ac:dyDescent="0.25">
      <c r="K1697" s="64"/>
    </row>
    <row r="1698" spans="11:11" x14ac:dyDescent="0.25">
      <c r="K1698" s="64"/>
    </row>
    <row r="1699" spans="11:11" x14ac:dyDescent="0.25">
      <c r="K1699" s="64"/>
    </row>
    <row r="1700" spans="11:11" x14ac:dyDescent="0.25">
      <c r="K1700" s="64"/>
    </row>
    <row r="1701" spans="11:11" x14ac:dyDescent="0.25">
      <c r="K1701" s="64"/>
    </row>
    <row r="1702" spans="11:11" x14ac:dyDescent="0.25">
      <c r="K1702" s="64"/>
    </row>
    <row r="1703" spans="11:11" x14ac:dyDescent="0.25">
      <c r="K1703" s="64"/>
    </row>
    <row r="1704" spans="11:11" x14ac:dyDescent="0.25">
      <c r="K1704" s="64"/>
    </row>
    <row r="1705" spans="11:11" x14ac:dyDescent="0.25">
      <c r="K1705" s="64"/>
    </row>
    <row r="1706" spans="11:11" x14ac:dyDescent="0.25">
      <c r="K1706" s="64"/>
    </row>
    <row r="1707" spans="11:11" x14ac:dyDescent="0.25">
      <c r="K1707" s="64"/>
    </row>
    <row r="1708" spans="11:11" x14ac:dyDescent="0.25">
      <c r="K1708" s="64"/>
    </row>
    <row r="1709" spans="11:11" x14ac:dyDescent="0.25">
      <c r="K1709" s="64"/>
    </row>
    <row r="1710" spans="11:11" x14ac:dyDescent="0.25">
      <c r="K1710" s="64"/>
    </row>
    <row r="1711" spans="11:11" x14ac:dyDescent="0.25">
      <c r="K1711" s="64"/>
    </row>
    <row r="1712" spans="11:11" x14ac:dyDescent="0.25">
      <c r="K1712" s="64"/>
    </row>
    <row r="1713" spans="11:11" x14ac:dyDescent="0.25">
      <c r="K1713" s="64"/>
    </row>
    <row r="1714" spans="11:11" x14ac:dyDescent="0.25">
      <c r="K1714" s="64"/>
    </row>
    <row r="1715" spans="11:11" x14ac:dyDescent="0.25">
      <c r="K1715" s="64"/>
    </row>
    <row r="1716" spans="11:11" x14ac:dyDescent="0.25">
      <c r="K1716" s="64"/>
    </row>
    <row r="1717" spans="11:11" x14ac:dyDescent="0.25">
      <c r="K1717" s="64"/>
    </row>
    <row r="1718" spans="11:11" x14ac:dyDescent="0.25">
      <c r="K1718" s="64"/>
    </row>
    <row r="1719" spans="11:11" x14ac:dyDescent="0.25">
      <c r="K1719" s="64"/>
    </row>
    <row r="1720" spans="11:11" x14ac:dyDescent="0.25">
      <c r="K1720" s="64"/>
    </row>
    <row r="1721" spans="11:11" x14ac:dyDescent="0.25">
      <c r="K1721" s="64"/>
    </row>
    <row r="1722" spans="11:11" x14ac:dyDescent="0.25">
      <c r="K1722" s="64"/>
    </row>
    <row r="1723" spans="11:11" x14ac:dyDescent="0.25">
      <c r="K1723" s="64"/>
    </row>
    <row r="1724" spans="11:11" x14ac:dyDescent="0.25">
      <c r="K1724" s="64"/>
    </row>
    <row r="1725" spans="11:11" x14ac:dyDescent="0.25">
      <c r="K1725" s="64"/>
    </row>
    <row r="1726" spans="11:11" x14ac:dyDescent="0.25">
      <c r="K1726" s="64"/>
    </row>
    <row r="1727" spans="11:11" x14ac:dyDescent="0.25">
      <c r="K1727" s="64"/>
    </row>
    <row r="1728" spans="11:11" x14ac:dyDescent="0.25">
      <c r="K1728" s="64"/>
    </row>
    <row r="1729" spans="11:11" x14ac:dyDescent="0.25">
      <c r="K1729" s="64"/>
    </row>
    <row r="1730" spans="11:11" x14ac:dyDescent="0.25">
      <c r="K1730" s="64"/>
    </row>
    <row r="1731" spans="11:11" x14ac:dyDescent="0.25">
      <c r="K1731" s="64"/>
    </row>
    <row r="1732" spans="11:11" x14ac:dyDescent="0.25">
      <c r="K1732" s="64"/>
    </row>
    <row r="1733" spans="11:11" x14ac:dyDescent="0.25">
      <c r="K1733" s="64"/>
    </row>
    <row r="1734" spans="11:11" x14ac:dyDescent="0.25">
      <c r="K1734" s="64"/>
    </row>
    <row r="1735" spans="11:11" x14ac:dyDescent="0.25">
      <c r="K1735" s="64"/>
    </row>
    <row r="1736" spans="11:11" x14ac:dyDescent="0.25">
      <c r="K1736" s="64"/>
    </row>
    <row r="1737" spans="11:11" x14ac:dyDescent="0.25">
      <c r="K1737" s="64"/>
    </row>
    <row r="1738" spans="11:11" x14ac:dyDescent="0.25">
      <c r="K1738" s="64"/>
    </row>
    <row r="1739" spans="11:11" x14ac:dyDescent="0.25">
      <c r="K1739" s="64"/>
    </row>
    <row r="1740" spans="11:11" x14ac:dyDescent="0.25">
      <c r="K1740" s="64"/>
    </row>
    <row r="1741" spans="11:11" x14ac:dyDescent="0.25">
      <c r="K1741" s="64"/>
    </row>
    <row r="1742" spans="11:11" x14ac:dyDescent="0.25">
      <c r="K1742" s="64"/>
    </row>
    <row r="1743" spans="11:11" x14ac:dyDescent="0.25">
      <c r="K1743" s="64"/>
    </row>
    <row r="1744" spans="11:11" x14ac:dyDescent="0.25">
      <c r="K1744" s="64"/>
    </row>
    <row r="1745" spans="11:11" x14ac:dyDescent="0.25">
      <c r="K1745" s="64"/>
    </row>
    <row r="1746" spans="11:11" x14ac:dyDescent="0.25">
      <c r="K1746" s="64"/>
    </row>
    <row r="1747" spans="11:11" x14ac:dyDescent="0.25">
      <c r="K1747" s="64"/>
    </row>
    <row r="1748" spans="11:11" x14ac:dyDescent="0.25">
      <c r="K1748" s="64"/>
    </row>
    <row r="1749" spans="11:11" x14ac:dyDescent="0.25">
      <c r="K1749" s="64"/>
    </row>
    <row r="1750" spans="11:11" x14ac:dyDescent="0.25">
      <c r="K1750" s="64"/>
    </row>
    <row r="1751" spans="11:11" x14ac:dyDescent="0.25">
      <c r="K1751" s="64"/>
    </row>
    <row r="1752" spans="11:11" x14ac:dyDescent="0.25">
      <c r="K1752" s="64"/>
    </row>
    <row r="1753" spans="11:11" x14ac:dyDescent="0.25">
      <c r="K1753" s="64"/>
    </row>
    <row r="1754" spans="11:11" x14ac:dyDescent="0.25">
      <c r="K1754" s="64"/>
    </row>
    <row r="1755" spans="11:11" x14ac:dyDescent="0.25">
      <c r="K1755" s="64"/>
    </row>
    <row r="1756" spans="11:11" x14ac:dyDescent="0.25">
      <c r="K1756" s="64"/>
    </row>
    <row r="1757" spans="11:11" x14ac:dyDescent="0.25">
      <c r="K1757" s="64"/>
    </row>
    <row r="1758" spans="11:11" x14ac:dyDescent="0.25">
      <c r="K1758" s="64"/>
    </row>
    <row r="1759" spans="11:11" x14ac:dyDescent="0.25">
      <c r="K1759" s="64"/>
    </row>
    <row r="1760" spans="11:11" x14ac:dyDescent="0.25">
      <c r="K1760" s="64"/>
    </row>
    <row r="1761" spans="11:11" x14ac:dyDescent="0.25">
      <c r="K1761" s="64"/>
    </row>
    <row r="1762" spans="11:11" x14ac:dyDescent="0.25">
      <c r="K1762" s="64"/>
    </row>
    <row r="1763" spans="11:11" x14ac:dyDescent="0.25">
      <c r="K1763" s="64"/>
    </row>
    <row r="1764" spans="11:11" x14ac:dyDescent="0.25">
      <c r="K1764" s="64"/>
    </row>
    <row r="1765" spans="11:11" x14ac:dyDescent="0.25">
      <c r="K1765" s="64"/>
    </row>
    <row r="1766" spans="11:11" x14ac:dyDescent="0.25">
      <c r="K1766" s="64"/>
    </row>
    <row r="1767" spans="11:11" x14ac:dyDescent="0.25">
      <c r="K1767" s="64"/>
    </row>
    <row r="1768" spans="11:11" x14ac:dyDescent="0.25">
      <c r="K1768" s="64"/>
    </row>
    <row r="1769" spans="11:11" x14ac:dyDescent="0.25">
      <c r="K1769" s="64"/>
    </row>
    <row r="1770" spans="11:11" x14ac:dyDescent="0.25">
      <c r="K1770" s="64"/>
    </row>
    <row r="1771" spans="11:11" x14ac:dyDescent="0.25">
      <c r="K1771" s="64"/>
    </row>
    <row r="1772" spans="11:11" x14ac:dyDescent="0.25">
      <c r="K1772" s="64"/>
    </row>
    <row r="1773" spans="11:11" x14ac:dyDescent="0.25">
      <c r="K1773" s="64"/>
    </row>
    <row r="1774" spans="11:11" x14ac:dyDescent="0.25">
      <c r="K1774" s="64"/>
    </row>
    <row r="1775" spans="11:11" x14ac:dyDescent="0.25">
      <c r="K1775" s="64"/>
    </row>
    <row r="1776" spans="11:11" x14ac:dyDescent="0.25">
      <c r="K1776" s="64"/>
    </row>
    <row r="1777" spans="11:11" x14ac:dyDescent="0.25">
      <c r="K1777" s="64"/>
    </row>
    <row r="1778" spans="11:11" x14ac:dyDescent="0.25">
      <c r="K1778" s="64"/>
    </row>
    <row r="1779" spans="11:11" x14ac:dyDescent="0.25">
      <c r="K1779" s="64"/>
    </row>
    <row r="1780" spans="11:11" x14ac:dyDescent="0.25">
      <c r="K1780" s="64"/>
    </row>
    <row r="1781" spans="11:11" x14ac:dyDescent="0.25">
      <c r="K1781" s="64"/>
    </row>
    <row r="1782" spans="11:11" x14ac:dyDescent="0.25">
      <c r="K1782" s="64"/>
    </row>
    <row r="1783" spans="11:11" x14ac:dyDescent="0.25">
      <c r="K1783" s="64"/>
    </row>
    <row r="1784" spans="11:11" x14ac:dyDescent="0.25">
      <c r="K1784" s="64"/>
    </row>
    <row r="1785" spans="11:11" x14ac:dyDescent="0.25">
      <c r="K1785" s="64"/>
    </row>
    <row r="1786" spans="11:11" x14ac:dyDescent="0.25">
      <c r="K1786" s="64"/>
    </row>
    <row r="1787" spans="11:11" x14ac:dyDescent="0.25">
      <c r="K1787" s="64"/>
    </row>
    <row r="1788" spans="11:11" x14ac:dyDescent="0.25">
      <c r="K1788" s="64"/>
    </row>
    <row r="1789" spans="11:11" x14ac:dyDescent="0.25">
      <c r="K1789" s="64"/>
    </row>
    <row r="1790" spans="11:11" x14ac:dyDescent="0.25">
      <c r="K1790" s="64"/>
    </row>
    <row r="1791" spans="11:11" x14ac:dyDescent="0.25">
      <c r="K1791" s="64"/>
    </row>
    <row r="1792" spans="11:11" x14ac:dyDescent="0.25">
      <c r="K1792" s="64"/>
    </row>
    <row r="1793" spans="11:11" x14ac:dyDescent="0.25">
      <c r="K1793" s="64"/>
    </row>
    <row r="1794" spans="11:11" x14ac:dyDescent="0.25">
      <c r="K1794" s="64"/>
    </row>
    <row r="1795" spans="11:11" x14ac:dyDescent="0.25">
      <c r="K1795" s="64"/>
    </row>
    <row r="1796" spans="11:11" x14ac:dyDescent="0.25">
      <c r="K1796" s="64"/>
    </row>
    <row r="1797" spans="11:11" x14ac:dyDescent="0.25">
      <c r="K1797" s="64"/>
    </row>
    <row r="1798" spans="11:11" x14ac:dyDescent="0.25">
      <c r="K1798" s="64"/>
    </row>
    <row r="1799" spans="11:11" x14ac:dyDescent="0.25">
      <c r="K1799" s="64"/>
    </row>
    <row r="1800" spans="11:11" x14ac:dyDescent="0.25">
      <c r="K1800" s="64"/>
    </row>
    <row r="1801" spans="11:11" x14ac:dyDescent="0.25">
      <c r="K1801" s="64"/>
    </row>
    <row r="1802" spans="11:11" x14ac:dyDescent="0.25">
      <c r="K1802" s="64"/>
    </row>
    <row r="1803" spans="11:11" x14ac:dyDescent="0.25">
      <c r="K1803" s="64"/>
    </row>
    <row r="1804" spans="11:11" x14ac:dyDescent="0.25">
      <c r="K1804" s="64"/>
    </row>
    <row r="1805" spans="11:11" x14ac:dyDescent="0.25">
      <c r="K1805" s="64"/>
    </row>
    <row r="1806" spans="11:11" x14ac:dyDescent="0.25">
      <c r="K1806" s="64"/>
    </row>
    <row r="1807" spans="11:11" x14ac:dyDescent="0.25">
      <c r="K1807" s="64"/>
    </row>
    <row r="1808" spans="11:11" x14ac:dyDescent="0.25">
      <c r="K1808" s="64"/>
    </row>
    <row r="1809" spans="11:11" x14ac:dyDescent="0.25">
      <c r="K1809" s="64"/>
    </row>
    <row r="1810" spans="11:11" x14ac:dyDescent="0.25">
      <c r="K1810" s="64"/>
    </row>
    <row r="1811" spans="11:11" x14ac:dyDescent="0.25">
      <c r="K1811" s="64"/>
    </row>
    <row r="1812" spans="11:11" x14ac:dyDescent="0.25">
      <c r="K1812" s="64"/>
    </row>
    <row r="1813" spans="11:11" x14ac:dyDescent="0.25">
      <c r="K1813" s="64"/>
    </row>
    <row r="1814" spans="11:11" x14ac:dyDescent="0.25">
      <c r="K1814" s="64"/>
    </row>
    <row r="1815" spans="11:11" x14ac:dyDescent="0.25">
      <c r="K1815" s="64"/>
    </row>
    <row r="1816" spans="11:11" x14ac:dyDescent="0.25">
      <c r="K1816" s="64"/>
    </row>
    <row r="1817" spans="11:11" x14ac:dyDescent="0.25">
      <c r="K1817" s="64"/>
    </row>
    <row r="1818" spans="11:11" x14ac:dyDescent="0.25">
      <c r="K1818" s="64"/>
    </row>
    <row r="1819" spans="11:11" x14ac:dyDescent="0.25">
      <c r="K1819" s="64"/>
    </row>
    <row r="1820" spans="11:11" x14ac:dyDescent="0.25">
      <c r="K1820" s="64"/>
    </row>
    <row r="1821" spans="11:11" x14ac:dyDescent="0.25">
      <c r="K1821" s="64"/>
    </row>
    <row r="1822" spans="11:11" x14ac:dyDescent="0.25">
      <c r="K1822" s="64"/>
    </row>
    <row r="1823" spans="11:11" x14ac:dyDescent="0.25">
      <c r="K1823" s="64"/>
    </row>
    <row r="1824" spans="11:11" x14ac:dyDescent="0.25">
      <c r="K1824" s="64"/>
    </row>
    <row r="1825" spans="11:11" x14ac:dyDescent="0.25">
      <c r="K1825" s="64"/>
    </row>
    <row r="1826" spans="11:11" x14ac:dyDescent="0.25">
      <c r="K1826" s="64"/>
    </row>
    <row r="1827" spans="11:11" x14ac:dyDescent="0.25">
      <c r="K1827" s="64"/>
    </row>
    <row r="1828" spans="11:11" x14ac:dyDescent="0.25">
      <c r="K1828" s="64"/>
    </row>
    <row r="1829" spans="11:11" x14ac:dyDescent="0.25">
      <c r="K1829" s="64"/>
    </row>
    <row r="1830" spans="11:11" x14ac:dyDescent="0.25">
      <c r="K1830" s="64"/>
    </row>
    <row r="1831" spans="11:11" x14ac:dyDescent="0.25">
      <c r="K1831" s="64"/>
    </row>
    <row r="1832" spans="11:11" x14ac:dyDescent="0.25">
      <c r="K1832" s="64"/>
    </row>
    <row r="1833" spans="11:11" x14ac:dyDescent="0.25">
      <c r="K1833" s="64"/>
    </row>
    <row r="1834" spans="11:11" x14ac:dyDescent="0.25">
      <c r="K1834" s="64"/>
    </row>
    <row r="1835" spans="11:11" x14ac:dyDescent="0.25">
      <c r="K1835" s="64"/>
    </row>
    <row r="1836" spans="11:11" x14ac:dyDescent="0.25">
      <c r="K1836" s="64"/>
    </row>
    <row r="1837" spans="11:11" x14ac:dyDescent="0.25">
      <c r="K1837" s="64"/>
    </row>
    <row r="1838" spans="11:11" x14ac:dyDescent="0.25">
      <c r="K1838" s="64"/>
    </row>
    <row r="1839" spans="11:11" x14ac:dyDescent="0.25">
      <c r="K1839" s="64"/>
    </row>
    <row r="1840" spans="11:11" x14ac:dyDescent="0.25">
      <c r="K1840" s="64"/>
    </row>
    <row r="1841" spans="11:11" x14ac:dyDescent="0.25">
      <c r="K1841" s="64"/>
    </row>
    <row r="1842" spans="11:11" x14ac:dyDescent="0.25">
      <c r="K1842" s="64"/>
    </row>
    <row r="1843" spans="11:11" x14ac:dyDescent="0.25">
      <c r="K1843" s="64"/>
    </row>
    <row r="1844" spans="11:11" x14ac:dyDescent="0.25">
      <c r="K1844" s="64"/>
    </row>
    <row r="1845" spans="11:11" x14ac:dyDescent="0.25">
      <c r="K1845" s="64"/>
    </row>
    <row r="1846" spans="11:11" x14ac:dyDescent="0.25">
      <c r="K1846" s="64"/>
    </row>
    <row r="1847" spans="11:11" x14ac:dyDescent="0.25">
      <c r="K1847" s="64"/>
    </row>
    <row r="1848" spans="11:11" x14ac:dyDescent="0.25">
      <c r="K1848" s="64"/>
    </row>
    <row r="1849" spans="11:11" x14ac:dyDescent="0.25">
      <c r="K1849" s="64"/>
    </row>
    <row r="1850" spans="11:11" x14ac:dyDescent="0.25">
      <c r="K1850" s="64"/>
    </row>
    <row r="1851" spans="11:11" x14ac:dyDescent="0.25">
      <c r="K1851" s="64"/>
    </row>
    <row r="1852" spans="11:11" x14ac:dyDescent="0.25">
      <c r="K1852" s="64"/>
    </row>
    <row r="1853" spans="11:11" x14ac:dyDescent="0.25">
      <c r="K1853" s="64"/>
    </row>
    <row r="1854" spans="11:11" x14ac:dyDescent="0.25">
      <c r="K1854" s="64"/>
    </row>
    <row r="1855" spans="11:11" x14ac:dyDescent="0.25">
      <c r="K1855" s="64"/>
    </row>
    <row r="1856" spans="11:11" x14ac:dyDescent="0.25">
      <c r="K1856" s="64"/>
    </row>
    <row r="1857" spans="11:11" x14ac:dyDescent="0.25">
      <c r="K1857" s="64"/>
    </row>
    <row r="1858" spans="11:11" x14ac:dyDescent="0.25">
      <c r="K1858" s="64"/>
    </row>
    <row r="1859" spans="11:11" x14ac:dyDescent="0.25">
      <c r="K1859" s="64"/>
    </row>
    <row r="1860" spans="11:11" x14ac:dyDescent="0.25">
      <c r="K1860" s="64"/>
    </row>
    <row r="1861" spans="11:11" x14ac:dyDescent="0.25">
      <c r="K1861" s="64"/>
    </row>
    <row r="1862" spans="11:11" x14ac:dyDescent="0.25">
      <c r="K1862" s="64"/>
    </row>
    <row r="1863" spans="11:11" x14ac:dyDescent="0.25">
      <c r="K1863" s="64"/>
    </row>
    <row r="1864" spans="11:11" x14ac:dyDescent="0.25">
      <c r="K1864" s="64"/>
    </row>
    <row r="1865" spans="11:11" x14ac:dyDescent="0.25">
      <c r="K1865" s="64"/>
    </row>
    <row r="1866" spans="11:11" x14ac:dyDescent="0.25">
      <c r="K1866" s="64"/>
    </row>
    <row r="1867" spans="11:11" x14ac:dyDescent="0.25">
      <c r="K1867" s="64"/>
    </row>
    <row r="1868" spans="11:11" x14ac:dyDescent="0.25">
      <c r="K1868" s="64"/>
    </row>
    <row r="1869" spans="11:11" x14ac:dyDescent="0.25">
      <c r="K1869" s="64"/>
    </row>
    <row r="1870" spans="11:11" x14ac:dyDescent="0.25">
      <c r="K1870" s="64"/>
    </row>
    <row r="1871" spans="11:11" x14ac:dyDescent="0.25">
      <c r="K1871" s="64"/>
    </row>
    <row r="1872" spans="11:11" x14ac:dyDescent="0.25">
      <c r="K1872" s="64"/>
    </row>
    <row r="1873" spans="11:11" x14ac:dyDescent="0.25">
      <c r="K1873" s="64"/>
    </row>
    <row r="1874" spans="11:11" x14ac:dyDescent="0.25">
      <c r="K1874" s="64"/>
    </row>
    <row r="1875" spans="11:11" x14ac:dyDescent="0.25">
      <c r="K1875" s="64"/>
    </row>
    <row r="1876" spans="11:11" x14ac:dyDescent="0.25">
      <c r="K1876" s="64"/>
    </row>
    <row r="1877" spans="11:11" x14ac:dyDescent="0.25">
      <c r="K1877" s="64"/>
    </row>
    <row r="1878" spans="11:11" x14ac:dyDescent="0.25">
      <c r="K1878" s="64"/>
    </row>
    <row r="1879" spans="11:11" x14ac:dyDescent="0.25">
      <c r="K1879" s="64"/>
    </row>
    <row r="1880" spans="11:11" x14ac:dyDescent="0.25">
      <c r="K1880" s="64"/>
    </row>
    <row r="1881" spans="11:11" x14ac:dyDescent="0.25">
      <c r="K1881" s="64"/>
    </row>
    <row r="1882" spans="11:11" x14ac:dyDescent="0.25">
      <c r="K1882" s="64"/>
    </row>
    <row r="1883" spans="11:11" x14ac:dyDescent="0.25">
      <c r="K1883" s="64"/>
    </row>
    <row r="1884" spans="11:11" x14ac:dyDescent="0.25">
      <c r="K1884" s="64"/>
    </row>
    <row r="1885" spans="11:11" x14ac:dyDescent="0.25">
      <c r="K1885" s="64"/>
    </row>
    <row r="1886" spans="11:11" x14ac:dyDescent="0.25">
      <c r="K1886" s="64"/>
    </row>
    <row r="1887" spans="11:11" x14ac:dyDescent="0.25">
      <c r="K1887" s="64"/>
    </row>
    <row r="1888" spans="11:11" x14ac:dyDescent="0.25">
      <c r="K1888" s="64"/>
    </row>
    <row r="1889" spans="11:11" x14ac:dyDescent="0.25">
      <c r="K1889" s="64"/>
    </row>
    <row r="1890" spans="11:11" x14ac:dyDescent="0.25">
      <c r="K1890" s="64"/>
    </row>
    <row r="1891" spans="11:11" x14ac:dyDescent="0.25">
      <c r="K1891" s="64"/>
    </row>
    <row r="1892" spans="11:11" x14ac:dyDescent="0.25">
      <c r="K1892" s="64"/>
    </row>
    <row r="1893" spans="11:11" x14ac:dyDescent="0.25">
      <c r="K1893" s="64"/>
    </row>
    <row r="1894" spans="11:11" x14ac:dyDescent="0.25">
      <c r="K1894" s="64"/>
    </row>
    <row r="1895" spans="11:11" x14ac:dyDescent="0.25">
      <c r="K1895" s="64"/>
    </row>
    <row r="1896" spans="11:11" x14ac:dyDescent="0.25">
      <c r="K1896" s="64"/>
    </row>
    <row r="1897" spans="11:11" x14ac:dyDescent="0.25">
      <c r="K1897" s="64"/>
    </row>
    <row r="1898" spans="11:11" x14ac:dyDescent="0.25">
      <c r="K1898" s="64"/>
    </row>
    <row r="1899" spans="11:11" x14ac:dyDescent="0.25">
      <c r="K1899" s="64"/>
    </row>
    <row r="1900" spans="11:11" x14ac:dyDescent="0.25">
      <c r="K1900" s="64"/>
    </row>
    <row r="1901" spans="11:11" x14ac:dyDescent="0.25">
      <c r="K1901" s="64"/>
    </row>
    <row r="1902" spans="11:11" x14ac:dyDescent="0.25">
      <c r="K1902" s="64"/>
    </row>
    <row r="1903" spans="11:11" x14ac:dyDescent="0.25">
      <c r="K1903" s="64"/>
    </row>
    <row r="1904" spans="11:11" x14ac:dyDescent="0.25">
      <c r="K1904" s="64"/>
    </row>
    <row r="1905" spans="11:11" x14ac:dyDescent="0.25">
      <c r="K1905" s="64"/>
    </row>
    <row r="1906" spans="11:11" x14ac:dyDescent="0.25">
      <c r="K1906" s="64"/>
    </row>
    <row r="1907" spans="11:11" x14ac:dyDescent="0.25">
      <c r="K1907" s="64"/>
    </row>
    <row r="1908" spans="11:11" x14ac:dyDescent="0.25">
      <c r="K1908" s="64"/>
    </row>
    <row r="1909" spans="11:11" x14ac:dyDescent="0.25">
      <c r="K1909" s="64"/>
    </row>
    <row r="1910" spans="11:11" x14ac:dyDescent="0.25">
      <c r="K1910" s="64"/>
    </row>
    <row r="1911" spans="11:11" x14ac:dyDescent="0.25">
      <c r="K1911" s="64"/>
    </row>
    <row r="1912" spans="11:11" x14ac:dyDescent="0.25">
      <c r="K1912" s="64"/>
    </row>
    <row r="1913" spans="11:11" x14ac:dyDescent="0.25">
      <c r="K1913" s="64"/>
    </row>
    <row r="1914" spans="11:11" x14ac:dyDescent="0.25">
      <c r="K1914" s="64"/>
    </row>
    <row r="1915" spans="11:11" x14ac:dyDescent="0.25">
      <c r="K1915" s="64"/>
    </row>
    <row r="1916" spans="11:11" x14ac:dyDescent="0.25">
      <c r="K1916" s="64"/>
    </row>
    <row r="1917" spans="11:11" x14ac:dyDescent="0.25">
      <c r="K1917" s="64"/>
    </row>
    <row r="1918" spans="11:11" x14ac:dyDescent="0.25">
      <c r="K1918" s="64"/>
    </row>
    <row r="1919" spans="11:11" x14ac:dyDescent="0.25">
      <c r="K1919" s="64"/>
    </row>
    <row r="1920" spans="11:11" x14ac:dyDescent="0.25">
      <c r="K1920" s="64"/>
    </row>
    <row r="1921" spans="11:11" x14ac:dyDescent="0.25">
      <c r="K1921" s="64"/>
    </row>
    <row r="1922" spans="11:11" x14ac:dyDescent="0.25">
      <c r="K1922" s="64"/>
    </row>
    <row r="1923" spans="11:11" x14ac:dyDescent="0.25">
      <c r="K1923" s="64"/>
    </row>
    <row r="1924" spans="11:11" x14ac:dyDescent="0.25">
      <c r="K1924" s="64"/>
    </row>
    <row r="1925" spans="11:11" x14ac:dyDescent="0.25">
      <c r="K1925" s="64"/>
    </row>
    <row r="1926" spans="11:11" x14ac:dyDescent="0.25">
      <c r="K1926" s="64"/>
    </row>
    <row r="1927" spans="11:11" x14ac:dyDescent="0.25">
      <c r="K1927" s="64"/>
    </row>
    <row r="1928" spans="11:11" x14ac:dyDescent="0.25">
      <c r="K1928" s="64"/>
    </row>
    <row r="1929" spans="11:11" x14ac:dyDescent="0.25">
      <c r="K1929" s="64"/>
    </row>
    <row r="1930" spans="11:11" x14ac:dyDescent="0.25">
      <c r="K1930" s="64"/>
    </row>
    <row r="1931" spans="11:11" x14ac:dyDescent="0.25">
      <c r="K1931" s="64"/>
    </row>
    <row r="1932" spans="11:11" x14ac:dyDescent="0.25">
      <c r="K1932" s="64"/>
    </row>
    <row r="1933" spans="11:11" x14ac:dyDescent="0.25">
      <c r="K1933" s="64"/>
    </row>
    <row r="1934" spans="11:11" x14ac:dyDescent="0.25">
      <c r="K1934" s="64"/>
    </row>
    <row r="1935" spans="11:11" x14ac:dyDescent="0.25">
      <c r="K1935" s="64"/>
    </row>
    <row r="1936" spans="11:11" x14ac:dyDescent="0.25">
      <c r="K1936" s="64"/>
    </row>
    <row r="1937" spans="11:11" x14ac:dyDescent="0.25">
      <c r="K1937" s="64"/>
    </row>
    <row r="1938" spans="11:11" x14ac:dyDescent="0.25">
      <c r="K1938" s="64"/>
    </row>
    <row r="1939" spans="11:11" x14ac:dyDescent="0.25">
      <c r="K1939" s="64"/>
    </row>
    <row r="1940" spans="11:11" x14ac:dyDescent="0.25">
      <c r="K1940" s="64"/>
    </row>
    <row r="1941" spans="11:11" x14ac:dyDescent="0.25">
      <c r="K1941" s="64"/>
    </row>
    <row r="1942" spans="11:11" x14ac:dyDescent="0.25">
      <c r="K1942" s="64"/>
    </row>
    <row r="1943" spans="11:11" x14ac:dyDescent="0.25">
      <c r="K1943" s="64"/>
    </row>
    <row r="1944" spans="11:11" x14ac:dyDescent="0.25">
      <c r="K1944" s="64"/>
    </row>
    <row r="1945" spans="11:11" x14ac:dyDescent="0.25">
      <c r="K1945" s="64"/>
    </row>
    <row r="1946" spans="11:11" x14ac:dyDescent="0.25">
      <c r="K1946" s="64"/>
    </row>
    <row r="1947" spans="11:11" x14ac:dyDescent="0.25">
      <c r="K1947" s="64"/>
    </row>
    <row r="1948" spans="11:11" x14ac:dyDescent="0.25">
      <c r="K1948" s="64"/>
    </row>
    <row r="1949" spans="11:11" x14ac:dyDescent="0.25">
      <c r="K1949" s="64"/>
    </row>
    <row r="1950" spans="11:11" x14ac:dyDescent="0.25">
      <c r="K1950" s="64"/>
    </row>
    <row r="1951" spans="11:11" x14ac:dyDescent="0.25">
      <c r="K1951" s="64"/>
    </row>
    <row r="1952" spans="11:11" x14ac:dyDescent="0.25">
      <c r="K1952" s="64"/>
    </row>
    <row r="1953" spans="11:11" x14ac:dyDescent="0.25">
      <c r="K1953" s="64"/>
    </row>
    <row r="1954" spans="11:11" x14ac:dyDescent="0.25">
      <c r="K1954" s="64"/>
    </row>
    <row r="1955" spans="11:11" x14ac:dyDescent="0.25">
      <c r="K1955" s="64"/>
    </row>
    <row r="1956" spans="11:11" x14ac:dyDescent="0.25">
      <c r="K1956" s="64"/>
    </row>
    <row r="1957" spans="11:11" x14ac:dyDescent="0.25">
      <c r="K1957" s="64"/>
    </row>
    <row r="1958" spans="11:11" x14ac:dyDescent="0.25">
      <c r="K1958" s="64"/>
    </row>
    <row r="1959" spans="11:11" x14ac:dyDescent="0.25">
      <c r="K1959" s="64"/>
    </row>
    <row r="1960" spans="11:11" x14ac:dyDescent="0.25">
      <c r="K1960" s="64"/>
    </row>
    <row r="1961" spans="11:11" x14ac:dyDescent="0.25">
      <c r="K1961" s="64"/>
    </row>
    <row r="1962" spans="11:11" x14ac:dyDescent="0.25">
      <c r="K1962" s="64"/>
    </row>
    <row r="1963" spans="11:11" x14ac:dyDescent="0.25">
      <c r="K1963" s="64"/>
    </row>
    <row r="1964" spans="11:11" x14ac:dyDescent="0.25">
      <c r="K1964" s="64"/>
    </row>
    <row r="1965" spans="11:11" x14ac:dyDescent="0.25">
      <c r="K1965" s="64"/>
    </row>
    <row r="1966" spans="11:11" x14ac:dyDescent="0.25">
      <c r="K1966" s="64"/>
    </row>
    <row r="1967" spans="11:11" x14ac:dyDescent="0.25">
      <c r="K1967" s="64"/>
    </row>
    <row r="1968" spans="11:11" x14ac:dyDescent="0.25">
      <c r="K1968" s="64"/>
    </row>
    <row r="1969" spans="11:11" x14ac:dyDescent="0.25">
      <c r="K1969" s="64"/>
    </row>
    <row r="1970" spans="11:11" x14ac:dyDescent="0.25">
      <c r="K1970" s="64"/>
    </row>
    <row r="1971" spans="11:11" x14ac:dyDescent="0.25">
      <c r="K1971" s="64"/>
    </row>
    <row r="1972" spans="11:11" x14ac:dyDescent="0.25">
      <c r="K1972" s="64"/>
    </row>
    <row r="1973" spans="11:11" x14ac:dyDescent="0.25">
      <c r="K1973" s="64"/>
    </row>
    <row r="1974" spans="11:11" x14ac:dyDescent="0.25">
      <c r="K1974" s="64"/>
    </row>
    <row r="1975" spans="11:11" x14ac:dyDescent="0.25">
      <c r="K1975" s="64"/>
    </row>
    <row r="1976" spans="11:11" x14ac:dyDescent="0.25">
      <c r="K1976" s="64"/>
    </row>
    <row r="1977" spans="11:11" x14ac:dyDescent="0.25">
      <c r="K1977" s="64"/>
    </row>
    <row r="1978" spans="11:11" x14ac:dyDescent="0.25">
      <c r="K1978" s="64"/>
    </row>
    <row r="1979" spans="11:11" x14ac:dyDescent="0.25">
      <c r="K1979" s="64"/>
    </row>
    <row r="1980" spans="11:11" x14ac:dyDescent="0.25">
      <c r="K1980" s="64"/>
    </row>
    <row r="1981" spans="11:11" x14ac:dyDescent="0.25">
      <c r="K1981" s="64"/>
    </row>
    <row r="1982" spans="11:11" x14ac:dyDescent="0.25">
      <c r="K1982" s="64"/>
    </row>
    <row r="1983" spans="11:11" x14ac:dyDescent="0.25">
      <c r="K1983" s="64"/>
    </row>
    <row r="1984" spans="11:11" x14ac:dyDescent="0.25">
      <c r="K1984" s="64"/>
    </row>
    <row r="1985" spans="11:11" x14ac:dyDescent="0.25">
      <c r="K1985" s="64"/>
    </row>
    <row r="1986" spans="11:11" x14ac:dyDescent="0.25">
      <c r="K1986" s="64"/>
    </row>
    <row r="1987" spans="11:11" x14ac:dyDescent="0.25">
      <c r="K1987" s="64"/>
    </row>
    <row r="1988" spans="11:11" x14ac:dyDescent="0.25">
      <c r="K1988" s="64"/>
    </row>
    <row r="1989" spans="11:11" x14ac:dyDescent="0.25">
      <c r="K1989" s="64"/>
    </row>
    <row r="1990" spans="11:11" x14ac:dyDescent="0.25">
      <c r="K1990" s="64"/>
    </row>
    <row r="1991" spans="11:11" x14ac:dyDescent="0.25">
      <c r="K1991" s="64"/>
    </row>
    <row r="1992" spans="11:11" x14ac:dyDescent="0.25">
      <c r="K1992" s="64"/>
    </row>
    <row r="1993" spans="11:11" x14ac:dyDescent="0.25">
      <c r="K1993" s="64"/>
    </row>
    <row r="1994" spans="11:11" x14ac:dyDescent="0.25">
      <c r="K1994" s="64"/>
    </row>
    <row r="1995" spans="11:11" x14ac:dyDescent="0.25">
      <c r="K1995" s="64"/>
    </row>
    <row r="1996" spans="11:11" x14ac:dyDescent="0.25">
      <c r="K1996" s="64"/>
    </row>
    <row r="1997" spans="11:11" x14ac:dyDescent="0.25">
      <c r="K1997" s="64"/>
    </row>
    <row r="1998" spans="11:11" x14ac:dyDescent="0.25">
      <c r="K1998" s="64"/>
    </row>
    <row r="1999" spans="11:11" x14ac:dyDescent="0.25">
      <c r="K1999" s="64"/>
    </row>
    <row r="2000" spans="11:11" x14ac:dyDescent="0.25">
      <c r="K2000" s="64"/>
    </row>
    <row r="2001" spans="11:11" x14ac:dyDescent="0.25">
      <c r="K2001" s="64"/>
    </row>
    <row r="2002" spans="11:11" x14ac:dyDescent="0.25">
      <c r="K2002" s="64"/>
    </row>
    <row r="2003" spans="11:11" x14ac:dyDescent="0.25">
      <c r="K2003" s="64"/>
    </row>
    <row r="2004" spans="11:11" x14ac:dyDescent="0.25">
      <c r="K2004" s="64"/>
    </row>
    <row r="2005" spans="11:11" x14ac:dyDescent="0.25">
      <c r="K2005" s="64"/>
    </row>
    <row r="2006" spans="11:11" x14ac:dyDescent="0.25">
      <c r="K2006" s="64"/>
    </row>
    <row r="2007" spans="11:11" x14ac:dyDescent="0.25">
      <c r="K2007" s="64"/>
    </row>
    <row r="2008" spans="11:11" x14ac:dyDescent="0.25">
      <c r="K2008" s="64"/>
    </row>
    <row r="2009" spans="11:11" x14ac:dyDescent="0.25">
      <c r="K2009" s="64"/>
    </row>
    <row r="2010" spans="11:11" x14ac:dyDescent="0.25">
      <c r="K2010" s="64"/>
    </row>
    <row r="2011" spans="11:11" x14ac:dyDescent="0.25">
      <c r="K2011" s="64"/>
    </row>
    <row r="2012" spans="11:11" x14ac:dyDescent="0.25">
      <c r="K2012" s="64"/>
    </row>
    <row r="2013" spans="11:11" x14ac:dyDescent="0.25">
      <c r="K2013" s="64"/>
    </row>
    <row r="2014" spans="11:11" x14ac:dyDescent="0.25">
      <c r="K2014" s="64"/>
    </row>
    <row r="2015" spans="11:11" x14ac:dyDescent="0.25">
      <c r="K2015" s="64"/>
    </row>
    <row r="2016" spans="11:11" x14ac:dyDescent="0.25">
      <c r="K2016" s="64"/>
    </row>
    <row r="2017" spans="11:11" x14ac:dyDescent="0.25">
      <c r="K2017" s="64"/>
    </row>
    <row r="2018" spans="11:11" x14ac:dyDescent="0.25">
      <c r="K2018" s="64"/>
    </row>
    <row r="2019" spans="11:11" x14ac:dyDescent="0.25">
      <c r="K2019" s="64"/>
    </row>
    <row r="2020" spans="11:11" x14ac:dyDescent="0.25">
      <c r="K2020" s="64"/>
    </row>
    <row r="2021" spans="11:11" x14ac:dyDescent="0.25">
      <c r="K2021" s="64"/>
    </row>
    <row r="2022" spans="11:11" x14ac:dyDescent="0.25">
      <c r="K2022" s="64"/>
    </row>
    <row r="2023" spans="11:11" x14ac:dyDescent="0.25">
      <c r="K2023" s="64"/>
    </row>
    <row r="2024" spans="11:11" x14ac:dyDescent="0.25">
      <c r="K2024" s="64"/>
    </row>
    <row r="2025" spans="11:11" x14ac:dyDescent="0.25">
      <c r="K2025" s="64"/>
    </row>
    <row r="2026" spans="11:11" x14ac:dyDescent="0.25">
      <c r="K2026" s="64"/>
    </row>
    <row r="2027" spans="11:11" x14ac:dyDescent="0.25">
      <c r="K2027" s="64"/>
    </row>
    <row r="2028" spans="11:11" x14ac:dyDescent="0.25">
      <c r="K2028" s="64"/>
    </row>
    <row r="2029" spans="11:11" x14ac:dyDescent="0.25">
      <c r="K2029" s="64"/>
    </row>
    <row r="2030" spans="11:11" x14ac:dyDescent="0.25">
      <c r="K2030" s="64"/>
    </row>
    <row r="2031" spans="11:11" x14ac:dyDescent="0.25">
      <c r="K2031" s="64"/>
    </row>
    <row r="2032" spans="11:11" x14ac:dyDescent="0.25">
      <c r="K2032" s="64"/>
    </row>
    <row r="2033" spans="11:11" x14ac:dyDescent="0.25">
      <c r="K2033" s="64"/>
    </row>
    <row r="2034" spans="11:11" x14ac:dyDescent="0.25">
      <c r="K2034" s="64"/>
    </row>
    <row r="2035" spans="11:11" x14ac:dyDescent="0.25">
      <c r="K2035" s="64"/>
    </row>
    <row r="2036" spans="11:11" x14ac:dyDescent="0.25">
      <c r="K2036" s="64"/>
    </row>
    <row r="2037" spans="11:11" x14ac:dyDescent="0.25">
      <c r="K2037" s="64"/>
    </row>
    <row r="2038" spans="11:11" x14ac:dyDescent="0.25">
      <c r="K2038" s="64"/>
    </row>
    <row r="2039" spans="11:11" x14ac:dyDescent="0.25">
      <c r="K2039" s="64"/>
    </row>
    <row r="2040" spans="11:11" x14ac:dyDescent="0.25">
      <c r="K2040" s="64"/>
    </row>
    <row r="2041" spans="11:11" x14ac:dyDescent="0.25">
      <c r="K2041" s="64"/>
    </row>
    <row r="2042" spans="11:11" x14ac:dyDescent="0.25">
      <c r="K2042" s="64"/>
    </row>
    <row r="2043" spans="11:11" x14ac:dyDescent="0.25">
      <c r="K2043" s="64"/>
    </row>
    <row r="2044" spans="11:11" x14ac:dyDescent="0.25">
      <c r="K2044" s="64"/>
    </row>
    <row r="2045" spans="11:11" x14ac:dyDescent="0.25">
      <c r="K2045" s="64"/>
    </row>
    <row r="2046" spans="11:11" x14ac:dyDescent="0.25">
      <c r="K2046" s="64"/>
    </row>
    <row r="2047" spans="11:11" x14ac:dyDescent="0.25">
      <c r="K2047" s="64"/>
    </row>
    <row r="2048" spans="11:11" x14ac:dyDescent="0.25">
      <c r="K2048" s="64"/>
    </row>
    <row r="2049" spans="11:11" x14ac:dyDescent="0.25">
      <c r="K2049" s="64"/>
    </row>
    <row r="2050" spans="11:11" x14ac:dyDescent="0.25">
      <c r="K2050" s="64"/>
    </row>
    <row r="2051" spans="11:11" x14ac:dyDescent="0.25">
      <c r="K2051" s="64"/>
    </row>
    <row r="2052" spans="11:11" x14ac:dyDescent="0.25">
      <c r="K2052" s="64"/>
    </row>
    <row r="2053" spans="11:11" x14ac:dyDescent="0.25">
      <c r="K2053" s="64"/>
    </row>
    <row r="2054" spans="11:11" x14ac:dyDescent="0.25">
      <c r="K2054" s="64"/>
    </row>
    <row r="2055" spans="11:11" x14ac:dyDescent="0.25">
      <c r="K2055" s="64"/>
    </row>
    <row r="2056" spans="11:11" x14ac:dyDescent="0.25">
      <c r="K2056" s="64"/>
    </row>
    <row r="2057" spans="11:11" x14ac:dyDescent="0.25">
      <c r="K2057" s="64"/>
    </row>
    <row r="2058" spans="11:11" x14ac:dyDescent="0.25">
      <c r="K2058" s="64"/>
    </row>
    <row r="2059" spans="11:11" x14ac:dyDescent="0.25">
      <c r="K2059" s="64"/>
    </row>
    <row r="2060" spans="11:11" x14ac:dyDescent="0.25">
      <c r="K2060" s="64"/>
    </row>
    <row r="2061" spans="11:11" x14ac:dyDescent="0.25">
      <c r="K2061" s="64"/>
    </row>
    <row r="2062" spans="11:11" x14ac:dyDescent="0.25">
      <c r="K2062" s="64"/>
    </row>
    <row r="2063" spans="11:11" x14ac:dyDescent="0.25">
      <c r="K2063" s="64"/>
    </row>
    <row r="2064" spans="11:11" x14ac:dyDescent="0.25">
      <c r="K2064" s="64"/>
    </row>
    <row r="2065" spans="11:11" x14ac:dyDescent="0.25">
      <c r="K2065" s="64"/>
    </row>
    <row r="2066" spans="11:11" x14ac:dyDescent="0.25">
      <c r="K2066" s="64"/>
    </row>
    <row r="2067" spans="11:11" x14ac:dyDescent="0.25">
      <c r="K2067" s="64"/>
    </row>
    <row r="2068" spans="11:11" x14ac:dyDescent="0.25">
      <c r="K2068" s="64"/>
    </row>
    <row r="2069" spans="11:11" x14ac:dyDescent="0.25">
      <c r="K2069" s="64"/>
    </row>
    <row r="2070" spans="11:11" x14ac:dyDescent="0.25">
      <c r="K2070" s="64"/>
    </row>
    <row r="2071" spans="11:11" x14ac:dyDescent="0.25">
      <c r="K2071" s="64"/>
    </row>
    <row r="2072" spans="11:11" x14ac:dyDescent="0.25">
      <c r="K2072" s="64"/>
    </row>
    <row r="2073" spans="11:11" x14ac:dyDescent="0.25">
      <c r="K2073" s="64"/>
    </row>
    <row r="2074" spans="11:11" x14ac:dyDescent="0.25">
      <c r="K2074" s="64"/>
    </row>
    <row r="2075" spans="11:11" x14ac:dyDescent="0.25">
      <c r="K2075" s="64"/>
    </row>
    <row r="2076" spans="11:11" x14ac:dyDescent="0.25">
      <c r="K2076" s="64"/>
    </row>
    <row r="2077" spans="11:11" x14ac:dyDescent="0.25">
      <c r="K2077" s="64"/>
    </row>
    <row r="2078" spans="11:11" x14ac:dyDescent="0.25">
      <c r="K2078" s="64"/>
    </row>
    <row r="2079" spans="11:11" x14ac:dyDescent="0.25">
      <c r="K2079" s="64"/>
    </row>
    <row r="2080" spans="11:11" x14ac:dyDescent="0.25">
      <c r="K2080" s="64"/>
    </row>
    <row r="2081" spans="11:11" x14ac:dyDescent="0.25">
      <c r="K2081" s="64"/>
    </row>
    <row r="2082" spans="11:11" x14ac:dyDescent="0.25">
      <c r="K2082" s="64"/>
    </row>
    <row r="2083" spans="11:11" x14ac:dyDescent="0.25">
      <c r="K2083" s="64"/>
    </row>
    <row r="2084" spans="11:11" x14ac:dyDescent="0.25">
      <c r="K2084" s="64"/>
    </row>
    <row r="2085" spans="11:11" x14ac:dyDescent="0.25">
      <c r="K2085" s="64"/>
    </row>
    <row r="2086" spans="11:11" x14ac:dyDescent="0.25">
      <c r="K2086" s="64"/>
    </row>
    <row r="2087" spans="11:11" x14ac:dyDescent="0.25">
      <c r="K2087" s="64"/>
    </row>
    <row r="2088" spans="11:11" x14ac:dyDescent="0.25">
      <c r="K2088" s="64"/>
    </row>
    <row r="2089" spans="11:11" x14ac:dyDescent="0.25">
      <c r="K2089" s="64"/>
    </row>
    <row r="2090" spans="11:11" x14ac:dyDescent="0.25">
      <c r="K2090" s="64"/>
    </row>
    <row r="2091" spans="11:11" x14ac:dyDescent="0.25">
      <c r="K2091" s="64"/>
    </row>
    <row r="2092" spans="11:11" x14ac:dyDescent="0.25">
      <c r="K2092" s="64"/>
    </row>
    <row r="2093" spans="11:11" x14ac:dyDescent="0.25">
      <c r="K2093" s="64"/>
    </row>
    <row r="2094" spans="11:11" x14ac:dyDescent="0.25">
      <c r="K2094" s="64"/>
    </row>
    <row r="2095" spans="11:11" x14ac:dyDescent="0.25">
      <c r="K2095" s="64"/>
    </row>
    <row r="2096" spans="11:11" x14ac:dyDescent="0.25">
      <c r="K2096" s="64"/>
    </row>
    <row r="2097" spans="11:11" x14ac:dyDescent="0.25">
      <c r="K2097" s="64"/>
    </row>
    <row r="2098" spans="11:11" x14ac:dyDescent="0.25">
      <c r="K2098" s="64"/>
    </row>
    <row r="2099" spans="11:11" x14ac:dyDescent="0.25">
      <c r="K2099" s="64"/>
    </row>
    <row r="2100" spans="11:11" x14ac:dyDescent="0.25">
      <c r="K2100" s="64"/>
    </row>
    <row r="2101" spans="11:11" x14ac:dyDescent="0.25">
      <c r="K2101" s="64"/>
    </row>
    <row r="2102" spans="11:11" x14ac:dyDescent="0.25">
      <c r="K2102" s="64"/>
    </row>
    <row r="2103" spans="11:11" x14ac:dyDescent="0.25">
      <c r="K2103" s="64"/>
    </row>
    <row r="2104" spans="11:11" x14ac:dyDescent="0.25">
      <c r="K2104" s="64"/>
    </row>
    <row r="2105" spans="11:11" x14ac:dyDescent="0.25">
      <c r="K2105" s="64"/>
    </row>
    <row r="2106" spans="11:11" x14ac:dyDescent="0.25">
      <c r="K2106" s="64"/>
    </row>
    <row r="2107" spans="11:11" x14ac:dyDescent="0.25">
      <c r="K2107" s="64"/>
    </row>
    <row r="2108" spans="11:11" x14ac:dyDescent="0.25">
      <c r="K2108" s="64"/>
    </row>
    <row r="2109" spans="11:11" x14ac:dyDescent="0.25">
      <c r="K2109" s="64"/>
    </row>
    <row r="2110" spans="11:11" x14ac:dyDescent="0.25">
      <c r="K2110" s="64"/>
    </row>
    <row r="2111" spans="11:11" x14ac:dyDescent="0.25">
      <c r="K2111" s="64"/>
    </row>
    <row r="2112" spans="11:11" x14ac:dyDescent="0.25">
      <c r="K2112" s="64"/>
    </row>
    <row r="2113" spans="11:11" x14ac:dyDescent="0.25">
      <c r="K2113" s="64"/>
    </row>
    <row r="2114" spans="11:11" x14ac:dyDescent="0.25">
      <c r="K2114" s="64"/>
    </row>
    <row r="2115" spans="11:11" x14ac:dyDescent="0.25">
      <c r="K2115" s="64"/>
    </row>
    <row r="2116" spans="11:11" x14ac:dyDescent="0.25">
      <c r="K2116" s="64"/>
    </row>
    <row r="2117" spans="11:11" x14ac:dyDescent="0.25">
      <c r="K2117" s="64"/>
    </row>
    <row r="2118" spans="11:11" x14ac:dyDescent="0.25">
      <c r="K2118" s="64"/>
    </row>
    <row r="2119" spans="11:11" x14ac:dyDescent="0.25">
      <c r="K2119" s="64"/>
    </row>
    <row r="2120" spans="11:11" x14ac:dyDescent="0.25">
      <c r="K2120" s="64"/>
    </row>
    <row r="2121" spans="11:11" x14ac:dyDescent="0.25">
      <c r="K2121" s="64"/>
    </row>
    <row r="2122" spans="11:11" x14ac:dyDescent="0.25">
      <c r="K2122" s="64"/>
    </row>
    <row r="2123" spans="11:11" x14ac:dyDescent="0.25">
      <c r="K2123" s="64"/>
    </row>
    <row r="2124" spans="11:11" x14ac:dyDescent="0.25">
      <c r="K2124" s="64"/>
    </row>
    <row r="2125" spans="11:11" x14ac:dyDescent="0.25">
      <c r="K2125" s="64"/>
    </row>
    <row r="2126" spans="11:11" x14ac:dyDescent="0.25">
      <c r="K2126" s="64"/>
    </row>
    <row r="2127" spans="11:11" x14ac:dyDescent="0.25">
      <c r="K2127" s="64"/>
    </row>
    <row r="2128" spans="11:11" x14ac:dyDescent="0.25">
      <c r="K2128" s="64"/>
    </row>
    <row r="2129" spans="11:11" x14ac:dyDescent="0.25">
      <c r="K2129" s="64"/>
    </row>
    <row r="2130" spans="11:11" x14ac:dyDescent="0.25">
      <c r="K2130" s="64"/>
    </row>
    <row r="2131" spans="11:11" x14ac:dyDescent="0.25">
      <c r="K2131" s="64"/>
    </row>
    <row r="2132" spans="11:11" x14ac:dyDescent="0.25">
      <c r="K2132" s="64"/>
    </row>
    <row r="2133" spans="11:11" x14ac:dyDescent="0.25">
      <c r="K2133" s="64"/>
    </row>
    <row r="2134" spans="11:11" x14ac:dyDescent="0.25">
      <c r="K2134" s="64"/>
    </row>
    <row r="2135" spans="11:11" x14ac:dyDescent="0.25">
      <c r="K2135" s="64"/>
    </row>
    <row r="2136" spans="11:11" x14ac:dyDescent="0.25">
      <c r="K2136" s="64"/>
    </row>
    <row r="2137" spans="11:11" x14ac:dyDescent="0.25">
      <c r="K2137" s="64"/>
    </row>
    <row r="2138" spans="11:11" x14ac:dyDescent="0.25">
      <c r="K2138" s="64"/>
    </row>
    <row r="2139" spans="11:11" x14ac:dyDescent="0.25">
      <c r="K2139" s="64"/>
    </row>
    <row r="2140" spans="11:11" x14ac:dyDescent="0.25">
      <c r="K2140" s="64"/>
    </row>
    <row r="2141" spans="11:11" x14ac:dyDescent="0.25">
      <c r="K2141" s="64"/>
    </row>
    <row r="2142" spans="11:11" x14ac:dyDescent="0.25">
      <c r="K2142" s="64"/>
    </row>
    <row r="2143" spans="11:11" x14ac:dyDescent="0.25">
      <c r="K2143" s="64"/>
    </row>
    <row r="2144" spans="11:11" x14ac:dyDescent="0.25">
      <c r="K2144" s="64"/>
    </row>
    <row r="2145" spans="11:11" x14ac:dyDescent="0.25">
      <c r="K2145" s="64"/>
    </row>
    <row r="2146" spans="11:11" x14ac:dyDescent="0.25">
      <c r="K2146" s="64"/>
    </row>
    <row r="2147" spans="11:11" x14ac:dyDescent="0.25">
      <c r="K2147" s="64"/>
    </row>
    <row r="2148" spans="11:11" x14ac:dyDescent="0.25">
      <c r="K2148" s="64"/>
    </row>
    <row r="2149" spans="11:11" x14ac:dyDescent="0.25">
      <c r="K2149" s="64"/>
    </row>
    <row r="2150" spans="11:11" x14ac:dyDescent="0.25">
      <c r="K2150" s="64"/>
    </row>
    <row r="2151" spans="11:11" x14ac:dyDescent="0.25">
      <c r="K2151" s="64"/>
    </row>
    <row r="2152" spans="11:11" x14ac:dyDescent="0.25">
      <c r="K2152" s="64"/>
    </row>
    <row r="2153" spans="11:11" x14ac:dyDescent="0.25">
      <c r="K2153" s="64"/>
    </row>
    <row r="2154" spans="11:11" x14ac:dyDescent="0.25">
      <c r="K2154" s="64"/>
    </row>
    <row r="2155" spans="11:11" x14ac:dyDescent="0.25">
      <c r="K2155" s="64"/>
    </row>
    <row r="2156" spans="11:11" x14ac:dyDescent="0.25">
      <c r="K2156" s="64"/>
    </row>
    <row r="2157" spans="11:11" x14ac:dyDescent="0.25">
      <c r="K2157" s="64"/>
    </row>
    <row r="2158" spans="11:11" x14ac:dyDescent="0.25">
      <c r="K2158" s="64"/>
    </row>
    <row r="2159" spans="11:11" x14ac:dyDescent="0.25">
      <c r="K2159" s="64"/>
    </row>
    <row r="2160" spans="11:11" x14ac:dyDescent="0.25">
      <c r="K2160" s="64"/>
    </row>
    <row r="2161" spans="11:11" x14ac:dyDescent="0.25">
      <c r="K2161" s="64"/>
    </row>
    <row r="2162" spans="11:11" x14ac:dyDescent="0.25">
      <c r="K2162" s="64"/>
    </row>
    <row r="2163" spans="11:11" x14ac:dyDescent="0.25">
      <c r="K2163" s="64"/>
    </row>
    <row r="2164" spans="11:11" x14ac:dyDescent="0.25">
      <c r="K2164" s="64"/>
    </row>
    <row r="2165" spans="11:11" x14ac:dyDescent="0.25">
      <c r="K2165" s="64"/>
    </row>
    <row r="2166" spans="11:11" x14ac:dyDescent="0.25">
      <c r="K2166" s="64"/>
    </row>
    <row r="2167" spans="11:11" x14ac:dyDescent="0.25">
      <c r="K2167" s="64"/>
    </row>
    <row r="2168" spans="11:11" x14ac:dyDescent="0.25">
      <c r="K2168" s="64"/>
    </row>
    <row r="2169" spans="11:11" x14ac:dyDescent="0.25">
      <c r="K2169" s="64"/>
    </row>
    <row r="2170" spans="11:11" x14ac:dyDescent="0.25">
      <c r="K2170" s="64"/>
    </row>
    <row r="2171" spans="11:11" x14ac:dyDescent="0.25">
      <c r="K2171" s="64"/>
    </row>
    <row r="2172" spans="11:11" x14ac:dyDescent="0.25">
      <c r="K2172" s="64"/>
    </row>
    <row r="2173" spans="11:11" x14ac:dyDescent="0.25">
      <c r="K2173" s="64"/>
    </row>
    <row r="2174" spans="11:11" x14ac:dyDescent="0.25">
      <c r="K2174" s="64"/>
    </row>
    <row r="2175" spans="11:11" x14ac:dyDescent="0.25">
      <c r="K2175" s="64"/>
    </row>
    <row r="2176" spans="11:11" x14ac:dyDescent="0.25">
      <c r="K2176" s="64"/>
    </row>
    <row r="2177" spans="11:11" x14ac:dyDescent="0.25">
      <c r="K2177" s="64"/>
    </row>
    <row r="2178" spans="11:11" x14ac:dyDescent="0.25">
      <c r="K2178" s="64"/>
    </row>
    <row r="2179" spans="11:11" x14ac:dyDescent="0.25">
      <c r="K2179" s="64"/>
    </row>
    <row r="2180" spans="11:11" x14ac:dyDescent="0.25">
      <c r="K2180" s="64"/>
    </row>
    <row r="2181" spans="11:11" x14ac:dyDescent="0.25">
      <c r="K2181" s="64"/>
    </row>
    <row r="2182" spans="11:11" x14ac:dyDescent="0.25">
      <c r="K2182" s="64"/>
    </row>
    <row r="2183" spans="11:11" x14ac:dyDescent="0.25">
      <c r="K2183" s="64"/>
    </row>
    <row r="2184" spans="11:11" x14ac:dyDescent="0.25">
      <c r="K2184" s="64"/>
    </row>
    <row r="2185" spans="11:11" x14ac:dyDescent="0.25">
      <c r="K2185" s="64"/>
    </row>
    <row r="2186" spans="11:11" x14ac:dyDescent="0.25">
      <c r="K2186" s="64"/>
    </row>
    <row r="2187" spans="11:11" x14ac:dyDescent="0.25">
      <c r="K2187" s="64"/>
    </row>
    <row r="2188" spans="11:11" x14ac:dyDescent="0.25">
      <c r="K2188" s="64"/>
    </row>
    <row r="2189" spans="11:11" x14ac:dyDescent="0.25">
      <c r="K2189" s="64"/>
    </row>
    <row r="2190" spans="11:11" x14ac:dyDescent="0.25">
      <c r="K2190" s="64"/>
    </row>
    <row r="2191" spans="11:11" x14ac:dyDescent="0.25">
      <c r="K2191" s="64"/>
    </row>
    <row r="2192" spans="11:11" x14ac:dyDescent="0.25">
      <c r="K2192" s="64"/>
    </row>
    <row r="2193" spans="11:11" x14ac:dyDescent="0.25">
      <c r="K2193" s="64"/>
    </row>
    <row r="2194" spans="11:11" x14ac:dyDescent="0.25">
      <c r="K2194" s="64"/>
    </row>
    <row r="2195" spans="11:11" x14ac:dyDescent="0.25">
      <c r="K2195" s="64"/>
    </row>
    <row r="2196" spans="11:11" x14ac:dyDescent="0.25">
      <c r="K2196" s="64"/>
    </row>
    <row r="2197" spans="11:11" x14ac:dyDescent="0.25">
      <c r="K2197" s="64"/>
    </row>
    <row r="2198" spans="11:11" x14ac:dyDescent="0.25">
      <c r="K2198" s="64"/>
    </row>
    <row r="2199" spans="11:11" x14ac:dyDescent="0.25">
      <c r="K2199" s="64"/>
    </row>
    <row r="2200" spans="11:11" x14ac:dyDescent="0.25">
      <c r="K2200" s="64"/>
    </row>
    <row r="2201" spans="11:11" x14ac:dyDescent="0.25">
      <c r="K2201" s="64"/>
    </row>
    <row r="2202" spans="11:11" x14ac:dyDescent="0.25">
      <c r="K2202" s="64"/>
    </row>
    <row r="2203" spans="11:11" x14ac:dyDescent="0.25">
      <c r="K2203" s="64"/>
    </row>
    <row r="2204" spans="11:11" x14ac:dyDescent="0.25">
      <c r="K2204" s="64"/>
    </row>
    <row r="2205" spans="11:11" x14ac:dyDescent="0.25">
      <c r="K2205" s="64"/>
    </row>
    <row r="2206" spans="11:11" x14ac:dyDescent="0.25">
      <c r="K2206" s="64"/>
    </row>
    <row r="2207" spans="11:11" x14ac:dyDescent="0.25">
      <c r="K2207" s="64"/>
    </row>
    <row r="2208" spans="11:11" x14ac:dyDescent="0.25">
      <c r="K2208" s="64"/>
    </row>
    <row r="2209" spans="11:11" x14ac:dyDescent="0.25">
      <c r="K2209" s="64"/>
    </row>
    <row r="2210" spans="11:11" x14ac:dyDescent="0.25">
      <c r="K2210" s="64"/>
    </row>
    <row r="2211" spans="11:11" x14ac:dyDescent="0.25">
      <c r="K2211" s="64"/>
    </row>
    <row r="2212" spans="11:11" x14ac:dyDescent="0.25">
      <c r="K2212" s="64"/>
    </row>
    <row r="2213" spans="11:11" x14ac:dyDescent="0.25">
      <c r="K2213" s="64"/>
    </row>
    <row r="2214" spans="11:11" x14ac:dyDescent="0.25">
      <c r="K2214" s="64"/>
    </row>
    <row r="2215" spans="11:11" x14ac:dyDescent="0.25">
      <c r="K2215" s="64"/>
    </row>
    <row r="2216" spans="11:11" x14ac:dyDescent="0.25">
      <c r="K2216" s="64"/>
    </row>
    <row r="2217" spans="11:11" x14ac:dyDescent="0.25">
      <c r="K2217" s="64"/>
    </row>
    <row r="2218" spans="11:11" x14ac:dyDescent="0.25">
      <c r="K2218" s="64"/>
    </row>
    <row r="2219" spans="11:11" x14ac:dyDescent="0.25">
      <c r="K2219" s="64"/>
    </row>
    <row r="2220" spans="11:11" x14ac:dyDescent="0.25">
      <c r="K2220" s="64"/>
    </row>
    <row r="2221" spans="11:11" x14ac:dyDescent="0.25">
      <c r="K2221" s="64"/>
    </row>
    <row r="2222" spans="11:11" x14ac:dyDescent="0.25">
      <c r="K2222" s="64"/>
    </row>
    <row r="2223" spans="11:11" x14ac:dyDescent="0.25">
      <c r="K2223" s="64"/>
    </row>
    <row r="2224" spans="11:11" x14ac:dyDescent="0.25">
      <c r="K2224" s="64"/>
    </row>
    <row r="2225" spans="11:11" x14ac:dyDescent="0.25">
      <c r="K2225" s="64"/>
    </row>
    <row r="2226" spans="11:11" x14ac:dyDescent="0.25">
      <c r="K2226" s="64"/>
    </row>
    <row r="2227" spans="11:11" x14ac:dyDescent="0.25">
      <c r="K2227" s="64"/>
    </row>
    <row r="2228" spans="11:11" x14ac:dyDescent="0.25">
      <c r="K2228" s="64"/>
    </row>
    <row r="2229" spans="11:11" x14ac:dyDescent="0.25">
      <c r="K2229" s="64"/>
    </row>
    <row r="2230" spans="11:11" x14ac:dyDescent="0.25">
      <c r="K2230" s="64"/>
    </row>
    <row r="2231" spans="11:11" x14ac:dyDescent="0.25">
      <c r="K2231" s="64"/>
    </row>
    <row r="2232" spans="11:11" x14ac:dyDescent="0.25">
      <c r="K2232" s="64"/>
    </row>
    <row r="2233" spans="11:11" x14ac:dyDescent="0.25">
      <c r="K2233" s="64"/>
    </row>
    <row r="2234" spans="11:11" x14ac:dyDescent="0.25">
      <c r="K2234" s="64"/>
    </row>
    <row r="2235" spans="11:11" x14ac:dyDescent="0.25">
      <c r="K2235" s="64"/>
    </row>
    <row r="2236" spans="11:11" x14ac:dyDescent="0.25">
      <c r="K2236" s="64"/>
    </row>
    <row r="2237" spans="11:11" x14ac:dyDescent="0.25">
      <c r="K2237" s="64"/>
    </row>
    <row r="2238" spans="11:11" x14ac:dyDescent="0.25">
      <c r="K2238" s="64"/>
    </row>
    <row r="2239" spans="11:11" x14ac:dyDescent="0.25">
      <c r="K2239" s="64"/>
    </row>
    <row r="2240" spans="11:11" x14ac:dyDescent="0.25">
      <c r="K2240" s="64"/>
    </row>
    <row r="2241" spans="11:11" x14ac:dyDescent="0.25">
      <c r="K2241" s="64"/>
    </row>
    <row r="2242" spans="11:11" x14ac:dyDescent="0.25">
      <c r="K2242" s="64"/>
    </row>
    <row r="2243" spans="11:11" x14ac:dyDescent="0.25">
      <c r="K2243" s="64"/>
    </row>
    <row r="2244" spans="11:11" x14ac:dyDescent="0.25">
      <c r="K2244" s="64"/>
    </row>
    <row r="2245" spans="11:11" x14ac:dyDescent="0.25">
      <c r="K2245" s="64"/>
    </row>
    <row r="2246" spans="11:11" x14ac:dyDescent="0.25">
      <c r="K2246" s="64"/>
    </row>
    <row r="2247" spans="11:11" x14ac:dyDescent="0.25">
      <c r="K2247" s="64"/>
    </row>
    <row r="2248" spans="11:11" x14ac:dyDescent="0.25">
      <c r="K2248" s="64"/>
    </row>
    <row r="2249" spans="11:11" x14ac:dyDescent="0.25">
      <c r="K2249" s="64"/>
    </row>
    <row r="2250" spans="11:11" x14ac:dyDescent="0.25">
      <c r="K2250" s="64"/>
    </row>
    <row r="2251" spans="11:11" x14ac:dyDescent="0.25">
      <c r="K2251" s="64"/>
    </row>
    <row r="2252" spans="11:11" x14ac:dyDescent="0.25">
      <c r="K2252" s="64"/>
    </row>
    <row r="2253" spans="11:11" x14ac:dyDescent="0.25">
      <c r="K2253" s="64"/>
    </row>
    <row r="2254" spans="11:11" x14ac:dyDescent="0.25">
      <c r="K2254" s="64"/>
    </row>
    <row r="2255" spans="11:11" x14ac:dyDescent="0.25">
      <c r="K2255" s="64"/>
    </row>
    <row r="2256" spans="11:11" x14ac:dyDescent="0.25">
      <c r="K2256" s="64"/>
    </row>
    <row r="2257" spans="11:11" x14ac:dyDescent="0.25">
      <c r="K2257" s="64"/>
    </row>
    <row r="2258" spans="11:11" x14ac:dyDescent="0.25">
      <c r="K2258" s="64"/>
    </row>
    <row r="2259" spans="11:11" x14ac:dyDescent="0.25">
      <c r="K2259" s="64"/>
    </row>
    <row r="2260" spans="11:11" x14ac:dyDescent="0.25">
      <c r="K2260" s="64"/>
    </row>
    <row r="2261" spans="11:11" x14ac:dyDescent="0.25">
      <c r="K2261" s="64"/>
    </row>
    <row r="2262" spans="11:11" x14ac:dyDescent="0.25">
      <c r="K2262" s="64"/>
    </row>
    <row r="2263" spans="11:11" x14ac:dyDescent="0.25">
      <c r="K2263" s="64"/>
    </row>
    <row r="2264" spans="11:11" x14ac:dyDescent="0.25">
      <c r="K2264" s="64"/>
    </row>
    <row r="2265" spans="11:11" x14ac:dyDescent="0.25">
      <c r="K2265" s="64"/>
    </row>
    <row r="2266" spans="11:11" x14ac:dyDescent="0.25">
      <c r="K2266" s="64"/>
    </row>
    <row r="2267" spans="11:11" x14ac:dyDescent="0.25">
      <c r="K2267" s="64"/>
    </row>
    <row r="2268" spans="11:11" x14ac:dyDescent="0.25">
      <c r="K2268" s="64"/>
    </row>
    <row r="2269" spans="11:11" x14ac:dyDescent="0.25">
      <c r="K2269" s="64"/>
    </row>
    <row r="2270" spans="11:11" x14ac:dyDescent="0.25">
      <c r="K2270" s="64"/>
    </row>
    <row r="2271" spans="11:11" x14ac:dyDescent="0.25">
      <c r="K2271" s="64"/>
    </row>
    <row r="2272" spans="11:11" x14ac:dyDescent="0.25">
      <c r="K2272" s="64"/>
    </row>
    <row r="2273" spans="11:11" x14ac:dyDescent="0.25">
      <c r="K2273" s="64"/>
    </row>
    <row r="2274" spans="11:11" x14ac:dyDescent="0.25">
      <c r="K2274" s="64"/>
    </row>
    <row r="2275" spans="11:11" x14ac:dyDescent="0.25">
      <c r="K2275" s="64"/>
    </row>
    <row r="2276" spans="11:11" x14ac:dyDescent="0.25">
      <c r="K2276" s="64"/>
    </row>
    <row r="2277" spans="11:11" x14ac:dyDescent="0.25">
      <c r="K2277" s="64"/>
    </row>
    <row r="2278" spans="11:11" x14ac:dyDescent="0.25">
      <c r="K2278" s="64"/>
    </row>
    <row r="2279" spans="11:11" x14ac:dyDescent="0.25">
      <c r="K2279" s="64"/>
    </row>
    <row r="2280" spans="11:11" x14ac:dyDescent="0.25">
      <c r="K2280" s="64"/>
    </row>
    <row r="2281" spans="11:11" x14ac:dyDescent="0.25">
      <c r="K2281" s="64"/>
    </row>
    <row r="2282" spans="11:11" x14ac:dyDescent="0.25">
      <c r="K2282" s="64"/>
    </row>
    <row r="2283" spans="11:11" x14ac:dyDescent="0.25">
      <c r="K2283" s="64"/>
    </row>
    <row r="2284" spans="11:11" x14ac:dyDescent="0.25">
      <c r="K2284" s="64"/>
    </row>
    <row r="2285" spans="11:11" x14ac:dyDescent="0.25">
      <c r="K2285" s="64"/>
    </row>
    <row r="2286" spans="11:11" x14ac:dyDescent="0.25">
      <c r="K2286" s="64"/>
    </row>
    <row r="2287" spans="11:11" x14ac:dyDescent="0.25">
      <c r="K2287" s="64"/>
    </row>
    <row r="2288" spans="11:11" x14ac:dyDescent="0.25">
      <c r="K2288" s="64"/>
    </row>
    <row r="2289" spans="11:11" x14ac:dyDescent="0.25">
      <c r="K2289" s="64"/>
    </row>
    <row r="2290" spans="11:11" x14ac:dyDescent="0.25">
      <c r="K2290" s="64"/>
    </row>
    <row r="2291" spans="11:11" x14ac:dyDescent="0.25">
      <c r="K2291" s="64"/>
    </row>
    <row r="2292" spans="11:11" x14ac:dyDescent="0.25">
      <c r="K2292" s="64"/>
    </row>
    <row r="2293" spans="11:11" x14ac:dyDescent="0.25">
      <c r="K2293" s="64"/>
    </row>
    <row r="2294" spans="11:11" x14ac:dyDescent="0.25">
      <c r="K2294" s="64"/>
    </row>
    <row r="2295" spans="11:11" x14ac:dyDescent="0.25">
      <c r="K2295" s="64"/>
    </row>
    <row r="2296" spans="11:11" x14ac:dyDescent="0.25">
      <c r="K2296" s="64"/>
    </row>
    <row r="2297" spans="11:11" x14ac:dyDescent="0.25">
      <c r="K2297" s="64"/>
    </row>
    <row r="2298" spans="11:11" x14ac:dyDescent="0.25">
      <c r="K2298" s="64"/>
    </row>
    <row r="2299" spans="11:11" x14ac:dyDescent="0.25">
      <c r="K2299" s="64"/>
    </row>
    <row r="2300" spans="11:11" x14ac:dyDescent="0.25">
      <c r="K2300" s="64"/>
    </row>
    <row r="2301" spans="11:11" x14ac:dyDescent="0.25">
      <c r="K2301" s="64"/>
    </row>
    <row r="2302" spans="11:11" x14ac:dyDescent="0.25">
      <c r="K2302" s="64"/>
    </row>
    <row r="2303" spans="11:11" x14ac:dyDescent="0.25">
      <c r="K2303" s="64"/>
    </row>
    <row r="2304" spans="11:11" x14ac:dyDescent="0.25">
      <c r="K2304" s="64"/>
    </row>
    <row r="2305" spans="11:11" x14ac:dyDescent="0.25">
      <c r="K2305" s="64"/>
    </row>
    <row r="2306" spans="11:11" x14ac:dyDescent="0.25">
      <c r="K2306" s="64"/>
    </row>
    <row r="2307" spans="11:11" x14ac:dyDescent="0.25">
      <c r="K2307" s="64"/>
    </row>
    <row r="2308" spans="11:11" x14ac:dyDescent="0.25">
      <c r="K2308" s="64"/>
    </row>
    <row r="2309" spans="11:11" x14ac:dyDescent="0.25">
      <c r="K2309" s="64"/>
    </row>
    <row r="2310" spans="11:11" x14ac:dyDescent="0.25">
      <c r="K2310" s="64"/>
    </row>
    <row r="2311" spans="11:11" x14ac:dyDescent="0.25">
      <c r="K2311" s="64"/>
    </row>
    <row r="2312" spans="11:11" x14ac:dyDescent="0.25">
      <c r="K2312" s="64"/>
    </row>
    <row r="2313" spans="11:11" x14ac:dyDescent="0.25">
      <c r="K2313" s="64"/>
    </row>
    <row r="2314" spans="11:11" x14ac:dyDescent="0.25">
      <c r="K2314" s="64"/>
    </row>
    <row r="2315" spans="11:11" x14ac:dyDescent="0.25">
      <c r="K2315" s="64"/>
    </row>
    <row r="2316" spans="11:11" x14ac:dyDescent="0.25">
      <c r="K2316" s="64"/>
    </row>
    <row r="2317" spans="11:11" x14ac:dyDescent="0.25">
      <c r="K2317" s="64"/>
    </row>
    <row r="2318" spans="11:11" x14ac:dyDescent="0.25">
      <c r="K2318" s="64"/>
    </row>
    <row r="2319" spans="11:11" x14ac:dyDescent="0.25">
      <c r="K2319" s="64"/>
    </row>
    <row r="2320" spans="11:11" x14ac:dyDescent="0.25">
      <c r="K2320" s="64"/>
    </row>
    <row r="2321" spans="11:11" x14ac:dyDescent="0.25">
      <c r="K2321" s="64"/>
    </row>
    <row r="2322" spans="11:11" x14ac:dyDescent="0.25">
      <c r="K2322" s="64"/>
    </row>
    <row r="2323" spans="11:11" x14ac:dyDescent="0.25">
      <c r="K2323" s="64"/>
    </row>
    <row r="2324" spans="11:11" x14ac:dyDescent="0.25">
      <c r="K2324" s="64"/>
    </row>
    <row r="2325" spans="11:11" x14ac:dyDescent="0.25">
      <c r="K2325" s="64"/>
    </row>
    <row r="2326" spans="11:11" x14ac:dyDescent="0.25">
      <c r="K2326" s="64"/>
    </row>
    <row r="2327" spans="11:11" x14ac:dyDescent="0.25">
      <c r="K2327" s="64"/>
    </row>
    <row r="2328" spans="11:11" x14ac:dyDescent="0.25">
      <c r="K2328" s="64"/>
    </row>
    <row r="2329" spans="11:11" x14ac:dyDescent="0.25">
      <c r="K2329" s="64"/>
    </row>
    <row r="2330" spans="11:11" x14ac:dyDescent="0.25">
      <c r="K2330" s="64"/>
    </row>
    <row r="2331" spans="11:11" x14ac:dyDescent="0.25">
      <c r="K2331" s="64"/>
    </row>
    <row r="2332" spans="11:11" x14ac:dyDescent="0.25">
      <c r="K2332" s="64"/>
    </row>
    <row r="2333" spans="11:11" x14ac:dyDescent="0.25">
      <c r="K2333" s="64"/>
    </row>
    <row r="2334" spans="11:11" x14ac:dyDescent="0.25">
      <c r="K2334" s="64"/>
    </row>
    <row r="2335" spans="11:11" x14ac:dyDescent="0.25">
      <c r="K2335" s="64"/>
    </row>
    <row r="2336" spans="11:11" x14ac:dyDescent="0.25">
      <c r="K2336" s="64"/>
    </row>
    <row r="2337" spans="11:11" x14ac:dyDescent="0.25">
      <c r="K2337" s="64"/>
    </row>
    <row r="2338" spans="11:11" x14ac:dyDescent="0.25">
      <c r="K2338" s="64"/>
    </row>
    <row r="2339" spans="11:11" x14ac:dyDescent="0.25">
      <c r="K2339" s="64"/>
    </row>
    <row r="2340" spans="11:11" x14ac:dyDescent="0.25">
      <c r="K2340" s="64"/>
    </row>
    <row r="2341" spans="11:11" x14ac:dyDescent="0.25">
      <c r="K2341" s="64"/>
    </row>
    <row r="2342" spans="11:11" x14ac:dyDescent="0.25">
      <c r="K2342" s="64"/>
    </row>
    <row r="2343" spans="11:11" x14ac:dyDescent="0.25">
      <c r="K2343" s="64"/>
    </row>
    <row r="2344" spans="11:11" x14ac:dyDescent="0.25">
      <c r="K2344" s="64"/>
    </row>
    <row r="2345" spans="11:11" x14ac:dyDescent="0.25">
      <c r="K2345" s="64"/>
    </row>
    <row r="2346" spans="11:11" x14ac:dyDescent="0.25">
      <c r="K2346" s="64"/>
    </row>
    <row r="2347" spans="11:11" x14ac:dyDescent="0.25">
      <c r="K2347" s="64"/>
    </row>
    <row r="2348" spans="11:11" x14ac:dyDescent="0.25">
      <c r="K2348" s="64"/>
    </row>
    <row r="2349" spans="11:11" x14ac:dyDescent="0.25">
      <c r="K2349" s="64"/>
    </row>
    <row r="2350" spans="11:11" x14ac:dyDescent="0.25">
      <c r="K2350" s="64"/>
    </row>
    <row r="2351" spans="11:11" x14ac:dyDescent="0.25">
      <c r="K2351" s="64"/>
    </row>
    <row r="2352" spans="11:11" x14ac:dyDescent="0.25">
      <c r="K2352" s="64"/>
    </row>
    <row r="2353" spans="11:11" x14ac:dyDescent="0.25">
      <c r="K2353" s="64"/>
    </row>
    <row r="2354" spans="11:11" x14ac:dyDescent="0.25">
      <c r="K2354" s="64"/>
    </row>
    <row r="2355" spans="11:11" x14ac:dyDescent="0.25">
      <c r="K2355" s="64"/>
    </row>
    <row r="2356" spans="11:11" x14ac:dyDescent="0.25">
      <c r="K2356" s="64"/>
    </row>
    <row r="2357" spans="11:11" x14ac:dyDescent="0.25">
      <c r="K2357" s="64"/>
    </row>
    <row r="2358" spans="11:11" x14ac:dyDescent="0.25">
      <c r="K2358" s="64"/>
    </row>
    <row r="2359" spans="11:11" x14ac:dyDescent="0.25">
      <c r="K2359" s="64"/>
    </row>
    <row r="2360" spans="11:11" x14ac:dyDescent="0.25">
      <c r="K2360" s="64"/>
    </row>
    <row r="2361" spans="11:11" x14ac:dyDescent="0.25">
      <c r="K2361" s="64"/>
    </row>
    <row r="2362" spans="11:11" x14ac:dyDescent="0.25">
      <c r="K2362" s="64"/>
    </row>
    <row r="2363" spans="11:11" x14ac:dyDescent="0.25">
      <c r="K2363" s="64"/>
    </row>
    <row r="2364" spans="11:11" x14ac:dyDescent="0.25">
      <c r="K2364" s="64"/>
    </row>
    <row r="2365" spans="11:11" x14ac:dyDescent="0.25">
      <c r="K2365" s="64"/>
    </row>
    <row r="2366" spans="11:11" x14ac:dyDescent="0.25">
      <c r="K2366" s="64"/>
    </row>
    <row r="2367" spans="11:11" x14ac:dyDescent="0.25">
      <c r="K2367" s="64"/>
    </row>
    <row r="2368" spans="11:11" x14ac:dyDescent="0.25">
      <c r="K2368" s="64"/>
    </row>
    <row r="2369" spans="11:11" x14ac:dyDescent="0.25">
      <c r="K2369" s="64"/>
    </row>
    <row r="2370" spans="11:11" x14ac:dyDescent="0.25">
      <c r="K2370" s="64"/>
    </row>
    <row r="2371" spans="11:11" x14ac:dyDescent="0.25">
      <c r="K2371" s="64"/>
    </row>
    <row r="2372" spans="11:11" x14ac:dyDescent="0.25">
      <c r="K2372" s="64"/>
    </row>
    <row r="2373" spans="11:11" x14ac:dyDescent="0.25">
      <c r="K2373" s="64"/>
    </row>
    <row r="2374" spans="11:11" x14ac:dyDescent="0.25">
      <c r="K2374" s="64"/>
    </row>
    <row r="2375" spans="11:11" x14ac:dyDescent="0.25">
      <c r="K2375" s="64"/>
    </row>
    <row r="2376" spans="11:11" x14ac:dyDescent="0.25">
      <c r="K2376" s="64"/>
    </row>
    <row r="2377" spans="11:11" x14ac:dyDescent="0.25">
      <c r="K2377" s="64"/>
    </row>
    <row r="2378" spans="11:11" x14ac:dyDescent="0.25">
      <c r="K2378" s="64"/>
    </row>
    <row r="2379" spans="11:11" x14ac:dyDescent="0.25">
      <c r="K2379" s="64"/>
    </row>
    <row r="2380" spans="11:11" x14ac:dyDescent="0.25">
      <c r="K2380" s="64"/>
    </row>
    <row r="2381" spans="11:11" x14ac:dyDescent="0.25">
      <c r="K2381" s="64"/>
    </row>
    <row r="2382" spans="11:11" x14ac:dyDescent="0.25">
      <c r="K2382" s="64"/>
    </row>
    <row r="2383" spans="11:11" x14ac:dyDescent="0.25">
      <c r="K2383" s="64"/>
    </row>
    <row r="2384" spans="11:11" x14ac:dyDescent="0.25">
      <c r="K2384" s="64"/>
    </row>
    <row r="2385" spans="11:11" x14ac:dyDescent="0.25">
      <c r="K2385" s="64"/>
    </row>
    <row r="2386" spans="11:11" x14ac:dyDescent="0.25">
      <c r="K2386" s="64"/>
    </row>
    <row r="2387" spans="11:11" x14ac:dyDescent="0.25">
      <c r="K2387" s="64"/>
    </row>
    <row r="2388" spans="11:11" x14ac:dyDescent="0.25">
      <c r="K2388" s="64"/>
    </row>
    <row r="2389" spans="11:11" x14ac:dyDescent="0.25">
      <c r="K2389" s="64"/>
    </row>
    <row r="2390" spans="11:11" x14ac:dyDescent="0.25">
      <c r="K2390" s="64"/>
    </row>
    <row r="2391" spans="11:11" x14ac:dyDescent="0.25">
      <c r="K2391" s="64"/>
    </row>
    <row r="2392" spans="11:11" x14ac:dyDescent="0.25">
      <c r="K2392" s="64"/>
    </row>
    <row r="2393" spans="11:11" x14ac:dyDescent="0.25">
      <c r="K2393" s="64"/>
    </row>
    <row r="2394" spans="11:11" x14ac:dyDescent="0.25">
      <c r="K2394" s="64"/>
    </row>
    <row r="2395" spans="11:11" x14ac:dyDescent="0.25">
      <c r="K2395" s="64"/>
    </row>
    <row r="2396" spans="11:11" x14ac:dyDescent="0.25">
      <c r="K2396" s="64"/>
    </row>
    <row r="2397" spans="11:11" x14ac:dyDescent="0.25">
      <c r="K2397" s="64"/>
    </row>
    <row r="2398" spans="11:11" x14ac:dyDescent="0.25">
      <c r="K2398" s="64"/>
    </row>
    <row r="2399" spans="11:11" x14ac:dyDescent="0.25">
      <c r="K2399" s="64"/>
    </row>
    <row r="2400" spans="11:11" x14ac:dyDescent="0.25">
      <c r="K2400" s="64"/>
    </row>
    <row r="2401" spans="11:11" x14ac:dyDescent="0.25">
      <c r="K2401" s="64"/>
    </row>
    <row r="2402" spans="11:11" x14ac:dyDescent="0.25">
      <c r="K2402" s="64"/>
    </row>
    <row r="2403" spans="11:11" x14ac:dyDescent="0.25">
      <c r="K2403" s="64"/>
    </row>
    <row r="2404" spans="11:11" x14ac:dyDescent="0.25">
      <c r="K2404" s="64"/>
    </row>
    <row r="2405" spans="11:11" x14ac:dyDescent="0.25">
      <c r="K2405" s="64"/>
    </row>
    <row r="2406" spans="11:11" x14ac:dyDescent="0.25">
      <c r="K2406" s="64"/>
    </row>
    <row r="2407" spans="11:11" x14ac:dyDescent="0.25">
      <c r="K2407" s="64"/>
    </row>
    <row r="2408" spans="11:11" x14ac:dyDescent="0.25">
      <c r="K2408" s="64"/>
    </row>
    <row r="2409" spans="11:11" x14ac:dyDescent="0.25">
      <c r="K2409" s="64"/>
    </row>
    <row r="2410" spans="11:11" x14ac:dyDescent="0.25">
      <c r="K2410" s="64"/>
    </row>
    <row r="2411" spans="11:11" x14ac:dyDescent="0.25">
      <c r="K2411" s="64"/>
    </row>
    <row r="2412" spans="11:11" x14ac:dyDescent="0.25">
      <c r="K2412" s="64"/>
    </row>
    <row r="2413" spans="11:11" x14ac:dyDescent="0.25">
      <c r="K2413" s="64"/>
    </row>
    <row r="2414" spans="11:11" x14ac:dyDescent="0.25">
      <c r="K2414" s="64"/>
    </row>
    <row r="2415" spans="11:11" x14ac:dyDescent="0.25">
      <c r="K2415" s="64"/>
    </row>
    <row r="2416" spans="11:11" x14ac:dyDescent="0.25">
      <c r="K2416" s="64"/>
    </row>
    <row r="2417" spans="11:11" x14ac:dyDescent="0.25">
      <c r="K2417" s="64"/>
    </row>
    <row r="2418" spans="11:11" x14ac:dyDescent="0.25">
      <c r="K2418" s="64"/>
    </row>
    <row r="2419" spans="11:11" x14ac:dyDescent="0.25">
      <c r="K2419" s="64"/>
    </row>
    <row r="2420" spans="11:11" x14ac:dyDescent="0.25">
      <c r="K2420" s="64"/>
    </row>
    <row r="2421" spans="11:11" x14ac:dyDescent="0.25">
      <c r="K2421" s="64"/>
    </row>
    <row r="2422" spans="11:11" x14ac:dyDescent="0.25">
      <c r="K2422" s="64"/>
    </row>
    <row r="2423" spans="11:11" x14ac:dyDescent="0.25">
      <c r="K2423" s="64"/>
    </row>
    <row r="2424" spans="11:11" x14ac:dyDescent="0.25">
      <c r="K2424" s="64"/>
    </row>
    <row r="2425" spans="11:11" x14ac:dyDescent="0.25">
      <c r="K2425" s="64"/>
    </row>
    <row r="2426" spans="11:11" x14ac:dyDescent="0.25">
      <c r="K2426" s="64"/>
    </row>
    <row r="2427" spans="11:11" x14ac:dyDescent="0.25">
      <c r="K2427" s="64"/>
    </row>
    <row r="2428" spans="11:11" x14ac:dyDescent="0.25">
      <c r="K2428" s="64"/>
    </row>
    <row r="2429" spans="11:11" x14ac:dyDescent="0.25">
      <c r="K2429" s="64"/>
    </row>
    <row r="2430" spans="11:11" x14ac:dyDescent="0.25">
      <c r="K2430" s="64"/>
    </row>
    <row r="2431" spans="11:11" x14ac:dyDescent="0.25">
      <c r="K2431" s="64"/>
    </row>
    <row r="2432" spans="11:11" x14ac:dyDescent="0.25">
      <c r="K2432" s="64"/>
    </row>
    <row r="2433" spans="11:11" x14ac:dyDescent="0.25">
      <c r="K2433" s="64"/>
    </row>
    <row r="2434" spans="11:11" x14ac:dyDescent="0.25">
      <c r="K2434" s="64"/>
    </row>
    <row r="2435" spans="11:11" x14ac:dyDescent="0.25">
      <c r="K2435" s="64"/>
    </row>
    <row r="2436" spans="11:11" x14ac:dyDescent="0.25">
      <c r="K2436" s="64"/>
    </row>
    <row r="2437" spans="11:11" x14ac:dyDescent="0.25">
      <c r="K2437" s="64"/>
    </row>
    <row r="2438" spans="11:11" x14ac:dyDescent="0.25">
      <c r="K2438" s="64"/>
    </row>
    <row r="2439" spans="11:11" x14ac:dyDescent="0.25">
      <c r="K2439" s="64"/>
    </row>
    <row r="2440" spans="11:11" x14ac:dyDescent="0.25">
      <c r="K2440" s="64"/>
    </row>
    <row r="2441" spans="11:11" x14ac:dyDescent="0.25">
      <c r="K2441" s="64"/>
    </row>
    <row r="2442" spans="11:11" x14ac:dyDescent="0.25">
      <c r="K2442" s="64"/>
    </row>
    <row r="2443" spans="11:11" x14ac:dyDescent="0.25">
      <c r="K2443" s="64"/>
    </row>
    <row r="2444" spans="11:11" x14ac:dyDescent="0.25">
      <c r="K2444" s="64"/>
    </row>
    <row r="2445" spans="11:11" x14ac:dyDescent="0.25">
      <c r="K2445" s="64"/>
    </row>
    <row r="2446" spans="11:11" x14ac:dyDescent="0.25">
      <c r="K2446" s="64"/>
    </row>
    <row r="2447" spans="11:11" x14ac:dyDescent="0.25">
      <c r="K2447" s="64"/>
    </row>
    <row r="2448" spans="11:11" x14ac:dyDescent="0.25">
      <c r="K2448" s="64"/>
    </row>
    <row r="2449" spans="11:11" x14ac:dyDescent="0.25">
      <c r="K2449" s="64"/>
    </row>
    <row r="2450" spans="11:11" x14ac:dyDescent="0.25">
      <c r="K2450" s="64"/>
    </row>
    <row r="2451" spans="11:11" x14ac:dyDescent="0.25">
      <c r="K2451" s="64"/>
    </row>
    <row r="2452" spans="11:11" x14ac:dyDescent="0.25">
      <c r="K2452" s="64"/>
    </row>
    <row r="2453" spans="11:11" x14ac:dyDescent="0.25">
      <c r="K2453" s="64"/>
    </row>
    <row r="2454" spans="11:11" x14ac:dyDescent="0.25">
      <c r="K2454" s="64"/>
    </row>
    <row r="2455" spans="11:11" x14ac:dyDescent="0.25">
      <c r="K2455" s="64"/>
    </row>
    <row r="2456" spans="11:11" x14ac:dyDescent="0.25">
      <c r="K2456" s="64"/>
    </row>
    <row r="2457" spans="11:11" x14ac:dyDescent="0.25">
      <c r="K2457" s="64"/>
    </row>
    <row r="2458" spans="11:11" x14ac:dyDescent="0.25">
      <c r="K2458" s="64"/>
    </row>
    <row r="2459" spans="11:11" x14ac:dyDescent="0.25">
      <c r="K2459" s="64"/>
    </row>
    <row r="2460" spans="11:11" x14ac:dyDescent="0.25">
      <c r="K2460" s="64"/>
    </row>
    <row r="2461" spans="11:11" x14ac:dyDescent="0.25">
      <c r="K2461" s="64"/>
    </row>
    <row r="2462" spans="11:11" x14ac:dyDescent="0.25">
      <c r="K2462" s="64"/>
    </row>
    <row r="2463" spans="11:11" x14ac:dyDescent="0.25">
      <c r="K2463" s="64"/>
    </row>
    <row r="2464" spans="11:11" x14ac:dyDescent="0.25">
      <c r="K2464" s="64"/>
    </row>
    <row r="2465" spans="11:11" x14ac:dyDescent="0.25">
      <c r="K2465" s="64"/>
    </row>
    <row r="2466" spans="11:11" x14ac:dyDescent="0.25">
      <c r="K2466" s="64"/>
    </row>
    <row r="2467" spans="11:11" x14ac:dyDescent="0.25">
      <c r="K2467" s="64"/>
    </row>
    <row r="2468" spans="11:11" x14ac:dyDescent="0.25">
      <c r="K2468" s="64"/>
    </row>
    <row r="2469" spans="11:11" x14ac:dyDescent="0.25">
      <c r="K2469" s="64"/>
    </row>
    <row r="2470" spans="11:11" x14ac:dyDescent="0.25">
      <c r="K2470" s="64"/>
    </row>
    <row r="2471" spans="11:11" x14ac:dyDescent="0.25">
      <c r="K2471" s="64"/>
    </row>
    <row r="2472" spans="11:11" x14ac:dyDescent="0.25">
      <c r="K2472" s="64"/>
    </row>
    <row r="2473" spans="11:11" x14ac:dyDescent="0.25">
      <c r="K2473" s="64"/>
    </row>
    <row r="2474" spans="11:11" x14ac:dyDescent="0.25">
      <c r="K2474" s="64"/>
    </row>
    <row r="2475" spans="11:11" x14ac:dyDescent="0.25">
      <c r="K2475" s="64"/>
    </row>
    <row r="2476" spans="11:11" x14ac:dyDescent="0.25">
      <c r="K2476" s="64"/>
    </row>
    <row r="2477" spans="11:11" x14ac:dyDescent="0.25">
      <c r="K2477" s="64"/>
    </row>
    <row r="2478" spans="11:11" x14ac:dyDescent="0.25">
      <c r="K2478" s="64"/>
    </row>
    <row r="2479" spans="11:11" x14ac:dyDescent="0.25">
      <c r="K2479" s="64"/>
    </row>
    <row r="2480" spans="11:11" x14ac:dyDescent="0.25">
      <c r="K2480" s="64"/>
    </row>
    <row r="2481" spans="11:11" x14ac:dyDescent="0.25">
      <c r="K2481" s="64"/>
    </row>
    <row r="2482" spans="11:11" x14ac:dyDescent="0.25">
      <c r="K2482" s="64"/>
    </row>
    <row r="2483" spans="11:11" x14ac:dyDescent="0.25">
      <c r="K2483" s="64"/>
    </row>
    <row r="2484" spans="11:11" x14ac:dyDescent="0.25">
      <c r="K2484" s="64"/>
    </row>
    <row r="2485" spans="11:11" x14ac:dyDescent="0.25">
      <c r="K2485" s="64"/>
    </row>
    <row r="2486" spans="11:11" x14ac:dyDescent="0.25">
      <c r="K2486" s="64"/>
    </row>
    <row r="2487" spans="11:11" x14ac:dyDescent="0.25">
      <c r="K2487" s="64"/>
    </row>
    <row r="2488" spans="11:11" x14ac:dyDescent="0.25">
      <c r="K2488" s="64"/>
    </row>
    <row r="2489" spans="11:11" x14ac:dyDescent="0.25">
      <c r="K2489" s="64"/>
    </row>
    <row r="2490" spans="11:11" x14ac:dyDescent="0.25">
      <c r="K2490" s="64"/>
    </row>
    <row r="2491" spans="11:11" x14ac:dyDescent="0.25">
      <c r="K2491" s="64"/>
    </row>
    <row r="2492" spans="11:11" x14ac:dyDescent="0.25">
      <c r="K2492" s="64"/>
    </row>
    <row r="2493" spans="11:11" x14ac:dyDescent="0.25">
      <c r="K2493" s="64"/>
    </row>
    <row r="2494" spans="11:11" x14ac:dyDescent="0.25">
      <c r="K2494" s="64"/>
    </row>
    <row r="2495" spans="11:11" x14ac:dyDescent="0.25">
      <c r="K2495" s="64"/>
    </row>
    <row r="2496" spans="11:11" x14ac:dyDescent="0.25">
      <c r="K2496" s="64"/>
    </row>
    <row r="2497" spans="11:11" x14ac:dyDescent="0.25">
      <c r="K2497" s="64"/>
    </row>
    <row r="2498" spans="11:11" x14ac:dyDescent="0.25">
      <c r="K2498" s="64"/>
    </row>
    <row r="2499" spans="11:11" x14ac:dyDescent="0.25">
      <c r="K2499" s="64"/>
    </row>
    <row r="2500" spans="11:11" x14ac:dyDescent="0.25">
      <c r="K2500" s="64"/>
    </row>
    <row r="2501" spans="11:11" x14ac:dyDescent="0.25">
      <c r="K2501" s="64"/>
    </row>
    <row r="2502" spans="11:11" x14ac:dyDescent="0.25">
      <c r="K2502" s="64"/>
    </row>
    <row r="2503" spans="11:11" x14ac:dyDescent="0.25">
      <c r="K2503" s="64"/>
    </row>
    <row r="2504" spans="11:11" x14ac:dyDescent="0.25">
      <c r="K2504" s="64"/>
    </row>
    <row r="2505" spans="11:11" x14ac:dyDescent="0.25">
      <c r="K2505" s="64"/>
    </row>
    <row r="2506" spans="11:11" x14ac:dyDescent="0.25">
      <c r="K2506" s="64"/>
    </row>
    <row r="2507" spans="11:11" x14ac:dyDescent="0.25">
      <c r="K2507" s="64"/>
    </row>
    <row r="2508" spans="11:11" x14ac:dyDescent="0.25">
      <c r="K2508" s="64"/>
    </row>
    <row r="2509" spans="11:11" x14ac:dyDescent="0.25">
      <c r="K2509" s="64"/>
    </row>
    <row r="2510" spans="11:11" x14ac:dyDescent="0.25">
      <c r="K2510" s="64"/>
    </row>
    <row r="2511" spans="11:11" x14ac:dyDescent="0.25">
      <c r="K2511" s="64"/>
    </row>
    <row r="2512" spans="11:11" x14ac:dyDescent="0.25">
      <c r="K2512" s="64"/>
    </row>
    <row r="2513" spans="11:11" x14ac:dyDescent="0.25">
      <c r="K2513" s="64"/>
    </row>
    <row r="2514" spans="11:11" x14ac:dyDescent="0.25">
      <c r="K2514" s="64"/>
    </row>
    <row r="2515" spans="11:11" x14ac:dyDescent="0.25">
      <c r="K2515" s="64"/>
    </row>
    <row r="2516" spans="11:11" x14ac:dyDescent="0.25">
      <c r="K2516" s="64"/>
    </row>
    <row r="2517" spans="11:11" x14ac:dyDescent="0.25">
      <c r="K2517" s="64"/>
    </row>
    <row r="2518" spans="11:11" x14ac:dyDescent="0.25">
      <c r="K2518" s="64"/>
    </row>
    <row r="2519" spans="11:11" x14ac:dyDescent="0.25">
      <c r="K2519" s="64"/>
    </row>
    <row r="2520" spans="11:11" x14ac:dyDescent="0.25">
      <c r="K2520" s="64"/>
    </row>
    <row r="2521" spans="11:11" x14ac:dyDescent="0.25">
      <c r="K2521" s="64"/>
    </row>
    <row r="2522" spans="11:11" x14ac:dyDescent="0.25">
      <c r="K2522" s="64"/>
    </row>
    <row r="2523" spans="11:11" x14ac:dyDescent="0.25">
      <c r="K2523" s="64"/>
    </row>
    <row r="2524" spans="11:11" x14ac:dyDescent="0.25">
      <c r="K2524" s="64"/>
    </row>
    <row r="2525" spans="11:11" x14ac:dyDescent="0.25">
      <c r="K2525" s="64"/>
    </row>
    <row r="2526" spans="11:11" x14ac:dyDescent="0.25">
      <c r="K2526" s="64"/>
    </row>
    <row r="2527" spans="11:11" x14ac:dyDescent="0.25">
      <c r="K2527" s="64"/>
    </row>
    <row r="2528" spans="11:11" x14ac:dyDescent="0.25">
      <c r="K2528" s="64"/>
    </row>
    <row r="2529" spans="11:11" x14ac:dyDescent="0.25">
      <c r="K2529" s="64"/>
    </row>
    <row r="2530" spans="11:11" x14ac:dyDescent="0.25">
      <c r="K2530" s="64"/>
    </row>
    <row r="2531" spans="11:11" x14ac:dyDescent="0.25">
      <c r="K2531" s="64"/>
    </row>
    <row r="2532" spans="11:11" x14ac:dyDescent="0.25">
      <c r="K2532" s="64"/>
    </row>
    <row r="2533" spans="11:11" x14ac:dyDescent="0.25">
      <c r="K2533" s="64"/>
    </row>
    <row r="2534" spans="11:11" x14ac:dyDescent="0.25">
      <c r="K2534" s="64"/>
    </row>
    <row r="2535" spans="11:11" x14ac:dyDescent="0.25">
      <c r="K2535" s="64"/>
    </row>
    <row r="2536" spans="11:11" x14ac:dyDescent="0.25">
      <c r="K2536" s="64"/>
    </row>
    <row r="2537" spans="11:11" x14ac:dyDescent="0.25">
      <c r="K2537" s="64"/>
    </row>
    <row r="2538" spans="11:11" x14ac:dyDescent="0.25">
      <c r="K2538" s="64"/>
    </row>
    <row r="2539" spans="11:11" x14ac:dyDescent="0.25">
      <c r="K2539" s="64"/>
    </row>
    <row r="2540" spans="11:11" x14ac:dyDescent="0.25">
      <c r="K2540" s="64"/>
    </row>
    <row r="2541" spans="11:11" x14ac:dyDescent="0.25">
      <c r="K2541" s="64"/>
    </row>
    <row r="2542" spans="11:11" x14ac:dyDescent="0.25">
      <c r="K2542" s="64"/>
    </row>
    <row r="2543" spans="11:11" x14ac:dyDescent="0.25">
      <c r="K2543" s="64"/>
    </row>
    <row r="2544" spans="11:11" x14ac:dyDescent="0.25">
      <c r="K2544" s="64"/>
    </row>
    <row r="2545" spans="11:11" x14ac:dyDescent="0.25">
      <c r="K2545" s="64"/>
    </row>
    <row r="2546" spans="11:11" x14ac:dyDescent="0.25">
      <c r="K2546" s="64"/>
    </row>
    <row r="2547" spans="11:11" x14ac:dyDescent="0.25">
      <c r="K2547" s="64"/>
    </row>
    <row r="2548" spans="11:11" x14ac:dyDescent="0.25">
      <c r="K2548" s="64"/>
    </row>
    <row r="2549" spans="11:11" x14ac:dyDescent="0.25">
      <c r="K2549" s="64"/>
    </row>
    <row r="2550" spans="11:11" x14ac:dyDescent="0.25">
      <c r="K2550" s="64"/>
    </row>
    <row r="2551" spans="11:11" x14ac:dyDescent="0.25">
      <c r="K2551" s="64"/>
    </row>
    <row r="2552" spans="11:11" x14ac:dyDescent="0.25">
      <c r="K2552" s="64"/>
    </row>
    <row r="2553" spans="11:11" x14ac:dyDescent="0.25">
      <c r="K2553" s="64"/>
    </row>
    <row r="2554" spans="11:11" x14ac:dyDescent="0.25">
      <c r="K2554" s="64"/>
    </row>
    <row r="2555" spans="11:11" x14ac:dyDescent="0.25">
      <c r="K2555" s="64"/>
    </row>
    <row r="2556" spans="11:11" x14ac:dyDescent="0.25">
      <c r="K2556" s="64"/>
    </row>
    <row r="2557" spans="11:11" x14ac:dyDescent="0.25">
      <c r="K2557" s="64"/>
    </row>
    <row r="2558" spans="11:11" x14ac:dyDescent="0.25">
      <c r="K2558" s="64"/>
    </row>
    <row r="2559" spans="11:11" x14ac:dyDescent="0.25">
      <c r="K2559" s="64"/>
    </row>
    <row r="2560" spans="11:11" x14ac:dyDescent="0.25">
      <c r="K2560" s="64"/>
    </row>
    <row r="2561" spans="11:11" x14ac:dyDescent="0.25">
      <c r="K2561" s="64"/>
    </row>
    <row r="2562" spans="11:11" x14ac:dyDescent="0.25">
      <c r="K2562" s="64"/>
    </row>
    <row r="2563" spans="11:11" x14ac:dyDescent="0.25">
      <c r="K2563" s="64"/>
    </row>
    <row r="2564" spans="11:11" x14ac:dyDescent="0.25">
      <c r="K2564" s="64"/>
    </row>
    <row r="2565" spans="11:11" x14ac:dyDescent="0.25">
      <c r="K2565" s="64"/>
    </row>
    <row r="2566" spans="11:11" x14ac:dyDescent="0.25">
      <c r="K2566" s="64"/>
    </row>
    <row r="2567" spans="11:11" x14ac:dyDescent="0.25">
      <c r="K2567" s="64"/>
    </row>
    <row r="2568" spans="11:11" x14ac:dyDescent="0.25">
      <c r="K2568" s="64"/>
    </row>
    <row r="2569" spans="11:11" x14ac:dyDescent="0.25">
      <c r="K2569" s="64"/>
    </row>
    <row r="2570" spans="11:11" x14ac:dyDescent="0.25">
      <c r="K2570" s="64"/>
    </row>
    <row r="2571" spans="11:11" x14ac:dyDescent="0.25">
      <c r="K2571" s="64"/>
    </row>
    <row r="2572" spans="11:11" x14ac:dyDescent="0.25">
      <c r="K2572" s="64"/>
    </row>
    <row r="2573" spans="11:11" x14ac:dyDescent="0.25">
      <c r="K2573" s="64"/>
    </row>
    <row r="2574" spans="11:11" x14ac:dyDescent="0.25">
      <c r="K2574" s="64"/>
    </row>
    <row r="2575" spans="11:11" x14ac:dyDescent="0.25">
      <c r="K2575" s="64"/>
    </row>
    <row r="2576" spans="11:11" x14ac:dyDescent="0.25">
      <c r="K2576" s="64"/>
    </row>
    <row r="2577" spans="11:11" x14ac:dyDescent="0.25">
      <c r="K2577" s="64"/>
    </row>
    <row r="2578" spans="11:11" x14ac:dyDescent="0.25">
      <c r="K2578" s="64"/>
    </row>
    <row r="2579" spans="11:11" x14ac:dyDescent="0.25">
      <c r="K2579" s="64"/>
    </row>
    <row r="2580" spans="11:11" x14ac:dyDescent="0.25">
      <c r="K2580" s="64"/>
    </row>
    <row r="2581" spans="11:11" x14ac:dyDescent="0.25">
      <c r="K2581" s="64"/>
    </row>
    <row r="2582" spans="11:11" x14ac:dyDescent="0.25">
      <c r="K2582" s="64"/>
    </row>
    <row r="2583" spans="11:11" x14ac:dyDescent="0.25">
      <c r="K2583" s="64"/>
    </row>
    <row r="2584" spans="11:11" x14ac:dyDescent="0.25">
      <c r="K2584" s="64"/>
    </row>
    <row r="2585" spans="11:11" x14ac:dyDescent="0.25">
      <c r="K2585" s="64"/>
    </row>
    <row r="2586" spans="11:11" x14ac:dyDescent="0.25">
      <c r="K2586" s="64"/>
    </row>
    <row r="2587" spans="11:11" x14ac:dyDescent="0.25">
      <c r="K2587" s="64"/>
    </row>
    <row r="2588" spans="11:11" x14ac:dyDescent="0.25">
      <c r="K2588" s="64"/>
    </row>
    <row r="2589" spans="11:11" x14ac:dyDescent="0.25">
      <c r="K2589" s="64"/>
    </row>
    <row r="2590" spans="11:11" x14ac:dyDescent="0.25">
      <c r="K2590" s="64"/>
    </row>
    <row r="2591" spans="11:11" x14ac:dyDescent="0.25">
      <c r="K2591" s="64"/>
    </row>
    <row r="2592" spans="11:11" x14ac:dyDescent="0.25">
      <c r="K2592" s="64"/>
    </row>
    <row r="2593" spans="11:11" x14ac:dyDescent="0.25">
      <c r="K2593" s="64"/>
    </row>
    <row r="2594" spans="11:11" x14ac:dyDescent="0.25">
      <c r="K2594" s="64"/>
    </row>
    <row r="2595" spans="11:11" x14ac:dyDescent="0.25">
      <c r="K2595" s="64"/>
    </row>
    <row r="2596" spans="11:11" x14ac:dyDescent="0.25">
      <c r="K2596" s="64"/>
    </row>
    <row r="2597" spans="11:11" x14ac:dyDescent="0.25">
      <c r="K2597" s="64"/>
    </row>
    <row r="2598" spans="11:11" x14ac:dyDescent="0.25">
      <c r="K2598" s="64"/>
    </row>
    <row r="2599" spans="11:11" x14ac:dyDescent="0.25">
      <c r="K2599" s="64"/>
    </row>
    <row r="2600" spans="11:11" x14ac:dyDescent="0.25">
      <c r="K2600" s="64"/>
    </row>
    <row r="2601" spans="11:11" x14ac:dyDescent="0.25">
      <c r="K2601" s="64"/>
    </row>
    <row r="2602" spans="11:11" x14ac:dyDescent="0.25">
      <c r="K2602" s="64"/>
    </row>
    <row r="2603" spans="11:11" x14ac:dyDescent="0.25">
      <c r="K2603" s="64"/>
    </row>
    <row r="2604" spans="11:11" x14ac:dyDescent="0.25">
      <c r="K2604" s="64"/>
    </row>
    <row r="2605" spans="11:11" x14ac:dyDescent="0.25">
      <c r="K2605" s="64"/>
    </row>
    <row r="2606" spans="11:11" x14ac:dyDescent="0.25">
      <c r="K2606" s="64"/>
    </row>
    <row r="2607" spans="11:11" x14ac:dyDescent="0.25">
      <c r="K2607" s="64"/>
    </row>
    <row r="2608" spans="11:11" x14ac:dyDescent="0.25">
      <c r="K2608" s="64"/>
    </row>
    <row r="2609" spans="11:11" x14ac:dyDescent="0.25">
      <c r="K2609" s="64"/>
    </row>
    <row r="2610" spans="11:11" x14ac:dyDescent="0.25">
      <c r="K2610" s="64"/>
    </row>
    <row r="2611" spans="11:11" x14ac:dyDescent="0.25">
      <c r="K2611" s="64"/>
    </row>
    <row r="2612" spans="11:11" x14ac:dyDescent="0.25">
      <c r="K2612" s="64"/>
    </row>
    <row r="2613" spans="11:11" x14ac:dyDescent="0.25">
      <c r="K2613" s="64"/>
    </row>
    <row r="2614" spans="11:11" x14ac:dyDescent="0.25">
      <c r="K2614" s="64"/>
    </row>
    <row r="2615" spans="11:11" x14ac:dyDescent="0.25">
      <c r="K2615" s="64"/>
    </row>
    <row r="2616" spans="11:11" x14ac:dyDescent="0.25">
      <c r="K2616" s="64"/>
    </row>
    <row r="2617" spans="11:11" x14ac:dyDescent="0.25">
      <c r="K2617" s="64"/>
    </row>
    <row r="2618" spans="11:11" x14ac:dyDescent="0.25">
      <c r="K2618" s="64"/>
    </row>
    <row r="2619" spans="11:11" x14ac:dyDescent="0.25">
      <c r="K2619" s="64"/>
    </row>
    <row r="2620" spans="11:11" x14ac:dyDescent="0.25">
      <c r="K2620" s="64"/>
    </row>
    <row r="2621" spans="11:11" x14ac:dyDescent="0.25">
      <c r="K2621" s="64"/>
    </row>
    <row r="2622" spans="11:11" x14ac:dyDescent="0.25">
      <c r="K2622" s="64"/>
    </row>
    <row r="2623" spans="11:11" x14ac:dyDescent="0.25">
      <c r="K2623" s="64"/>
    </row>
    <row r="2624" spans="11:11" x14ac:dyDescent="0.25">
      <c r="K2624" s="64"/>
    </row>
    <row r="2625" spans="11:11" x14ac:dyDescent="0.25">
      <c r="K2625" s="64"/>
    </row>
    <row r="2626" spans="11:11" x14ac:dyDescent="0.25">
      <c r="K2626" s="64"/>
    </row>
    <row r="2627" spans="11:11" x14ac:dyDescent="0.25">
      <c r="K2627" s="64"/>
    </row>
    <row r="2628" spans="11:11" x14ac:dyDescent="0.25">
      <c r="K2628" s="64"/>
    </row>
    <row r="2629" spans="11:11" x14ac:dyDescent="0.25">
      <c r="K2629" s="64"/>
    </row>
    <row r="2630" spans="11:11" x14ac:dyDescent="0.25">
      <c r="K2630" s="64"/>
    </row>
    <row r="2631" spans="11:11" x14ac:dyDescent="0.25">
      <c r="K2631" s="64"/>
    </row>
    <row r="2632" spans="11:11" x14ac:dyDescent="0.25">
      <c r="K2632" s="64"/>
    </row>
    <row r="2633" spans="11:11" x14ac:dyDescent="0.25">
      <c r="K2633" s="64"/>
    </row>
    <row r="2634" spans="11:11" x14ac:dyDescent="0.25">
      <c r="K2634" s="64"/>
    </row>
    <row r="2635" spans="11:11" x14ac:dyDescent="0.25">
      <c r="K2635" s="64"/>
    </row>
    <row r="2636" spans="11:11" x14ac:dyDescent="0.25">
      <c r="K2636" s="64"/>
    </row>
    <row r="2637" spans="11:11" x14ac:dyDescent="0.25">
      <c r="K2637" s="64"/>
    </row>
    <row r="2638" spans="11:11" x14ac:dyDescent="0.25">
      <c r="K2638" s="64"/>
    </row>
    <row r="2639" spans="11:11" x14ac:dyDescent="0.25">
      <c r="K2639" s="64"/>
    </row>
    <row r="2640" spans="11:11" x14ac:dyDescent="0.25">
      <c r="K2640" s="64"/>
    </row>
    <row r="2641" spans="11:11" x14ac:dyDescent="0.25">
      <c r="K2641" s="64"/>
    </row>
    <row r="2642" spans="11:11" x14ac:dyDescent="0.25">
      <c r="K2642" s="64"/>
    </row>
    <row r="2643" spans="11:11" x14ac:dyDescent="0.25">
      <c r="K2643" s="64"/>
    </row>
    <row r="2644" spans="11:11" x14ac:dyDescent="0.25">
      <c r="K2644" s="64"/>
    </row>
    <row r="2645" spans="11:11" x14ac:dyDescent="0.25">
      <c r="K2645" s="64"/>
    </row>
    <row r="2646" spans="11:11" x14ac:dyDescent="0.25">
      <c r="K2646" s="64"/>
    </row>
    <row r="2647" spans="11:11" x14ac:dyDescent="0.25">
      <c r="K2647" s="64"/>
    </row>
    <row r="2648" spans="11:11" x14ac:dyDescent="0.25">
      <c r="K2648" s="64"/>
    </row>
    <row r="2649" spans="11:11" x14ac:dyDescent="0.25">
      <c r="K2649" s="64"/>
    </row>
    <row r="2650" spans="11:11" x14ac:dyDescent="0.25">
      <c r="K2650" s="64"/>
    </row>
    <row r="2651" spans="11:11" x14ac:dyDescent="0.25">
      <c r="K2651" s="64"/>
    </row>
    <row r="2652" spans="11:11" x14ac:dyDescent="0.25">
      <c r="K2652" s="64"/>
    </row>
    <row r="2653" spans="11:11" x14ac:dyDescent="0.25">
      <c r="K2653" s="64"/>
    </row>
    <row r="2654" spans="11:11" x14ac:dyDescent="0.25">
      <c r="K2654" s="64"/>
    </row>
    <row r="2655" spans="11:11" x14ac:dyDescent="0.25">
      <c r="K2655" s="64"/>
    </row>
    <row r="2656" spans="11:11" x14ac:dyDescent="0.25">
      <c r="K2656" s="64"/>
    </row>
    <row r="2657" spans="11:11" x14ac:dyDescent="0.25">
      <c r="K2657" s="64"/>
    </row>
    <row r="2658" spans="11:11" x14ac:dyDescent="0.25">
      <c r="K2658" s="64"/>
    </row>
    <row r="2659" spans="11:11" x14ac:dyDescent="0.25">
      <c r="K2659" s="64"/>
    </row>
    <row r="2660" spans="11:11" x14ac:dyDescent="0.25">
      <c r="K2660" s="64"/>
    </row>
    <row r="2661" spans="11:11" x14ac:dyDescent="0.25">
      <c r="K2661" s="64"/>
    </row>
    <row r="2662" spans="11:11" x14ac:dyDescent="0.25">
      <c r="K2662" s="64"/>
    </row>
    <row r="2663" spans="11:11" x14ac:dyDescent="0.25">
      <c r="K2663" s="64"/>
    </row>
    <row r="2664" spans="11:11" x14ac:dyDescent="0.25">
      <c r="K2664" s="64"/>
    </row>
    <row r="2665" spans="11:11" x14ac:dyDescent="0.25">
      <c r="K2665" s="64"/>
    </row>
    <row r="2666" spans="11:11" x14ac:dyDescent="0.25">
      <c r="K2666" s="64"/>
    </row>
    <row r="2667" spans="11:11" x14ac:dyDescent="0.25">
      <c r="K2667" s="64"/>
    </row>
    <row r="2668" spans="11:11" x14ac:dyDescent="0.25">
      <c r="K2668" s="64"/>
    </row>
    <row r="2669" spans="11:11" x14ac:dyDescent="0.25">
      <c r="K2669" s="64"/>
    </row>
    <row r="2670" spans="11:11" x14ac:dyDescent="0.25">
      <c r="K2670" s="64"/>
    </row>
    <row r="2671" spans="11:11" x14ac:dyDescent="0.25">
      <c r="K2671" s="64"/>
    </row>
    <row r="2672" spans="11:11" x14ac:dyDescent="0.25">
      <c r="K2672" s="64"/>
    </row>
    <row r="2673" spans="11:11" x14ac:dyDescent="0.25">
      <c r="K2673" s="64"/>
    </row>
    <row r="2674" spans="11:11" x14ac:dyDescent="0.25">
      <c r="K2674" s="64"/>
    </row>
    <row r="2675" spans="11:11" x14ac:dyDescent="0.25">
      <c r="K2675" s="64"/>
    </row>
    <row r="2676" spans="11:11" x14ac:dyDescent="0.25">
      <c r="K2676" s="64"/>
    </row>
    <row r="2677" spans="11:11" x14ac:dyDescent="0.25">
      <c r="K2677" s="64"/>
    </row>
    <row r="2678" spans="11:11" x14ac:dyDescent="0.25">
      <c r="K2678" s="64"/>
    </row>
    <row r="2679" spans="11:11" x14ac:dyDescent="0.25">
      <c r="K2679" s="64"/>
    </row>
    <row r="2680" spans="11:11" x14ac:dyDescent="0.25">
      <c r="K2680" s="64"/>
    </row>
    <row r="2681" spans="11:11" x14ac:dyDescent="0.25">
      <c r="K2681" s="64"/>
    </row>
    <row r="2682" spans="11:11" x14ac:dyDescent="0.25">
      <c r="K2682" s="64"/>
    </row>
    <row r="2683" spans="11:11" x14ac:dyDescent="0.25">
      <c r="K2683" s="64"/>
    </row>
    <row r="2684" spans="11:11" x14ac:dyDescent="0.25">
      <c r="K2684" s="64"/>
    </row>
    <row r="2685" spans="11:11" x14ac:dyDescent="0.25">
      <c r="K2685" s="64"/>
    </row>
    <row r="2686" spans="11:11" x14ac:dyDescent="0.25">
      <c r="K2686" s="64"/>
    </row>
    <row r="2687" spans="11:11" x14ac:dyDescent="0.25">
      <c r="K2687" s="64"/>
    </row>
    <row r="2688" spans="11:11" x14ac:dyDescent="0.25">
      <c r="K2688" s="64"/>
    </row>
    <row r="2689" spans="11:11" x14ac:dyDescent="0.25">
      <c r="K2689" s="64"/>
    </row>
    <row r="2690" spans="11:11" x14ac:dyDescent="0.25">
      <c r="K2690" s="64"/>
    </row>
    <row r="2691" spans="11:11" x14ac:dyDescent="0.25">
      <c r="K2691" s="64"/>
    </row>
    <row r="2692" spans="11:11" x14ac:dyDescent="0.25">
      <c r="K2692" s="64"/>
    </row>
    <row r="2693" spans="11:11" x14ac:dyDescent="0.25">
      <c r="K2693" s="64"/>
    </row>
    <row r="2694" spans="11:11" x14ac:dyDescent="0.25">
      <c r="K2694" s="64"/>
    </row>
    <row r="2695" spans="11:11" x14ac:dyDescent="0.25">
      <c r="K2695" s="64"/>
    </row>
    <row r="2696" spans="11:11" x14ac:dyDescent="0.25">
      <c r="K2696" s="64"/>
    </row>
    <row r="2697" spans="11:11" x14ac:dyDescent="0.25">
      <c r="K2697" s="64"/>
    </row>
    <row r="2698" spans="11:11" x14ac:dyDescent="0.25">
      <c r="K2698" s="64"/>
    </row>
    <row r="2699" spans="11:11" x14ac:dyDescent="0.25">
      <c r="K2699" s="64"/>
    </row>
    <row r="2700" spans="11:11" x14ac:dyDescent="0.25">
      <c r="K2700" s="64"/>
    </row>
    <row r="2701" spans="11:11" x14ac:dyDescent="0.25">
      <c r="K2701" s="64"/>
    </row>
    <row r="2702" spans="11:11" x14ac:dyDescent="0.25">
      <c r="K2702" s="64"/>
    </row>
    <row r="2703" spans="11:11" x14ac:dyDescent="0.25">
      <c r="K2703" s="64"/>
    </row>
    <row r="2704" spans="11:11" x14ac:dyDescent="0.25">
      <c r="K2704" s="64"/>
    </row>
    <row r="2705" spans="11:11" x14ac:dyDescent="0.25">
      <c r="K2705" s="64"/>
    </row>
    <row r="2706" spans="11:11" x14ac:dyDescent="0.25">
      <c r="K2706" s="64"/>
    </row>
    <row r="2707" spans="11:11" x14ac:dyDescent="0.25">
      <c r="K2707" s="64"/>
    </row>
    <row r="2708" spans="11:11" x14ac:dyDescent="0.25">
      <c r="K2708" s="64"/>
    </row>
    <row r="2709" spans="11:11" x14ac:dyDescent="0.25">
      <c r="K2709" s="64"/>
    </row>
    <row r="2710" spans="11:11" x14ac:dyDescent="0.25">
      <c r="K2710" s="64"/>
    </row>
    <row r="2711" spans="11:11" x14ac:dyDescent="0.25">
      <c r="K2711" s="64"/>
    </row>
    <row r="2712" spans="11:11" x14ac:dyDescent="0.25">
      <c r="K2712" s="64"/>
    </row>
    <row r="2713" spans="11:11" x14ac:dyDescent="0.25">
      <c r="K2713" s="64"/>
    </row>
    <row r="2714" spans="11:11" x14ac:dyDescent="0.25">
      <c r="K2714" s="64"/>
    </row>
    <row r="2715" spans="11:11" x14ac:dyDescent="0.25">
      <c r="K2715" s="64"/>
    </row>
    <row r="2716" spans="11:11" x14ac:dyDescent="0.25">
      <c r="K2716" s="64"/>
    </row>
    <row r="2717" spans="11:11" x14ac:dyDescent="0.25">
      <c r="K2717" s="64"/>
    </row>
    <row r="2718" spans="11:11" x14ac:dyDescent="0.25">
      <c r="K2718" s="64"/>
    </row>
    <row r="2719" spans="11:11" x14ac:dyDescent="0.25">
      <c r="K2719" s="64"/>
    </row>
    <row r="2720" spans="11:11" x14ac:dyDescent="0.25">
      <c r="K2720" s="64"/>
    </row>
    <row r="2721" spans="11:11" x14ac:dyDescent="0.25">
      <c r="K2721" s="64"/>
    </row>
    <row r="2722" spans="11:11" x14ac:dyDescent="0.25">
      <c r="K2722" s="64"/>
    </row>
    <row r="2723" spans="11:11" x14ac:dyDescent="0.25">
      <c r="K2723" s="64"/>
    </row>
    <row r="2724" spans="11:11" x14ac:dyDescent="0.25">
      <c r="K2724" s="64"/>
    </row>
    <row r="2725" spans="11:11" x14ac:dyDescent="0.25">
      <c r="K2725" s="64"/>
    </row>
    <row r="2726" spans="11:11" x14ac:dyDescent="0.25">
      <c r="K2726" s="64"/>
    </row>
    <row r="2727" spans="11:11" x14ac:dyDescent="0.25">
      <c r="K2727" s="64"/>
    </row>
    <row r="2728" spans="11:11" x14ac:dyDescent="0.25">
      <c r="K2728" s="64"/>
    </row>
    <row r="2729" spans="11:11" x14ac:dyDescent="0.25">
      <c r="K2729" s="64"/>
    </row>
    <row r="2730" spans="11:11" x14ac:dyDescent="0.25">
      <c r="K2730" s="64"/>
    </row>
    <row r="2731" spans="11:11" x14ac:dyDescent="0.25">
      <c r="K2731" s="64"/>
    </row>
    <row r="2732" spans="11:11" x14ac:dyDescent="0.25">
      <c r="K2732" s="64"/>
    </row>
    <row r="2733" spans="11:11" x14ac:dyDescent="0.25">
      <c r="K2733" s="64"/>
    </row>
    <row r="2734" spans="11:11" x14ac:dyDescent="0.25">
      <c r="K2734" s="64"/>
    </row>
    <row r="2735" spans="11:11" x14ac:dyDescent="0.25">
      <c r="K2735" s="64"/>
    </row>
    <row r="2736" spans="11:11" x14ac:dyDescent="0.25">
      <c r="K2736" s="64"/>
    </row>
    <row r="2737" spans="11:11" x14ac:dyDescent="0.25">
      <c r="K2737" s="64"/>
    </row>
    <row r="2738" spans="11:11" x14ac:dyDescent="0.25">
      <c r="K2738" s="64"/>
    </row>
    <row r="2739" spans="11:11" x14ac:dyDescent="0.25">
      <c r="K2739" s="64"/>
    </row>
    <row r="2740" spans="11:11" x14ac:dyDescent="0.25">
      <c r="K2740" s="64"/>
    </row>
    <row r="2741" spans="11:11" x14ac:dyDescent="0.25">
      <c r="K2741" s="64"/>
    </row>
    <row r="2742" spans="11:11" x14ac:dyDescent="0.25">
      <c r="K2742" s="64"/>
    </row>
    <row r="2743" spans="11:11" x14ac:dyDescent="0.25">
      <c r="K2743" s="64"/>
    </row>
    <row r="2744" spans="11:11" x14ac:dyDescent="0.25">
      <c r="K2744" s="64"/>
    </row>
    <row r="2745" spans="11:11" x14ac:dyDescent="0.25">
      <c r="K2745" s="64"/>
    </row>
    <row r="2746" spans="11:11" x14ac:dyDescent="0.25">
      <c r="K2746" s="64"/>
    </row>
    <row r="2747" spans="11:11" x14ac:dyDescent="0.25">
      <c r="K2747" s="64"/>
    </row>
    <row r="2748" spans="11:11" x14ac:dyDescent="0.25">
      <c r="K2748" s="64"/>
    </row>
    <row r="2749" spans="11:11" x14ac:dyDescent="0.25">
      <c r="K2749" s="64"/>
    </row>
    <row r="2750" spans="11:11" x14ac:dyDescent="0.25">
      <c r="K2750" s="64"/>
    </row>
    <row r="2751" spans="11:11" x14ac:dyDescent="0.25">
      <c r="K2751" s="64"/>
    </row>
    <row r="2752" spans="11:11" x14ac:dyDescent="0.25">
      <c r="K2752" s="64"/>
    </row>
    <row r="2753" spans="11:11" x14ac:dyDescent="0.25">
      <c r="K2753" s="64"/>
    </row>
    <row r="2754" spans="11:11" x14ac:dyDescent="0.25">
      <c r="K2754" s="64"/>
    </row>
    <row r="2755" spans="11:11" x14ac:dyDescent="0.25">
      <c r="K2755" s="64"/>
    </row>
    <row r="2756" spans="11:11" x14ac:dyDescent="0.25">
      <c r="K2756" s="64"/>
    </row>
    <row r="2757" spans="11:11" x14ac:dyDescent="0.25">
      <c r="K2757" s="64"/>
    </row>
    <row r="2758" spans="11:11" x14ac:dyDescent="0.25">
      <c r="K2758" s="64"/>
    </row>
    <row r="2759" spans="11:11" x14ac:dyDescent="0.25">
      <c r="K2759" s="64"/>
    </row>
    <row r="2760" spans="11:11" x14ac:dyDescent="0.25">
      <c r="K2760" s="64"/>
    </row>
    <row r="2761" spans="11:11" x14ac:dyDescent="0.25">
      <c r="K2761" s="64"/>
    </row>
    <row r="2762" spans="11:11" x14ac:dyDescent="0.25">
      <c r="K2762" s="64"/>
    </row>
    <row r="2763" spans="11:11" x14ac:dyDescent="0.25">
      <c r="K2763" s="64"/>
    </row>
    <row r="2764" spans="11:11" x14ac:dyDescent="0.25">
      <c r="K2764" s="64"/>
    </row>
    <row r="2765" spans="11:11" x14ac:dyDescent="0.25">
      <c r="K2765" s="64"/>
    </row>
    <row r="2766" spans="11:11" x14ac:dyDescent="0.25">
      <c r="K2766" s="64"/>
    </row>
    <row r="2767" spans="11:11" x14ac:dyDescent="0.25">
      <c r="K2767" s="64"/>
    </row>
    <row r="2768" spans="11:11" x14ac:dyDescent="0.25">
      <c r="K2768" s="64"/>
    </row>
    <row r="2769" spans="11:11" x14ac:dyDescent="0.25">
      <c r="K2769" s="64"/>
    </row>
    <row r="2770" spans="11:11" x14ac:dyDescent="0.25">
      <c r="K2770" s="64"/>
    </row>
    <row r="2771" spans="11:11" x14ac:dyDescent="0.25">
      <c r="K2771" s="64"/>
    </row>
    <row r="2772" spans="11:11" x14ac:dyDescent="0.25">
      <c r="K2772" s="64"/>
    </row>
    <row r="2773" spans="11:11" x14ac:dyDescent="0.25">
      <c r="K2773" s="64"/>
    </row>
    <row r="2774" spans="11:11" x14ac:dyDescent="0.25">
      <c r="K2774" s="64"/>
    </row>
    <row r="2775" spans="11:11" x14ac:dyDescent="0.25">
      <c r="K2775" s="64"/>
    </row>
    <row r="2776" spans="11:11" x14ac:dyDescent="0.25">
      <c r="K2776" s="64"/>
    </row>
    <row r="2777" spans="11:11" x14ac:dyDescent="0.25">
      <c r="K2777" s="64"/>
    </row>
    <row r="2778" spans="11:11" x14ac:dyDescent="0.25">
      <c r="K2778" s="64"/>
    </row>
    <row r="2779" spans="11:11" x14ac:dyDescent="0.25">
      <c r="K2779" s="64"/>
    </row>
    <row r="2780" spans="11:11" x14ac:dyDescent="0.25">
      <c r="K2780" s="64"/>
    </row>
    <row r="2781" spans="11:11" x14ac:dyDescent="0.25">
      <c r="K2781" s="64"/>
    </row>
    <row r="2782" spans="11:11" x14ac:dyDescent="0.25">
      <c r="K2782" s="64"/>
    </row>
    <row r="2783" spans="11:11" x14ac:dyDescent="0.25">
      <c r="K2783" s="64"/>
    </row>
    <row r="2784" spans="11:11" x14ac:dyDescent="0.25">
      <c r="K2784" s="64"/>
    </row>
    <row r="2785" spans="11:11" x14ac:dyDescent="0.25">
      <c r="K2785" s="64"/>
    </row>
    <row r="2786" spans="11:11" x14ac:dyDescent="0.25">
      <c r="K2786" s="64"/>
    </row>
    <row r="2787" spans="11:11" x14ac:dyDescent="0.25">
      <c r="K2787" s="64"/>
    </row>
    <row r="2788" spans="11:11" x14ac:dyDescent="0.25">
      <c r="K2788" s="64"/>
    </row>
    <row r="2789" spans="11:11" x14ac:dyDescent="0.25">
      <c r="K2789" s="64"/>
    </row>
    <row r="2790" spans="11:11" x14ac:dyDescent="0.25">
      <c r="K2790" s="64"/>
    </row>
    <row r="2791" spans="11:11" x14ac:dyDescent="0.25">
      <c r="K2791" s="64"/>
    </row>
    <row r="2792" spans="11:11" x14ac:dyDescent="0.25">
      <c r="K2792" s="64"/>
    </row>
    <row r="2793" spans="11:11" x14ac:dyDescent="0.25">
      <c r="K2793" s="64"/>
    </row>
    <row r="2794" spans="11:11" x14ac:dyDescent="0.25">
      <c r="K2794" s="64"/>
    </row>
    <row r="2795" spans="11:11" x14ac:dyDescent="0.25">
      <c r="K2795" s="64"/>
    </row>
    <row r="2796" spans="11:11" x14ac:dyDescent="0.25">
      <c r="K2796" s="64"/>
    </row>
    <row r="2797" spans="11:11" x14ac:dyDescent="0.25">
      <c r="K2797" s="64"/>
    </row>
    <row r="2798" spans="11:11" x14ac:dyDescent="0.25">
      <c r="K2798" s="64"/>
    </row>
    <row r="2799" spans="11:11" x14ac:dyDescent="0.25">
      <c r="K2799" s="64"/>
    </row>
    <row r="2800" spans="11:11" x14ac:dyDescent="0.25">
      <c r="K2800" s="64"/>
    </row>
    <row r="2801" spans="11:11" x14ac:dyDescent="0.25">
      <c r="K2801" s="64"/>
    </row>
    <row r="2802" spans="11:11" x14ac:dyDescent="0.25">
      <c r="K2802" s="64"/>
    </row>
    <row r="2803" spans="11:11" x14ac:dyDescent="0.25">
      <c r="K2803" s="64"/>
    </row>
    <row r="2804" spans="11:11" x14ac:dyDescent="0.25">
      <c r="K2804" s="64"/>
    </row>
    <row r="2805" spans="11:11" x14ac:dyDescent="0.25">
      <c r="K2805" s="64"/>
    </row>
    <row r="2806" spans="11:11" x14ac:dyDescent="0.25">
      <c r="K2806" s="64"/>
    </row>
    <row r="2807" spans="11:11" x14ac:dyDescent="0.25">
      <c r="K2807" s="64"/>
    </row>
    <row r="2808" spans="11:11" x14ac:dyDescent="0.25">
      <c r="K2808" s="64"/>
    </row>
    <row r="2809" spans="11:11" x14ac:dyDescent="0.25">
      <c r="K2809" s="64"/>
    </row>
    <row r="2810" spans="11:11" x14ac:dyDescent="0.25">
      <c r="K2810" s="64"/>
    </row>
    <row r="2811" spans="11:11" x14ac:dyDescent="0.25">
      <c r="K2811" s="64"/>
    </row>
    <row r="2812" spans="11:11" x14ac:dyDescent="0.25">
      <c r="K2812" s="64"/>
    </row>
    <row r="2813" spans="11:11" x14ac:dyDescent="0.25">
      <c r="K2813" s="64"/>
    </row>
    <row r="2814" spans="11:11" x14ac:dyDescent="0.25">
      <c r="K2814" s="64"/>
    </row>
    <row r="2815" spans="11:11" x14ac:dyDescent="0.25">
      <c r="K2815" s="64"/>
    </row>
    <row r="2816" spans="11:11" x14ac:dyDescent="0.25">
      <c r="K2816" s="64"/>
    </row>
    <row r="2817" spans="11:11" x14ac:dyDescent="0.25">
      <c r="K2817" s="64"/>
    </row>
    <row r="2818" spans="11:11" x14ac:dyDescent="0.25">
      <c r="K2818" s="64"/>
    </row>
    <row r="2819" spans="11:11" x14ac:dyDescent="0.25">
      <c r="K2819" s="64"/>
    </row>
    <row r="2820" spans="11:11" x14ac:dyDescent="0.25">
      <c r="K2820" s="64"/>
    </row>
    <row r="2821" spans="11:11" x14ac:dyDescent="0.25">
      <c r="K2821" s="64"/>
    </row>
    <row r="2822" spans="11:11" x14ac:dyDescent="0.25">
      <c r="K2822" s="64"/>
    </row>
    <row r="2823" spans="11:11" x14ac:dyDescent="0.25">
      <c r="K2823" s="64"/>
    </row>
    <row r="2824" spans="11:11" x14ac:dyDescent="0.25">
      <c r="K2824" s="64"/>
    </row>
    <row r="2825" spans="11:11" x14ac:dyDescent="0.25">
      <c r="K2825" s="64"/>
    </row>
    <row r="2826" spans="11:11" x14ac:dyDescent="0.25">
      <c r="K2826" s="64"/>
    </row>
    <row r="2827" spans="11:11" x14ac:dyDescent="0.25">
      <c r="K2827" s="64"/>
    </row>
    <row r="2828" spans="11:11" x14ac:dyDescent="0.25">
      <c r="K2828" s="64"/>
    </row>
    <row r="2829" spans="11:11" x14ac:dyDescent="0.25">
      <c r="K2829" s="64"/>
    </row>
    <row r="2830" spans="11:11" x14ac:dyDescent="0.25">
      <c r="K2830" s="64"/>
    </row>
    <row r="2831" spans="11:11" x14ac:dyDescent="0.25">
      <c r="K2831" s="64"/>
    </row>
    <row r="2832" spans="11:11" x14ac:dyDescent="0.25">
      <c r="K2832" s="64"/>
    </row>
    <row r="2833" spans="11:11" x14ac:dyDescent="0.25">
      <c r="K2833" s="64"/>
    </row>
    <row r="2834" spans="11:11" x14ac:dyDescent="0.25">
      <c r="K2834" s="64"/>
    </row>
    <row r="2835" spans="11:11" x14ac:dyDescent="0.25">
      <c r="K2835" s="64"/>
    </row>
    <row r="2836" spans="11:11" x14ac:dyDescent="0.25">
      <c r="K2836" s="64"/>
    </row>
    <row r="2837" spans="11:11" x14ac:dyDescent="0.25">
      <c r="K2837" s="64"/>
    </row>
    <row r="2838" spans="11:11" x14ac:dyDescent="0.25">
      <c r="K2838" s="64"/>
    </row>
    <row r="2839" spans="11:11" x14ac:dyDescent="0.25">
      <c r="K2839" s="64"/>
    </row>
    <row r="2840" spans="11:11" x14ac:dyDescent="0.25">
      <c r="K2840" s="64"/>
    </row>
    <row r="2841" spans="11:11" x14ac:dyDescent="0.25">
      <c r="K2841" s="64"/>
    </row>
    <row r="2842" spans="11:11" x14ac:dyDescent="0.25">
      <c r="K2842" s="64"/>
    </row>
    <row r="2843" spans="11:11" x14ac:dyDescent="0.25">
      <c r="K2843" s="64"/>
    </row>
    <row r="2844" spans="11:11" x14ac:dyDescent="0.25">
      <c r="K2844" s="64"/>
    </row>
    <row r="2845" spans="11:11" x14ac:dyDescent="0.25">
      <c r="K2845" s="64"/>
    </row>
    <row r="2846" spans="11:11" x14ac:dyDescent="0.25">
      <c r="K2846" s="64"/>
    </row>
    <row r="2847" spans="11:11" x14ac:dyDescent="0.25">
      <c r="K2847" s="64"/>
    </row>
    <row r="2848" spans="11:11" x14ac:dyDescent="0.25">
      <c r="K2848" s="64"/>
    </row>
    <row r="2849" spans="11:11" x14ac:dyDescent="0.25">
      <c r="K2849" s="64"/>
    </row>
    <row r="2850" spans="11:11" x14ac:dyDescent="0.25">
      <c r="K2850" s="64"/>
    </row>
    <row r="2851" spans="11:11" x14ac:dyDescent="0.25">
      <c r="K2851" s="64"/>
    </row>
    <row r="2852" spans="11:11" x14ac:dyDescent="0.25">
      <c r="K2852" s="64"/>
    </row>
    <row r="2853" spans="11:11" x14ac:dyDescent="0.25">
      <c r="K2853" s="64"/>
    </row>
    <row r="2854" spans="11:11" x14ac:dyDescent="0.25">
      <c r="K2854" s="64"/>
    </row>
    <row r="2855" spans="11:11" x14ac:dyDescent="0.25">
      <c r="K2855" s="64"/>
    </row>
    <row r="2856" spans="11:11" x14ac:dyDescent="0.25">
      <c r="K2856" s="64"/>
    </row>
    <row r="2857" spans="11:11" x14ac:dyDescent="0.25">
      <c r="K2857" s="64"/>
    </row>
    <row r="2858" spans="11:11" x14ac:dyDescent="0.25">
      <c r="K2858" s="64"/>
    </row>
    <row r="2859" spans="11:11" x14ac:dyDescent="0.25">
      <c r="K2859" s="64"/>
    </row>
    <row r="2860" spans="11:11" x14ac:dyDescent="0.25">
      <c r="K2860" s="64"/>
    </row>
    <row r="2861" spans="11:11" x14ac:dyDescent="0.25">
      <c r="K2861" s="64"/>
    </row>
    <row r="2862" spans="11:11" x14ac:dyDescent="0.25">
      <c r="K2862" s="64"/>
    </row>
    <row r="2863" spans="11:11" x14ac:dyDescent="0.25">
      <c r="K2863" s="64"/>
    </row>
    <row r="2864" spans="11:11" x14ac:dyDescent="0.25">
      <c r="K2864" s="64"/>
    </row>
    <row r="2865" spans="11:11" x14ac:dyDescent="0.25">
      <c r="K2865" s="64"/>
    </row>
    <row r="2866" spans="11:11" x14ac:dyDescent="0.25">
      <c r="K2866" s="64"/>
    </row>
    <row r="2867" spans="11:11" x14ac:dyDescent="0.25">
      <c r="K2867" s="64"/>
    </row>
    <row r="2868" spans="11:11" x14ac:dyDescent="0.25">
      <c r="K2868" s="64"/>
    </row>
    <row r="2869" spans="11:11" x14ac:dyDescent="0.25">
      <c r="K2869" s="64"/>
    </row>
    <row r="2870" spans="11:11" x14ac:dyDescent="0.25">
      <c r="K2870" s="64"/>
    </row>
    <row r="2871" spans="11:11" x14ac:dyDescent="0.25">
      <c r="K2871" s="64"/>
    </row>
    <row r="2872" spans="11:11" x14ac:dyDescent="0.25">
      <c r="K2872" s="64"/>
    </row>
    <row r="2873" spans="11:11" x14ac:dyDescent="0.25">
      <c r="K2873" s="64"/>
    </row>
    <row r="2874" spans="11:11" x14ac:dyDescent="0.25">
      <c r="K2874" s="64"/>
    </row>
    <row r="2875" spans="11:11" x14ac:dyDescent="0.25">
      <c r="K2875" s="64"/>
    </row>
    <row r="2876" spans="11:11" x14ac:dyDescent="0.25">
      <c r="K2876" s="64"/>
    </row>
    <row r="2877" spans="11:11" x14ac:dyDescent="0.25">
      <c r="K2877" s="64"/>
    </row>
    <row r="2878" spans="11:11" x14ac:dyDescent="0.25">
      <c r="K2878" s="64"/>
    </row>
    <row r="2879" spans="11:11" x14ac:dyDescent="0.25">
      <c r="K2879" s="64"/>
    </row>
    <row r="2880" spans="11:11" x14ac:dyDescent="0.25">
      <c r="K2880" s="64"/>
    </row>
    <row r="2881" spans="11:11" x14ac:dyDescent="0.25">
      <c r="K2881" s="64"/>
    </row>
    <row r="2882" spans="11:11" x14ac:dyDescent="0.25">
      <c r="K2882" s="64"/>
    </row>
    <row r="2883" spans="11:11" x14ac:dyDescent="0.25">
      <c r="K2883" s="64"/>
    </row>
    <row r="2884" spans="11:11" x14ac:dyDescent="0.25">
      <c r="K2884" s="64"/>
    </row>
    <row r="2885" spans="11:11" x14ac:dyDescent="0.25">
      <c r="K2885" s="64"/>
    </row>
    <row r="2886" spans="11:11" x14ac:dyDescent="0.25">
      <c r="K2886" s="64"/>
    </row>
    <row r="2887" spans="11:11" x14ac:dyDescent="0.25">
      <c r="K2887" s="64"/>
    </row>
    <row r="2888" spans="11:11" x14ac:dyDescent="0.25">
      <c r="K2888" s="64"/>
    </row>
    <row r="2889" spans="11:11" x14ac:dyDescent="0.25">
      <c r="K2889" s="64"/>
    </row>
    <row r="2890" spans="11:11" x14ac:dyDescent="0.25">
      <c r="K2890" s="64"/>
    </row>
    <row r="2891" spans="11:11" x14ac:dyDescent="0.25">
      <c r="K2891" s="64"/>
    </row>
    <row r="2892" spans="11:11" x14ac:dyDescent="0.25">
      <c r="K2892" s="64"/>
    </row>
    <row r="2893" spans="11:11" x14ac:dyDescent="0.25">
      <c r="K2893" s="64"/>
    </row>
    <row r="2894" spans="11:11" x14ac:dyDescent="0.25">
      <c r="K2894" s="64"/>
    </row>
    <row r="2895" spans="11:11" x14ac:dyDescent="0.25">
      <c r="K2895" s="64"/>
    </row>
    <row r="2896" spans="11:11" x14ac:dyDescent="0.25">
      <c r="K2896" s="64"/>
    </row>
    <row r="2897" spans="11:11" x14ac:dyDescent="0.25">
      <c r="K2897" s="64"/>
    </row>
    <row r="2898" spans="11:11" x14ac:dyDescent="0.25">
      <c r="K2898" s="64"/>
    </row>
    <row r="2899" spans="11:11" x14ac:dyDescent="0.25">
      <c r="K2899" s="64"/>
    </row>
    <row r="2900" spans="11:11" x14ac:dyDescent="0.25">
      <c r="K2900" s="64"/>
    </row>
    <row r="2901" spans="11:11" x14ac:dyDescent="0.25">
      <c r="K2901" s="64"/>
    </row>
    <row r="2902" spans="11:11" x14ac:dyDescent="0.25">
      <c r="K2902" s="64"/>
    </row>
    <row r="2903" spans="11:11" x14ac:dyDescent="0.25">
      <c r="K2903" s="64"/>
    </row>
    <row r="2904" spans="11:11" x14ac:dyDescent="0.25">
      <c r="K2904" s="64"/>
    </row>
    <row r="2905" spans="11:11" x14ac:dyDescent="0.25">
      <c r="K2905" s="64"/>
    </row>
    <row r="2906" spans="11:11" x14ac:dyDescent="0.25">
      <c r="K2906" s="64"/>
    </row>
    <row r="2907" spans="11:11" x14ac:dyDescent="0.25">
      <c r="K2907" s="64"/>
    </row>
    <row r="2908" spans="11:11" x14ac:dyDescent="0.25">
      <c r="K2908" s="64"/>
    </row>
    <row r="2909" spans="11:11" x14ac:dyDescent="0.25">
      <c r="K2909" s="64"/>
    </row>
    <row r="2910" spans="11:11" x14ac:dyDescent="0.25">
      <c r="K2910" s="64"/>
    </row>
    <row r="2911" spans="11:11" x14ac:dyDescent="0.25">
      <c r="K2911" s="64"/>
    </row>
    <row r="2912" spans="11:11" x14ac:dyDescent="0.25">
      <c r="K2912" s="64"/>
    </row>
    <row r="2913" spans="11:11" x14ac:dyDescent="0.25">
      <c r="K2913" s="64"/>
    </row>
    <row r="2914" spans="11:11" x14ac:dyDescent="0.25">
      <c r="K2914" s="64"/>
    </row>
    <row r="2915" spans="11:11" x14ac:dyDescent="0.25">
      <c r="K2915" s="64"/>
    </row>
    <row r="2916" spans="11:11" x14ac:dyDescent="0.25">
      <c r="K2916" s="64"/>
    </row>
    <row r="2917" spans="11:11" x14ac:dyDescent="0.25">
      <c r="K2917" s="64"/>
    </row>
    <row r="2918" spans="11:11" x14ac:dyDescent="0.25">
      <c r="K2918" s="64"/>
    </row>
    <row r="2919" spans="11:11" x14ac:dyDescent="0.25">
      <c r="K2919" s="64"/>
    </row>
    <row r="2920" spans="11:11" x14ac:dyDescent="0.25">
      <c r="K2920" s="64"/>
    </row>
    <row r="2921" spans="11:11" x14ac:dyDescent="0.25">
      <c r="K2921" s="64"/>
    </row>
    <row r="2922" spans="11:11" x14ac:dyDescent="0.25">
      <c r="K2922" s="64"/>
    </row>
    <row r="2923" spans="11:11" x14ac:dyDescent="0.25">
      <c r="K2923" s="64"/>
    </row>
    <row r="2924" spans="11:11" x14ac:dyDescent="0.25">
      <c r="K2924" s="64"/>
    </row>
    <row r="2925" spans="11:11" x14ac:dyDescent="0.25">
      <c r="K2925" s="64"/>
    </row>
    <row r="2926" spans="11:11" x14ac:dyDescent="0.25">
      <c r="K2926" s="64"/>
    </row>
    <row r="2927" spans="11:11" x14ac:dyDescent="0.25">
      <c r="K2927" s="64"/>
    </row>
    <row r="2928" spans="11:11" x14ac:dyDescent="0.25">
      <c r="K2928" s="64"/>
    </row>
    <row r="2929" spans="11:11" x14ac:dyDescent="0.25">
      <c r="K2929" s="64"/>
    </row>
    <row r="2930" spans="11:11" x14ac:dyDescent="0.25">
      <c r="K2930" s="64"/>
    </row>
    <row r="2931" spans="11:11" x14ac:dyDescent="0.25">
      <c r="K2931" s="64"/>
    </row>
    <row r="2932" spans="11:11" x14ac:dyDescent="0.25">
      <c r="K2932" s="64"/>
    </row>
    <row r="2933" spans="11:11" x14ac:dyDescent="0.25">
      <c r="K2933" s="64"/>
    </row>
    <row r="2934" spans="11:11" x14ac:dyDescent="0.25">
      <c r="K2934" s="64"/>
    </row>
    <row r="2935" spans="11:11" x14ac:dyDescent="0.25">
      <c r="K2935" s="64"/>
    </row>
    <row r="2936" spans="11:11" x14ac:dyDescent="0.25">
      <c r="K2936" s="64"/>
    </row>
    <row r="2937" spans="11:11" x14ac:dyDescent="0.25">
      <c r="K2937" s="64"/>
    </row>
    <row r="2938" spans="11:11" x14ac:dyDescent="0.25">
      <c r="K2938" s="64"/>
    </row>
    <row r="2939" spans="11:11" x14ac:dyDescent="0.25">
      <c r="K2939" s="64"/>
    </row>
    <row r="2940" spans="11:11" x14ac:dyDescent="0.25">
      <c r="K2940" s="64"/>
    </row>
    <row r="2941" spans="11:11" x14ac:dyDescent="0.25">
      <c r="K2941" s="64"/>
    </row>
    <row r="2942" spans="11:11" x14ac:dyDescent="0.25">
      <c r="K2942" s="64"/>
    </row>
    <row r="2943" spans="11:11" x14ac:dyDescent="0.25">
      <c r="K2943" s="64"/>
    </row>
    <row r="2944" spans="11:11" x14ac:dyDescent="0.25">
      <c r="K2944" s="64"/>
    </row>
    <row r="2945" spans="11:11" x14ac:dyDescent="0.25">
      <c r="K2945" s="64"/>
    </row>
    <row r="2946" spans="11:11" x14ac:dyDescent="0.25">
      <c r="K2946" s="64"/>
    </row>
    <row r="2947" spans="11:11" x14ac:dyDescent="0.25">
      <c r="K2947" s="64"/>
    </row>
    <row r="2948" spans="11:11" x14ac:dyDescent="0.25">
      <c r="K2948" s="64"/>
    </row>
    <row r="2949" spans="11:11" x14ac:dyDescent="0.25">
      <c r="K2949" s="64"/>
    </row>
    <row r="2950" spans="11:11" x14ac:dyDescent="0.25">
      <c r="K2950" s="64"/>
    </row>
    <row r="2951" spans="11:11" x14ac:dyDescent="0.25">
      <c r="K2951" s="64"/>
    </row>
    <row r="2952" spans="11:11" x14ac:dyDescent="0.25">
      <c r="K2952" s="64"/>
    </row>
    <row r="2953" spans="11:11" x14ac:dyDescent="0.25">
      <c r="K2953" s="64"/>
    </row>
    <row r="2954" spans="11:11" x14ac:dyDescent="0.25">
      <c r="K2954" s="64"/>
    </row>
    <row r="2955" spans="11:11" x14ac:dyDescent="0.25">
      <c r="K2955" s="64"/>
    </row>
    <row r="2956" spans="11:11" x14ac:dyDescent="0.25">
      <c r="K2956" s="64"/>
    </row>
    <row r="2957" spans="11:11" x14ac:dyDescent="0.25">
      <c r="K2957" s="64"/>
    </row>
    <row r="2958" spans="11:11" x14ac:dyDescent="0.25">
      <c r="K2958" s="64"/>
    </row>
    <row r="2959" spans="11:11" x14ac:dyDescent="0.25">
      <c r="K2959" s="64"/>
    </row>
    <row r="2960" spans="11:11" x14ac:dyDescent="0.25">
      <c r="K2960" s="64"/>
    </row>
    <row r="2961" spans="11:11" x14ac:dyDescent="0.25">
      <c r="K2961" s="64"/>
    </row>
    <row r="2962" spans="11:11" x14ac:dyDescent="0.25">
      <c r="K2962" s="64"/>
    </row>
    <row r="2963" spans="11:11" x14ac:dyDescent="0.25">
      <c r="K2963" s="64"/>
    </row>
    <row r="2964" spans="11:11" x14ac:dyDescent="0.25">
      <c r="K2964" s="64"/>
    </row>
    <row r="2965" spans="11:11" x14ac:dyDescent="0.25">
      <c r="K2965" s="64"/>
    </row>
    <row r="2966" spans="11:11" x14ac:dyDescent="0.25">
      <c r="K2966" s="64"/>
    </row>
    <row r="2967" spans="11:11" x14ac:dyDescent="0.25">
      <c r="K2967" s="64"/>
    </row>
    <row r="2968" spans="11:11" x14ac:dyDescent="0.25">
      <c r="K2968" s="64"/>
    </row>
    <row r="2969" spans="11:11" x14ac:dyDescent="0.25">
      <c r="K2969" s="64"/>
    </row>
    <row r="2970" spans="11:11" x14ac:dyDescent="0.25">
      <c r="K2970" s="64"/>
    </row>
    <row r="2971" spans="11:11" x14ac:dyDescent="0.25">
      <c r="K2971" s="64"/>
    </row>
    <row r="2972" spans="11:11" x14ac:dyDescent="0.25">
      <c r="K2972" s="64"/>
    </row>
    <row r="2973" spans="11:11" x14ac:dyDescent="0.25">
      <c r="K2973" s="64"/>
    </row>
    <row r="2974" spans="11:11" x14ac:dyDescent="0.25">
      <c r="K2974" s="64"/>
    </row>
    <row r="2975" spans="11:11" x14ac:dyDescent="0.25">
      <c r="K2975" s="64"/>
    </row>
    <row r="2976" spans="11:11" x14ac:dyDescent="0.25">
      <c r="K2976" s="64"/>
    </row>
    <row r="2977" spans="11:11" x14ac:dyDescent="0.25">
      <c r="K2977" s="64"/>
    </row>
    <row r="2978" spans="11:11" x14ac:dyDescent="0.25">
      <c r="K2978" s="64"/>
    </row>
    <row r="2979" spans="11:11" x14ac:dyDescent="0.25">
      <c r="K2979" s="64"/>
    </row>
    <row r="2980" spans="11:11" x14ac:dyDescent="0.25">
      <c r="K2980" s="64"/>
    </row>
    <row r="2981" spans="11:11" x14ac:dyDescent="0.25">
      <c r="K2981" s="64"/>
    </row>
    <row r="2982" spans="11:11" x14ac:dyDescent="0.25">
      <c r="K2982" s="64"/>
    </row>
    <row r="2983" spans="11:11" x14ac:dyDescent="0.25">
      <c r="K2983" s="64"/>
    </row>
    <row r="2984" spans="11:11" x14ac:dyDescent="0.25">
      <c r="K2984" s="64"/>
    </row>
    <row r="2985" spans="11:11" x14ac:dyDescent="0.25">
      <c r="K2985" s="64"/>
    </row>
    <row r="2986" spans="11:11" x14ac:dyDescent="0.25">
      <c r="K2986" s="64"/>
    </row>
    <row r="2987" spans="11:11" x14ac:dyDescent="0.25">
      <c r="K2987" s="64"/>
    </row>
    <row r="2988" spans="11:11" x14ac:dyDescent="0.25">
      <c r="K2988" s="64"/>
    </row>
    <row r="2989" spans="11:11" x14ac:dyDescent="0.25">
      <c r="K2989" s="64"/>
    </row>
    <row r="2990" spans="11:11" x14ac:dyDescent="0.25">
      <c r="K2990" s="64"/>
    </row>
    <row r="2991" spans="11:11" x14ac:dyDescent="0.25">
      <c r="K2991" s="64"/>
    </row>
    <row r="2992" spans="11:11" x14ac:dyDescent="0.25">
      <c r="K2992" s="64"/>
    </row>
    <row r="2993" spans="11:11" x14ac:dyDescent="0.25">
      <c r="K2993" s="64"/>
    </row>
    <row r="2994" spans="11:11" x14ac:dyDescent="0.25">
      <c r="K2994" s="64"/>
    </row>
    <row r="2995" spans="11:11" x14ac:dyDescent="0.25">
      <c r="K2995" s="64"/>
    </row>
    <row r="2996" spans="11:11" x14ac:dyDescent="0.25">
      <c r="K2996" s="64"/>
    </row>
    <row r="2997" spans="11:11" x14ac:dyDescent="0.25">
      <c r="K2997" s="64"/>
    </row>
    <row r="2998" spans="11:11" x14ac:dyDescent="0.25">
      <c r="K2998" s="64"/>
    </row>
    <row r="2999" spans="11:11" x14ac:dyDescent="0.25">
      <c r="K2999" s="64"/>
    </row>
    <row r="3000" spans="11:11" x14ac:dyDescent="0.25">
      <c r="K3000" s="64"/>
    </row>
    <row r="3001" spans="11:11" x14ac:dyDescent="0.25">
      <c r="K3001" s="64"/>
    </row>
    <row r="3002" spans="11:11" x14ac:dyDescent="0.25">
      <c r="K3002" s="64"/>
    </row>
    <row r="3003" spans="11:11" x14ac:dyDescent="0.25">
      <c r="K3003" s="64"/>
    </row>
    <row r="3004" spans="11:11" x14ac:dyDescent="0.25">
      <c r="K3004" s="64"/>
    </row>
    <row r="3005" spans="11:11" x14ac:dyDescent="0.25">
      <c r="K3005" s="64"/>
    </row>
    <row r="3006" spans="11:11" x14ac:dyDescent="0.25">
      <c r="K3006" s="64"/>
    </row>
    <row r="3007" spans="11:11" x14ac:dyDescent="0.25">
      <c r="K3007" s="64"/>
    </row>
    <row r="3008" spans="11:11" x14ac:dyDescent="0.25">
      <c r="K3008" s="64"/>
    </row>
    <row r="3009" spans="11:11" x14ac:dyDescent="0.25">
      <c r="K3009" s="64"/>
    </row>
    <row r="3010" spans="11:11" x14ac:dyDescent="0.25">
      <c r="K3010" s="64"/>
    </row>
    <row r="3011" spans="11:11" x14ac:dyDescent="0.25">
      <c r="K3011" s="64"/>
    </row>
    <row r="3012" spans="11:11" x14ac:dyDescent="0.25">
      <c r="K3012" s="64"/>
    </row>
    <row r="3013" spans="11:11" x14ac:dyDescent="0.25">
      <c r="K3013" s="64"/>
    </row>
    <row r="3014" spans="11:11" x14ac:dyDescent="0.25">
      <c r="K3014" s="64"/>
    </row>
    <row r="3015" spans="11:11" x14ac:dyDescent="0.25">
      <c r="K3015" s="64"/>
    </row>
    <row r="3016" spans="11:11" x14ac:dyDescent="0.25">
      <c r="K3016" s="64"/>
    </row>
    <row r="3017" spans="11:11" x14ac:dyDescent="0.25">
      <c r="K3017" s="64"/>
    </row>
    <row r="3018" spans="11:11" x14ac:dyDescent="0.25">
      <c r="K3018" s="64"/>
    </row>
    <row r="3019" spans="11:11" x14ac:dyDescent="0.25">
      <c r="K3019" s="64"/>
    </row>
    <row r="3020" spans="11:11" x14ac:dyDescent="0.25">
      <c r="K3020" s="64"/>
    </row>
    <row r="3021" spans="11:11" x14ac:dyDescent="0.25">
      <c r="K3021" s="64"/>
    </row>
    <row r="3022" spans="11:11" x14ac:dyDescent="0.25">
      <c r="K3022" s="64"/>
    </row>
    <row r="3023" spans="11:11" x14ac:dyDescent="0.25">
      <c r="K3023" s="64"/>
    </row>
    <row r="3024" spans="11:11" x14ac:dyDescent="0.25">
      <c r="K3024" s="64"/>
    </row>
    <row r="3025" spans="11:11" x14ac:dyDescent="0.25">
      <c r="K3025" s="64"/>
    </row>
    <row r="3026" spans="11:11" x14ac:dyDescent="0.25">
      <c r="K3026" s="64"/>
    </row>
    <row r="3027" spans="11:11" x14ac:dyDescent="0.25">
      <c r="K3027" s="64"/>
    </row>
    <row r="3028" spans="11:11" x14ac:dyDescent="0.25">
      <c r="K3028" s="64"/>
    </row>
    <row r="3029" spans="11:11" x14ac:dyDescent="0.25">
      <c r="K3029" s="64"/>
    </row>
    <row r="3030" spans="11:11" x14ac:dyDescent="0.25">
      <c r="K3030" s="64"/>
    </row>
    <row r="3031" spans="11:11" x14ac:dyDescent="0.25">
      <c r="K3031" s="64"/>
    </row>
    <row r="3032" spans="11:11" x14ac:dyDescent="0.25">
      <c r="K3032" s="64"/>
    </row>
    <row r="3033" spans="11:11" x14ac:dyDescent="0.25">
      <c r="K3033" s="64"/>
    </row>
    <row r="3034" spans="11:11" x14ac:dyDescent="0.25">
      <c r="K3034" s="64"/>
    </row>
    <row r="3035" spans="11:11" x14ac:dyDescent="0.25">
      <c r="K3035" s="64"/>
    </row>
    <row r="3036" spans="11:11" x14ac:dyDescent="0.25">
      <c r="K3036" s="64"/>
    </row>
    <row r="3037" spans="11:11" x14ac:dyDescent="0.25">
      <c r="K3037" s="64"/>
    </row>
    <row r="3038" spans="11:11" x14ac:dyDescent="0.25">
      <c r="K3038" s="64"/>
    </row>
    <row r="3039" spans="11:11" x14ac:dyDescent="0.25">
      <c r="K3039" s="64"/>
    </row>
    <row r="3040" spans="11:11" x14ac:dyDescent="0.25">
      <c r="K3040" s="64"/>
    </row>
    <row r="3041" spans="11:11" x14ac:dyDescent="0.25">
      <c r="K3041" s="64"/>
    </row>
    <row r="3042" spans="11:11" x14ac:dyDescent="0.25">
      <c r="K3042" s="64"/>
    </row>
    <row r="3043" spans="11:11" x14ac:dyDescent="0.25">
      <c r="K3043" s="64"/>
    </row>
    <row r="3044" spans="11:11" x14ac:dyDescent="0.25">
      <c r="K3044" s="64"/>
    </row>
    <row r="3045" spans="11:11" x14ac:dyDescent="0.25">
      <c r="K3045" s="64"/>
    </row>
    <row r="3046" spans="11:11" x14ac:dyDescent="0.25">
      <c r="K3046" s="64"/>
    </row>
    <row r="3047" spans="11:11" x14ac:dyDescent="0.25">
      <c r="K3047" s="64"/>
    </row>
    <row r="3048" spans="11:11" x14ac:dyDescent="0.25">
      <c r="K3048" s="64"/>
    </row>
    <row r="3049" spans="11:11" x14ac:dyDescent="0.25">
      <c r="K3049" s="64"/>
    </row>
    <row r="3050" spans="11:11" x14ac:dyDescent="0.25">
      <c r="K3050" s="64"/>
    </row>
    <row r="3051" spans="11:11" x14ac:dyDescent="0.25">
      <c r="K3051" s="64"/>
    </row>
    <row r="3052" spans="11:11" x14ac:dyDescent="0.25">
      <c r="K3052" s="64"/>
    </row>
    <row r="3053" spans="11:11" x14ac:dyDescent="0.25">
      <c r="K3053" s="64"/>
    </row>
    <row r="3054" spans="11:11" x14ac:dyDescent="0.25">
      <c r="K3054" s="64"/>
    </row>
    <row r="3055" spans="11:11" x14ac:dyDescent="0.25">
      <c r="K3055" s="64"/>
    </row>
    <row r="3056" spans="11:11" x14ac:dyDescent="0.25">
      <c r="K3056" s="64"/>
    </row>
    <row r="3057" spans="11:11" x14ac:dyDescent="0.25">
      <c r="K3057" s="64"/>
    </row>
    <row r="3058" spans="11:11" x14ac:dyDescent="0.25">
      <c r="K3058" s="64"/>
    </row>
    <row r="3059" spans="11:11" x14ac:dyDescent="0.25">
      <c r="K3059" s="64"/>
    </row>
    <row r="3060" spans="11:11" x14ac:dyDescent="0.25">
      <c r="K3060" s="64"/>
    </row>
    <row r="3061" spans="11:11" x14ac:dyDescent="0.25">
      <c r="K3061" s="64"/>
    </row>
    <row r="3062" spans="11:11" x14ac:dyDescent="0.25">
      <c r="K3062" s="64"/>
    </row>
    <row r="3063" spans="11:11" x14ac:dyDescent="0.25">
      <c r="K3063" s="64"/>
    </row>
    <row r="3064" spans="11:11" x14ac:dyDescent="0.25">
      <c r="K3064" s="64"/>
    </row>
    <row r="3065" spans="11:11" x14ac:dyDescent="0.25">
      <c r="K3065" s="64"/>
    </row>
    <row r="3066" spans="11:11" x14ac:dyDescent="0.25">
      <c r="K3066" s="64"/>
    </row>
    <row r="3067" spans="11:11" x14ac:dyDescent="0.25">
      <c r="K3067" s="64"/>
    </row>
    <row r="3068" spans="11:11" x14ac:dyDescent="0.25">
      <c r="K3068" s="64"/>
    </row>
    <row r="3069" spans="11:11" x14ac:dyDescent="0.25">
      <c r="K3069" s="64"/>
    </row>
    <row r="3070" spans="11:11" x14ac:dyDescent="0.25">
      <c r="K3070" s="64"/>
    </row>
    <row r="3071" spans="11:11" x14ac:dyDescent="0.25">
      <c r="K3071" s="64"/>
    </row>
    <row r="3072" spans="11:11" x14ac:dyDescent="0.25">
      <c r="K3072" s="64"/>
    </row>
    <row r="3073" spans="11:11" x14ac:dyDescent="0.25">
      <c r="K3073" s="64"/>
    </row>
    <row r="3074" spans="11:11" x14ac:dyDescent="0.25">
      <c r="K3074" s="64"/>
    </row>
    <row r="3075" spans="11:11" x14ac:dyDescent="0.25">
      <c r="K3075" s="64"/>
    </row>
    <row r="3076" spans="11:11" x14ac:dyDescent="0.25">
      <c r="K3076" s="64"/>
    </row>
    <row r="3077" spans="11:11" x14ac:dyDescent="0.25">
      <c r="K3077" s="64"/>
    </row>
    <row r="3078" spans="11:11" x14ac:dyDescent="0.25">
      <c r="K3078" s="64"/>
    </row>
    <row r="3079" spans="11:11" x14ac:dyDescent="0.25">
      <c r="K3079" s="64"/>
    </row>
    <row r="3080" spans="11:11" x14ac:dyDescent="0.25">
      <c r="K3080" s="64"/>
    </row>
    <row r="3081" spans="11:11" x14ac:dyDescent="0.25">
      <c r="K3081" s="64"/>
    </row>
    <row r="3082" spans="11:11" x14ac:dyDescent="0.25">
      <c r="K3082" s="64"/>
    </row>
    <row r="3083" spans="11:11" x14ac:dyDescent="0.25">
      <c r="K3083" s="64"/>
    </row>
    <row r="3084" spans="11:11" x14ac:dyDescent="0.25">
      <c r="K3084" s="64"/>
    </row>
    <row r="3085" spans="11:11" x14ac:dyDescent="0.25">
      <c r="K3085" s="64"/>
    </row>
    <row r="3086" spans="11:11" x14ac:dyDescent="0.25">
      <c r="K3086" s="64"/>
    </row>
    <row r="3087" spans="11:11" x14ac:dyDescent="0.25">
      <c r="K3087" s="64"/>
    </row>
    <row r="3088" spans="11:11" x14ac:dyDescent="0.25">
      <c r="K3088" s="64"/>
    </row>
    <row r="3089" spans="11:11" x14ac:dyDescent="0.25">
      <c r="K3089" s="64"/>
    </row>
    <row r="3090" spans="11:11" x14ac:dyDescent="0.25">
      <c r="K3090" s="64"/>
    </row>
    <row r="3091" spans="11:11" x14ac:dyDescent="0.25">
      <c r="K3091" s="64"/>
    </row>
    <row r="3092" spans="11:11" x14ac:dyDescent="0.25">
      <c r="K3092" s="64"/>
    </row>
    <row r="3093" spans="11:11" x14ac:dyDescent="0.25">
      <c r="K3093" s="64"/>
    </row>
    <row r="3094" spans="11:11" x14ac:dyDescent="0.25">
      <c r="K3094" s="64"/>
    </row>
    <row r="3095" spans="11:11" x14ac:dyDescent="0.25">
      <c r="K3095" s="64"/>
    </row>
    <row r="3096" spans="11:11" x14ac:dyDescent="0.25">
      <c r="K3096" s="64"/>
    </row>
    <row r="3097" spans="11:11" x14ac:dyDescent="0.25">
      <c r="K3097" s="64"/>
    </row>
    <row r="3098" spans="11:11" x14ac:dyDescent="0.25">
      <c r="K3098" s="64"/>
    </row>
    <row r="3099" spans="11:11" x14ac:dyDescent="0.25">
      <c r="K3099" s="64"/>
    </row>
    <row r="3100" spans="11:11" x14ac:dyDescent="0.25">
      <c r="K3100" s="64"/>
    </row>
    <row r="3101" spans="11:11" x14ac:dyDescent="0.25">
      <c r="K3101" s="64"/>
    </row>
    <row r="3102" spans="11:11" x14ac:dyDescent="0.25">
      <c r="K3102" s="64"/>
    </row>
    <row r="3103" spans="11:11" x14ac:dyDescent="0.25">
      <c r="K3103" s="64"/>
    </row>
    <row r="3104" spans="11:11" x14ac:dyDescent="0.25">
      <c r="K3104" s="64"/>
    </row>
    <row r="3105" spans="11:11" x14ac:dyDescent="0.25">
      <c r="K3105" s="64"/>
    </row>
    <row r="3106" spans="11:11" x14ac:dyDescent="0.25">
      <c r="K3106" s="64"/>
    </row>
    <row r="3107" spans="11:11" x14ac:dyDescent="0.25">
      <c r="K3107" s="64"/>
    </row>
    <row r="3108" spans="11:11" x14ac:dyDescent="0.25">
      <c r="K3108" s="64"/>
    </row>
    <row r="3109" spans="11:11" x14ac:dyDescent="0.25">
      <c r="K3109" s="64"/>
    </row>
    <row r="3110" spans="11:11" x14ac:dyDescent="0.25">
      <c r="K3110" s="64"/>
    </row>
    <row r="3111" spans="11:11" x14ac:dyDescent="0.25">
      <c r="K3111" s="64"/>
    </row>
    <row r="3112" spans="11:11" x14ac:dyDescent="0.25">
      <c r="K3112" s="64"/>
    </row>
    <row r="3113" spans="11:11" x14ac:dyDescent="0.25">
      <c r="K3113" s="64"/>
    </row>
    <row r="3114" spans="11:11" x14ac:dyDescent="0.25">
      <c r="K3114" s="64"/>
    </row>
    <row r="3115" spans="11:11" x14ac:dyDescent="0.25">
      <c r="K3115" s="64"/>
    </row>
    <row r="3116" spans="11:11" x14ac:dyDescent="0.25">
      <c r="K3116" s="64"/>
    </row>
    <row r="3117" spans="11:11" x14ac:dyDescent="0.25">
      <c r="K3117" s="64"/>
    </row>
    <row r="3118" spans="11:11" x14ac:dyDescent="0.25">
      <c r="K3118" s="64"/>
    </row>
    <row r="3119" spans="11:11" x14ac:dyDescent="0.25">
      <c r="K3119" s="64"/>
    </row>
    <row r="3120" spans="11:11" x14ac:dyDescent="0.25">
      <c r="K3120" s="64"/>
    </row>
    <row r="3121" spans="11:11" x14ac:dyDescent="0.25">
      <c r="K3121" s="64"/>
    </row>
    <row r="3122" spans="11:11" x14ac:dyDescent="0.25">
      <c r="K3122" s="64"/>
    </row>
    <row r="3123" spans="11:11" x14ac:dyDescent="0.25">
      <c r="K3123" s="64"/>
    </row>
    <row r="3124" spans="11:11" x14ac:dyDescent="0.25">
      <c r="K3124" s="64"/>
    </row>
    <row r="3125" spans="11:11" x14ac:dyDescent="0.25">
      <c r="K3125" s="64"/>
    </row>
    <row r="3126" spans="11:11" x14ac:dyDescent="0.25">
      <c r="K3126" s="64"/>
    </row>
    <row r="3127" spans="11:11" x14ac:dyDescent="0.25">
      <c r="K3127" s="64"/>
    </row>
    <row r="3128" spans="11:11" x14ac:dyDescent="0.25">
      <c r="K3128" s="64"/>
    </row>
    <row r="3129" spans="11:11" x14ac:dyDescent="0.25">
      <c r="K3129" s="64"/>
    </row>
    <row r="3130" spans="11:11" x14ac:dyDescent="0.25">
      <c r="K3130" s="64"/>
    </row>
    <row r="3131" spans="11:11" x14ac:dyDescent="0.25">
      <c r="K3131" s="64"/>
    </row>
    <row r="3132" spans="11:11" x14ac:dyDescent="0.25">
      <c r="K3132" s="64"/>
    </row>
    <row r="3133" spans="11:11" x14ac:dyDescent="0.25">
      <c r="K3133" s="64"/>
    </row>
    <row r="3134" spans="11:11" x14ac:dyDescent="0.25">
      <c r="K3134" s="64"/>
    </row>
    <row r="3135" spans="11:11" x14ac:dyDescent="0.25">
      <c r="K3135" s="64"/>
    </row>
    <row r="3136" spans="11:11" x14ac:dyDescent="0.25">
      <c r="K3136" s="64"/>
    </row>
    <row r="3137" spans="11:11" x14ac:dyDescent="0.25">
      <c r="K3137" s="64"/>
    </row>
    <row r="3138" spans="11:11" x14ac:dyDescent="0.25">
      <c r="K3138" s="64"/>
    </row>
    <row r="3139" spans="11:11" x14ac:dyDescent="0.25">
      <c r="K3139" s="64"/>
    </row>
    <row r="3140" spans="11:11" x14ac:dyDescent="0.25">
      <c r="K3140" s="64"/>
    </row>
    <row r="3141" spans="11:11" x14ac:dyDescent="0.25">
      <c r="K3141" s="64"/>
    </row>
    <row r="3142" spans="11:11" x14ac:dyDescent="0.25">
      <c r="K3142" s="64"/>
    </row>
    <row r="3143" spans="11:11" x14ac:dyDescent="0.25">
      <c r="K3143" s="64"/>
    </row>
    <row r="3144" spans="11:11" x14ac:dyDescent="0.25">
      <c r="K3144" s="64"/>
    </row>
    <row r="3145" spans="11:11" x14ac:dyDescent="0.25">
      <c r="K3145" s="64"/>
    </row>
    <row r="3146" spans="11:11" x14ac:dyDescent="0.25">
      <c r="K3146" s="64"/>
    </row>
    <row r="3147" spans="11:11" x14ac:dyDescent="0.25">
      <c r="K3147" s="64"/>
    </row>
    <row r="3148" spans="11:11" x14ac:dyDescent="0.25">
      <c r="K3148" s="64"/>
    </row>
    <row r="3149" spans="11:11" x14ac:dyDescent="0.25">
      <c r="K3149" s="64"/>
    </row>
    <row r="3150" spans="11:11" x14ac:dyDescent="0.25">
      <c r="K3150" s="64"/>
    </row>
    <row r="3151" spans="11:11" x14ac:dyDescent="0.25">
      <c r="K3151" s="64"/>
    </row>
    <row r="3152" spans="11:11" x14ac:dyDescent="0.25">
      <c r="K3152" s="64"/>
    </row>
    <row r="3153" spans="11:11" x14ac:dyDescent="0.25">
      <c r="K3153" s="64"/>
    </row>
    <row r="3154" spans="11:11" x14ac:dyDescent="0.25">
      <c r="K3154" s="64"/>
    </row>
    <row r="3155" spans="11:11" x14ac:dyDescent="0.25">
      <c r="K3155" s="64"/>
    </row>
    <row r="3156" spans="11:11" x14ac:dyDescent="0.25">
      <c r="K3156" s="64"/>
    </row>
    <row r="3157" spans="11:11" x14ac:dyDescent="0.25">
      <c r="K3157" s="64"/>
    </row>
    <row r="3158" spans="11:11" x14ac:dyDescent="0.25">
      <c r="K3158" s="64"/>
    </row>
    <row r="3159" spans="11:11" x14ac:dyDescent="0.25">
      <c r="K3159" s="64"/>
    </row>
    <row r="3160" spans="11:11" x14ac:dyDescent="0.25">
      <c r="K3160" s="64"/>
    </row>
    <row r="3161" spans="11:11" x14ac:dyDescent="0.25">
      <c r="K3161" s="64"/>
    </row>
    <row r="3162" spans="11:11" x14ac:dyDescent="0.25">
      <c r="K3162" s="64"/>
    </row>
    <row r="3163" spans="11:11" x14ac:dyDescent="0.25">
      <c r="K3163" s="64"/>
    </row>
    <row r="3164" spans="11:11" x14ac:dyDescent="0.25">
      <c r="K3164" s="64"/>
    </row>
    <row r="3165" spans="11:11" x14ac:dyDescent="0.25">
      <c r="K3165" s="64"/>
    </row>
    <row r="3166" spans="11:11" x14ac:dyDescent="0.25">
      <c r="K3166" s="64"/>
    </row>
    <row r="3167" spans="11:11" x14ac:dyDescent="0.25">
      <c r="K3167" s="64"/>
    </row>
    <row r="3168" spans="11:11" x14ac:dyDescent="0.25">
      <c r="K3168" s="64"/>
    </row>
    <row r="3169" spans="11:11" x14ac:dyDescent="0.25">
      <c r="K3169" s="64"/>
    </row>
    <row r="3170" spans="11:11" x14ac:dyDescent="0.25">
      <c r="K3170" s="64"/>
    </row>
    <row r="3171" spans="11:11" x14ac:dyDescent="0.25">
      <c r="K3171" s="64"/>
    </row>
    <row r="3172" spans="11:11" x14ac:dyDescent="0.25">
      <c r="K3172" s="64"/>
    </row>
    <row r="3173" spans="11:11" x14ac:dyDescent="0.25">
      <c r="K3173" s="64"/>
    </row>
    <row r="3174" spans="11:11" x14ac:dyDescent="0.25">
      <c r="K3174" s="64"/>
    </row>
    <row r="3175" spans="11:11" x14ac:dyDescent="0.25">
      <c r="K3175" s="64"/>
    </row>
    <row r="3176" spans="11:11" x14ac:dyDescent="0.25">
      <c r="K3176" s="64"/>
    </row>
    <row r="3177" spans="11:11" x14ac:dyDescent="0.25">
      <c r="K3177" s="64"/>
    </row>
    <row r="3178" spans="11:11" x14ac:dyDescent="0.25">
      <c r="K3178" s="64"/>
    </row>
    <row r="3179" spans="11:11" x14ac:dyDescent="0.25">
      <c r="K3179" s="64"/>
    </row>
    <row r="3180" spans="11:11" x14ac:dyDescent="0.25">
      <c r="K3180" s="64"/>
    </row>
    <row r="3181" spans="11:11" x14ac:dyDescent="0.25">
      <c r="K3181" s="64"/>
    </row>
    <row r="3182" spans="11:11" x14ac:dyDescent="0.25">
      <c r="K3182" s="64"/>
    </row>
    <row r="3183" spans="11:11" x14ac:dyDescent="0.25">
      <c r="K3183" s="64"/>
    </row>
    <row r="3184" spans="11:11" x14ac:dyDescent="0.25">
      <c r="K3184" s="64"/>
    </row>
    <row r="3185" spans="11:11" x14ac:dyDescent="0.25">
      <c r="K3185" s="64"/>
    </row>
    <row r="3186" spans="11:11" x14ac:dyDescent="0.25">
      <c r="K3186" s="64"/>
    </row>
    <row r="3187" spans="11:11" x14ac:dyDescent="0.25">
      <c r="K3187" s="64"/>
    </row>
    <row r="3188" spans="11:11" x14ac:dyDescent="0.25">
      <c r="K3188" s="64"/>
    </row>
    <row r="3189" spans="11:11" x14ac:dyDescent="0.25">
      <c r="K3189" s="64"/>
    </row>
    <row r="3190" spans="11:11" x14ac:dyDescent="0.25">
      <c r="K3190" s="64"/>
    </row>
    <row r="3191" spans="11:11" x14ac:dyDescent="0.25">
      <c r="K3191" s="64"/>
    </row>
    <row r="3192" spans="11:11" x14ac:dyDescent="0.25">
      <c r="K3192" s="64"/>
    </row>
    <row r="3193" spans="11:11" x14ac:dyDescent="0.25">
      <c r="K3193" s="64"/>
    </row>
    <row r="3194" spans="11:11" x14ac:dyDescent="0.25">
      <c r="K3194" s="64"/>
    </row>
    <row r="3195" spans="11:11" x14ac:dyDescent="0.25">
      <c r="K3195" s="64"/>
    </row>
    <row r="3196" spans="11:11" x14ac:dyDescent="0.25">
      <c r="K3196" s="64"/>
    </row>
    <row r="3197" spans="11:11" x14ac:dyDescent="0.25">
      <c r="K3197" s="64"/>
    </row>
    <row r="3198" spans="11:11" x14ac:dyDescent="0.25">
      <c r="K3198" s="64"/>
    </row>
    <row r="3199" spans="11:11" x14ac:dyDescent="0.25">
      <c r="K3199" s="64"/>
    </row>
    <row r="3200" spans="11:11" x14ac:dyDescent="0.25">
      <c r="K3200" s="64"/>
    </row>
    <row r="3201" spans="11:11" x14ac:dyDescent="0.25">
      <c r="K3201" s="64"/>
    </row>
    <row r="3202" spans="11:11" x14ac:dyDescent="0.25">
      <c r="K3202" s="64"/>
    </row>
    <row r="3203" spans="11:11" x14ac:dyDescent="0.25">
      <c r="K3203" s="64"/>
    </row>
    <row r="3204" spans="11:11" x14ac:dyDescent="0.25">
      <c r="K3204" s="64"/>
    </row>
    <row r="3205" spans="11:11" x14ac:dyDescent="0.25">
      <c r="K3205" s="64"/>
    </row>
    <row r="3206" spans="11:11" x14ac:dyDescent="0.25">
      <c r="K3206" s="64"/>
    </row>
    <row r="3207" spans="11:11" x14ac:dyDescent="0.25">
      <c r="K3207" s="64"/>
    </row>
    <row r="3208" spans="11:11" x14ac:dyDescent="0.25">
      <c r="K3208" s="64"/>
    </row>
    <row r="3209" spans="11:11" x14ac:dyDescent="0.25">
      <c r="K3209" s="64"/>
    </row>
    <row r="3210" spans="11:11" x14ac:dyDescent="0.25">
      <c r="K3210" s="64"/>
    </row>
    <row r="3211" spans="11:11" x14ac:dyDescent="0.25">
      <c r="K3211" s="64"/>
    </row>
    <row r="3212" spans="11:11" x14ac:dyDescent="0.25">
      <c r="K3212" s="64"/>
    </row>
    <row r="3213" spans="11:11" x14ac:dyDescent="0.25">
      <c r="K3213" s="64"/>
    </row>
    <row r="3214" spans="11:11" x14ac:dyDescent="0.25">
      <c r="K3214" s="64"/>
    </row>
    <row r="3215" spans="11:11" x14ac:dyDescent="0.25">
      <c r="K3215" s="64"/>
    </row>
    <row r="3216" spans="11:11" x14ac:dyDescent="0.25">
      <c r="K3216" s="64"/>
    </row>
    <row r="3217" spans="11:11" x14ac:dyDescent="0.25">
      <c r="K3217" s="64"/>
    </row>
    <row r="3218" spans="11:11" x14ac:dyDescent="0.25">
      <c r="K3218" s="64"/>
    </row>
    <row r="3219" spans="11:11" x14ac:dyDescent="0.25">
      <c r="K3219" s="64"/>
    </row>
    <row r="3220" spans="11:11" x14ac:dyDescent="0.25">
      <c r="K3220" s="64"/>
    </row>
    <row r="3221" spans="11:11" x14ac:dyDescent="0.25">
      <c r="K3221" s="64"/>
    </row>
    <row r="3222" spans="11:11" x14ac:dyDescent="0.25">
      <c r="K3222" s="64"/>
    </row>
    <row r="3223" spans="11:11" x14ac:dyDescent="0.25">
      <c r="K3223" s="64"/>
    </row>
    <row r="3224" spans="11:11" x14ac:dyDescent="0.25">
      <c r="K3224" s="64"/>
    </row>
    <row r="3225" spans="11:11" x14ac:dyDescent="0.25">
      <c r="K3225" s="64"/>
    </row>
    <row r="3226" spans="11:11" x14ac:dyDescent="0.25">
      <c r="K3226" s="64"/>
    </row>
    <row r="3227" spans="11:11" x14ac:dyDescent="0.25">
      <c r="K3227" s="64"/>
    </row>
    <row r="3228" spans="11:11" x14ac:dyDescent="0.25">
      <c r="K3228" s="64"/>
    </row>
    <row r="3229" spans="11:11" x14ac:dyDescent="0.25">
      <c r="K3229" s="64"/>
    </row>
    <row r="3230" spans="11:11" x14ac:dyDescent="0.25">
      <c r="K3230" s="64"/>
    </row>
    <row r="3231" spans="11:11" x14ac:dyDescent="0.25">
      <c r="K3231" s="64"/>
    </row>
    <row r="3232" spans="11:11" x14ac:dyDescent="0.25">
      <c r="K3232" s="64"/>
    </row>
    <row r="3233" spans="11:11" x14ac:dyDescent="0.25">
      <c r="K3233" s="64"/>
    </row>
    <row r="3234" spans="11:11" x14ac:dyDescent="0.25">
      <c r="K3234" s="64"/>
    </row>
    <row r="3235" spans="11:11" x14ac:dyDescent="0.25">
      <c r="K3235" s="64"/>
    </row>
    <row r="3236" spans="11:11" x14ac:dyDescent="0.25">
      <c r="K3236" s="64"/>
    </row>
    <row r="3237" spans="11:11" x14ac:dyDescent="0.25">
      <c r="K3237" s="64"/>
    </row>
    <row r="3238" spans="11:11" x14ac:dyDescent="0.25">
      <c r="K3238" s="64"/>
    </row>
    <row r="3239" spans="11:11" x14ac:dyDescent="0.25">
      <c r="K3239" s="64"/>
    </row>
    <row r="3240" spans="11:11" x14ac:dyDescent="0.25">
      <c r="K3240" s="64"/>
    </row>
    <row r="3241" spans="11:11" x14ac:dyDescent="0.25">
      <c r="K3241" s="64"/>
    </row>
    <row r="3242" spans="11:11" x14ac:dyDescent="0.25">
      <c r="K3242" s="64"/>
    </row>
    <row r="3243" spans="11:11" x14ac:dyDescent="0.25">
      <c r="K3243" s="64"/>
    </row>
    <row r="3244" spans="11:11" x14ac:dyDescent="0.25">
      <c r="K3244" s="64"/>
    </row>
    <row r="3245" spans="11:11" x14ac:dyDescent="0.25">
      <c r="K3245" s="64"/>
    </row>
    <row r="3246" spans="11:11" x14ac:dyDescent="0.25">
      <c r="K3246" s="64"/>
    </row>
    <row r="3247" spans="11:11" x14ac:dyDescent="0.25">
      <c r="K3247" s="64"/>
    </row>
    <row r="3248" spans="11:11" x14ac:dyDescent="0.25">
      <c r="K3248" s="64"/>
    </row>
    <row r="3249" spans="11:11" x14ac:dyDescent="0.25">
      <c r="K3249" s="64"/>
    </row>
    <row r="3250" spans="11:11" x14ac:dyDescent="0.25">
      <c r="K3250" s="64"/>
    </row>
    <row r="3251" spans="11:11" x14ac:dyDescent="0.25">
      <c r="K3251" s="64"/>
    </row>
    <row r="3252" spans="11:11" x14ac:dyDescent="0.25">
      <c r="K3252" s="64"/>
    </row>
    <row r="3253" spans="11:11" x14ac:dyDescent="0.25">
      <c r="K3253" s="64"/>
    </row>
    <row r="3254" spans="11:11" x14ac:dyDescent="0.25">
      <c r="K3254" s="64"/>
    </row>
    <row r="3255" spans="11:11" x14ac:dyDescent="0.25">
      <c r="K3255" s="64"/>
    </row>
    <row r="3256" spans="11:11" x14ac:dyDescent="0.25">
      <c r="K3256" s="64"/>
    </row>
    <row r="3257" spans="11:11" x14ac:dyDescent="0.25">
      <c r="K3257" s="64"/>
    </row>
    <row r="3258" spans="11:11" x14ac:dyDescent="0.25">
      <c r="K3258" s="64"/>
    </row>
    <row r="3259" spans="11:11" x14ac:dyDescent="0.25">
      <c r="K3259" s="64"/>
    </row>
    <row r="3260" spans="11:11" x14ac:dyDescent="0.25">
      <c r="K3260" s="64"/>
    </row>
    <row r="3261" spans="11:11" x14ac:dyDescent="0.25">
      <c r="K3261" s="64"/>
    </row>
    <row r="3262" spans="11:11" x14ac:dyDescent="0.25">
      <c r="K3262" s="64"/>
    </row>
    <row r="3263" spans="11:11" x14ac:dyDescent="0.25">
      <c r="K3263" s="64"/>
    </row>
    <row r="3264" spans="11:11" x14ac:dyDescent="0.25">
      <c r="K3264" s="64"/>
    </row>
    <row r="3265" spans="11:11" x14ac:dyDescent="0.25">
      <c r="K3265" s="64"/>
    </row>
    <row r="3266" spans="11:11" x14ac:dyDescent="0.25">
      <c r="K3266" s="64"/>
    </row>
    <row r="3267" spans="11:11" x14ac:dyDescent="0.25">
      <c r="K3267" s="64"/>
    </row>
    <row r="3268" spans="11:11" x14ac:dyDescent="0.25">
      <c r="K3268" s="64"/>
    </row>
    <row r="3269" spans="11:11" x14ac:dyDescent="0.25">
      <c r="K3269" s="64"/>
    </row>
    <row r="3270" spans="11:11" x14ac:dyDescent="0.25">
      <c r="K3270" s="64"/>
    </row>
    <row r="3271" spans="11:11" x14ac:dyDescent="0.25">
      <c r="K3271" s="64"/>
    </row>
    <row r="3272" spans="11:11" x14ac:dyDescent="0.25">
      <c r="K3272" s="64"/>
    </row>
    <row r="3273" spans="11:11" x14ac:dyDescent="0.25">
      <c r="K3273" s="64"/>
    </row>
    <row r="3274" spans="11:11" x14ac:dyDescent="0.25">
      <c r="K3274" s="64"/>
    </row>
    <row r="3275" spans="11:11" x14ac:dyDescent="0.25">
      <c r="K3275" s="64"/>
    </row>
    <row r="3276" spans="11:11" x14ac:dyDescent="0.25">
      <c r="K3276" s="64"/>
    </row>
    <row r="3277" spans="11:11" x14ac:dyDescent="0.25">
      <c r="K3277" s="64"/>
    </row>
    <row r="3278" spans="11:11" x14ac:dyDescent="0.25">
      <c r="K3278" s="64"/>
    </row>
    <row r="3279" spans="11:11" x14ac:dyDescent="0.25">
      <c r="K3279" s="64"/>
    </row>
    <row r="3280" spans="11:11" x14ac:dyDescent="0.25">
      <c r="K3280" s="64"/>
    </row>
    <row r="3281" spans="11:11" x14ac:dyDescent="0.25">
      <c r="K3281" s="64"/>
    </row>
    <row r="3282" spans="11:11" x14ac:dyDescent="0.25">
      <c r="K3282" s="64"/>
    </row>
    <row r="3283" spans="11:11" x14ac:dyDescent="0.25">
      <c r="K3283" s="64"/>
    </row>
    <row r="3284" spans="11:11" x14ac:dyDescent="0.25">
      <c r="K3284" s="64"/>
    </row>
    <row r="3285" spans="11:11" x14ac:dyDescent="0.25">
      <c r="K3285" s="64"/>
    </row>
    <row r="3286" spans="11:11" x14ac:dyDescent="0.25">
      <c r="K3286" s="64"/>
    </row>
    <row r="3287" spans="11:11" x14ac:dyDescent="0.25">
      <c r="K3287" s="64"/>
    </row>
    <row r="3288" spans="11:11" x14ac:dyDescent="0.25">
      <c r="K3288" s="64"/>
    </row>
    <row r="3289" spans="11:11" x14ac:dyDescent="0.25">
      <c r="K3289" s="64"/>
    </row>
    <row r="3290" spans="11:11" x14ac:dyDescent="0.25">
      <c r="K3290" s="64"/>
    </row>
    <row r="3291" spans="11:11" x14ac:dyDescent="0.25">
      <c r="K3291" s="64"/>
    </row>
    <row r="3292" spans="11:11" x14ac:dyDescent="0.25">
      <c r="K3292" s="64"/>
    </row>
    <row r="3293" spans="11:11" x14ac:dyDescent="0.25">
      <c r="K3293" s="64"/>
    </row>
    <row r="3294" spans="11:11" x14ac:dyDescent="0.25">
      <c r="K3294" s="64"/>
    </row>
    <row r="3295" spans="11:11" x14ac:dyDescent="0.25">
      <c r="K3295" s="64"/>
    </row>
    <row r="3296" spans="11:11" x14ac:dyDescent="0.25">
      <c r="K3296" s="64"/>
    </row>
    <row r="3297" spans="11:11" x14ac:dyDescent="0.25">
      <c r="K3297" s="64"/>
    </row>
    <row r="3298" spans="11:11" x14ac:dyDescent="0.25">
      <c r="K3298" s="64"/>
    </row>
    <row r="3299" spans="11:11" x14ac:dyDescent="0.25">
      <c r="K3299" s="64"/>
    </row>
    <row r="3300" spans="11:11" x14ac:dyDescent="0.25">
      <c r="K3300" s="64"/>
    </row>
    <row r="3301" spans="11:11" x14ac:dyDescent="0.25">
      <c r="K3301" s="64"/>
    </row>
    <row r="3302" spans="11:11" x14ac:dyDescent="0.25">
      <c r="K3302" s="64"/>
    </row>
    <row r="3303" spans="11:11" x14ac:dyDescent="0.25">
      <c r="K3303" s="64"/>
    </row>
    <row r="3304" spans="11:11" x14ac:dyDescent="0.25">
      <c r="K3304" s="64"/>
    </row>
    <row r="3305" spans="11:11" x14ac:dyDescent="0.25">
      <c r="K3305" s="64"/>
    </row>
    <row r="3306" spans="11:11" x14ac:dyDescent="0.25">
      <c r="K3306" s="64"/>
    </row>
    <row r="3307" spans="11:11" x14ac:dyDescent="0.25">
      <c r="K3307" s="64"/>
    </row>
    <row r="3308" spans="11:11" x14ac:dyDescent="0.25">
      <c r="K3308" s="64"/>
    </row>
    <row r="3309" spans="11:11" x14ac:dyDescent="0.25">
      <c r="K3309" s="64"/>
    </row>
    <row r="3310" spans="11:11" x14ac:dyDescent="0.25">
      <c r="K3310" s="64"/>
    </row>
    <row r="3311" spans="11:11" x14ac:dyDescent="0.25">
      <c r="K3311" s="64"/>
    </row>
    <row r="3312" spans="11:11" x14ac:dyDescent="0.25">
      <c r="K3312" s="64"/>
    </row>
    <row r="3313" spans="11:11" x14ac:dyDescent="0.25">
      <c r="K3313" s="64"/>
    </row>
    <row r="3314" spans="11:11" x14ac:dyDescent="0.25">
      <c r="K3314" s="64"/>
    </row>
    <row r="3315" spans="11:11" x14ac:dyDescent="0.25">
      <c r="K3315" s="64"/>
    </row>
    <row r="3316" spans="11:11" x14ac:dyDescent="0.25">
      <c r="K3316" s="64"/>
    </row>
    <row r="3317" spans="11:11" x14ac:dyDescent="0.25">
      <c r="K3317" s="64"/>
    </row>
    <row r="3318" spans="11:11" x14ac:dyDescent="0.25">
      <c r="K3318" s="64"/>
    </row>
    <row r="3319" spans="11:11" x14ac:dyDescent="0.25">
      <c r="K3319" s="64"/>
    </row>
    <row r="3320" spans="11:11" x14ac:dyDescent="0.25">
      <c r="K3320" s="64"/>
    </row>
    <row r="3321" spans="11:11" x14ac:dyDescent="0.25">
      <c r="K3321" s="64"/>
    </row>
    <row r="3322" spans="11:11" x14ac:dyDescent="0.25">
      <c r="K3322" s="64"/>
    </row>
    <row r="3323" spans="11:11" x14ac:dyDescent="0.25">
      <c r="K3323" s="64"/>
    </row>
    <row r="3324" spans="11:11" x14ac:dyDescent="0.25">
      <c r="K3324" s="64"/>
    </row>
    <row r="3325" spans="11:11" x14ac:dyDescent="0.25">
      <c r="K3325" s="64"/>
    </row>
    <row r="3326" spans="11:11" x14ac:dyDescent="0.25">
      <c r="K3326" s="64"/>
    </row>
    <row r="3327" spans="11:11" x14ac:dyDescent="0.25">
      <c r="K3327" s="64"/>
    </row>
    <row r="3328" spans="11:11" x14ac:dyDescent="0.25">
      <c r="K3328" s="64"/>
    </row>
    <row r="3329" spans="11:11" x14ac:dyDescent="0.25">
      <c r="K3329" s="64"/>
    </row>
    <row r="3330" spans="11:11" x14ac:dyDescent="0.25">
      <c r="K3330" s="64"/>
    </row>
    <row r="3331" spans="11:11" x14ac:dyDescent="0.25">
      <c r="K3331" s="64"/>
    </row>
    <row r="3332" spans="11:11" x14ac:dyDescent="0.25">
      <c r="K3332" s="64"/>
    </row>
    <row r="3333" spans="11:11" x14ac:dyDescent="0.25">
      <c r="K3333" s="64"/>
    </row>
    <row r="3334" spans="11:11" x14ac:dyDescent="0.25">
      <c r="K3334" s="64"/>
    </row>
    <row r="3335" spans="11:11" x14ac:dyDescent="0.25">
      <c r="K3335" s="64"/>
    </row>
    <row r="3336" spans="11:11" x14ac:dyDescent="0.25">
      <c r="K3336" s="64"/>
    </row>
    <row r="3337" spans="11:11" x14ac:dyDescent="0.25">
      <c r="K3337" s="64"/>
    </row>
    <row r="3338" spans="11:11" x14ac:dyDescent="0.25">
      <c r="K3338" s="64"/>
    </row>
    <row r="3339" spans="11:11" x14ac:dyDescent="0.25">
      <c r="K3339" s="64"/>
    </row>
    <row r="3340" spans="11:11" x14ac:dyDescent="0.25">
      <c r="K3340" s="64"/>
    </row>
    <row r="3341" spans="11:11" x14ac:dyDescent="0.25">
      <c r="K3341" s="64"/>
    </row>
    <row r="3342" spans="11:11" x14ac:dyDescent="0.25">
      <c r="K3342" s="64"/>
    </row>
    <row r="3343" spans="11:11" x14ac:dyDescent="0.25">
      <c r="K3343" s="64"/>
    </row>
    <row r="3344" spans="11:11" x14ac:dyDescent="0.25">
      <c r="K3344" s="64"/>
    </row>
    <row r="3345" spans="11:11" x14ac:dyDescent="0.25">
      <c r="K3345" s="64"/>
    </row>
    <row r="3346" spans="11:11" x14ac:dyDescent="0.25">
      <c r="K3346" s="64"/>
    </row>
    <row r="3347" spans="11:11" x14ac:dyDescent="0.25">
      <c r="K3347" s="64"/>
    </row>
    <row r="3348" spans="11:11" x14ac:dyDescent="0.25">
      <c r="K3348" s="64"/>
    </row>
    <row r="3349" spans="11:11" x14ac:dyDescent="0.25">
      <c r="K3349" s="64"/>
    </row>
    <row r="3350" spans="11:11" x14ac:dyDescent="0.25">
      <c r="K3350" s="64"/>
    </row>
    <row r="3351" spans="11:11" x14ac:dyDescent="0.25">
      <c r="K3351" s="64"/>
    </row>
    <row r="3352" spans="11:11" x14ac:dyDescent="0.25">
      <c r="K3352" s="64"/>
    </row>
    <row r="3353" spans="11:11" x14ac:dyDescent="0.25">
      <c r="K3353" s="64"/>
    </row>
    <row r="3354" spans="11:11" x14ac:dyDescent="0.25">
      <c r="K3354" s="64"/>
    </row>
    <row r="3355" spans="11:11" x14ac:dyDescent="0.25">
      <c r="K3355" s="64"/>
    </row>
    <row r="3356" spans="11:11" x14ac:dyDescent="0.25">
      <c r="K3356" s="64"/>
    </row>
    <row r="3357" spans="11:11" x14ac:dyDescent="0.25">
      <c r="K3357" s="64"/>
    </row>
    <row r="3358" spans="11:11" x14ac:dyDescent="0.25">
      <c r="K3358" s="64"/>
    </row>
    <row r="3359" spans="11:11" x14ac:dyDescent="0.25">
      <c r="K3359" s="64"/>
    </row>
    <row r="3360" spans="11:11" x14ac:dyDescent="0.25">
      <c r="K3360" s="64"/>
    </row>
    <row r="3361" spans="11:11" x14ac:dyDescent="0.25">
      <c r="K3361" s="64"/>
    </row>
    <row r="3362" spans="11:11" x14ac:dyDescent="0.25">
      <c r="K3362" s="64"/>
    </row>
    <row r="3363" spans="11:11" x14ac:dyDescent="0.25">
      <c r="K3363" s="64"/>
    </row>
    <row r="3364" spans="11:11" x14ac:dyDescent="0.25">
      <c r="K3364" s="64"/>
    </row>
    <row r="3365" spans="11:11" x14ac:dyDescent="0.25">
      <c r="K3365" s="64"/>
    </row>
    <row r="3366" spans="11:11" x14ac:dyDescent="0.25">
      <c r="K3366" s="64"/>
    </row>
    <row r="3367" spans="11:11" x14ac:dyDescent="0.25">
      <c r="K3367" s="64"/>
    </row>
    <row r="3368" spans="11:11" x14ac:dyDescent="0.25">
      <c r="K3368" s="64"/>
    </row>
    <row r="3369" spans="11:11" x14ac:dyDescent="0.25">
      <c r="K3369" s="64"/>
    </row>
    <row r="3370" spans="11:11" x14ac:dyDescent="0.25">
      <c r="K3370" s="64"/>
    </row>
    <row r="3371" spans="11:11" x14ac:dyDescent="0.25">
      <c r="K3371" s="64"/>
    </row>
    <row r="3372" spans="11:11" x14ac:dyDescent="0.25">
      <c r="K3372" s="64"/>
    </row>
    <row r="3373" spans="11:11" x14ac:dyDescent="0.25">
      <c r="K3373" s="64"/>
    </row>
    <row r="3374" spans="11:11" x14ac:dyDescent="0.25">
      <c r="K3374" s="64"/>
    </row>
    <row r="3375" spans="11:11" x14ac:dyDescent="0.25">
      <c r="K3375" s="64"/>
    </row>
    <row r="3376" spans="11:11" x14ac:dyDescent="0.25">
      <c r="K3376" s="64"/>
    </row>
    <row r="3377" spans="11:11" x14ac:dyDescent="0.25">
      <c r="K3377" s="64"/>
    </row>
    <row r="3378" spans="11:11" x14ac:dyDescent="0.25">
      <c r="K3378" s="64"/>
    </row>
    <row r="3379" spans="11:11" x14ac:dyDescent="0.25">
      <c r="K3379" s="64"/>
    </row>
    <row r="3380" spans="11:11" x14ac:dyDescent="0.25">
      <c r="K3380" s="64"/>
    </row>
    <row r="3381" spans="11:11" x14ac:dyDescent="0.25">
      <c r="K3381" s="64"/>
    </row>
    <row r="3382" spans="11:11" x14ac:dyDescent="0.25">
      <c r="K3382" s="64"/>
    </row>
    <row r="3383" spans="11:11" x14ac:dyDescent="0.25">
      <c r="K3383" s="64"/>
    </row>
    <row r="3384" spans="11:11" x14ac:dyDescent="0.25">
      <c r="K3384" s="64"/>
    </row>
    <row r="3385" spans="11:11" x14ac:dyDescent="0.25">
      <c r="K3385" s="64"/>
    </row>
    <row r="3386" spans="11:11" x14ac:dyDescent="0.25">
      <c r="K3386" s="64"/>
    </row>
    <row r="3387" spans="11:11" x14ac:dyDescent="0.25">
      <c r="K3387" s="64"/>
    </row>
    <row r="3388" spans="11:11" x14ac:dyDescent="0.25">
      <c r="K3388" s="64"/>
    </row>
    <row r="3389" spans="11:11" x14ac:dyDescent="0.25">
      <c r="K3389" s="64"/>
    </row>
    <row r="3390" spans="11:11" x14ac:dyDescent="0.25">
      <c r="K3390" s="64"/>
    </row>
    <row r="3391" spans="11:11" x14ac:dyDescent="0.25">
      <c r="K3391" s="64"/>
    </row>
    <row r="3392" spans="11:11" x14ac:dyDescent="0.25">
      <c r="K3392" s="64"/>
    </row>
    <row r="3393" spans="11:11" x14ac:dyDescent="0.25">
      <c r="K3393" s="64"/>
    </row>
    <row r="3394" spans="11:11" x14ac:dyDescent="0.25">
      <c r="K3394" s="64"/>
    </row>
    <row r="3395" spans="11:11" x14ac:dyDescent="0.25">
      <c r="K3395" s="64"/>
    </row>
    <row r="3396" spans="11:11" x14ac:dyDescent="0.25">
      <c r="K3396" s="64"/>
    </row>
    <row r="3397" spans="11:11" x14ac:dyDescent="0.25">
      <c r="K3397" s="64"/>
    </row>
    <row r="3398" spans="11:11" x14ac:dyDescent="0.25">
      <c r="K3398" s="64"/>
    </row>
    <row r="3399" spans="11:11" x14ac:dyDescent="0.25">
      <c r="K3399" s="64"/>
    </row>
    <row r="3400" spans="11:11" x14ac:dyDescent="0.25">
      <c r="K3400" s="64"/>
    </row>
    <row r="3401" spans="11:11" x14ac:dyDescent="0.25">
      <c r="K3401" s="64"/>
    </row>
    <row r="3402" spans="11:11" x14ac:dyDescent="0.25">
      <c r="K3402" s="64"/>
    </row>
    <row r="3403" spans="11:11" x14ac:dyDescent="0.25">
      <c r="K3403" s="64"/>
    </row>
    <row r="3404" spans="11:11" x14ac:dyDescent="0.25">
      <c r="K3404" s="64"/>
    </row>
    <row r="3405" spans="11:11" x14ac:dyDescent="0.25">
      <c r="K3405" s="64"/>
    </row>
    <row r="3406" spans="11:11" x14ac:dyDescent="0.25">
      <c r="K3406" s="64"/>
    </row>
    <row r="3407" spans="11:11" x14ac:dyDescent="0.25">
      <c r="K3407" s="64"/>
    </row>
    <row r="3408" spans="11:11" x14ac:dyDescent="0.25">
      <c r="K3408" s="64"/>
    </row>
    <row r="3409" spans="11:11" x14ac:dyDescent="0.25">
      <c r="K3409" s="64"/>
    </row>
    <row r="3410" spans="11:11" x14ac:dyDescent="0.25">
      <c r="K3410" s="64"/>
    </row>
    <row r="3411" spans="11:11" x14ac:dyDescent="0.25">
      <c r="K3411" s="64"/>
    </row>
    <row r="3412" spans="11:11" x14ac:dyDescent="0.25">
      <c r="K3412" s="64"/>
    </row>
    <row r="3413" spans="11:11" x14ac:dyDescent="0.25">
      <c r="K3413" s="64"/>
    </row>
    <row r="3414" spans="11:11" x14ac:dyDescent="0.25">
      <c r="K3414" s="64"/>
    </row>
    <row r="3415" spans="11:11" x14ac:dyDescent="0.25">
      <c r="K3415" s="64"/>
    </row>
    <row r="3416" spans="11:11" x14ac:dyDescent="0.25">
      <c r="K3416" s="64"/>
    </row>
    <row r="3417" spans="11:11" x14ac:dyDescent="0.25">
      <c r="K3417" s="64"/>
    </row>
    <row r="3418" spans="11:11" x14ac:dyDescent="0.25">
      <c r="K3418" s="64"/>
    </row>
    <row r="3419" spans="11:11" x14ac:dyDescent="0.25">
      <c r="K3419" s="64"/>
    </row>
    <row r="3420" spans="11:11" x14ac:dyDescent="0.25">
      <c r="K3420" s="64"/>
    </row>
    <row r="3421" spans="11:11" x14ac:dyDescent="0.25">
      <c r="K3421" s="64"/>
    </row>
    <row r="3422" spans="11:11" x14ac:dyDescent="0.25">
      <c r="K3422" s="64"/>
    </row>
    <row r="3423" spans="11:11" x14ac:dyDescent="0.25">
      <c r="K3423" s="64"/>
    </row>
    <row r="3424" spans="11:11" x14ac:dyDescent="0.25">
      <c r="K3424" s="64"/>
    </row>
    <row r="3425" spans="11:11" x14ac:dyDescent="0.25">
      <c r="K3425" s="64"/>
    </row>
    <row r="3426" spans="11:11" x14ac:dyDescent="0.25">
      <c r="K3426" s="64"/>
    </row>
    <row r="3427" spans="11:11" x14ac:dyDescent="0.25">
      <c r="K3427" s="64"/>
    </row>
    <row r="3428" spans="11:11" x14ac:dyDescent="0.25">
      <c r="K3428" s="64"/>
    </row>
    <row r="3429" spans="11:11" x14ac:dyDescent="0.25">
      <c r="K3429" s="64"/>
    </row>
    <row r="3430" spans="11:11" x14ac:dyDescent="0.25">
      <c r="K3430" s="64"/>
    </row>
    <row r="3431" spans="11:11" x14ac:dyDescent="0.25">
      <c r="K3431" s="64"/>
    </row>
    <row r="3432" spans="11:11" x14ac:dyDescent="0.25">
      <c r="K3432" s="64"/>
    </row>
    <row r="3433" spans="11:11" x14ac:dyDescent="0.25">
      <c r="K3433" s="64"/>
    </row>
    <row r="3434" spans="11:11" x14ac:dyDescent="0.25">
      <c r="K3434" s="64"/>
    </row>
    <row r="3435" spans="11:11" x14ac:dyDescent="0.25">
      <c r="K3435" s="64"/>
    </row>
    <row r="3436" spans="11:11" x14ac:dyDescent="0.25">
      <c r="K3436" s="64"/>
    </row>
    <row r="3437" spans="11:11" x14ac:dyDescent="0.25">
      <c r="K3437" s="64"/>
    </row>
    <row r="3438" spans="11:11" x14ac:dyDescent="0.25">
      <c r="K3438" s="64"/>
    </row>
    <row r="3439" spans="11:11" x14ac:dyDescent="0.25">
      <c r="K3439" s="64"/>
    </row>
    <row r="3440" spans="11:11" x14ac:dyDescent="0.25">
      <c r="K3440" s="64"/>
    </row>
    <row r="3441" spans="11:11" x14ac:dyDescent="0.25">
      <c r="K3441" s="64"/>
    </row>
    <row r="3442" spans="11:11" x14ac:dyDescent="0.25">
      <c r="K3442" s="64"/>
    </row>
    <row r="3443" spans="11:11" x14ac:dyDescent="0.25">
      <c r="K3443" s="64"/>
    </row>
    <row r="3444" spans="11:11" x14ac:dyDescent="0.25">
      <c r="K3444" s="64"/>
    </row>
    <row r="3445" spans="11:11" x14ac:dyDescent="0.25">
      <c r="K3445" s="64"/>
    </row>
    <row r="3446" spans="11:11" x14ac:dyDescent="0.25">
      <c r="K3446" s="64"/>
    </row>
    <row r="3447" spans="11:11" x14ac:dyDescent="0.25">
      <c r="K3447" s="64"/>
    </row>
    <row r="3448" spans="11:11" x14ac:dyDescent="0.25">
      <c r="K3448" s="64"/>
    </row>
    <row r="3449" spans="11:11" x14ac:dyDescent="0.25">
      <c r="K3449" s="64"/>
    </row>
    <row r="3450" spans="11:11" x14ac:dyDescent="0.25">
      <c r="K3450" s="64"/>
    </row>
    <row r="3451" spans="11:11" x14ac:dyDescent="0.25">
      <c r="K3451" s="64"/>
    </row>
    <row r="3452" spans="11:11" x14ac:dyDescent="0.25">
      <c r="K3452" s="64"/>
    </row>
    <row r="3453" spans="11:11" x14ac:dyDescent="0.25">
      <c r="K3453" s="64"/>
    </row>
    <row r="3454" spans="11:11" x14ac:dyDescent="0.25">
      <c r="K3454" s="64"/>
    </row>
    <row r="3455" spans="11:11" x14ac:dyDescent="0.25">
      <c r="K3455" s="64"/>
    </row>
    <row r="3456" spans="11:11" x14ac:dyDescent="0.25">
      <c r="K3456" s="64"/>
    </row>
    <row r="3457" spans="11:11" x14ac:dyDescent="0.25">
      <c r="K3457" s="64"/>
    </row>
    <row r="3458" spans="11:11" x14ac:dyDescent="0.25">
      <c r="K3458" s="64"/>
    </row>
  </sheetData>
  <mergeCells count="27">
    <mergeCell ref="K28:K29"/>
    <mergeCell ref="A62:A63"/>
    <mergeCell ref="B62:B63"/>
    <mergeCell ref="C62:C63"/>
    <mergeCell ref="D62:D63"/>
    <mergeCell ref="E62:E63"/>
    <mergeCell ref="F62:F63"/>
    <mergeCell ref="I62:I63"/>
    <mergeCell ref="A28:A29"/>
    <mergeCell ref="B28:B29"/>
    <mergeCell ref="C28:C29"/>
    <mergeCell ref="D28:D29"/>
    <mergeCell ref="E28:E29"/>
    <mergeCell ref="F28:F29"/>
    <mergeCell ref="J28:J29"/>
    <mergeCell ref="I28:I29"/>
    <mergeCell ref="K72:K73"/>
    <mergeCell ref="J62:J63"/>
    <mergeCell ref="K62:K63"/>
    <mergeCell ref="A72:A73"/>
    <mergeCell ref="B72:B73"/>
    <mergeCell ref="C72:C73"/>
    <mergeCell ref="D72:D73"/>
    <mergeCell ref="E72:E73"/>
    <mergeCell ref="F72:F73"/>
    <mergeCell ref="I72:I73"/>
    <mergeCell ref="J72:J73"/>
  </mergeCells>
  <conditionalFormatting sqref="J17 J19:J21 J23:J27 J58:J61 J65:J71 J37:J42 J48:J56 J44:J45">
    <cfRule type="cellIs" dxfId="25" priority="36" operator="equal">
      <formula>0</formula>
    </cfRule>
  </conditionalFormatting>
  <conditionalFormatting sqref="J36">
    <cfRule type="cellIs" dxfId="24" priority="34" operator="equal">
      <formula>0</formula>
    </cfRule>
  </conditionalFormatting>
  <conditionalFormatting sqref="J13:J18">
    <cfRule type="cellIs" dxfId="23" priority="26" operator="equal">
      <formula>0</formula>
    </cfRule>
  </conditionalFormatting>
  <conditionalFormatting sqref="J9:J10">
    <cfRule type="cellIs" dxfId="22" priority="27" operator="equal">
      <formula>0</formula>
    </cfRule>
  </conditionalFormatting>
  <conditionalFormatting sqref="J31:J35">
    <cfRule type="cellIs" dxfId="21" priority="24" operator="equal">
      <formula>0</formula>
    </cfRule>
  </conditionalFormatting>
  <conditionalFormatting sqref="J58:J60">
    <cfRule type="cellIs" dxfId="20" priority="21" operator="equal">
      <formula>0</formula>
    </cfRule>
  </conditionalFormatting>
  <conditionalFormatting sqref="J22">
    <cfRule type="cellIs" dxfId="19" priority="6" operator="equal">
      <formula>0</formula>
    </cfRule>
  </conditionalFormatting>
  <conditionalFormatting sqref="J57">
    <cfRule type="cellIs" dxfId="18" priority="4" operator="equal">
      <formula>0</formula>
    </cfRule>
  </conditionalFormatting>
  <conditionalFormatting sqref="J46:J47">
    <cfRule type="cellIs" dxfId="17" priority="2" operator="equal">
      <formula>0</formula>
    </cfRule>
  </conditionalFormatting>
  <conditionalFormatting sqref="J43">
    <cfRule type="cellIs" dxfId="16" priority="1" operator="equal">
      <formula>0</formula>
    </cfRule>
  </conditionalFormatting>
  <pageMargins left="0.75" right="0.75" top="1" bottom="1" header="0.5" footer="0.5"/>
  <pageSetup scale="69" fitToHeight="0" orientation="landscape" r:id="rId1"/>
  <headerFooter alignWithMargins="0">
    <oddHeader>&amp;CGrants - Section 9006 Program
7 CFR Part 4280-B</oddHeader>
    <oddFooter>Page &amp;P of &amp;N</oddFooter>
  </headerFooter>
  <ignoredErrors>
    <ignoredError sqref="H2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31BE2-FF5B-498C-98D0-8FC3343927EC}">
  <sheetPr>
    <pageSetUpPr fitToPage="1"/>
  </sheetPr>
  <dimension ref="A1:Z3453"/>
  <sheetViews>
    <sheetView topLeftCell="A40" workbookViewId="0">
      <selection activeCell="N33" sqref="N33"/>
    </sheetView>
  </sheetViews>
  <sheetFormatPr defaultColWidth="9.1796875" defaultRowHeight="12.5" x14ac:dyDescent="0.25"/>
  <cols>
    <col min="1" max="1" width="9.1796875" style="244"/>
    <col min="2" max="2" width="19.26953125" style="150" customWidth="1"/>
    <col min="3" max="3" width="28.81640625" style="150" customWidth="1"/>
    <col min="4" max="4" width="10.81640625" style="142" customWidth="1"/>
    <col min="5" max="5" width="10.453125" style="131" customWidth="1"/>
    <col min="6" max="6" width="13.54296875" style="140" customWidth="1"/>
    <col min="7" max="7" width="17.7265625" style="140" customWidth="1"/>
    <col min="8" max="8" width="15.26953125" style="140" customWidth="1"/>
    <col min="9" max="9" width="13.7265625" style="140" customWidth="1"/>
    <col min="10" max="10" width="13.26953125" style="140" customWidth="1"/>
    <col min="11" max="11" width="6.81640625" style="140" customWidth="1"/>
    <col min="12" max="12" width="18.7265625" style="97" customWidth="1"/>
    <col min="13" max="16384" width="9.1796875" style="140"/>
  </cols>
  <sheetData>
    <row r="1" spans="1:26" ht="26" x14ac:dyDescent="0.3">
      <c r="A1" s="271"/>
      <c r="B1" s="257" t="s">
        <v>0</v>
      </c>
      <c r="C1" s="137" t="s">
        <v>269</v>
      </c>
      <c r="D1" s="313"/>
      <c r="E1" s="315" t="s">
        <v>100</v>
      </c>
      <c r="F1" s="314"/>
      <c r="G1" s="60" t="s">
        <v>1</v>
      </c>
      <c r="H1" s="60" t="s">
        <v>2</v>
      </c>
      <c r="I1" s="61" t="s">
        <v>3</v>
      </c>
      <c r="J1" s="62" t="s">
        <v>4</v>
      </c>
      <c r="K1" s="60"/>
      <c r="L1" s="63" t="s">
        <v>5</v>
      </c>
    </row>
    <row r="2" spans="1:26" ht="13" x14ac:dyDescent="0.3">
      <c r="A2" s="272"/>
      <c r="B2" s="258" t="s">
        <v>76</v>
      </c>
      <c r="C2" s="189"/>
      <c r="D2" s="65" t="s">
        <v>6</v>
      </c>
      <c r="E2" s="104" t="s">
        <v>99</v>
      </c>
      <c r="F2" s="66" t="s">
        <v>3</v>
      </c>
      <c r="G2" s="66" t="s">
        <v>7</v>
      </c>
      <c r="H2" s="66" t="s">
        <v>8</v>
      </c>
      <c r="I2" s="67" t="s">
        <v>235</v>
      </c>
      <c r="J2" s="68" t="s">
        <v>235</v>
      </c>
      <c r="K2" s="66" t="s">
        <v>9</v>
      </c>
      <c r="L2" s="69" t="s">
        <v>10</v>
      </c>
    </row>
    <row r="3" spans="1:26" ht="13.5" thickBot="1" x14ac:dyDescent="0.35">
      <c r="A3" s="272"/>
      <c r="B3" s="258" t="s">
        <v>42</v>
      </c>
      <c r="C3" s="70" t="s">
        <v>11</v>
      </c>
      <c r="D3" s="70" t="s">
        <v>12</v>
      </c>
      <c r="E3" s="105" t="s">
        <v>98</v>
      </c>
      <c r="F3" s="71" t="s">
        <v>13</v>
      </c>
      <c r="G3" s="71" t="s">
        <v>14</v>
      </c>
      <c r="H3" s="71" t="s">
        <v>15</v>
      </c>
      <c r="I3" s="72" t="s">
        <v>16</v>
      </c>
      <c r="J3" s="73" t="s">
        <v>17</v>
      </c>
      <c r="K3" s="71" t="s">
        <v>18</v>
      </c>
      <c r="L3" s="74" t="s">
        <v>19</v>
      </c>
    </row>
    <row r="4" spans="1:26" ht="13.5" thickBot="1" x14ac:dyDescent="0.35">
      <c r="A4" s="273"/>
      <c r="B4" s="259"/>
      <c r="C4" s="70"/>
      <c r="D4" s="70"/>
      <c r="E4" s="106"/>
      <c r="F4" s="71"/>
      <c r="G4" s="71"/>
      <c r="H4" s="71"/>
      <c r="I4" s="72"/>
      <c r="J4" s="73"/>
      <c r="K4" s="71"/>
      <c r="L4" s="74"/>
    </row>
    <row r="5" spans="1:26" ht="14.25" customHeight="1" thickBot="1" x14ac:dyDescent="0.35">
      <c r="A5" s="273"/>
      <c r="B5" s="260" t="s">
        <v>20</v>
      </c>
      <c r="C5" s="76" t="s">
        <v>21</v>
      </c>
      <c r="D5" s="76" t="s">
        <v>22</v>
      </c>
      <c r="E5" s="107"/>
      <c r="F5" s="75" t="s">
        <v>23</v>
      </c>
      <c r="G5" s="75" t="s">
        <v>24</v>
      </c>
      <c r="H5" s="75" t="s">
        <v>25</v>
      </c>
      <c r="I5" s="75" t="s">
        <v>26</v>
      </c>
      <c r="J5" s="77" t="s">
        <v>27</v>
      </c>
      <c r="K5" s="75" t="s">
        <v>28</v>
      </c>
      <c r="L5" s="77" t="s">
        <v>29</v>
      </c>
    </row>
    <row r="6" spans="1:26" ht="13.5" customHeight="1" x14ac:dyDescent="0.25">
      <c r="A6" s="31"/>
      <c r="B6" s="261"/>
      <c r="C6" s="139" t="s">
        <v>104</v>
      </c>
      <c r="D6" s="31"/>
      <c r="E6" s="108"/>
      <c r="F6" s="296">
        <v>430</v>
      </c>
      <c r="G6" s="78"/>
      <c r="H6" s="79"/>
      <c r="I6" s="80"/>
      <c r="J6" s="79"/>
      <c r="K6" s="81"/>
      <c r="L6" s="82"/>
    </row>
    <row r="7" spans="1:26" ht="13" x14ac:dyDescent="0.25">
      <c r="A7" s="201"/>
      <c r="B7" s="262"/>
      <c r="C7" s="155" t="s">
        <v>105</v>
      </c>
      <c r="D7" s="201"/>
      <c r="E7" s="109"/>
      <c r="F7" s="297">
        <v>394</v>
      </c>
      <c r="G7" s="202"/>
      <c r="H7" s="141"/>
      <c r="I7" s="84"/>
      <c r="J7" s="141"/>
      <c r="K7" s="85"/>
      <c r="L7" s="86"/>
    </row>
    <row r="8" spans="1:26" ht="13" x14ac:dyDescent="0.25">
      <c r="A8" s="243" t="s">
        <v>144</v>
      </c>
      <c r="B8" s="266" t="s">
        <v>101</v>
      </c>
      <c r="C8" s="149"/>
      <c r="D8" s="41"/>
      <c r="E8" s="110"/>
      <c r="F8" s="3"/>
      <c r="G8" s="174"/>
      <c r="H8" s="175"/>
      <c r="I8" s="174"/>
      <c r="J8" s="175"/>
      <c r="K8" s="166"/>
      <c r="L8" s="166"/>
    </row>
    <row r="9" spans="1:26" s="199" customFormat="1" ht="13" x14ac:dyDescent="0.25">
      <c r="A9" s="201">
        <v>1</v>
      </c>
      <c r="B9" s="262" t="s">
        <v>117</v>
      </c>
      <c r="C9" s="200" t="s">
        <v>88</v>
      </c>
      <c r="D9" s="201" t="s">
        <v>30</v>
      </c>
      <c r="E9" s="147">
        <v>0.01</v>
      </c>
      <c r="F9" s="194">
        <f t="shared" ref="F9:F10" si="0">ROUND(E9*$F$6,0)</f>
        <v>4</v>
      </c>
      <c r="G9" s="205">
        <v>1</v>
      </c>
      <c r="H9" s="203">
        <f>(F9)*(G9)</f>
        <v>4</v>
      </c>
      <c r="I9" s="205">
        <v>0.5</v>
      </c>
      <c r="J9" s="191">
        <f t="shared" ref="J9:J22" si="1">(H9)*(I9)</f>
        <v>2</v>
      </c>
      <c r="K9" s="204">
        <v>57.91</v>
      </c>
      <c r="L9" s="204">
        <f t="shared" ref="L9:L19" si="2">(J9)*(K9)</f>
        <v>115.82</v>
      </c>
    </row>
    <row r="10" spans="1:26" s="199" customFormat="1" ht="13" x14ac:dyDescent="0.25">
      <c r="A10" s="192">
        <v>2</v>
      </c>
      <c r="B10" s="267">
        <v>111</v>
      </c>
      <c r="C10" s="196" t="s">
        <v>89</v>
      </c>
      <c r="D10" s="192" t="s">
        <v>30</v>
      </c>
      <c r="E10" s="197">
        <v>1</v>
      </c>
      <c r="F10" s="194">
        <f t="shared" si="0"/>
        <v>430</v>
      </c>
      <c r="G10" s="193">
        <v>1</v>
      </c>
      <c r="H10" s="198">
        <f>(F10)*(G10)</f>
        <v>430</v>
      </c>
      <c r="I10" s="193">
        <v>0.25</v>
      </c>
      <c r="J10" s="191">
        <f t="shared" si="1"/>
        <v>107.5</v>
      </c>
      <c r="K10" s="204">
        <v>57.91</v>
      </c>
      <c r="L10" s="204">
        <f t="shared" si="2"/>
        <v>6225.3249999999998</v>
      </c>
    </row>
    <row r="11" spans="1:26" s="199" customFormat="1" ht="13" x14ac:dyDescent="0.25">
      <c r="A11" s="192">
        <v>3</v>
      </c>
      <c r="B11" s="268" t="s">
        <v>163</v>
      </c>
      <c r="C11" s="196" t="s">
        <v>119</v>
      </c>
      <c r="D11" s="192" t="s">
        <v>30</v>
      </c>
      <c r="E11" s="197">
        <v>1</v>
      </c>
      <c r="F11" s="194">
        <f>ROUND(E11*$F$6,0)</f>
        <v>430</v>
      </c>
      <c r="G11" s="193">
        <v>1</v>
      </c>
      <c r="H11" s="198">
        <f>(F11)*(G11)</f>
        <v>430</v>
      </c>
      <c r="I11" s="193">
        <v>1.5</v>
      </c>
      <c r="J11" s="191">
        <f t="shared" si="1"/>
        <v>645</v>
      </c>
      <c r="K11" s="204">
        <v>57.91</v>
      </c>
      <c r="L11" s="204">
        <f t="shared" si="2"/>
        <v>37351.949999999997</v>
      </c>
    </row>
    <row r="12" spans="1:26" s="199" customFormat="1" ht="13" x14ac:dyDescent="0.25">
      <c r="A12" s="192">
        <v>4</v>
      </c>
      <c r="B12" s="267" t="s">
        <v>162</v>
      </c>
      <c r="C12" s="196" t="s">
        <v>204</v>
      </c>
      <c r="D12" s="192" t="s">
        <v>30</v>
      </c>
      <c r="E12" s="197">
        <v>1</v>
      </c>
      <c r="F12" s="194">
        <f>ROUND(E12*$F$6,0)</f>
        <v>430</v>
      </c>
      <c r="G12" s="193">
        <v>1</v>
      </c>
      <c r="H12" s="198">
        <f t="shared" ref="H12:H17" si="3">(F12)*(G12)</f>
        <v>430</v>
      </c>
      <c r="I12" s="413">
        <v>8</v>
      </c>
      <c r="J12" s="191">
        <f t="shared" si="1"/>
        <v>3440</v>
      </c>
      <c r="K12" s="204">
        <v>57.91</v>
      </c>
      <c r="L12" s="204">
        <f t="shared" si="2"/>
        <v>199210.4</v>
      </c>
    </row>
    <row r="13" spans="1:26" s="199" customFormat="1" ht="26" x14ac:dyDescent="0.25">
      <c r="A13" s="201">
        <v>5</v>
      </c>
      <c r="B13" s="262" t="s">
        <v>176</v>
      </c>
      <c r="C13" s="200" t="s">
        <v>46</v>
      </c>
      <c r="D13" s="201" t="s">
        <v>109</v>
      </c>
      <c r="E13" s="293">
        <v>0.01</v>
      </c>
      <c r="F13" s="141">
        <f>ROUND(E13*$F$6,0)</f>
        <v>4</v>
      </c>
      <c r="G13" s="205">
        <v>1</v>
      </c>
      <c r="H13" s="198">
        <f t="shared" si="3"/>
        <v>4</v>
      </c>
      <c r="I13" s="205">
        <v>40</v>
      </c>
      <c r="J13" s="191">
        <f>(H13)*(I13)</f>
        <v>160</v>
      </c>
      <c r="K13" s="204">
        <v>57.91</v>
      </c>
      <c r="L13" s="204">
        <f>(J13)*(K13)</f>
        <v>9265.5999999999985</v>
      </c>
    </row>
    <row r="14" spans="1:26" s="199" customFormat="1" ht="79.150000000000006" customHeight="1" x14ac:dyDescent="0.25">
      <c r="A14" s="192">
        <v>6</v>
      </c>
      <c r="B14" s="267" t="s">
        <v>220</v>
      </c>
      <c r="C14" s="196" t="s">
        <v>246</v>
      </c>
      <c r="D14" s="192" t="s">
        <v>81</v>
      </c>
      <c r="E14" s="197">
        <v>1</v>
      </c>
      <c r="F14" s="141">
        <f>ROUND(E14*$F$6,0)</f>
        <v>430</v>
      </c>
      <c r="G14" s="193">
        <v>1</v>
      </c>
      <c r="H14" s="198">
        <f t="shared" si="3"/>
        <v>430</v>
      </c>
      <c r="I14" s="176">
        <v>10</v>
      </c>
      <c r="J14" s="191">
        <f t="shared" si="1"/>
        <v>4300</v>
      </c>
      <c r="K14" s="204">
        <v>57.91</v>
      </c>
      <c r="L14" s="204">
        <f t="shared" si="2"/>
        <v>249012.99999999997</v>
      </c>
      <c r="Z14" s="190"/>
    </row>
    <row r="15" spans="1:26" s="199" customFormat="1" ht="26" x14ac:dyDescent="0.25">
      <c r="A15" s="201">
        <v>7</v>
      </c>
      <c r="B15" s="262" t="s">
        <v>167</v>
      </c>
      <c r="C15" s="200" t="s">
        <v>32</v>
      </c>
      <c r="D15" s="156" t="s">
        <v>38</v>
      </c>
      <c r="E15" s="109">
        <v>1</v>
      </c>
      <c r="F15" s="141">
        <f t="shared" ref="F15:F22" si="4">ROUND(E15*$F$6,0)</f>
        <v>430</v>
      </c>
      <c r="G15" s="205">
        <v>1</v>
      </c>
      <c r="H15" s="198">
        <f t="shared" si="3"/>
        <v>430</v>
      </c>
      <c r="I15" s="205">
        <v>1</v>
      </c>
      <c r="J15" s="146">
        <f t="shared" si="1"/>
        <v>430</v>
      </c>
      <c r="K15" s="204">
        <v>0</v>
      </c>
      <c r="L15" s="204">
        <f t="shared" si="2"/>
        <v>0</v>
      </c>
    </row>
    <row r="16" spans="1:26" s="199" customFormat="1" ht="26" x14ac:dyDescent="0.25">
      <c r="A16" s="201">
        <v>8</v>
      </c>
      <c r="B16" s="262" t="s">
        <v>168</v>
      </c>
      <c r="C16" s="200" t="s">
        <v>33</v>
      </c>
      <c r="D16" s="156" t="s">
        <v>39</v>
      </c>
      <c r="E16" s="109">
        <v>1</v>
      </c>
      <c r="F16" s="141">
        <f t="shared" si="4"/>
        <v>430</v>
      </c>
      <c r="G16" s="205">
        <v>1</v>
      </c>
      <c r="H16" s="198">
        <f t="shared" si="3"/>
        <v>430</v>
      </c>
      <c r="I16" s="205">
        <v>3</v>
      </c>
      <c r="J16" s="146">
        <f t="shared" si="1"/>
        <v>1290</v>
      </c>
      <c r="K16" s="204">
        <v>0</v>
      </c>
      <c r="L16" s="204">
        <f t="shared" si="2"/>
        <v>0</v>
      </c>
    </row>
    <row r="17" spans="1:12" s="199" customFormat="1" ht="26" x14ac:dyDescent="0.25">
      <c r="A17" s="201">
        <v>9</v>
      </c>
      <c r="B17" s="262" t="s">
        <v>169</v>
      </c>
      <c r="C17" s="200" t="s">
        <v>34</v>
      </c>
      <c r="D17" s="156" t="s">
        <v>40</v>
      </c>
      <c r="E17" s="109">
        <v>1</v>
      </c>
      <c r="F17" s="141">
        <f t="shared" si="4"/>
        <v>430</v>
      </c>
      <c r="G17" s="205">
        <v>1</v>
      </c>
      <c r="H17" s="198">
        <f t="shared" si="3"/>
        <v>430</v>
      </c>
      <c r="I17" s="205">
        <v>0.25</v>
      </c>
      <c r="J17" s="146">
        <f t="shared" si="1"/>
        <v>107.5</v>
      </c>
      <c r="K17" s="204">
        <v>0</v>
      </c>
      <c r="L17" s="204">
        <f t="shared" si="2"/>
        <v>0</v>
      </c>
    </row>
    <row r="18" spans="1:12" s="199" customFormat="1" ht="13" x14ac:dyDescent="0.25">
      <c r="A18" s="201">
        <v>11</v>
      </c>
      <c r="B18" s="262" t="s">
        <v>170</v>
      </c>
      <c r="C18" s="200" t="s">
        <v>112</v>
      </c>
      <c r="D18" s="192" t="s">
        <v>30</v>
      </c>
      <c r="E18" s="109">
        <v>1</v>
      </c>
      <c r="F18" s="141">
        <f t="shared" si="4"/>
        <v>430</v>
      </c>
      <c r="G18" s="205">
        <v>1</v>
      </c>
      <c r="H18" s="205">
        <f>(F18)*(G18)</f>
        <v>430</v>
      </c>
      <c r="I18" s="205">
        <v>6</v>
      </c>
      <c r="J18" s="146">
        <f t="shared" si="1"/>
        <v>2580</v>
      </c>
      <c r="K18" s="204">
        <v>57.91</v>
      </c>
      <c r="L18" s="204">
        <f t="shared" si="2"/>
        <v>149407.79999999999</v>
      </c>
    </row>
    <row r="19" spans="1:12" s="199" customFormat="1" ht="26" x14ac:dyDescent="0.25">
      <c r="A19" s="201">
        <v>12</v>
      </c>
      <c r="B19" s="262" t="s">
        <v>201</v>
      </c>
      <c r="C19" s="200" t="s">
        <v>202</v>
      </c>
      <c r="D19" s="192" t="s">
        <v>203</v>
      </c>
      <c r="E19" s="109">
        <v>0.75</v>
      </c>
      <c r="F19" s="141">
        <f t="shared" si="4"/>
        <v>323</v>
      </c>
      <c r="G19" s="205">
        <v>1</v>
      </c>
      <c r="H19" s="205">
        <f>(F19)*(G19)</f>
        <v>323</v>
      </c>
      <c r="I19" s="205">
        <v>1</v>
      </c>
      <c r="J19" s="146">
        <f t="shared" si="1"/>
        <v>323</v>
      </c>
      <c r="K19" s="204">
        <v>57.91</v>
      </c>
      <c r="L19" s="204">
        <f t="shared" si="2"/>
        <v>18704.93</v>
      </c>
    </row>
    <row r="20" spans="1:12" s="199" customFormat="1" ht="56.5" customHeight="1" x14ac:dyDescent="0.25">
      <c r="A20" s="201">
        <v>13</v>
      </c>
      <c r="B20" s="262" t="s">
        <v>171</v>
      </c>
      <c r="C20" s="200" t="s">
        <v>172</v>
      </c>
      <c r="D20" s="201" t="s">
        <v>173</v>
      </c>
      <c r="E20" s="293">
        <v>0</v>
      </c>
      <c r="F20" s="141">
        <f t="shared" si="4"/>
        <v>0</v>
      </c>
      <c r="G20" s="205">
        <v>1</v>
      </c>
      <c r="H20" s="203">
        <f>(F20)*(G20)</f>
        <v>0</v>
      </c>
      <c r="I20" s="205">
        <v>0</v>
      </c>
      <c r="J20" s="146">
        <f t="shared" si="1"/>
        <v>0</v>
      </c>
      <c r="K20" s="204">
        <v>57.91</v>
      </c>
      <c r="L20" s="204">
        <f>(J20)*(K20)</f>
        <v>0</v>
      </c>
    </row>
    <row r="21" spans="1:12" s="199" customFormat="1" ht="13" x14ac:dyDescent="0.25">
      <c r="A21" s="201">
        <v>14</v>
      </c>
      <c r="B21" s="262" t="s">
        <v>174</v>
      </c>
      <c r="C21" s="200" t="s">
        <v>175</v>
      </c>
      <c r="D21" s="201" t="s">
        <v>30</v>
      </c>
      <c r="E21" s="293">
        <v>0.3</v>
      </c>
      <c r="F21" s="141">
        <f t="shared" si="4"/>
        <v>129</v>
      </c>
      <c r="G21" s="205">
        <v>1</v>
      </c>
      <c r="H21" s="203">
        <f t="shared" ref="H21:H22" si="5">(F21)*(G21)</f>
        <v>129</v>
      </c>
      <c r="I21" s="311">
        <v>8</v>
      </c>
      <c r="J21" s="146">
        <f t="shared" si="1"/>
        <v>1032</v>
      </c>
      <c r="K21" s="204">
        <v>57.91</v>
      </c>
      <c r="L21" s="204">
        <f t="shared" ref="L21:L22" si="6">(J21)*(K21)</f>
        <v>59763.119999999995</v>
      </c>
    </row>
    <row r="22" spans="1:12" s="199" customFormat="1" ht="13" x14ac:dyDescent="0.25">
      <c r="A22" s="201">
        <v>15</v>
      </c>
      <c r="B22" s="262" t="s">
        <v>174</v>
      </c>
      <c r="C22" s="254" t="s">
        <v>200</v>
      </c>
      <c r="D22" s="201" t="s">
        <v>30</v>
      </c>
      <c r="E22" s="293">
        <v>0.28999999999999998</v>
      </c>
      <c r="F22" s="141">
        <f t="shared" si="4"/>
        <v>125</v>
      </c>
      <c r="G22" s="205">
        <v>1</v>
      </c>
      <c r="H22" s="203">
        <f t="shared" si="5"/>
        <v>125</v>
      </c>
      <c r="I22" s="311">
        <v>8</v>
      </c>
      <c r="J22" s="146">
        <f t="shared" si="1"/>
        <v>1000</v>
      </c>
      <c r="K22" s="204">
        <v>57.91</v>
      </c>
      <c r="L22" s="204">
        <f t="shared" si="6"/>
        <v>57910</v>
      </c>
    </row>
    <row r="23" spans="1:12" ht="13" x14ac:dyDescent="0.25">
      <c r="A23" s="437"/>
      <c r="B23" s="422"/>
      <c r="C23" s="424" t="s">
        <v>95</v>
      </c>
      <c r="D23" s="426"/>
      <c r="E23" s="428"/>
      <c r="F23" s="430"/>
      <c r="G23" s="432"/>
      <c r="H23" s="173" t="s">
        <v>106</v>
      </c>
      <c r="I23" s="128">
        <f>SUM(I9:I21)</f>
        <v>79.5</v>
      </c>
      <c r="J23" s="434">
        <f>SUM(J9:J22)</f>
        <v>15417</v>
      </c>
      <c r="K23" s="420"/>
      <c r="L23" s="418">
        <f>SUM(L9:L22)</f>
        <v>786967.94500000007</v>
      </c>
    </row>
    <row r="24" spans="1:12" ht="13" x14ac:dyDescent="0.25">
      <c r="A24" s="438"/>
      <c r="B24" s="423"/>
      <c r="C24" s="425"/>
      <c r="D24" s="427"/>
      <c r="E24" s="429"/>
      <c r="F24" s="431"/>
      <c r="G24" s="436"/>
      <c r="H24" s="173" t="s">
        <v>107</v>
      </c>
      <c r="I24" s="128">
        <f>SUM(I9:I12)+SUM(I14:I22)</f>
        <v>47.5</v>
      </c>
      <c r="J24" s="435"/>
      <c r="K24" s="421"/>
      <c r="L24" s="419"/>
    </row>
    <row r="25" spans="1:12" ht="13" x14ac:dyDescent="0.25">
      <c r="A25" s="242"/>
      <c r="B25" s="269" t="s">
        <v>102</v>
      </c>
      <c r="C25" s="40"/>
      <c r="D25" s="41"/>
      <c r="E25" s="110"/>
      <c r="F25" s="3"/>
      <c r="G25" s="174"/>
      <c r="H25" s="175"/>
      <c r="I25" s="174"/>
      <c r="J25" s="161"/>
      <c r="K25" s="166"/>
      <c r="L25" s="166"/>
    </row>
    <row r="26" spans="1:12" s="199" customFormat="1" ht="13" x14ac:dyDescent="0.25">
      <c r="A26" s="201">
        <v>16</v>
      </c>
      <c r="B26" s="262" t="s">
        <v>177</v>
      </c>
      <c r="C26" s="200" t="s">
        <v>92</v>
      </c>
      <c r="D26" s="201" t="s">
        <v>30</v>
      </c>
      <c r="E26" s="109">
        <v>0.01</v>
      </c>
      <c r="F26" s="206">
        <f>ROUND(E26*$F$7,0)</f>
        <v>4</v>
      </c>
      <c r="G26" s="205">
        <v>1</v>
      </c>
      <c r="H26" s="203">
        <f>(F26)*(G26)</f>
        <v>4</v>
      </c>
      <c r="I26" s="205">
        <v>1</v>
      </c>
      <c r="J26" s="191">
        <f>(H26)*(I26)</f>
        <v>4</v>
      </c>
      <c r="K26" s="204">
        <v>57.91</v>
      </c>
      <c r="L26" s="204">
        <f>(J26)*(K26)</f>
        <v>231.64</v>
      </c>
    </row>
    <row r="27" spans="1:12" s="199" customFormat="1" ht="13" x14ac:dyDescent="0.25">
      <c r="A27" s="201">
        <v>17</v>
      </c>
      <c r="B27" s="262" t="s">
        <v>178</v>
      </c>
      <c r="C27" s="200" t="s">
        <v>93</v>
      </c>
      <c r="D27" s="201" t="s">
        <v>30</v>
      </c>
      <c r="E27" s="109">
        <v>0.05</v>
      </c>
      <c r="F27" s="206">
        <f t="shared" ref="F27:F56" si="7">ROUND(E27*$F$7,0)</f>
        <v>20</v>
      </c>
      <c r="G27" s="205">
        <v>1</v>
      </c>
      <c r="H27" s="203">
        <f>(F27)*(G27)</f>
        <v>20</v>
      </c>
      <c r="I27" s="205">
        <v>0.5</v>
      </c>
      <c r="J27" s="191">
        <f>(H27)*(I27)</f>
        <v>10</v>
      </c>
      <c r="K27" s="204">
        <v>57.91</v>
      </c>
      <c r="L27" s="204">
        <f>(J27)*(K27)</f>
        <v>579.09999999999991</v>
      </c>
    </row>
    <row r="28" spans="1:12" s="199" customFormat="1" ht="13" x14ac:dyDescent="0.25">
      <c r="A28" s="201">
        <v>18</v>
      </c>
      <c r="B28" s="262" t="s">
        <v>56</v>
      </c>
      <c r="C28" s="200" t="s">
        <v>47</v>
      </c>
      <c r="D28" s="201" t="s">
        <v>55</v>
      </c>
      <c r="E28" s="109">
        <v>1</v>
      </c>
      <c r="F28" s="206">
        <f t="shared" si="7"/>
        <v>394</v>
      </c>
      <c r="G28" s="205">
        <v>1</v>
      </c>
      <c r="H28" s="203">
        <f t="shared" ref="H28:H52" si="8">(F28)*(G28)</f>
        <v>394</v>
      </c>
      <c r="I28" s="205">
        <v>1</v>
      </c>
      <c r="J28" s="191">
        <f>(H28)*(I28)</f>
        <v>394</v>
      </c>
      <c r="K28" s="204">
        <v>57.91</v>
      </c>
      <c r="L28" s="204">
        <f>(J28)*(K28)</f>
        <v>22816.539999999997</v>
      </c>
    </row>
    <row r="29" spans="1:12" s="199" customFormat="1" ht="13" x14ac:dyDescent="0.25">
      <c r="A29" s="201">
        <v>19</v>
      </c>
      <c r="B29" s="262" t="s">
        <v>131</v>
      </c>
      <c r="C29" s="200" t="s">
        <v>44</v>
      </c>
      <c r="D29" s="201" t="s">
        <v>110</v>
      </c>
      <c r="E29" s="109">
        <v>1</v>
      </c>
      <c r="F29" s="206">
        <f t="shared" si="7"/>
        <v>394</v>
      </c>
      <c r="G29" s="205">
        <v>1</v>
      </c>
      <c r="H29" s="203">
        <f t="shared" si="8"/>
        <v>394</v>
      </c>
      <c r="I29" s="205">
        <v>1</v>
      </c>
      <c r="J29" s="191">
        <f>(H29)*(I29)</f>
        <v>394</v>
      </c>
      <c r="K29" s="204">
        <v>57.91</v>
      </c>
      <c r="L29" s="204">
        <f>(J29)*(K29)</f>
        <v>22816.539999999997</v>
      </c>
    </row>
    <row r="30" spans="1:12" s="199" customFormat="1" ht="13" x14ac:dyDescent="0.25">
      <c r="A30" s="201">
        <v>20</v>
      </c>
      <c r="B30" s="262" t="s">
        <v>132</v>
      </c>
      <c r="C30" s="200" t="s">
        <v>37</v>
      </c>
      <c r="D30" s="201" t="s">
        <v>342</v>
      </c>
      <c r="E30" s="109">
        <v>1</v>
      </c>
      <c r="F30" s="206">
        <f t="shared" si="7"/>
        <v>394</v>
      </c>
      <c r="G30" s="205">
        <v>1</v>
      </c>
      <c r="H30" s="203">
        <f t="shared" si="8"/>
        <v>394</v>
      </c>
      <c r="I30" s="205">
        <v>0.25</v>
      </c>
      <c r="J30" s="146">
        <f>(H30)*(I30)</f>
        <v>98.5</v>
      </c>
      <c r="K30" s="204">
        <v>57.91</v>
      </c>
      <c r="L30" s="204">
        <f>(J30)*(K30)</f>
        <v>5704.1349999999993</v>
      </c>
    </row>
    <row r="31" spans="1:12" s="199" customFormat="1" ht="26" x14ac:dyDescent="0.25">
      <c r="A31" s="201">
        <v>22</v>
      </c>
      <c r="B31" s="262" t="s">
        <v>133</v>
      </c>
      <c r="C31" s="200" t="s">
        <v>35</v>
      </c>
      <c r="D31" s="156" t="s">
        <v>341</v>
      </c>
      <c r="E31" s="109">
        <v>1</v>
      </c>
      <c r="F31" s="206">
        <f t="shared" si="7"/>
        <v>394</v>
      </c>
      <c r="G31" s="205">
        <v>1</v>
      </c>
      <c r="H31" s="203">
        <f t="shared" si="8"/>
        <v>394</v>
      </c>
      <c r="I31" s="205">
        <v>0.25</v>
      </c>
      <c r="J31" s="146">
        <f t="shared" ref="J31:J35" si="9">(H31)*(I31)</f>
        <v>98.5</v>
      </c>
      <c r="K31" s="204">
        <v>0</v>
      </c>
      <c r="L31" s="204">
        <f t="shared" ref="L31:L35" si="10">(J31)*(K31)</f>
        <v>0</v>
      </c>
    </row>
    <row r="32" spans="1:12" s="199" customFormat="1" ht="26.5" customHeight="1" x14ac:dyDescent="0.25">
      <c r="A32" s="201">
        <v>25</v>
      </c>
      <c r="B32" s="262" t="s">
        <v>179</v>
      </c>
      <c r="C32" s="200" t="s">
        <v>36</v>
      </c>
      <c r="D32" s="201" t="s">
        <v>113</v>
      </c>
      <c r="E32" s="109">
        <v>1</v>
      </c>
      <c r="F32" s="206">
        <f t="shared" si="7"/>
        <v>394</v>
      </c>
      <c r="G32" s="205">
        <v>1</v>
      </c>
      <c r="H32" s="203">
        <f t="shared" si="8"/>
        <v>394</v>
      </c>
      <c r="I32" s="205">
        <v>0.25</v>
      </c>
      <c r="J32" s="146">
        <f t="shared" si="9"/>
        <v>98.5</v>
      </c>
      <c r="K32" s="204">
        <v>57.91</v>
      </c>
      <c r="L32" s="204">
        <f t="shared" si="10"/>
        <v>5704.1349999999993</v>
      </c>
    </row>
    <row r="33" spans="1:19" s="199" customFormat="1" ht="13" x14ac:dyDescent="0.25">
      <c r="A33" s="201">
        <v>26</v>
      </c>
      <c r="B33" s="262"/>
      <c r="C33" s="200" t="s">
        <v>348</v>
      </c>
      <c r="D33" s="201" t="s">
        <v>349</v>
      </c>
      <c r="E33" s="109">
        <v>1</v>
      </c>
      <c r="F33" s="206">
        <f t="shared" ref="F33" si="11">ROUND(E33*$F$7,0)</f>
        <v>394</v>
      </c>
      <c r="G33" s="205">
        <v>1</v>
      </c>
      <c r="H33" s="203">
        <f t="shared" ref="H33" si="12">(F33)*(G33)</f>
        <v>394</v>
      </c>
      <c r="I33" s="205">
        <v>0.25</v>
      </c>
      <c r="J33" s="146">
        <f t="shared" ref="J33" si="13">(H33)*(I33)</f>
        <v>98.5</v>
      </c>
      <c r="K33" s="204">
        <v>57.91</v>
      </c>
      <c r="L33" s="204">
        <f t="shared" ref="L33" si="14">(J33)*(K33)</f>
        <v>5704.1349999999993</v>
      </c>
    </row>
    <row r="34" spans="1:19" s="199" customFormat="1" ht="13" x14ac:dyDescent="0.25">
      <c r="A34" s="201">
        <v>27</v>
      </c>
      <c r="B34" s="262" t="s">
        <v>57</v>
      </c>
      <c r="C34" s="200" t="s">
        <v>48</v>
      </c>
      <c r="D34" s="201" t="s">
        <v>30</v>
      </c>
      <c r="E34" s="109">
        <v>1</v>
      </c>
      <c r="F34" s="206">
        <f t="shared" si="7"/>
        <v>394</v>
      </c>
      <c r="G34" s="205">
        <v>1</v>
      </c>
      <c r="H34" s="203">
        <f t="shared" si="8"/>
        <v>394</v>
      </c>
      <c r="I34" s="205">
        <v>1</v>
      </c>
      <c r="J34" s="191">
        <f t="shared" si="9"/>
        <v>394</v>
      </c>
      <c r="K34" s="204">
        <v>57.91</v>
      </c>
      <c r="L34" s="204">
        <f t="shared" si="10"/>
        <v>22816.539999999997</v>
      </c>
    </row>
    <row r="35" spans="1:19" s="199" customFormat="1" ht="13" x14ac:dyDescent="0.25">
      <c r="A35" s="201">
        <v>28</v>
      </c>
      <c r="B35" s="264" t="s">
        <v>180</v>
      </c>
      <c r="C35" s="200" t="s">
        <v>205</v>
      </c>
      <c r="D35" s="201" t="s">
        <v>30</v>
      </c>
      <c r="E35" s="109">
        <v>1</v>
      </c>
      <c r="F35" s="206">
        <f t="shared" si="7"/>
        <v>394</v>
      </c>
      <c r="G35" s="205">
        <v>1</v>
      </c>
      <c r="H35" s="203">
        <f t="shared" si="8"/>
        <v>394</v>
      </c>
      <c r="I35" s="205">
        <v>1</v>
      </c>
      <c r="J35" s="191">
        <f t="shared" si="9"/>
        <v>394</v>
      </c>
      <c r="K35" s="204">
        <v>57.91</v>
      </c>
      <c r="L35" s="204">
        <f t="shared" si="10"/>
        <v>22816.539999999997</v>
      </c>
      <c r="M35" s="248"/>
      <c r="S35" s="190"/>
    </row>
    <row r="36" spans="1:19" s="199" customFormat="1" ht="26" x14ac:dyDescent="0.25">
      <c r="A36" s="201">
        <v>29</v>
      </c>
      <c r="B36" s="262" t="s">
        <v>69</v>
      </c>
      <c r="C36" s="200" t="s">
        <v>151</v>
      </c>
      <c r="D36" s="39" t="s">
        <v>108</v>
      </c>
      <c r="E36" s="109">
        <v>1</v>
      </c>
      <c r="F36" s="206">
        <f t="shared" si="7"/>
        <v>394</v>
      </c>
      <c r="G36" s="205">
        <v>1</v>
      </c>
      <c r="H36" s="203">
        <f t="shared" si="8"/>
        <v>394</v>
      </c>
      <c r="I36" s="205">
        <v>1</v>
      </c>
      <c r="J36" s="191">
        <f>(H36)*(I36)</f>
        <v>394</v>
      </c>
      <c r="K36" s="204">
        <v>57.91</v>
      </c>
      <c r="L36" s="204">
        <f>(J36)*(K36)</f>
        <v>22816.539999999997</v>
      </c>
    </row>
    <row r="37" spans="1:19" s="199" customFormat="1" ht="13" x14ac:dyDescent="0.25">
      <c r="A37" s="201">
        <v>30</v>
      </c>
      <c r="B37" s="262" t="s">
        <v>181</v>
      </c>
      <c r="C37" s="200" t="s">
        <v>43</v>
      </c>
      <c r="D37" s="201" t="s">
        <v>30</v>
      </c>
      <c r="E37" s="293">
        <v>0.34</v>
      </c>
      <c r="F37" s="206">
        <f t="shared" si="7"/>
        <v>134</v>
      </c>
      <c r="G37" s="205">
        <v>1</v>
      </c>
      <c r="H37" s="203">
        <f t="shared" si="8"/>
        <v>134</v>
      </c>
      <c r="I37" s="205">
        <v>1.5</v>
      </c>
      <c r="J37" s="191">
        <f>(H37)*(I37)</f>
        <v>201</v>
      </c>
      <c r="K37" s="204">
        <v>57.91</v>
      </c>
      <c r="L37" s="204">
        <f t="shared" ref="L37:L56" si="15">(J37)*(K37)</f>
        <v>11639.91</v>
      </c>
    </row>
    <row r="38" spans="1:19" s="199" customFormat="1" ht="25" x14ac:dyDescent="0.5">
      <c r="A38" s="201">
        <v>31</v>
      </c>
      <c r="B38" s="262" t="s">
        <v>60</v>
      </c>
      <c r="C38" s="200" t="s">
        <v>49</v>
      </c>
      <c r="D38" s="201" t="s">
        <v>30</v>
      </c>
      <c r="E38" s="132">
        <v>5.0000000000000001E-3</v>
      </c>
      <c r="F38" s="206">
        <f t="shared" si="7"/>
        <v>2</v>
      </c>
      <c r="G38" s="205">
        <v>1</v>
      </c>
      <c r="H38" s="203">
        <f t="shared" si="8"/>
        <v>2</v>
      </c>
      <c r="I38" s="205">
        <v>0.5</v>
      </c>
      <c r="J38" s="191">
        <f t="shared" ref="J38:J56" si="16">(H38)*(I38)</f>
        <v>1</v>
      </c>
      <c r="K38" s="204">
        <v>57.91</v>
      </c>
      <c r="L38" s="204">
        <f t="shared" si="15"/>
        <v>57.91</v>
      </c>
      <c r="M38" s="253"/>
    </row>
    <row r="39" spans="1:19" s="199" customFormat="1" ht="24.5" x14ac:dyDescent="0.25">
      <c r="A39" s="201">
        <v>32</v>
      </c>
      <c r="B39" s="262" t="s">
        <v>216</v>
      </c>
      <c r="C39" s="200" t="s">
        <v>207</v>
      </c>
      <c r="D39" s="201" t="s">
        <v>115</v>
      </c>
      <c r="E39" s="109">
        <v>0.5</v>
      </c>
      <c r="F39" s="206">
        <f t="shared" si="7"/>
        <v>197</v>
      </c>
      <c r="G39" s="205">
        <v>1</v>
      </c>
      <c r="H39" s="203">
        <f t="shared" si="8"/>
        <v>197</v>
      </c>
      <c r="I39" s="205">
        <v>0.25</v>
      </c>
      <c r="J39" s="146">
        <f t="shared" si="16"/>
        <v>49.25</v>
      </c>
      <c r="K39" s="204">
        <v>57.91</v>
      </c>
      <c r="L39" s="204">
        <f t="shared" si="15"/>
        <v>2852.0674999999997</v>
      </c>
      <c r="M39" s="248"/>
    </row>
    <row r="40" spans="1:19" s="199" customFormat="1" ht="63.5" x14ac:dyDescent="0.25">
      <c r="A40" s="201">
        <v>33</v>
      </c>
      <c r="B40" s="262" t="s">
        <v>218</v>
      </c>
      <c r="C40" s="200" t="s">
        <v>206</v>
      </c>
      <c r="D40" s="201" t="s">
        <v>340</v>
      </c>
      <c r="E40" s="109">
        <v>0.5</v>
      </c>
      <c r="F40" s="206">
        <f t="shared" si="7"/>
        <v>197</v>
      </c>
      <c r="G40" s="205">
        <v>1</v>
      </c>
      <c r="H40" s="203">
        <f>(F40)*(G40)</f>
        <v>197</v>
      </c>
      <c r="I40" s="205">
        <v>0.25</v>
      </c>
      <c r="J40" s="146">
        <f>(H40)*(I40)</f>
        <v>49.25</v>
      </c>
      <c r="K40" s="204">
        <v>57.91</v>
      </c>
      <c r="L40" s="204">
        <f>(J40)*(K40)</f>
        <v>2852.0674999999997</v>
      </c>
      <c r="M40" s="248"/>
      <c r="N40" s="248"/>
    </row>
    <row r="41" spans="1:19" s="199" customFormat="1" ht="52" x14ac:dyDescent="0.25">
      <c r="A41" s="201"/>
      <c r="B41" s="262"/>
      <c r="C41" s="38" t="s">
        <v>345</v>
      </c>
      <c r="D41" s="39" t="s">
        <v>344</v>
      </c>
      <c r="E41" s="109">
        <v>0.5</v>
      </c>
      <c r="F41" s="206">
        <f t="shared" ref="F41:F42" si="17">ROUND(E41*$F$7,0)</f>
        <v>197</v>
      </c>
      <c r="G41" s="205">
        <v>1</v>
      </c>
      <c r="H41" s="203">
        <f t="shared" ref="H41:H42" si="18">(F41)*(G41)</f>
        <v>197</v>
      </c>
      <c r="I41" s="205">
        <v>0.25</v>
      </c>
      <c r="J41" s="146">
        <v>0</v>
      </c>
      <c r="K41" s="204">
        <v>57.91</v>
      </c>
      <c r="L41" s="204">
        <f t="shared" ref="L41:L42" si="19">(J41)*(K41)</f>
        <v>0</v>
      </c>
      <c r="M41" s="248"/>
      <c r="N41" s="248"/>
    </row>
    <row r="42" spans="1:19" s="199" customFormat="1" ht="52" x14ac:dyDescent="0.25">
      <c r="A42" s="201"/>
      <c r="B42" s="262"/>
      <c r="C42" s="38" t="s">
        <v>346</v>
      </c>
      <c r="D42" s="39" t="s">
        <v>347</v>
      </c>
      <c r="E42" s="109">
        <v>0.5</v>
      </c>
      <c r="F42" s="206">
        <f t="shared" si="17"/>
        <v>197</v>
      </c>
      <c r="G42" s="205">
        <v>1</v>
      </c>
      <c r="H42" s="203">
        <f t="shared" si="18"/>
        <v>197</v>
      </c>
      <c r="I42" s="205">
        <v>0.25</v>
      </c>
      <c r="J42" s="146"/>
      <c r="K42" s="204">
        <v>57.91</v>
      </c>
      <c r="L42" s="204">
        <f t="shared" si="19"/>
        <v>0</v>
      </c>
      <c r="M42" s="248"/>
      <c r="N42" s="248"/>
    </row>
    <row r="43" spans="1:19" s="199" customFormat="1" ht="26" x14ac:dyDescent="0.3">
      <c r="A43" s="201">
        <v>34</v>
      </c>
      <c r="B43" s="262" t="s">
        <v>217</v>
      </c>
      <c r="C43" s="200" t="s">
        <v>215</v>
      </c>
      <c r="D43" s="201" t="s">
        <v>214</v>
      </c>
      <c r="E43" s="109">
        <v>0.5</v>
      </c>
      <c r="F43" s="206">
        <f t="shared" si="7"/>
        <v>197</v>
      </c>
      <c r="G43" s="205">
        <v>1</v>
      </c>
      <c r="H43" s="203">
        <f>(F43)*(G43)</f>
        <v>197</v>
      </c>
      <c r="I43" s="205">
        <v>0.25</v>
      </c>
      <c r="J43" s="146">
        <f t="shared" ref="J43:J45" si="20">(H43)*(I43)</f>
        <v>49.25</v>
      </c>
      <c r="K43" s="204">
        <v>57.91</v>
      </c>
      <c r="L43" s="204">
        <f t="shared" ref="L43:L45" si="21">(J43)*(K43)</f>
        <v>2852.0674999999997</v>
      </c>
      <c r="M43" s="255"/>
      <c r="N43" s="248"/>
    </row>
    <row r="44" spans="1:19" s="199" customFormat="1" ht="27" customHeight="1" x14ac:dyDescent="0.25">
      <c r="A44" s="249">
        <v>35</v>
      </c>
      <c r="B44" s="250" t="s">
        <v>210</v>
      </c>
      <c r="C44" s="200" t="s">
        <v>211</v>
      </c>
      <c r="D44" s="250" t="s">
        <v>212</v>
      </c>
      <c r="E44" s="251">
        <v>1</v>
      </c>
      <c r="F44" s="206">
        <f t="shared" si="7"/>
        <v>394</v>
      </c>
      <c r="G44" s="252">
        <v>1</v>
      </c>
      <c r="H44" s="203">
        <f>(F44)*(G44)</f>
        <v>394</v>
      </c>
      <c r="I44" s="205">
        <v>0.25</v>
      </c>
      <c r="J44" s="146">
        <f t="shared" si="20"/>
        <v>98.5</v>
      </c>
      <c r="K44" s="204">
        <v>57.91</v>
      </c>
      <c r="L44" s="204">
        <f t="shared" si="21"/>
        <v>5704.1349999999993</v>
      </c>
      <c r="M44" s="248"/>
    </row>
    <row r="45" spans="1:19" s="199" customFormat="1" ht="27" customHeight="1" x14ac:dyDescent="0.25">
      <c r="A45" s="249">
        <v>36</v>
      </c>
      <c r="B45" s="250" t="s">
        <v>208</v>
      </c>
      <c r="C45" s="200" t="s">
        <v>209</v>
      </c>
      <c r="D45" s="250" t="s">
        <v>199</v>
      </c>
      <c r="E45" s="251">
        <v>1</v>
      </c>
      <c r="F45" s="206">
        <f t="shared" si="7"/>
        <v>394</v>
      </c>
      <c r="G45" s="252">
        <v>1</v>
      </c>
      <c r="H45" s="203">
        <f>(F45)*(G45)</f>
        <v>394</v>
      </c>
      <c r="I45" s="205">
        <v>1</v>
      </c>
      <c r="J45" s="146">
        <f t="shared" si="20"/>
        <v>394</v>
      </c>
      <c r="K45" s="204">
        <v>57.91</v>
      </c>
      <c r="L45" s="204">
        <f t="shared" si="21"/>
        <v>22816.539999999997</v>
      </c>
      <c r="M45" s="248"/>
    </row>
    <row r="46" spans="1:19" s="199" customFormat="1" ht="28.9" customHeight="1" x14ac:dyDescent="0.3">
      <c r="A46" s="201">
        <v>37</v>
      </c>
      <c r="B46" s="262" t="s">
        <v>253</v>
      </c>
      <c r="C46" s="200" t="s">
        <v>52</v>
      </c>
      <c r="D46" s="201" t="s">
        <v>114</v>
      </c>
      <c r="E46" s="109">
        <v>0.5</v>
      </c>
      <c r="F46" s="206">
        <f t="shared" si="7"/>
        <v>197</v>
      </c>
      <c r="G46" s="205">
        <v>1</v>
      </c>
      <c r="H46" s="203">
        <f t="shared" si="8"/>
        <v>197</v>
      </c>
      <c r="I46" s="205">
        <v>0.25</v>
      </c>
      <c r="J46" s="146">
        <f t="shared" si="16"/>
        <v>49.25</v>
      </c>
      <c r="K46" s="204">
        <v>57.91</v>
      </c>
      <c r="L46" s="204">
        <f t="shared" si="15"/>
        <v>2852.0674999999997</v>
      </c>
      <c r="M46" s="256"/>
    </row>
    <row r="47" spans="1:19" s="199" customFormat="1" ht="13" x14ac:dyDescent="0.25">
      <c r="A47" s="201">
        <v>38</v>
      </c>
      <c r="B47" s="262" t="s">
        <v>254</v>
      </c>
      <c r="C47" s="200" t="s">
        <v>53</v>
      </c>
      <c r="D47" s="201" t="s">
        <v>116</v>
      </c>
      <c r="E47" s="109">
        <v>0.5</v>
      </c>
      <c r="F47" s="206">
        <f t="shared" si="7"/>
        <v>197</v>
      </c>
      <c r="G47" s="205">
        <v>1</v>
      </c>
      <c r="H47" s="203">
        <f t="shared" si="8"/>
        <v>197</v>
      </c>
      <c r="I47" s="205">
        <v>1</v>
      </c>
      <c r="J47" s="146">
        <f t="shared" si="16"/>
        <v>197</v>
      </c>
      <c r="K47" s="204">
        <v>57.91</v>
      </c>
      <c r="L47" s="204">
        <f t="shared" si="15"/>
        <v>11408.269999999999</v>
      </c>
    </row>
    <row r="48" spans="1:19" s="199" customFormat="1" ht="13" x14ac:dyDescent="0.25">
      <c r="A48" s="249">
        <v>39</v>
      </c>
      <c r="B48" s="250" t="s">
        <v>189</v>
      </c>
      <c r="C48" s="200" t="s">
        <v>188</v>
      </c>
      <c r="D48" s="201"/>
      <c r="E48" s="251">
        <v>0.05</v>
      </c>
      <c r="F48" s="206">
        <f t="shared" si="7"/>
        <v>20</v>
      </c>
      <c r="G48" s="252">
        <v>1</v>
      </c>
      <c r="H48" s="203">
        <f t="shared" si="8"/>
        <v>20</v>
      </c>
      <c r="I48" s="205">
        <v>1</v>
      </c>
      <c r="J48" s="146">
        <f t="shared" si="16"/>
        <v>20</v>
      </c>
      <c r="K48" s="204">
        <v>57.91</v>
      </c>
      <c r="L48" s="204">
        <f t="shared" si="15"/>
        <v>1158.1999999999998</v>
      </c>
    </row>
    <row r="49" spans="1:13" s="199" customFormat="1" ht="24.5" x14ac:dyDescent="0.25">
      <c r="A49" s="249">
        <v>40</v>
      </c>
      <c r="B49" s="250" t="s">
        <v>190</v>
      </c>
      <c r="C49" s="200" t="s">
        <v>196</v>
      </c>
      <c r="D49" s="201" t="s">
        <v>198</v>
      </c>
      <c r="E49" s="294">
        <v>0</v>
      </c>
      <c r="F49" s="206">
        <f t="shared" si="7"/>
        <v>0</v>
      </c>
      <c r="G49" s="252">
        <v>4</v>
      </c>
      <c r="H49" s="203">
        <f t="shared" si="8"/>
        <v>0</v>
      </c>
      <c r="I49" s="205">
        <v>0</v>
      </c>
      <c r="J49" s="146">
        <f t="shared" si="16"/>
        <v>0</v>
      </c>
      <c r="K49" s="204">
        <v>57.91</v>
      </c>
      <c r="L49" s="204">
        <f t="shared" si="15"/>
        <v>0</v>
      </c>
      <c r="M49" s="248"/>
    </row>
    <row r="50" spans="1:13" s="199" customFormat="1" ht="26" x14ac:dyDescent="0.25">
      <c r="A50" s="249">
        <v>41</v>
      </c>
      <c r="B50" s="250" t="s">
        <v>191</v>
      </c>
      <c r="C50" s="200" t="s">
        <v>243</v>
      </c>
      <c r="D50" s="201" t="s">
        <v>197</v>
      </c>
      <c r="E50" s="251">
        <v>0.05</v>
      </c>
      <c r="F50" s="206">
        <f t="shared" si="7"/>
        <v>20</v>
      </c>
      <c r="G50" s="252">
        <v>1</v>
      </c>
      <c r="H50" s="203">
        <f t="shared" si="8"/>
        <v>20</v>
      </c>
      <c r="I50" s="205">
        <v>2</v>
      </c>
      <c r="J50" s="146">
        <f t="shared" si="16"/>
        <v>40</v>
      </c>
      <c r="K50" s="204">
        <v>57.91</v>
      </c>
      <c r="L50" s="204">
        <f t="shared" si="15"/>
        <v>2316.3999999999996</v>
      </c>
      <c r="M50" s="248"/>
    </row>
    <row r="51" spans="1:13" s="199" customFormat="1" ht="27" customHeight="1" x14ac:dyDescent="0.25">
      <c r="A51" s="249">
        <v>42</v>
      </c>
      <c r="B51" s="250" t="s">
        <v>192</v>
      </c>
      <c r="C51" s="200" t="s">
        <v>59</v>
      </c>
      <c r="D51" s="201" t="s">
        <v>79</v>
      </c>
      <c r="E51" s="109">
        <v>0.05</v>
      </c>
      <c r="F51" s="206">
        <f t="shared" si="7"/>
        <v>20</v>
      </c>
      <c r="G51" s="205">
        <v>1</v>
      </c>
      <c r="H51" s="203">
        <f t="shared" si="8"/>
        <v>20</v>
      </c>
      <c r="I51" s="205">
        <v>2</v>
      </c>
      <c r="J51" s="146">
        <f t="shared" si="16"/>
        <v>40</v>
      </c>
      <c r="K51" s="204">
        <v>57.91</v>
      </c>
      <c r="L51" s="204">
        <f t="shared" si="15"/>
        <v>2316.3999999999996</v>
      </c>
      <c r="M51" s="248"/>
    </row>
    <row r="52" spans="1:13" s="199" customFormat="1" ht="26" x14ac:dyDescent="0.25">
      <c r="A52" s="201">
        <v>43</v>
      </c>
      <c r="B52" s="262" t="s">
        <v>140</v>
      </c>
      <c r="C52" s="200" t="s">
        <v>54</v>
      </c>
      <c r="D52" s="156" t="s">
        <v>339</v>
      </c>
      <c r="E52" s="109">
        <v>1</v>
      </c>
      <c r="F52" s="206">
        <f t="shared" si="7"/>
        <v>394</v>
      </c>
      <c r="G52" s="205">
        <v>2</v>
      </c>
      <c r="H52" s="203">
        <f t="shared" si="8"/>
        <v>788</v>
      </c>
      <c r="I52" s="205">
        <v>0.5</v>
      </c>
      <c r="J52" s="146">
        <f t="shared" si="16"/>
        <v>394</v>
      </c>
      <c r="K52" s="204">
        <v>0</v>
      </c>
      <c r="L52" s="204">
        <f t="shared" si="15"/>
        <v>0</v>
      </c>
    </row>
    <row r="53" spans="1:13" s="199" customFormat="1" ht="13" x14ac:dyDescent="0.25">
      <c r="A53" s="201">
        <v>44</v>
      </c>
      <c r="B53" s="262" t="s">
        <v>183</v>
      </c>
      <c r="C53" s="200" t="s">
        <v>58</v>
      </c>
      <c r="D53" s="201" t="s">
        <v>30</v>
      </c>
      <c r="E53" s="109">
        <v>1</v>
      </c>
      <c r="F53" s="206">
        <f t="shared" si="7"/>
        <v>394</v>
      </c>
      <c r="G53" s="205">
        <v>2</v>
      </c>
      <c r="H53" s="203">
        <f>(F53)*(G53)</f>
        <v>788</v>
      </c>
      <c r="I53" s="205">
        <v>0.5</v>
      </c>
      <c r="J53" s="191">
        <f t="shared" si="16"/>
        <v>394</v>
      </c>
      <c r="K53" s="204">
        <v>57.91</v>
      </c>
      <c r="L53" s="204">
        <f t="shared" si="15"/>
        <v>22816.539999999997</v>
      </c>
    </row>
    <row r="54" spans="1:13" s="199" customFormat="1" ht="13" x14ac:dyDescent="0.25">
      <c r="A54" s="201">
        <v>45</v>
      </c>
      <c r="B54" s="262" t="s">
        <v>184</v>
      </c>
      <c r="C54" s="200" t="s">
        <v>186</v>
      </c>
      <c r="D54" s="201" t="s">
        <v>30</v>
      </c>
      <c r="E54" s="109">
        <v>1</v>
      </c>
      <c r="F54" s="206">
        <f t="shared" si="7"/>
        <v>394</v>
      </c>
      <c r="G54" s="205">
        <v>1</v>
      </c>
      <c r="H54" s="203">
        <f>(F54)*(G54)</f>
        <v>394</v>
      </c>
      <c r="I54" s="205">
        <v>0.5</v>
      </c>
      <c r="J54" s="191">
        <f t="shared" si="16"/>
        <v>197</v>
      </c>
      <c r="K54" s="204">
        <v>57.91</v>
      </c>
      <c r="L54" s="204">
        <f t="shared" si="15"/>
        <v>11408.269999999999</v>
      </c>
    </row>
    <row r="55" spans="1:13" s="199" customFormat="1" ht="13" x14ac:dyDescent="0.25">
      <c r="A55" s="201">
        <v>46</v>
      </c>
      <c r="B55" s="262" t="s">
        <v>193</v>
      </c>
      <c r="C55" s="200" t="s">
        <v>219</v>
      </c>
      <c r="D55" s="201" t="s">
        <v>94</v>
      </c>
      <c r="E55" s="109">
        <v>0.25</v>
      </c>
      <c r="F55" s="206">
        <f t="shared" si="7"/>
        <v>99</v>
      </c>
      <c r="G55" s="205">
        <v>1</v>
      </c>
      <c r="H55" s="203">
        <f>(F55)*(G55)</f>
        <v>99</v>
      </c>
      <c r="I55" s="205">
        <v>0.5</v>
      </c>
      <c r="J55" s="191">
        <f t="shared" si="16"/>
        <v>49.5</v>
      </c>
      <c r="K55" s="204">
        <v>57.91</v>
      </c>
      <c r="L55" s="204">
        <f t="shared" si="15"/>
        <v>2866.5449999999996</v>
      </c>
    </row>
    <row r="56" spans="1:13" s="199" customFormat="1" ht="44.5" customHeight="1" x14ac:dyDescent="0.25">
      <c r="A56" s="201">
        <v>47</v>
      </c>
      <c r="B56" s="262" t="s">
        <v>182</v>
      </c>
      <c r="C56" s="200" t="s">
        <v>41</v>
      </c>
      <c r="D56" s="156" t="s">
        <v>338</v>
      </c>
      <c r="E56" s="109">
        <v>1</v>
      </c>
      <c r="F56" s="206">
        <f t="shared" si="7"/>
        <v>394</v>
      </c>
      <c r="G56" s="205">
        <v>1</v>
      </c>
      <c r="H56" s="203">
        <f t="shared" ref="H56" si="22">(F56)*(G56)</f>
        <v>394</v>
      </c>
      <c r="I56" s="205">
        <v>1</v>
      </c>
      <c r="J56" s="146">
        <f t="shared" si="16"/>
        <v>394</v>
      </c>
      <c r="K56" s="204">
        <v>0</v>
      </c>
      <c r="L56" s="204">
        <f t="shared" si="15"/>
        <v>0</v>
      </c>
    </row>
    <row r="57" spans="1:13" ht="13" x14ac:dyDescent="0.25">
      <c r="A57" s="437"/>
      <c r="B57" s="422"/>
      <c r="C57" s="424" t="s">
        <v>96</v>
      </c>
      <c r="D57" s="426"/>
      <c r="E57" s="428"/>
      <c r="F57" s="430"/>
      <c r="G57" s="432"/>
      <c r="H57" s="173" t="s">
        <v>106</v>
      </c>
      <c r="I57" s="128">
        <f>SUM(I26:I56)</f>
        <v>21.25</v>
      </c>
      <c r="J57" s="434">
        <f>SUM(J26:J56)</f>
        <v>4995</v>
      </c>
      <c r="K57" s="420"/>
      <c r="L57" s="418">
        <f>SUM(L26:L56)</f>
        <v>237923.23500000004</v>
      </c>
    </row>
    <row r="58" spans="1:13" ht="13" x14ac:dyDescent="0.25">
      <c r="A58" s="438"/>
      <c r="B58" s="423"/>
      <c r="C58" s="425"/>
      <c r="D58" s="427"/>
      <c r="E58" s="429"/>
      <c r="F58" s="431"/>
      <c r="G58" s="436"/>
      <c r="H58" s="173" t="s">
        <v>107</v>
      </c>
      <c r="I58" s="128">
        <f>SUM(I26:I36)+SUM(I38:I56)</f>
        <v>19.75</v>
      </c>
      <c r="J58" s="435"/>
      <c r="K58" s="421"/>
      <c r="L58" s="419"/>
    </row>
    <row r="59" spans="1:13" s="199" customFormat="1" ht="13" x14ac:dyDescent="0.25">
      <c r="A59" s="243"/>
      <c r="B59" s="266" t="s">
        <v>103</v>
      </c>
      <c r="C59" s="40"/>
      <c r="D59" s="41"/>
      <c r="E59" s="110"/>
      <c r="F59" s="3"/>
      <c r="G59" s="174"/>
      <c r="H59" s="175"/>
      <c r="I59" s="174"/>
      <c r="J59" s="161"/>
      <c r="K59" s="166"/>
      <c r="L59" s="166"/>
    </row>
    <row r="60" spans="1:13" s="199" customFormat="1" ht="13" x14ac:dyDescent="0.25">
      <c r="A60" s="201">
        <v>49</v>
      </c>
      <c r="B60" s="262" t="s">
        <v>141</v>
      </c>
      <c r="C60" s="200" t="s">
        <v>50</v>
      </c>
      <c r="D60" s="201" t="s">
        <v>30</v>
      </c>
      <c r="E60" s="109">
        <v>5.0000000000000001E-3</v>
      </c>
      <c r="F60" s="206">
        <f>ROUND(E60*$F$7,0)</f>
        <v>2</v>
      </c>
      <c r="G60" s="205">
        <v>1</v>
      </c>
      <c r="H60" s="203">
        <f t="shared" ref="H60:H61" si="23">(F60)*(G60)</f>
        <v>2</v>
      </c>
      <c r="I60" s="205">
        <v>0.5</v>
      </c>
      <c r="J60" s="191">
        <f t="shared" ref="J60:J61" si="24">(H60)*(I60)</f>
        <v>1</v>
      </c>
      <c r="K60" s="204">
        <v>57.91</v>
      </c>
      <c r="L60" s="204">
        <f t="shared" ref="L60:L61" si="25">(J60)*(K60)</f>
        <v>57.91</v>
      </c>
    </row>
    <row r="61" spans="1:13" s="199" customFormat="1" ht="26" x14ac:dyDescent="0.25">
      <c r="A61" s="201">
        <v>50</v>
      </c>
      <c r="B61" s="262" t="s">
        <v>194</v>
      </c>
      <c r="C61" s="200" t="s">
        <v>213</v>
      </c>
      <c r="D61" s="201" t="s">
        <v>30</v>
      </c>
      <c r="E61" s="109">
        <v>0.25</v>
      </c>
      <c r="F61" s="206">
        <f t="shared" ref="F61:F66" si="26">ROUND(E61*$F$7,0)</f>
        <v>99</v>
      </c>
      <c r="G61" s="205">
        <v>1</v>
      </c>
      <c r="H61" s="203">
        <f t="shared" si="23"/>
        <v>99</v>
      </c>
      <c r="I61" s="205">
        <v>1</v>
      </c>
      <c r="J61" s="191">
        <f t="shared" si="24"/>
        <v>99</v>
      </c>
      <c r="K61" s="204">
        <v>57.91</v>
      </c>
      <c r="L61" s="204">
        <f t="shared" si="25"/>
        <v>5733.0899999999992</v>
      </c>
    </row>
    <row r="62" spans="1:13" s="199" customFormat="1" ht="13" x14ac:dyDescent="0.25">
      <c r="A62" s="201">
        <v>51</v>
      </c>
      <c r="B62" s="264" t="s">
        <v>195</v>
      </c>
      <c r="C62" s="200" t="s">
        <v>75</v>
      </c>
      <c r="D62" s="201" t="s">
        <v>30</v>
      </c>
      <c r="E62" s="109">
        <v>1</v>
      </c>
      <c r="F62" s="206">
        <f t="shared" si="26"/>
        <v>394</v>
      </c>
      <c r="G62" s="205">
        <v>1</v>
      </c>
      <c r="H62" s="203">
        <f>(F62)*(G62)</f>
        <v>394</v>
      </c>
      <c r="I62" s="205">
        <v>1</v>
      </c>
      <c r="J62" s="191">
        <f>(H62)*(I62)</f>
        <v>394</v>
      </c>
      <c r="K62" s="204">
        <v>57.91</v>
      </c>
      <c r="L62" s="204">
        <f>(J62)*(K62)</f>
        <v>22816.539999999997</v>
      </c>
    </row>
    <row r="63" spans="1:13" s="199" customFormat="1" ht="26" x14ac:dyDescent="0.25">
      <c r="A63" s="201">
        <v>52</v>
      </c>
      <c r="B63" s="262" t="s">
        <v>185</v>
      </c>
      <c r="C63" s="200" t="s">
        <v>221</v>
      </c>
      <c r="D63" s="201" t="s">
        <v>337</v>
      </c>
      <c r="E63" s="109">
        <v>0.9</v>
      </c>
      <c r="F63" s="206">
        <f t="shared" si="26"/>
        <v>355</v>
      </c>
      <c r="G63" s="176">
        <v>0.5</v>
      </c>
      <c r="H63" s="203">
        <f t="shared" ref="H63:H66" si="27">(F63)*(G63)</f>
        <v>177.5</v>
      </c>
      <c r="I63" s="176">
        <v>0.25</v>
      </c>
      <c r="J63" s="191">
        <f t="shared" ref="J63:J66" si="28">(H63)*(I63)</f>
        <v>44.375</v>
      </c>
      <c r="K63" s="204">
        <v>57.91</v>
      </c>
      <c r="L63" s="204">
        <f t="shared" ref="L63:L66" si="29">(J63)*(K63)</f>
        <v>2569.7562499999999</v>
      </c>
      <c r="M63" s="248"/>
    </row>
    <row r="64" spans="1:13" s="199" customFormat="1" ht="26" x14ac:dyDescent="0.25">
      <c r="A64" s="201">
        <v>53</v>
      </c>
      <c r="B64" s="262" t="s">
        <v>185</v>
      </c>
      <c r="C64" s="200" t="s">
        <v>222</v>
      </c>
      <c r="D64" s="201" t="s">
        <v>337</v>
      </c>
      <c r="E64" s="109">
        <v>0.9</v>
      </c>
      <c r="F64" s="206">
        <f t="shared" si="26"/>
        <v>355</v>
      </c>
      <c r="G64" s="205">
        <v>0.5</v>
      </c>
      <c r="H64" s="203">
        <f t="shared" si="27"/>
        <v>177.5</v>
      </c>
      <c r="I64" s="205">
        <v>0.25</v>
      </c>
      <c r="J64" s="191">
        <f t="shared" si="28"/>
        <v>44.375</v>
      </c>
      <c r="K64" s="204">
        <v>57.91</v>
      </c>
      <c r="L64" s="204">
        <f t="shared" si="29"/>
        <v>2569.7562499999999</v>
      </c>
      <c r="M64" s="248"/>
    </row>
    <row r="65" spans="1:12" s="199" customFormat="1" ht="26" x14ac:dyDescent="0.25">
      <c r="A65" s="201">
        <v>54</v>
      </c>
      <c r="B65" s="262" t="s">
        <v>187</v>
      </c>
      <c r="C65" s="200" t="s">
        <v>223</v>
      </c>
      <c r="D65" s="201" t="s">
        <v>337</v>
      </c>
      <c r="E65" s="109">
        <v>0.1</v>
      </c>
      <c r="F65" s="206">
        <f t="shared" si="26"/>
        <v>39</v>
      </c>
      <c r="G65" s="205">
        <v>0.5</v>
      </c>
      <c r="H65" s="203">
        <f t="shared" si="27"/>
        <v>19.5</v>
      </c>
      <c r="I65" s="205">
        <v>2</v>
      </c>
      <c r="J65" s="191">
        <f t="shared" si="28"/>
        <v>39</v>
      </c>
      <c r="K65" s="204">
        <v>57.91</v>
      </c>
      <c r="L65" s="204">
        <f t="shared" si="29"/>
        <v>2258.4899999999998</v>
      </c>
    </row>
    <row r="66" spans="1:12" s="199" customFormat="1" ht="30" customHeight="1" x14ac:dyDescent="0.25">
      <c r="A66" s="201">
        <v>55</v>
      </c>
      <c r="B66" s="262" t="s">
        <v>187</v>
      </c>
      <c r="C66" s="200" t="s">
        <v>224</v>
      </c>
      <c r="D66" s="201" t="s">
        <v>337</v>
      </c>
      <c r="E66" s="109">
        <v>0.1</v>
      </c>
      <c r="F66" s="206">
        <f t="shared" si="26"/>
        <v>39</v>
      </c>
      <c r="G66" s="205">
        <v>0.5</v>
      </c>
      <c r="H66" s="203">
        <f t="shared" si="27"/>
        <v>19.5</v>
      </c>
      <c r="I66" s="205">
        <v>1</v>
      </c>
      <c r="J66" s="191">
        <f t="shared" si="28"/>
        <v>19.5</v>
      </c>
      <c r="K66" s="204">
        <v>57.91</v>
      </c>
      <c r="L66" s="204">
        <f t="shared" si="29"/>
        <v>1129.2449999999999</v>
      </c>
    </row>
    <row r="67" spans="1:12" ht="13" x14ac:dyDescent="0.25">
      <c r="A67" s="437"/>
      <c r="B67" s="422"/>
      <c r="C67" s="424" t="s">
        <v>97</v>
      </c>
      <c r="D67" s="426"/>
      <c r="E67" s="428"/>
      <c r="F67" s="430"/>
      <c r="G67" s="432"/>
      <c r="H67" s="173" t="s">
        <v>106</v>
      </c>
      <c r="I67" s="128">
        <f>SUM(I60:I63)+I65</f>
        <v>4.75</v>
      </c>
      <c r="J67" s="434">
        <f>SUM(J60:J66)</f>
        <v>641.25</v>
      </c>
      <c r="K67" s="420"/>
      <c r="L67" s="418">
        <f>SUM(L60:L66)</f>
        <v>37134.787499999999</v>
      </c>
    </row>
    <row r="68" spans="1:12" ht="13" x14ac:dyDescent="0.25">
      <c r="A68" s="438"/>
      <c r="B68" s="423"/>
      <c r="C68" s="425"/>
      <c r="D68" s="427"/>
      <c r="E68" s="429"/>
      <c r="F68" s="431"/>
      <c r="G68" s="433"/>
      <c r="H68" s="291" t="s">
        <v>107</v>
      </c>
      <c r="I68" s="128">
        <f>SUM(I60:I62) +I64+I66</f>
        <v>3.75</v>
      </c>
      <c r="J68" s="435"/>
      <c r="K68" s="421"/>
      <c r="L68" s="419"/>
    </row>
    <row r="69" spans="1:12" ht="18" customHeight="1" x14ac:dyDescent="0.3">
      <c r="B69" s="152"/>
      <c r="C69" s="92"/>
      <c r="E69" s="111"/>
      <c r="F69" s="90"/>
      <c r="G69" s="289" t="s">
        <v>238</v>
      </c>
      <c r="H69" s="290">
        <f>SUM(H9:H66)</f>
        <v>13310</v>
      </c>
      <c r="I69" s="286"/>
      <c r="J69" s="281"/>
      <c r="K69" s="167"/>
      <c r="L69" s="168"/>
    </row>
    <row r="70" spans="1:12" ht="13" x14ac:dyDescent="0.3">
      <c r="B70" s="152"/>
      <c r="C70" s="92"/>
      <c r="E70" s="277"/>
      <c r="F70" s="90"/>
      <c r="G70" s="287" t="s">
        <v>237</v>
      </c>
      <c r="H70" s="288"/>
      <c r="I70" s="285"/>
      <c r="J70" s="416">
        <f>J23+J57+J67</f>
        <v>21053.25</v>
      </c>
      <c r="K70" s="282"/>
      <c r="L70" s="278"/>
    </row>
    <row r="71" spans="1:12" ht="16.149999999999999" customHeight="1" x14ac:dyDescent="0.3">
      <c r="B71" s="152"/>
      <c r="C71" s="151"/>
      <c r="D71" s="143"/>
      <c r="E71" s="112"/>
      <c r="G71" s="283" t="s">
        <v>236</v>
      </c>
      <c r="H71" s="284"/>
      <c r="I71" s="284"/>
      <c r="J71" s="284"/>
      <c r="K71" s="279"/>
      <c r="L71" s="280">
        <f>L23+L57+L67</f>
        <v>1062025.9675000003</v>
      </c>
    </row>
    <row r="72" spans="1:12" x14ac:dyDescent="0.25">
      <c r="B72" s="152"/>
      <c r="C72" s="92"/>
      <c r="D72" s="91"/>
      <c r="E72" s="129"/>
      <c r="F72" s="90"/>
      <c r="G72" s="90"/>
      <c r="H72" s="90"/>
      <c r="I72" s="90"/>
      <c r="J72" s="90"/>
      <c r="K72" s="90"/>
      <c r="L72" s="90"/>
    </row>
    <row r="73" spans="1:12" x14ac:dyDescent="0.25">
      <c r="B73" s="152"/>
      <c r="C73" s="92"/>
      <c r="D73" s="91"/>
      <c r="E73" s="129"/>
      <c r="F73" s="90"/>
      <c r="G73" s="90"/>
      <c r="H73" s="90"/>
      <c r="I73" s="90"/>
      <c r="J73" s="90"/>
      <c r="K73" s="90"/>
      <c r="L73" s="90"/>
    </row>
    <row r="74" spans="1:12" x14ac:dyDescent="0.25">
      <c r="B74" s="152"/>
      <c r="C74" s="92"/>
      <c r="D74" s="91"/>
      <c r="E74" s="129"/>
      <c r="F74" s="90"/>
      <c r="G74" s="90"/>
      <c r="H74" s="90"/>
      <c r="I74" s="90"/>
      <c r="J74" s="90"/>
      <c r="K74" s="90"/>
      <c r="L74" s="90"/>
    </row>
    <row r="75" spans="1:12" x14ac:dyDescent="0.25">
      <c r="B75" s="152"/>
      <c r="C75" s="153"/>
      <c r="D75" s="91"/>
      <c r="E75" s="129"/>
      <c r="F75" s="90"/>
      <c r="G75" s="90"/>
      <c r="H75" s="90"/>
      <c r="I75" s="90"/>
      <c r="J75" s="90"/>
      <c r="K75" s="90"/>
      <c r="L75" s="90"/>
    </row>
    <row r="76" spans="1:12" x14ac:dyDescent="0.25">
      <c r="B76" s="152"/>
      <c r="C76" s="153"/>
      <c r="D76" s="91"/>
      <c r="E76" s="129"/>
      <c r="F76" s="90"/>
      <c r="G76" s="90"/>
      <c r="H76" s="90"/>
      <c r="I76" s="90"/>
      <c r="J76" s="90"/>
      <c r="K76" s="90"/>
      <c r="L76" s="90"/>
    </row>
    <row r="77" spans="1:12" x14ac:dyDescent="0.25">
      <c r="B77" s="152"/>
      <c r="C77" s="153"/>
      <c r="D77" s="91"/>
      <c r="E77" s="129"/>
      <c r="F77" s="90"/>
      <c r="G77" s="90"/>
      <c r="H77" s="90"/>
      <c r="I77" s="90"/>
      <c r="J77" s="90"/>
      <c r="K77" s="90"/>
      <c r="L77" s="90"/>
    </row>
    <row r="78" spans="1:12" x14ac:dyDescent="0.25">
      <c r="B78" s="152"/>
      <c r="C78" s="92"/>
      <c r="D78" s="91"/>
      <c r="E78" s="129"/>
      <c r="F78" s="90"/>
      <c r="G78" s="90"/>
      <c r="H78" s="90"/>
      <c r="I78" s="90"/>
      <c r="J78" s="93"/>
      <c r="K78" s="93"/>
      <c r="L78" s="93"/>
    </row>
    <row r="79" spans="1:12" x14ac:dyDescent="0.25">
      <c r="B79" s="152"/>
      <c r="C79" s="92"/>
      <c r="D79" s="91"/>
      <c r="E79" s="129"/>
      <c r="F79" s="90"/>
      <c r="G79" s="90"/>
      <c r="H79" s="90"/>
      <c r="I79" s="90"/>
      <c r="J79" s="93"/>
      <c r="K79" s="93"/>
      <c r="L79" s="93"/>
    </row>
    <row r="80" spans="1:12" x14ac:dyDescent="0.25">
      <c r="B80" s="152"/>
      <c r="C80" s="92"/>
      <c r="D80" s="91"/>
      <c r="E80" s="129"/>
      <c r="F80" s="90"/>
      <c r="G80" s="90"/>
      <c r="H80" s="90"/>
      <c r="I80" s="93"/>
      <c r="J80" s="93"/>
      <c r="K80" s="93"/>
      <c r="L80" s="93"/>
    </row>
    <row r="81" spans="2:12" x14ac:dyDescent="0.25">
      <c r="B81" s="152"/>
      <c r="C81" s="153"/>
      <c r="D81" s="91"/>
      <c r="E81" s="129"/>
      <c r="F81" s="90"/>
      <c r="G81" s="90"/>
      <c r="H81" s="90"/>
      <c r="I81" s="93"/>
      <c r="J81" s="93"/>
      <c r="K81" s="93"/>
      <c r="L81" s="93"/>
    </row>
    <row r="82" spans="2:12" x14ac:dyDescent="0.25">
      <c r="B82" s="152"/>
      <c r="C82" s="153"/>
      <c r="D82" s="91"/>
      <c r="E82" s="129"/>
      <c r="F82" s="90"/>
      <c r="G82" s="90"/>
      <c r="H82" s="90"/>
      <c r="I82" s="93"/>
      <c r="J82" s="93"/>
      <c r="K82" s="93"/>
      <c r="L82" s="93"/>
    </row>
    <row r="83" spans="2:12" x14ac:dyDescent="0.25">
      <c r="B83" s="152"/>
      <c r="C83" s="153"/>
      <c r="D83" s="91"/>
      <c r="E83" s="129"/>
      <c r="F83" s="90"/>
      <c r="G83" s="90"/>
      <c r="H83" s="90"/>
      <c r="I83" s="90"/>
      <c r="J83" s="93"/>
      <c r="K83" s="93"/>
      <c r="L83" s="93"/>
    </row>
    <row r="84" spans="2:12" x14ac:dyDescent="0.25">
      <c r="B84" s="152"/>
      <c r="C84" s="92"/>
      <c r="D84" s="91"/>
      <c r="E84" s="129"/>
      <c r="F84" s="90"/>
      <c r="G84" s="90"/>
      <c r="H84" s="90"/>
      <c r="I84" s="90"/>
      <c r="J84" s="93"/>
      <c r="K84" s="93"/>
      <c r="L84" s="93"/>
    </row>
    <row r="85" spans="2:12" x14ac:dyDescent="0.25">
      <c r="B85" s="152"/>
      <c r="C85" s="92"/>
      <c r="D85" s="91"/>
      <c r="E85" s="129"/>
      <c r="F85" s="90"/>
      <c r="G85" s="90"/>
      <c r="H85" s="90"/>
      <c r="I85" s="90"/>
      <c r="J85" s="93"/>
      <c r="K85" s="93"/>
      <c r="L85" s="93"/>
    </row>
    <row r="86" spans="2:12" x14ac:dyDescent="0.25">
      <c r="B86" s="152"/>
      <c r="C86" s="92"/>
      <c r="D86" s="91"/>
      <c r="E86" s="129"/>
      <c r="F86" s="90"/>
      <c r="G86" s="90"/>
      <c r="H86" s="90"/>
      <c r="I86" s="93"/>
      <c r="J86" s="93"/>
      <c r="K86" s="93"/>
      <c r="L86" s="93"/>
    </row>
    <row r="87" spans="2:12" x14ac:dyDescent="0.25">
      <c r="B87" s="152"/>
      <c r="C87" s="153"/>
      <c r="D87" s="91"/>
      <c r="E87" s="129"/>
      <c r="F87" s="90"/>
      <c r="G87" s="90"/>
      <c r="H87" s="90"/>
      <c r="I87" s="93"/>
      <c r="J87" s="93"/>
      <c r="K87" s="93"/>
      <c r="L87" s="93"/>
    </row>
    <row r="88" spans="2:12" x14ac:dyDescent="0.25">
      <c r="B88" s="152"/>
      <c r="C88" s="153"/>
      <c r="D88" s="91"/>
      <c r="E88" s="129"/>
      <c r="F88" s="90"/>
      <c r="G88" s="90"/>
      <c r="H88" s="90"/>
      <c r="I88" s="93"/>
      <c r="J88" s="93"/>
      <c r="K88" s="93"/>
      <c r="L88" s="93"/>
    </row>
    <row r="89" spans="2:12" x14ac:dyDescent="0.25">
      <c r="B89" s="152"/>
      <c r="C89" s="153"/>
      <c r="D89" s="94"/>
      <c r="E89" s="130"/>
      <c r="F89" s="89"/>
      <c r="G89" s="89"/>
      <c r="H89" s="89"/>
      <c r="I89" s="93"/>
      <c r="J89" s="93"/>
      <c r="K89" s="93"/>
      <c r="L89" s="93"/>
    </row>
    <row r="90" spans="2:12" x14ac:dyDescent="0.25">
      <c r="C90" s="152"/>
      <c r="I90" s="96"/>
      <c r="J90" s="96"/>
      <c r="K90" s="96"/>
      <c r="L90" s="93"/>
    </row>
    <row r="91" spans="2:12" x14ac:dyDescent="0.25">
      <c r="I91" s="96"/>
      <c r="J91" s="96"/>
      <c r="K91" s="96"/>
      <c r="L91" s="93"/>
    </row>
    <row r="92" spans="2:12" x14ac:dyDescent="0.25">
      <c r="I92" s="96"/>
      <c r="J92" s="96"/>
      <c r="K92" s="96"/>
      <c r="L92" s="93"/>
    </row>
    <row r="93" spans="2:12" x14ac:dyDescent="0.25">
      <c r="I93" s="96"/>
      <c r="J93" s="96"/>
      <c r="K93" s="96"/>
      <c r="L93" s="93"/>
    </row>
    <row r="94" spans="2:12" x14ac:dyDescent="0.25">
      <c r="L94" s="140"/>
    </row>
    <row r="95" spans="2:12" x14ac:dyDescent="0.25">
      <c r="L95" s="140"/>
    </row>
    <row r="96" spans="2:12" x14ac:dyDescent="0.25">
      <c r="L96" s="140"/>
    </row>
    <row r="97" spans="12:12" x14ac:dyDescent="0.25">
      <c r="L97" s="140"/>
    </row>
    <row r="98" spans="12:12" x14ac:dyDescent="0.25">
      <c r="L98" s="140"/>
    </row>
    <row r="99" spans="12:12" x14ac:dyDescent="0.25">
      <c r="L99" s="140"/>
    </row>
    <row r="100" spans="12:12" x14ac:dyDescent="0.25">
      <c r="L100" s="140"/>
    </row>
    <row r="101" spans="12:12" x14ac:dyDescent="0.25">
      <c r="L101" s="140"/>
    </row>
    <row r="102" spans="12:12" x14ac:dyDescent="0.25">
      <c r="L102" s="140"/>
    </row>
    <row r="103" spans="12:12" x14ac:dyDescent="0.25">
      <c r="L103" s="140"/>
    </row>
    <row r="104" spans="12:12" x14ac:dyDescent="0.25">
      <c r="L104" s="140"/>
    </row>
    <row r="105" spans="12:12" x14ac:dyDescent="0.25">
      <c r="L105" s="140"/>
    </row>
    <row r="106" spans="12:12" x14ac:dyDescent="0.25">
      <c r="L106" s="140"/>
    </row>
    <row r="107" spans="12:12" x14ac:dyDescent="0.25">
      <c r="L107" s="140"/>
    </row>
    <row r="108" spans="12:12" x14ac:dyDescent="0.25">
      <c r="L108" s="140"/>
    </row>
    <row r="109" spans="12:12" x14ac:dyDescent="0.25">
      <c r="L109" s="140"/>
    </row>
    <row r="110" spans="12:12" x14ac:dyDescent="0.25">
      <c r="L110" s="140"/>
    </row>
    <row r="111" spans="12:12" x14ac:dyDescent="0.25">
      <c r="L111" s="140"/>
    </row>
    <row r="112" spans="12:12" x14ac:dyDescent="0.25">
      <c r="L112" s="140"/>
    </row>
    <row r="113" spans="12:12" x14ac:dyDescent="0.25">
      <c r="L113" s="140"/>
    </row>
    <row r="114" spans="12:12" x14ac:dyDescent="0.25">
      <c r="L114" s="140"/>
    </row>
    <row r="115" spans="12:12" x14ac:dyDescent="0.25">
      <c r="L115" s="140"/>
    </row>
    <row r="116" spans="12:12" x14ac:dyDescent="0.25">
      <c r="L116" s="140"/>
    </row>
    <row r="117" spans="12:12" x14ac:dyDescent="0.25">
      <c r="L117" s="140"/>
    </row>
    <row r="118" spans="12:12" x14ac:dyDescent="0.25">
      <c r="L118" s="140"/>
    </row>
    <row r="119" spans="12:12" x14ac:dyDescent="0.25">
      <c r="L119" s="140"/>
    </row>
    <row r="120" spans="12:12" x14ac:dyDescent="0.25">
      <c r="L120" s="140"/>
    </row>
    <row r="121" spans="12:12" x14ac:dyDescent="0.25">
      <c r="L121" s="140"/>
    </row>
    <row r="122" spans="12:12" x14ac:dyDescent="0.25">
      <c r="L122" s="140"/>
    </row>
    <row r="123" spans="12:12" x14ac:dyDescent="0.25">
      <c r="L123" s="140"/>
    </row>
    <row r="124" spans="12:12" x14ac:dyDescent="0.25">
      <c r="L124" s="140"/>
    </row>
    <row r="125" spans="12:12" x14ac:dyDescent="0.25">
      <c r="L125" s="140"/>
    </row>
    <row r="126" spans="12:12" x14ac:dyDescent="0.25">
      <c r="L126" s="140"/>
    </row>
    <row r="127" spans="12:12" x14ac:dyDescent="0.25">
      <c r="L127" s="140"/>
    </row>
    <row r="128" spans="12:12" x14ac:dyDescent="0.25">
      <c r="L128" s="140"/>
    </row>
    <row r="129" spans="12:12" x14ac:dyDescent="0.25">
      <c r="L129" s="140"/>
    </row>
    <row r="130" spans="12:12" x14ac:dyDescent="0.25">
      <c r="L130" s="140"/>
    </row>
    <row r="131" spans="12:12" x14ac:dyDescent="0.25">
      <c r="L131" s="140"/>
    </row>
    <row r="132" spans="12:12" x14ac:dyDescent="0.25">
      <c r="L132" s="140"/>
    </row>
    <row r="133" spans="12:12" x14ac:dyDescent="0.25">
      <c r="L133" s="140"/>
    </row>
    <row r="134" spans="12:12" x14ac:dyDescent="0.25">
      <c r="L134" s="140"/>
    </row>
    <row r="135" spans="12:12" x14ac:dyDescent="0.25">
      <c r="L135" s="140"/>
    </row>
    <row r="136" spans="12:12" x14ac:dyDescent="0.25">
      <c r="L136" s="140"/>
    </row>
    <row r="137" spans="12:12" x14ac:dyDescent="0.25">
      <c r="L137" s="140"/>
    </row>
    <row r="138" spans="12:12" x14ac:dyDescent="0.25">
      <c r="L138" s="140"/>
    </row>
    <row r="139" spans="12:12" x14ac:dyDescent="0.25">
      <c r="L139" s="140"/>
    </row>
    <row r="140" spans="12:12" x14ac:dyDescent="0.25">
      <c r="L140" s="140"/>
    </row>
    <row r="141" spans="12:12" x14ac:dyDescent="0.25">
      <c r="L141" s="140"/>
    </row>
    <row r="142" spans="12:12" x14ac:dyDescent="0.25">
      <c r="L142" s="140"/>
    </row>
    <row r="143" spans="12:12" x14ac:dyDescent="0.25">
      <c r="L143" s="140"/>
    </row>
    <row r="144" spans="12:12" x14ac:dyDescent="0.25">
      <c r="L144" s="140"/>
    </row>
    <row r="145" spans="12:12" x14ac:dyDescent="0.25">
      <c r="L145" s="140"/>
    </row>
    <row r="146" spans="12:12" x14ac:dyDescent="0.25">
      <c r="L146" s="140"/>
    </row>
    <row r="147" spans="12:12" x14ac:dyDescent="0.25">
      <c r="L147" s="140"/>
    </row>
    <row r="148" spans="12:12" x14ac:dyDescent="0.25">
      <c r="L148" s="140"/>
    </row>
    <row r="149" spans="12:12" x14ac:dyDescent="0.25">
      <c r="L149" s="140"/>
    </row>
    <row r="150" spans="12:12" x14ac:dyDescent="0.25">
      <c r="L150" s="140"/>
    </row>
    <row r="151" spans="12:12" x14ac:dyDescent="0.25">
      <c r="L151" s="140"/>
    </row>
    <row r="152" spans="12:12" x14ac:dyDescent="0.25">
      <c r="L152" s="140"/>
    </row>
    <row r="153" spans="12:12" x14ac:dyDescent="0.25">
      <c r="L153" s="140"/>
    </row>
    <row r="154" spans="12:12" x14ac:dyDescent="0.25">
      <c r="L154" s="140"/>
    </row>
    <row r="155" spans="12:12" x14ac:dyDescent="0.25">
      <c r="L155" s="140"/>
    </row>
    <row r="156" spans="12:12" x14ac:dyDescent="0.25">
      <c r="L156" s="140"/>
    </row>
    <row r="157" spans="12:12" x14ac:dyDescent="0.25">
      <c r="L157" s="140"/>
    </row>
    <row r="158" spans="12:12" x14ac:dyDescent="0.25">
      <c r="L158" s="140"/>
    </row>
    <row r="159" spans="12:12" x14ac:dyDescent="0.25">
      <c r="L159" s="140"/>
    </row>
    <row r="160" spans="12:12" x14ac:dyDescent="0.25">
      <c r="L160" s="140"/>
    </row>
    <row r="161" spans="12:12" x14ac:dyDescent="0.25">
      <c r="L161" s="140"/>
    </row>
    <row r="162" spans="12:12" x14ac:dyDescent="0.25">
      <c r="L162" s="140"/>
    </row>
    <row r="163" spans="12:12" x14ac:dyDescent="0.25">
      <c r="L163" s="140"/>
    </row>
    <row r="164" spans="12:12" x14ac:dyDescent="0.25">
      <c r="L164" s="140"/>
    </row>
    <row r="165" spans="12:12" x14ac:dyDescent="0.25">
      <c r="L165" s="140"/>
    </row>
    <row r="166" spans="12:12" x14ac:dyDescent="0.25">
      <c r="L166" s="140"/>
    </row>
    <row r="167" spans="12:12" x14ac:dyDescent="0.25">
      <c r="L167" s="140"/>
    </row>
    <row r="168" spans="12:12" x14ac:dyDescent="0.25">
      <c r="L168" s="140"/>
    </row>
    <row r="169" spans="12:12" x14ac:dyDescent="0.25">
      <c r="L169" s="140"/>
    </row>
    <row r="170" spans="12:12" x14ac:dyDescent="0.25">
      <c r="L170" s="140"/>
    </row>
    <row r="171" spans="12:12" x14ac:dyDescent="0.25">
      <c r="L171" s="140"/>
    </row>
    <row r="172" spans="12:12" x14ac:dyDescent="0.25">
      <c r="L172" s="140"/>
    </row>
    <row r="173" spans="12:12" x14ac:dyDescent="0.25">
      <c r="L173" s="140"/>
    </row>
    <row r="174" spans="12:12" x14ac:dyDescent="0.25">
      <c r="L174" s="140"/>
    </row>
    <row r="175" spans="12:12" x14ac:dyDescent="0.25">
      <c r="L175" s="140"/>
    </row>
    <row r="176" spans="12:12" x14ac:dyDescent="0.25">
      <c r="L176" s="140"/>
    </row>
    <row r="177" spans="12:12" x14ac:dyDescent="0.25">
      <c r="L177" s="140"/>
    </row>
    <row r="178" spans="12:12" x14ac:dyDescent="0.25">
      <c r="L178" s="140"/>
    </row>
    <row r="179" spans="12:12" x14ac:dyDescent="0.25">
      <c r="L179" s="140"/>
    </row>
    <row r="180" spans="12:12" x14ac:dyDescent="0.25">
      <c r="L180" s="140"/>
    </row>
    <row r="181" spans="12:12" x14ac:dyDescent="0.25">
      <c r="L181" s="140"/>
    </row>
    <row r="182" spans="12:12" x14ac:dyDescent="0.25">
      <c r="L182" s="140"/>
    </row>
    <row r="183" spans="12:12" x14ac:dyDescent="0.25">
      <c r="L183" s="140"/>
    </row>
    <row r="184" spans="12:12" x14ac:dyDescent="0.25">
      <c r="L184" s="140"/>
    </row>
    <row r="185" spans="12:12" x14ac:dyDescent="0.25">
      <c r="L185" s="140"/>
    </row>
    <row r="186" spans="12:12" x14ac:dyDescent="0.25">
      <c r="L186" s="140"/>
    </row>
    <row r="187" spans="12:12" x14ac:dyDescent="0.25">
      <c r="L187" s="140"/>
    </row>
    <row r="188" spans="12:12" x14ac:dyDescent="0.25">
      <c r="L188" s="140"/>
    </row>
    <row r="189" spans="12:12" x14ac:dyDescent="0.25">
      <c r="L189" s="140"/>
    </row>
    <row r="190" spans="12:12" x14ac:dyDescent="0.25">
      <c r="L190" s="140"/>
    </row>
    <row r="191" spans="12:12" x14ac:dyDescent="0.25">
      <c r="L191" s="140"/>
    </row>
    <row r="192" spans="12:12" x14ac:dyDescent="0.25">
      <c r="L192" s="140"/>
    </row>
    <row r="193" spans="12:12" x14ac:dyDescent="0.25">
      <c r="L193" s="140"/>
    </row>
    <row r="194" spans="12:12" x14ac:dyDescent="0.25">
      <c r="L194" s="140"/>
    </row>
    <row r="195" spans="12:12" x14ac:dyDescent="0.25">
      <c r="L195" s="140"/>
    </row>
    <row r="196" spans="12:12" x14ac:dyDescent="0.25">
      <c r="L196" s="140"/>
    </row>
    <row r="197" spans="12:12" x14ac:dyDescent="0.25">
      <c r="L197" s="140"/>
    </row>
    <row r="198" spans="12:12" x14ac:dyDescent="0.25">
      <c r="L198" s="140"/>
    </row>
    <row r="199" spans="12:12" x14ac:dyDescent="0.25">
      <c r="L199" s="140"/>
    </row>
    <row r="200" spans="12:12" x14ac:dyDescent="0.25">
      <c r="L200" s="140"/>
    </row>
    <row r="201" spans="12:12" x14ac:dyDescent="0.25">
      <c r="L201" s="140"/>
    </row>
    <row r="202" spans="12:12" x14ac:dyDescent="0.25">
      <c r="L202" s="140"/>
    </row>
    <row r="203" spans="12:12" x14ac:dyDescent="0.25">
      <c r="L203" s="140"/>
    </row>
    <row r="204" spans="12:12" x14ac:dyDescent="0.25">
      <c r="L204" s="140"/>
    </row>
    <row r="205" spans="12:12" x14ac:dyDescent="0.25">
      <c r="L205" s="140"/>
    </row>
    <row r="206" spans="12:12" x14ac:dyDescent="0.25">
      <c r="L206" s="140"/>
    </row>
    <row r="207" spans="12:12" x14ac:dyDescent="0.25">
      <c r="L207" s="140"/>
    </row>
    <row r="208" spans="12:12" x14ac:dyDescent="0.25">
      <c r="L208" s="140"/>
    </row>
    <row r="209" spans="12:12" x14ac:dyDescent="0.25">
      <c r="L209" s="140"/>
    </row>
    <row r="210" spans="12:12" x14ac:dyDescent="0.25">
      <c r="L210" s="140"/>
    </row>
    <row r="211" spans="12:12" x14ac:dyDescent="0.25">
      <c r="L211" s="140"/>
    </row>
    <row r="212" spans="12:12" x14ac:dyDescent="0.25">
      <c r="L212" s="140"/>
    </row>
    <row r="213" spans="12:12" x14ac:dyDescent="0.25">
      <c r="L213" s="140"/>
    </row>
    <row r="214" spans="12:12" x14ac:dyDescent="0.25">
      <c r="L214" s="140"/>
    </row>
    <row r="215" spans="12:12" x14ac:dyDescent="0.25">
      <c r="L215" s="140"/>
    </row>
    <row r="216" spans="12:12" x14ac:dyDescent="0.25">
      <c r="L216" s="140"/>
    </row>
    <row r="217" spans="12:12" x14ac:dyDescent="0.25">
      <c r="L217" s="140"/>
    </row>
    <row r="218" spans="12:12" x14ac:dyDescent="0.25">
      <c r="L218" s="140"/>
    </row>
    <row r="219" spans="12:12" x14ac:dyDescent="0.25">
      <c r="L219" s="140"/>
    </row>
    <row r="220" spans="12:12" x14ac:dyDescent="0.25">
      <c r="L220" s="140"/>
    </row>
    <row r="221" spans="12:12" x14ac:dyDescent="0.25">
      <c r="L221" s="140"/>
    </row>
    <row r="222" spans="12:12" x14ac:dyDescent="0.25">
      <c r="L222" s="140"/>
    </row>
    <row r="223" spans="12:12" x14ac:dyDescent="0.25">
      <c r="L223" s="140"/>
    </row>
    <row r="224" spans="12:12" x14ac:dyDescent="0.25">
      <c r="L224" s="140"/>
    </row>
    <row r="225" spans="12:12" x14ac:dyDescent="0.25">
      <c r="L225" s="140"/>
    </row>
    <row r="226" spans="12:12" x14ac:dyDescent="0.25">
      <c r="L226" s="140"/>
    </row>
    <row r="227" spans="12:12" x14ac:dyDescent="0.25">
      <c r="L227" s="140"/>
    </row>
    <row r="228" spans="12:12" x14ac:dyDescent="0.25">
      <c r="L228" s="140"/>
    </row>
    <row r="229" spans="12:12" x14ac:dyDescent="0.25">
      <c r="L229" s="140"/>
    </row>
    <row r="230" spans="12:12" x14ac:dyDescent="0.25">
      <c r="L230" s="140"/>
    </row>
    <row r="231" spans="12:12" x14ac:dyDescent="0.25">
      <c r="L231" s="140"/>
    </row>
    <row r="232" spans="12:12" x14ac:dyDescent="0.25">
      <c r="L232" s="140"/>
    </row>
    <row r="233" spans="12:12" x14ac:dyDescent="0.25">
      <c r="L233" s="140"/>
    </row>
    <row r="234" spans="12:12" x14ac:dyDescent="0.25">
      <c r="L234" s="140"/>
    </row>
    <row r="235" spans="12:12" x14ac:dyDescent="0.25">
      <c r="L235" s="140"/>
    </row>
    <row r="236" spans="12:12" x14ac:dyDescent="0.25">
      <c r="L236" s="140"/>
    </row>
    <row r="237" spans="12:12" x14ac:dyDescent="0.25">
      <c r="L237" s="140"/>
    </row>
    <row r="238" spans="12:12" x14ac:dyDescent="0.25">
      <c r="L238" s="140"/>
    </row>
    <row r="239" spans="12:12" x14ac:dyDescent="0.25">
      <c r="L239" s="140"/>
    </row>
    <row r="240" spans="12:12" x14ac:dyDescent="0.25">
      <c r="L240" s="140"/>
    </row>
    <row r="241" spans="12:12" x14ac:dyDescent="0.25">
      <c r="L241" s="140"/>
    </row>
    <row r="242" spans="12:12" x14ac:dyDescent="0.25">
      <c r="L242" s="140"/>
    </row>
    <row r="243" spans="12:12" x14ac:dyDescent="0.25">
      <c r="L243" s="140"/>
    </row>
    <row r="244" spans="12:12" x14ac:dyDescent="0.25">
      <c r="L244" s="140"/>
    </row>
    <row r="245" spans="12:12" x14ac:dyDescent="0.25">
      <c r="L245" s="140"/>
    </row>
    <row r="246" spans="12:12" x14ac:dyDescent="0.25">
      <c r="L246" s="140"/>
    </row>
    <row r="247" spans="12:12" x14ac:dyDescent="0.25">
      <c r="L247" s="140"/>
    </row>
    <row r="248" spans="12:12" x14ac:dyDescent="0.25">
      <c r="L248" s="140"/>
    </row>
    <row r="249" spans="12:12" x14ac:dyDescent="0.25">
      <c r="L249" s="140"/>
    </row>
    <row r="250" spans="12:12" x14ac:dyDescent="0.25">
      <c r="L250" s="140"/>
    </row>
    <row r="251" spans="12:12" x14ac:dyDescent="0.25">
      <c r="L251" s="140"/>
    </row>
    <row r="252" spans="12:12" x14ac:dyDescent="0.25">
      <c r="L252" s="140"/>
    </row>
    <row r="253" spans="12:12" x14ac:dyDescent="0.25">
      <c r="L253" s="140"/>
    </row>
    <row r="254" spans="12:12" x14ac:dyDescent="0.25">
      <c r="L254" s="140"/>
    </row>
    <row r="255" spans="12:12" x14ac:dyDescent="0.25">
      <c r="L255" s="140"/>
    </row>
    <row r="256" spans="12:12" x14ac:dyDescent="0.25">
      <c r="L256" s="140"/>
    </row>
    <row r="257" spans="12:12" x14ac:dyDescent="0.25">
      <c r="L257" s="140"/>
    </row>
    <row r="258" spans="12:12" x14ac:dyDescent="0.25">
      <c r="L258" s="140"/>
    </row>
    <row r="259" spans="12:12" x14ac:dyDescent="0.25">
      <c r="L259" s="140"/>
    </row>
    <row r="260" spans="12:12" x14ac:dyDescent="0.25">
      <c r="L260" s="140"/>
    </row>
    <row r="261" spans="12:12" x14ac:dyDescent="0.25">
      <c r="L261" s="140"/>
    </row>
    <row r="262" spans="12:12" x14ac:dyDescent="0.25">
      <c r="L262" s="140"/>
    </row>
    <row r="263" spans="12:12" x14ac:dyDescent="0.25">
      <c r="L263" s="140"/>
    </row>
    <row r="264" spans="12:12" x14ac:dyDescent="0.25">
      <c r="L264" s="140"/>
    </row>
    <row r="265" spans="12:12" x14ac:dyDescent="0.25">
      <c r="L265" s="140"/>
    </row>
    <row r="266" spans="12:12" x14ac:dyDescent="0.25">
      <c r="L266" s="140"/>
    </row>
    <row r="267" spans="12:12" x14ac:dyDescent="0.25">
      <c r="L267" s="140"/>
    </row>
    <row r="268" spans="12:12" x14ac:dyDescent="0.25">
      <c r="L268" s="140"/>
    </row>
    <row r="269" spans="12:12" x14ac:dyDescent="0.25">
      <c r="L269" s="140"/>
    </row>
    <row r="270" spans="12:12" x14ac:dyDescent="0.25">
      <c r="L270" s="140"/>
    </row>
    <row r="271" spans="12:12" x14ac:dyDescent="0.25">
      <c r="L271" s="140"/>
    </row>
    <row r="272" spans="12:12" x14ac:dyDescent="0.25">
      <c r="L272" s="140"/>
    </row>
    <row r="273" spans="12:12" x14ac:dyDescent="0.25">
      <c r="L273" s="140"/>
    </row>
    <row r="274" spans="12:12" x14ac:dyDescent="0.25">
      <c r="L274" s="140"/>
    </row>
    <row r="275" spans="12:12" x14ac:dyDescent="0.25">
      <c r="L275" s="140"/>
    </row>
    <row r="276" spans="12:12" x14ac:dyDescent="0.25">
      <c r="L276" s="140"/>
    </row>
    <row r="277" spans="12:12" x14ac:dyDescent="0.25">
      <c r="L277" s="140"/>
    </row>
    <row r="278" spans="12:12" x14ac:dyDescent="0.25">
      <c r="L278" s="140"/>
    </row>
    <row r="279" spans="12:12" x14ac:dyDescent="0.25">
      <c r="L279" s="140"/>
    </row>
    <row r="280" spans="12:12" x14ac:dyDescent="0.25">
      <c r="L280" s="140"/>
    </row>
    <row r="281" spans="12:12" x14ac:dyDescent="0.25">
      <c r="L281" s="140"/>
    </row>
    <row r="282" spans="12:12" x14ac:dyDescent="0.25">
      <c r="L282" s="140"/>
    </row>
    <row r="283" spans="12:12" x14ac:dyDescent="0.25">
      <c r="L283" s="140"/>
    </row>
    <row r="284" spans="12:12" x14ac:dyDescent="0.25">
      <c r="L284" s="140"/>
    </row>
    <row r="285" spans="12:12" x14ac:dyDescent="0.25">
      <c r="L285" s="140"/>
    </row>
    <row r="286" spans="12:12" x14ac:dyDescent="0.25">
      <c r="L286" s="140"/>
    </row>
    <row r="287" spans="12:12" x14ac:dyDescent="0.25">
      <c r="L287" s="140"/>
    </row>
    <row r="288" spans="12:12" x14ac:dyDescent="0.25">
      <c r="L288" s="140"/>
    </row>
    <row r="289" spans="12:12" x14ac:dyDescent="0.25">
      <c r="L289" s="140"/>
    </row>
    <row r="290" spans="12:12" x14ac:dyDescent="0.25">
      <c r="L290" s="140"/>
    </row>
    <row r="291" spans="12:12" x14ac:dyDescent="0.25">
      <c r="L291" s="140"/>
    </row>
    <row r="292" spans="12:12" x14ac:dyDescent="0.25">
      <c r="L292" s="140"/>
    </row>
    <row r="293" spans="12:12" x14ac:dyDescent="0.25">
      <c r="L293" s="140"/>
    </row>
    <row r="294" spans="12:12" x14ac:dyDescent="0.25">
      <c r="L294" s="140"/>
    </row>
    <row r="295" spans="12:12" x14ac:dyDescent="0.25">
      <c r="L295" s="140"/>
    </row>
    <row r="296" spans="12:12" x14ac:dyDescent="0.25">
      <c r="L296" s="140"/>
    </row>
    <row r="297" spans="12:12" x14ac:dyDescent="0.25">
      <c r="L297" s="140"/>
    </row>
    <row r="298" spans="12:12" x14ac:dyDescent="0.25">
      <c r="L298" s="140"/>
    </row>
    <row r="299" spans="12:12" x14ac:dyDescent="0.25">
      <c r="L299" s="140"/>
    </row>
    <row r="300" spans="12:12" x14ac:dyDescent="0.25">
      <c r="L300" s="140"/>
    </row>
    <row r="301" spans="12:12" x14ac:dyDescent="0.25">
      <c r="L301" s="140"/>
    </row>
    <row r="302" spans="12:12" x14ac:dyDescent="0.25">
      <c r="L302" s="140"/>
    </row>
    <row r="303" spans="12:12" x14ac:dyDescent="0.25">
      <c r="L303" s="140"/>
    </row>
    <row r="304" spans="12:12" x14ac:dyDescent="0.25">
      <c r="L304" s="140"/>
    </row>
    <row r="305" spans="12:12" x14ac:dyDescent="0.25">
      <c r="L305" s="140"/>
    </row>
    <row r="306" spans="12:12" x14ac:dyDescent="0.25">
      <c r="L306" s="140"/>
    </row>
    <row r="307" spans="12:12" x14ac:dyDescent="0.25">
      <c r="L307" s="140"/>
    </row>
    <row r="308" spans="12:12" x14ac:dyDescent="0.25">
      <c r="L308" s="140"/>
    </row>
    <row r="309" spans="12:12" x14ac:dyDescent="0.25">
      <c r="L309" s="140"/>
    </row>
    <row r="310" spans="12:12" x14ac:dyDescent="0.25">
      <c r="L310" s="140"/>
    </row>
    <row r="311" spans="12:12" x14ac:dyDescent="0.25">
      <c r="L311" s="140"/>
    </row>
    <row r="312" spans="12:12" x14ac:dyDescent="0.25">
      <c r="L312" s="140"/>
    </row>
    <row r="313" spans="12:12" x14ac:dyDescent="0.25">
      <c r="L313" s="140"/>
    </row>
    <row r="314" spans="12:12" x14ac:dyDescent="0.25">
      <c r="L314" s="140"/>
    </row>
    <row r="315" spans="12:12" x14ac:dyDescent="0.25">
      <c r="L315" s="140"/>
    </row>
    <row r="316" spans="12:12" x14ac:dyDescent="0.25">
      <c r="L316" s="140"/>
    </row>
    <row r="317" spans="12:12" x14ac:dyDescent="0.25">
      <c r="L317" s="140"/>
    </row>
    <row r="318" spans="12:12" x14ac:dyDescent="0.25">
      <c r="L318" s="140"/>
    </row>
    <row r="319" spans="12:12" x14ac:dyDescent="0.25">
      <c r="L319" s="140"/>
    </row>
    <row r="320" spans="12:12" x14ac:dyDescent="0.25">
      <c r="L320" s="140"/>
    </row>
    <row r="321" spans="12:12" x14ac:dyDescent="0.25">
      <c r="L321" s="140"/>
    </row>
    <row r="322" spans="12:12" x14ac:dyDescent="0.25">
      <c r="L322" s="140"/>
    </row>
    <row r="323" spans="12:12" x14ac:dyDescent="0.25">
      <c r="L323" s="140"/>
    </row>
    <row r="324" spans="12:12" x14ac:dyDescent="0.25">
      <c r="L324" s="140"/>
    </row>
    <row r="325" spans="12:12" x14ac:dyDescent="0.25">
      <c r="L325" s="140"/>
    </row>
    <row r="326" spans="12:12" x14ac:dyDescent="0.25">
      <c r="L326" s="140"/>
    </row>
    <row r="327" spans="12:12" x14ac:dyDescent="0.25">
      <c r="L327" s="140"/>
    </row>
    <row r="328" spans="12:12" x14ac:dyDescent="0.25">
      <c r="L328" s="140"/>
    </row>
    <row r="329" spans="12:12" x14ac:dyDescent="0.25">
      <c r="L329" s="140"/>
    </row>
    <row r="330" spans="12:12" x14ac:dyDescent="0.25">
      <c r="L330" s="140"/>
    </row>
    <row r="331" spans="12:12" x14ac:dyDescent="0.25">
      <c r="L331" s="140"/>
    </row>
    <row r="332" spans="12:12" x14ac:dyDescent="0.25">
      <c r="L332" s="140"/>
    </row>
    <row r="333" spans="12:12" x14ac:dyDescent="0.25">
      <c r="L333" s="140"/>
    </row>
    <row r="334" spans="12:12" x14ac:dyDescent="0.25">
      <c r="L334" s="140"/>
    </row>
    <row r="335" spans="12:12" x14ac:dyDescent="0.25">
      <c r="L335" s="140"/>
    </row>
    <row r="336" spans="12:12" x14ac:dyDescent="0.25">
      <c r="L336" s="140"/>
    </row>
    <row r="337" spans="12:12" x14ac:dyDescent="0.25">
      <c r="L337" s="140"/>
    </row>
    <row r="338" spans="12:12" x14ac:dyDescent="0.25">
      <c r="L338" s="140"/>
    </row>
    <row r="339" spans="12:12" x14ac:dyDescent="0.25">
      <c r="L339" s="140"/>
    </row>
    <row r="340" spans="12:12" x14ac:dyDescent="0.25">
      <c r="L340" s="140"/>
    </row>
    <row r="341" spans="12:12" x14ac:dyDescent="0.25">
      <c r="L341" s="140"/>
    </row>
    <row r="342" spans="12:12" x14ac:dyDescent="0.25">
      <c r="L342" s="140"/>
    </row>
    <row r="343" spans="12:12" x14ac:dyDescent="0.25">
      <c r="L343" s="140"/>
    </row>
    <row r="344" spans="12:12" x14ac:dyDescent="0.25">
      <c r="L344" s="140"/>
    </row>
    <row r="345" spans="12:12" x14ac:dyDescent="0.25">
      <c r="L345" s="140"/>
    </row>
    <row r="346" spans="12:12" x14ac:dyDescent="0.25">
      <c r="L346" s="140"/>
    </row>
    <row r="347" spans="12:12" x14ac:dyDescent="0.25">
      <c r="L347" s="140"/>
    </row>
    <row r="348" spans="12:12" x14ac:dyDescent="0.25">
      <c r="L348" s="140"/>
    </row>
    <row r="349" spans="12:12" x14ac:dyDescent="0.25">
      <c r="L349" s="140"/>
    </row>
    <row r="350" spans="12:12" x14ac:dyDescent="0.25">
      <c r="L350" s="140"/>
    </row>
    <row r="351" spans="12:12" x14ac:dyDescent="0.25">
      <c r="L351" s="140"/>
    </row>
    <row r="352" spans="12:12" x14ac:dyDescent="0.25">
      <c r="L352" s="140"/>
    </row>
    <row r="353" spans="12:12" x14ac:dyDescent="0.25">
      <c r="L353" s="140"/>
    </row>
    <row r="354" spans="12:12" x14ac:dyDescent="0.25">
      <c r="L354" s="140"/>
    </row>
    <row r="355" spans="12:12" x14ac:dyDescent="0.25">
      <c r="L355" s="140"/>
    </row>
    <row r="356" spans="12:12" x14ac:dyDescent="0.25">
      <c r="L356" s="140"/>
    </row>
    <row r="357" spans="12:12" x14ac:dyDescent="0.25">
      <c r="L357" s="140"/>
    </row>
    <row r="358" spans="12:12" x14ac:dyDescent="0.25">
      <c r="L358" s="140"/>
    </row>
    <row r="359" spans="12:12" x14ac:dyDescent="0.25">
      <c r="L359" s="140"/>
    </row>
    <row r="360" spans="12:12" x14ac:dyDescent="0.25">
      <c r="L360" s="140"/>
    </row>
    <row r="361" spans="12:12" x14ac:dyDescent="0.25">
      <c r="L361" s="140"/>
    </row>
    <row r="362" spans="12:12" x14ac:dyDescent="0.25">
      <c r="L362" s="140"/>
    </row>
    <row r="363" spans="12:12" x14ac:dyDescent="0.25">
      <c r="L363" s="140"/>
    </row>
    <row r="364" spans="12:12" x14ac:dyDescent="0.25">
      <c r="L364" s="140"/>
    </row>
    <row r="365" spans="12:12" x14ac:dyDescent="0.25">
      <c r="L365" s="140"/>
    </row>
    <row r="366" spans="12:12" x14ac:dyDescent="0.25">
      <c r="L366" s="140"/>
    </row>
    <row r="367" spans="12:12" x14ac:dyDescent="0.25">
      <c r="L367" s="140"/>
    </row>
    <row r="368" spans="12:12" x14ac:dyDescent="0.25">
      <c r="L368" s="140"/>
    </row>
    <row r="369" spans="12:12" x14ac:dyDescent="0.25">
      <c r="L369" s="140"/>
    </row>
    <row r="370" spans="12:12" x14ac:dyDescent="0.25">
      <c r="L370" s="140"/>
    </row>
    <row r="371" spans="12:12" x14ac:dyDescent="0.25">
      <c r="L371" s="140"/>
    </row>
    <row r="372" spans="12:12" x14ac:dyDescent="0.25">
      <c r="L372" s="140"/>
    </row>
    <row r="373" spans="12:12" x14ac:dyDescent="0.25">
      <c r="L373" s="140"/>
    </row>
    <row r="374" spans="12:12" x14ac:dyDescent="0.25">
      <c r="L374" s="140"/>
    </row>
    <row r="375" spans="12:12" x14ac:dyDescent="0.25">
      <c r="L375" s="140"/>
    </row>
    <row r="376" spans="12:12" x14ac:dyDescent="0.25">
      <c r="L376" s="140"/>
    </row>
    <row r="377" spans="12:12" x14ac:dyDescent="0.25">
      <c r="L377" s="140"/>
    </row>
    <row r="378" spans="12:12" x14ac:dyDescent="0.25">
      <c r="L378" s="140"/>
    </row>
    <row r="379" spans="12:12" x14ac:dyDescent="0.25">
      <c r="L379" s="140"/>
    </row>
    <row r="380" spans="12:12" x14ac:dyDescent="0.25">
      <c r="L380" s="140"/>
    </row>
    <row r="381" spans="12:12" x14ac:dyDescent="0.25">
      <c r="L381" s="140"/>
    </row>
    <row r="382" spans="12:12" x14ac:dyDescent="0.25">
      <c r="L382" s="140"/>
    </row>
    <row r="383" spans="12:12" x14ac:dyDescent="0.25">
      <c r="L383" s="140"/>
    </row>
    <row r="384" spans="12:12" x14ac:dyDescent="0.25">
      <c r="L384" s="140"/>
    </row>
    <row r="385" spans="12:12" x14ac:dyDescent="0.25">
      <c r="L385" s="140"/>
    </row>
    <row r="386" spans="12:12" x14ac:dyDescent="0.25">
      <c r="L386" s="140"/>
    </row>
    <row r="387" spans="12:12" x14ac:dyDescent="0.25">
      <c r="L387" s="140"/>
    </row>
    <row r="388" spans="12:12" x14ac:dyDescent="0.25">
      <c r="L388" s="140"/>
    </row>
    <row r="389" spans="12:12" x14ac:dyDescent="0.25">
      <c r="L389" s="140"/>
    </row>
    <row r="390" spans="12:12" x14ac:dyDescent="0.25">
      <c r="L390" s="140"/>
    </row>
    <row r="391" spans="12:12" x14ac:dyDescent="0.25">
      <c r="L391" s="140"/>
    </row>
    <row r="392" spans="12:12" x14ac:dyDescent="0.25">
      <c r="L392" s="140"/>
    </row>
    <row r="393" spans="12:12" x14ac:dyDescent="0.25">
      <c r="L393" s="140"/>
    </row>
    <row r="394" spans="12:12" x14ac:dyDescent="0.25">
      <c r="L394" s="140"/>
    </row>
    <row r="395" spans="12:12" x14ac:dyDescent="0.25">
      <c r="L395" s="140"/>
    </row>
    <row r="396" spans="12:12" x14ac:dyDescent="0.25">
      <c r="L396" s="140"/>
    </row>
    <row r="397" spans="12:12" x14ac:dyDescent="0.25">
      <c r="L397" s="140"/>
    </row>
    <row r="398" spans="12:12" x14ac:dyDescent="0.25">
      <c r="L398" s="140"/>
    </row>
    <row r="399" spans="12:12" x14ac:dyDescent="0.25">
      <c r="L399" s="140"/>
    </row>
    <row r="400" spans="12:12" x14ac:dyDescent="0.25">
      <c r="L400" s="140"/>
    </row>
    <row r="401" spans="12:12" x14ac:dyDescent="0.25">
      <c r="L401" s="140"/>
    </row>
    <row r="402" spans="12:12" x14ac:dyDescent="0.25">
      <c r="L402" s="140"/>
    </row>
    <row r="403" spans="12:12" x14ac:dyDescent="0.25">
      <c r="L403" s="140"/>
    </row>
    <row r="404" spans="12:12" x14ac:dyDescent="0.25">
      <c r="L404" s="140"/>
    </row>
    <row r="405" spans="12:12" x14ac:dyDescent="0.25">
      <c r="L405" s="140"/>
    </row>
    <row r="406" spans="12:12" x14ac:dyDescent="0.25">
      <c r="L406" s="140"/>
    </row>
    <row r="407" spans="12:12" x14ac:dyDescent="0.25">
      <c r="L407" s="140"/>
    </row>
    <row r="408" spans="12:12" x14ac:dyDescent="0.25">
      <c r="L408" s="140"/>
    </row>
    <row r="409" spans="12:12" x14ac:dyDescent="0.25">
      <c r="L409" s="140"/>
    </row>
    <row r="410" spans="12:12" x14ac:dyDescent="0.25">
      <c r="L410" s="140"/>
    </row>
    <row r="411" spans="12:12" x14ac:dyDescent="0.25">
      <c r="L411" s="140"/>
    </row>
    <row r="412" spans="12:12" x14ac:dyDescent="0.25">
      <c r="L412" s="140"/>
    </row>
    <row r="413" spans="12:12" x14ac:dyDescent="0.25">
      <c r="L413" s="140"/>
    </row>
    <row r="414" spans="12:12" x14ac:dyDescent="0.25">
      <c r="L414" s="140"/>
    </row>
    <row r="415" spans="12:12" x14ac:dyDescent="0.25">
      <c r="L415" s="140"/>
    </row>
    <row r="416" spans="12:12" x14ac:dyDescent="0.25">
      <c r="L416" s="140"/>
    </row>
    <row r="417" spans="12:12" x14ac:dyDescent="0.25">
      <c r="L417" s="140"/>
    </row>
    <row r="418" spans="12:12" x14ac:dyDescent="0.25">
      <c r="L418" s="140"/>
    </row>
    <row r="419" spans="12:12" x14ac:dyDescent="0.25">
      <c r="L419" s="140"/>
    </row>
    <row r="420" spans="12:12" x14ac:dyDescent="0.25">
      <c r="L420" s="140"/>
    </row>
    <row r="421" spans="12:12" x14ac:dyDescent="0.25">
      <c r="L421" s="140"/>
    </row>
    <row r="422" spans="12:12" x14ac:dyDescent="0.25">
      <c r="L422" s="140"/>
    </row>
    <row r="423" spans="12:12" x14ac:dyDescent="0.25">
      <c r="L423" s="140"/>
    </row>
    <row r="424" spans="12:12" x14ac:dyDescent="0.25">
      <c r="L424" s="140"/>
    </row>
    <row r="425" spans="12:12" x14ac:dyDescent="0.25">
      <c r="L425" s="140"/>
    </row>
    <row r="426" spans="12:12" x14ac:dyDescent="0.25">
      <c r="L426" s="140"/>
    </row>
    <row r="427" spans="12:12" x14ac:dyDescent="0.25">
      <c r="L427" s="140"/>
    </row>
    <row r="428" spans="12:12" x14ac:dyDescent="0.25">
      <c r="L428" s="140"/>
    </row>
    <row r="429" spans="12:12" x14ac:dyDescent="0.25">
      <c r="L429" s="140"/>
    </row>
    <row r="430" spans="12:12" x14ac:dyDescent="0.25">
      <c r="L430" s="140"/>
    </row>
    <row r="431" spans="12:12" x14ac:dyDescent="0.25">
      <c r="L431" s="140"/>
    </row>
    <row r="432" spans="12:12" x14ac:dyDescent="0.25">
      <c r="L432" s="140"/>
    </row>
    <row r="433" spans="12:12" x14ac:dyDescent="0.25">
      <c r="L433" s="140"/>
    </row>
    <row r="434" spans="12:12" x14ac:dyDescent="0.25">
      <c r="L434" s="140"/>
    </row>
    <row r="435" spans="12:12" x14ac:dyDescent="0.25">
      <c r="L435" s="140"/>
    </row>
    <row r="436" spans="12:12" x14ac:dyDescent="0.25">
      <c r="L436" s="140"/>
    </row>
    <row r="437" spans="12:12" x14ac:dyDescent="0.25">
      <c r="L437" s="140"/>
    </row>
    <row r="438" spans="12:12" x14ac:dyDescent="0.25">
      <c r="L438" s="140"/>
    </row>
    <row r="439" spans="12:12" x14ac:dyDescent="0.25">
      <c r="L439" s="140"/>
    </row>
    <row r="440" spans="12:12" x14ac:dyDescent="0.25">
      <c r="L440" s="140"/>
    </row>
    <row r="441" spans="12:12" x14ac:dyDescent="0.25">
      <c r="L441" s="140"/>
    </row>
    <row r="442" spans="12:12" x14ac:dyDescent="0.25">
      <c r="L442" s="140"/>
    </row>
    <row r="443" spans="12:12" x14ac:dyDescent="0.25">
      <c r="L443" s="140"/>
    </row>
    <row r="444" spans="12:12" x14ac:dyDescent="0.25">
      <c r="L444" s="140"/>
    </row>
    <row r="445" spans="12:12" x14ac:dyDescent="0.25">
      <c r="L445" s="140"/>
    </row>
    <row r="446" spans="12:12" x14ac:dyDescent="0.25">
      <c r="L446" s="140"/>
    </row>
    <row r="447" spans="12:12" x14ac:dyDescent="0.25">
      <c r="L447" s="140"/>
    </row>
    <row r="448" spans="12:12" x14ac:dyDescent="0.25">
      <c r="L448" s="140"/>
    </row>
    <row r="449" spans="12:12" x14ac:dyDescent="0.25">
      <c r="L449" s="140"/>
    </row>
    <row r="450" spans="12:12" x14ac:dyDescent="0.25">
      <c r="L450" s="140"/>
    </row>
    <row r="451" spans="12:12" x14ac:dyDescent="0.25">
      <c r="L451" s="140"/>
    </row>
    <row r="452" spans="12:12" x14ac:dyDescent="0.25">
      <c r="L452" s="140"/>
    </row>
    <row r="453" spans="12:12" x14ac:dyDescent="0.25">
      <c r="L453" s="140"/>
    </row>
    <row r="454" spans="12:12" x14ac:dyDescent="0.25">
      <c r="L454" s="140"/>
    </row>
    <row r="455" spans="12:12" x14ac:dyDescent="0.25">
      <c r="L455" s="140"/>
    </row>
    <row r="456" spans="12:12" x14ac:dyDescent="0.25">
      <c r="L456" s="140"/>
    </row>
    <row r="457" spans="12:12" x14ac:dyDescent="0.25">
      <c r="L457" s="140"/>
    </row>
    <row r="458" spans="12:12" x14ac:dyDescent="0.25">
      <c r="L458" s="140"/>
    </row>
    <row r="459" spans="12:12" x14ac:dyDescent="0.25">
      <c r="L459" s="140"/>
    </row>
    <row r="460" spans="12:12" x14ac:dyDescent="0.25">
      <c r="L460" s="140"/>
    </row>
    <row r="461" spans="12:12" x14ac:dyDescent="0.25">
      <c r="L461" s="140"/>
    </row>
    <row r="462" spans="12:12" x14ac:dyDescent="0.25">
      <c r="L462" s="140"/>
    </row>
    <row r="463" spans="12:12" x14ac:dyDescent="0.25">
      <c r="L463" s="140"/>
    </row>
    <row r="464" spans="12:12" x14ac:dyDescent="0.25">
      <c r="L464" s="140"/>
    </row>
    <row r="465" spans="12:12" x14ac:dyDescent="0.25">
      <c r="L465" s="140"/>
    </row>
    <row r="466" spans="12:12" x14ac:dyDescent="0.25">
      <c r="L466" s="140"/>
    </row>
    <row r="467" spans="12:12" x14ac:dyDescent="0.25">
      <c r="L467" s="140"/>
    </row>
    <row r="468" spans="12:12" x14ac:dyDescent="0.25">
      <c r="L468" s="140"/>
    </row>
    <row r="469" spans="12:12" x14ac:dyDescent="0.25">
      <c r="L469" s="140"/>
    </row>
    <row r="470" spans="12:12" x14ac:dyDescent="0.25">
      <c r="L470" s="140"/>
    </row>
    <row r="471" spans="12:12" x14ac:dyDescent="0.25">
      <c r="L471" s="140"/>
    </row>
    <row r="472" spans="12:12" x14ac:dyDescent="0.25">
      <c r="L472" s="140"/>
    </row>
    <row r="473" spans="12:12" x14ac:dyDescent="0.25">
      <c r="L473" s="140"/>
    </row>
    <row r="474" spans="12:12" x14ac:dyDescent="0.25">
      <c r="L474" s="140"/>
    </row>
    <row r="475" spans="12:12" x14ac:dyDescent="0.25">
      <c r="L475" s="140"/>
    </row>
    <row r="476" spans="12:12" x14ac:dyDescent="0.25">
      <c r="L476" s="140"/>
    </row>
    <row r="477" spans="12:12" x14ac:dyDescent="0.25">
      <c r="L477" s="140"/>
    </row>
    <row r="478" spans="12:12" x14ac:dyDescent="0.25">
      <c r="L478" s="140"/>
    </row>
    <row r="479" spans="12:12" x14ac:dyDescent="0.25">
      <c r="L479" s="140"/>
    </row>
    <row r="480" spans="12:12" x14ac:dyDescent="0.25">
      <c r="L480" s="140"/>
    </row>
    <row r="481" spans="12:12" x14ac:dyDescent="0.25">
      <c r="L481" s="140"/>
    </row>
    <row r="482" spans="12:12" x14ac:dyDescent="0.25">
      <c r="L482" s="140"/>
    </row>
    <row r="483" spans="12:12" x14ac:dyDescent="0.25">
      <c r="L483" s="140"/>
    </row>
    <row r="484" spans="12:12" x14ac:dyDescent="0.25">
      <c r="L484" s="140"/>
    </row>
    <row r="485" spans="12:12" x14ac:dyDescent="0.25">
      <c r="L485" s="140"/>
    </row>
    <row r="486" spans="12:12" x14ac:dyDescent="0.25">
      <c r="L486" s="140"/>
    </row>
    <row r="487" spans="12:12" x14ac:dyDescent="0.25">
      <c r="L487" s="140"/>
    </row>
    <row r="488" spans="12:12" x14ac:dyDescent="0.25">
      <c r="L488" s="140"/>
    </row>
    <row r="489" spans="12:12" x14ac:dyDescent="0.25">
      <c r="L489" s="140"/>
    </row>
    <row r="490" spans="12:12" x14ac:dyDescent="0.25">
      <c r="L490" s="140"/>
    </row>
    <row r="491" spans="12:12" x14ac:dyDescent="0.25">
      <c r="L491" s="140"/>
    </row>
    <row r="492" spans="12:12" x14ac:dyDescent="0.25">
      <c r="L492" s="140"/>
    </row>
    <row r="493" spans="12:12" x14ac:dyDescent="0.25">
      <c r="L493" s="140"/>
    </row>
    <row r="494" spans="12:12" x14ac:dyDescent="0.25">
      <c r="L494" s="140"/>
    </row>
    <row r="495" spans="12:12" x14ac:dyDescent="0.25">
      <c r="L495" s="140"/>
    </row>
    <row r="496" spans="12:12" x14ac:dyDescent="0.25">
      <c r="L496" s="140"/>
    </row>
    <row r="497" spans="12:12" x14ac:dyDescent="0.25">
      <c r="L497" s="140"/>
    </row>
    <row r="498" spans="12:12" x14ac:dyDescent="0.25">
      <c r="L498" s="140"/>
    </row>
    <row r="499" spans="12:12" x14ac:dyDescent="0.25">
      <c r="L499" s="140"/>
    </row>
    <row r="500" spans="12:12" x14ac:dyDescent="0.25">
      <c r="L500" s="140"/>
    </row>
    <row r="501" spans="12:12" x14ac:dyDescent="0.25">
      <c r="L501" s="140"/>
    </row>
    <row r="502" spans="12:12" x14ac:dyDescent="0.25">
      <c r="L502" s="140"/>
    </row>
    <row r="503" spans="12:12" x14ac:dyDescent="0.25">
      <c r="L503" s="140"/>
    </row>
    <row r="504" spans="12:12" x14ac:dyDescent="0.25">
      <c r="L504" s="140"/>
    </row>
    <row r="505" spans="12:12" x14ac:dyDescent="0.25">
      <c r="L505" s="140"/>
    </row>
    <row r="506" spans="12:12" x14ac:dyDescent="0.25">
      <c r="L506" s="140"/>
    </row>
    <row r="507" spans="12:12" x14ac:dyDescent="0.25">
      <c r="L507" s="140"/>
    </row>
    <row r="508" spans="12:12" x14ac:dyDescent="0.25">
      <c r="L508" s="140"/>
    </row>
    <row r="509" spans="12:12" x14ac:dyDescent="0.25">
      <c r="L509" s="140"/>
    </row>
    <row r="510" spans="12:12" x14ac:dyDescent="0.25">
      <c r="L510" s="140"/>
    </row>
    <row r="511" spans="12:12" x14ac:dyDescent="0.25">
      <c r="L511" s="140"/>
    </row>
    <row r="512" spans="12:12" x14ac:dyDescent="0.25">
      <c r="L512" s="140"/>
    </row>
    <row r="513" spans="12:12" x14ac:dyDescent="0.25">
      <c r="L513" s="140"/>
    </row>
    <row r="514" spans="12:12" x14ac:dyDescent="0.25">
      <c r="L514" s="140"/>
    </row>
    <row r="515" spans="12:12" x14ac:dyDescent="0.25">
      <c r="L515" s="140"/>
    </row>
    <row r="516" spans="12:12" x14ac:dyDescent="0.25">
      <c r="L516" s="140"/>
    </row>
    <row r="517" spans="12:12" x14ac:dyDescent="0.25">
      <c r="L517" s="140"/>
    </row>
    <row r="518" spans="12:12" x14ac:dyDescent="0.25">
      <c r="L518" s="140"/>
    </row>
    <row r="519" spans="12:12" x14ac:dyDescent="0.25">
      <c r="L519" s="140"/>
    </row>
    <row r="520" spans="12:12" x14ac:dyDescent="0.25">
      <c r="L520" s="140"/>
    </row>
    <row r="521" spans="12:12" x14ac:dyDescent="0.25">
      <c r="L521" s="140"/>
    </row>
    <row r="522" spans="12:12" x14ac:dyDescent="0.25">
      <c r="L522" s="140"/>
    </row>
    <row r="523" spans="12:12" x14ac:dyDescent="0.25">
      <c r="L523" s="140"/>
    </row>
    <row r="524" spans="12:12" x14ac:dyDescent="0.25">
      <c r="L524" s="140"/>
    </row>
    <row r="525" spans="12:12" x14ac:dyDescent="0.25">
      <c r="L525" s="140"/>
    </row>
    <row r="526" spans="12:12" x14ac:dyDescent="0.25">
      <c r="L526" s="140"/>
    </row>
    <row r="527" spans="12:12" x14ac:dyDescent="0.25">
      <c r="L527" s="140"/>
    </row>
    <row r="528" spans="12:12" x14ac:dyDescent="0.25">
      <c r="L528" s="140"/>
    </row>
    <row r="529" spans="12:12" x14ac:dyDescent="0.25">
      <c r="L529" s="140"/>
    </row>
    <row r="530" spans="12:12" x14ac:dyDescent="0.25">
      <c r="L530" s="140"/>
    </row>
    <row r="531" spans="12:12" x14ac:dyDescent="0.25">
      <c r="L531" s="140"/>
    </row>
    <row r="532" spans="12:12" x14ac:dyDescent="0.25">
      <c r="L532" s="140"/>
    </row>
    <row r="533" spans="12:12" x14ac:dyDescent="0.25">
      <c r="L533" s="140"/>
    </row>
    <row r="534" spans="12:12" x14ac:dyDescent="0.25">
      <c r="L534" s="140"/>
    </row>
    <row r="535" spans="12:12" x14ac:dyDescent="0.25">
      <c r="L535" s="140"/>
    </row>
    <row r="536" spans="12:12" x14ac:dyDescent="0.25">
      <c r="L536" s="140"/>
    </row>
    <row r="537" spans="12:12" x14ac:dyDescent="0.25">
      <c r="L537" s="140"/>
    </row>
    <row r="538" spans="12:12" x14ac:dyDescent="0.25">
      <c r="L538" s="140"/>
    </row>
    <row r="539" spans="12:12" x14ac:dyDescent="0.25">
      <c r="L539" s="140"/>
    </row>
    <row r="540" spans="12:12" x14ac:dyDescent="0.25">
      <c r="L540" s="140"/>
    </row>
    <row r="541" spans="12:12" x14ac:dyDescent="0.25">
      <c r="L541" s="140"/>
    </row>
    <row r="542" spans="12:12" x14ac:dyDescent="0.25">
      <c r="L542" s="140"/>
    </row>
    <row r="543" spans="12:12" x14ac:dyDescent="0.25">
      <c r="L543" s="140"/>
    </row>
    <row r="544" spans="12:12" x14ac:dyDescent="0.25">
      <c r="L544" s="140"/>
    </row>
    <row r="545" spans="12:12" x14ac:dyDescent="0.25">
      <c r="L545" s="140"/>
    </row>
    <row r="546" spans="12:12" x14ac:dyDescent="0.25">
      <c r="L546" s="140"/>
    </row>
    <row r="547" spans="12:12" x14ac:dyDescent="0.25">
      <c r="L547" s="140"/>
    </row>
    <row r="548" spans="12:12" x14ac:dyDescent="0.25">
      <c r="L548" s="140"/>
    </row>
    <row r="549" spans="12:12" x14ac:dyDescent="0.25">
      <c r="L549" s="140"/>
    </row>
    <row r="550" spans="12:12" x14ac:dyDescent="0.25">
      <c r="L550" s="140"/>
    </row>
    <row r="551" spans="12:12" x14ac:dyDescent="0.25">
      <c r="L551" s="140"/>
    </row>
    <row r="552" spans="12:12" x14ac:dyDescent="0.25">
      <c r="L552" s="140"/>
    </row>
    <row r="553" spans="12:12" x14ac:dyDescent="0.25">
      <c r="L553" s="140"/>
    </row>
    <row r="554" spans="12:12" x14ac:dyDescent="0.25">
      <c r="L554" s="140"/>
    </row>
    <row r="555" spans="12:12" x14ac:dyDescent="0.25">
      <c r="L555" s="140"/>
    </row>
    <row r="556" spans="12:12" x14ac:dyDescent="0.25">
      <c r="L556" s="140"/>
    </row>
    <row r="557" spans="12:12" x14ac:dyDescent="0.25">
      <c r="L557" s="140"/>
    </row>
    <row r="558" spans="12:12" x14ac:dyDescent="0.25">
      <c r="L558" s="140"/>
    </row>
    <row r="559" spans="12:12" x14ac:dyDescent="0.25">
      <c r="L559" s="140"/>
    </row>
    <row r="560" spans="12:12" x14ac:dyDescent="0.25">
      <c r="L560" s="140"/>
    </row>
    <row r="561" spans="12:12" x14ac:dyDescent="0.25">
      <c r="L561" s="140"/>
    </row>
    <row r="562" spans="12:12" x14ac:dyDescent="0.25">
      <c r="L562" s="140"/>
    </row>
    <row r="563" spans="12:12" x14ac:dyDescent="0.25">
      <c r="L563" s="140"/>
    </row>
    <row r="564" spans="12:12" x14ac:dyDescent="0.25">
      <c r="L564" s="140"/>
    </row>
    <row r="565" spans="12:12" x14ac:dyDescent="0.25">
      <c r="L565" s="140"/>
    </row>
    <row r="566" spans="12:12" x14ac:dyDescent="0.25">
      <c r="L566" s="140"/>
    </row>
    <row r="567" spans="12:12" x14ac:dyDescent="0.25">
      <c r="L567" s="140"/>
    </row>
    <row r="568" spans="12:12" x14ac:dyDescent="0.25">
      <c r="L568" s="140"/>
    </row>
    <row r="569" spans="12:12" x14ac:dyDescent="0.25">
      <c r="L569" s="140"/>
    </row>
    <row r="570" spans="12:12" x14ac:dyDescent="0.25">
      <c r="L570" s="140"/>
    </row>
    <row r="571" spans="12:12" x14ac:dyDescent="0.25">
      <c r="L571" s="140"/>
    </row>
    <row r="572" spans="12:12" x14ac:dyDescent="0.25">
      <c r="L572" s="140"/>
    </row>
    <row r="573" spans="12:12" x14ac:dyDescent="0.25">
      <c r="L573" s="140"/>
    </row>
    <row r="574" spans="12:12" x14ac:dyDescent="0.25">
      <c r="L574" s="140"/>
    </row>
    <row r="575" spans="12:12" x14ac:dyDescent="0.25">
      <c r="L575" s="140"/>
    </row>
    <row r="576" spans="12:12" x14ac:dyDescent="0.25">
      <c r="L576" s="140"/>
    </row>
    <row r="577" spans="12:12" x14ac:dyDescent="0.25">
      <c r="L577" s="140"/>
    </row>
    <row r="578" spans="12:12" x14ac:dyDescent="0.25">
      <c r="L578" s="140"/>
    </row>
    <row r="579" spans="12:12" x14ac:dyDescent="0.25">
      <c r="L579" s="140"/>
    </row>
    <row r="580" spans="12:12" x14ac:dyDescent="0.25">
      <c r="L580" s="140"/>
    </row>
    <row r="581" spans="12:12" x14ac:dyDescent="0.25">
      <c r="L581" s="140"/>
    </row>
    <row r="582" spans="12:12" x14ac:dyDescent="0.25">
      <c r="L582" s="140"/>
    </row>
    <row r="583" spans="12:12" x14ac:dyDescent="0.25">
      <c r="L583" s="140"/>
    </row>
    <row r="584" spans="12:12" x14ac:dyDescent="0.25">
      <c r="L584" s="140"/>
    </row>
    <row r="585" spans="12:12" x14ac:dyDescent="0.25">
      <c r="L585" s="140"/>
    </row>
    <row r="586" spans="12:12" x14ac:dyDescent="0.25">
      <c r="L586" s="140"/>
    </row>
    <row r="587" spans="12:12" x14ac:dyDescent="0.25">
      <c r="L587" s="140"/>
    </row>
    <row r="588" spans="12:12" x14ac:dyDescent="0.25">
      <c r="L588" s="140"/>
    </row>
    <row r="589" spans="12:12" x14ac:dyDescent="0.25">
      <c r="L589" s="140"/>
    </row>
    <row r="590" spans="12:12" x14ac:dyDescent="0.25">
      <c r="L590" s="140"/>
    </row>
    <row r="591" spans="12:12" x14ac:dyDescent="0.25">
      <c r="L591" s="140"/>
    </row>
    <row r="592" spans="12:12" x14ac:dyDescent="0.25">
      <c r="L592" s="140"/>
    </row>
    <row r="593" spans="12:12" x14ac:dyDescent="0.25">
      <c r="L593" s="140"/>
    </row>
    <row r="594" spans="12:12" x14ac:dyDescent="0.25">
      <c r="L594" s="140"/>
    </row>
    <row r="595" spans="12:12" x14ac:dyDescent="0.25">
      <c r="L595" s="140"/>
    </row>
    <row r="596" spans="12:12" x14ac:dyDescent="0.25">
      <c r="L596" s="140"/>
    </row>
    <row r="597" spans="12:12" x14ac:dyDescent="0.25">
      <c r="L597" s="140"/>
    </row>
    <row r="598" spans="12:12" x14ac:dyDescent="0.25">
      <c r="L598" s="140"/>
    </row>
    <row r="599" spans="12:12" x14ac:dyDescent="0.25">
      <c r="L599" s="140"/>
    </row>
    <row r="600" spans="12:12" x14ac:dyDescent="0.25">
      <c r="L600" s="140"/>
    </row>
    <row r="601" spans="12:12" x14ac:dyDescent="0.25">
      <c r="L601" s="140"/>
    </row>
    <row r="602" spans="12:12" x14ac:dyDescent="0.25">
      <c r="L602" s="140"/>
    </row>
    <row r="603" spans="12:12" x14ac:dyDescent="0.25">
      <c r="L603" s="140"/>
    </row>
    <row r="604" spans="12:12" x14ac:dyDescent="0.25">
      <c r="L604" s="140"/>
    </row>
    <row r="605" spans="12:12" x14ac:dyDescent="0.25">
      <c r="L605" s="140"/>
    </row>
    <row r="606" spans="12:12" x14ac:dyDescent="0.25">
      <c r="L606" s="140"/>
    </row>
    <row r="607" spans="12:12" x14ac:dyDescent="0.25">
      <c r="L607" s="140"/>
    </row>
    <row r="608" spans="12:12" x14ac:dyDescent="0.25">
      <c r="L608" s="140"/>
    </row>
    <row r="609" spans="12:12" x14ac:dyDescent="0.25">
      <c r="L609" s="140"/>
    </row>
    <row r="610" spans="12:12" x14ac:dyDescent="0.25">
      <c r="L610" s="140"/>
    </row>
    <row r="611" spans="12:12" x14ac:dyDescent="0.25">
      <c r="L611" s="140"/>
    </row>
    <row r="612" spans="12:12" x14ac:dyDescent="0.25">
      <c r="L612" s="140"/>
    </row>
    <row r="613" spans="12:12" x14ac:dyDescent="0.25">
      <c r="L613" s="140"/>
    </row>
    <row r="614" spans="12:12" x14ac:dyDescent="0.25">
      <c r="L614" s="140"/>
    </row>
    <row r="615" spans="12:12" x14ac:dyDescent="0.25">
      <c r="L615" s="140"/>
    </row>
    <row r="616" spans="12:12" x14ac:dyDescent="0.25">
      <c r="L616" s="140"/>
    </row>
    <row r="617" spans="12:12" x14ac:dyDescent="0.25">
      <c r="L617" s="140"/>
    </row>
    <row r="618" spans="12:12" x14ac:dyDescent="0.25">
      <c r="L618" s="140"/>
    </row>
    <row r="619" spans="12:12" x14ac:dyDescent="0.25">
      <c r="L619" s="140"/>
    </row>
    <row r="620" spans="12:12" x14ac:dyDescent="0.25">
      <c r="L620" s="140"/>
    </row>
    <row r="621" spans="12:12" x14ac:dyDescent="0.25">
      <c r="L621" s="140"/>
    </row>
    <row r="622" spans="12:12" x14ac:dyDescent="0.25">
      <c r="L622" s="140"/>
    </row>
    <row r="623" spans="12:12" x14ac:dyDescent="0.25">
      <c r="L623" s="140"/>
    </row>
    <row r="624" spans="12:12" x14ac:dyDescent="0.25">
      <c r="L624" s="140"/>
    </row>
    <row r="625" spans="12:12" x14ac:dyDescent="0.25">
      <c r="L625" s="140"/>
    </row>
    <row r="626" spans="12:12" x14ac:dyDescent="0.25">
      <c r="L626" s="140"/>
    </row>
    <row r="627" spans="12:12" x14ac:dyDescent="0.25">
      <c r="L627" s="140"/>
    </row>
    <row r="628" spans="12:12" x14ac:dyDescent="0.25">
      <c r="L628" s="140"/>
    </row>
    <row r="629" spans="12:12" x14ac:dyDescent="0.25">
      <c r="L629" s="140"/>
    </row>
    <row r="630" spans="12:12" x14ac:dyDescent="0.25">
      <c r="L630" s="140"/>
    </row>
    <row r="631" spans="12:12" x14ac:dyDescent="0.25">
      <c r="L631" s="140"/>
    </row>
    <row r="632" spans="12:12" x14ac:dyDescent="0.25">
      <c r="L632" s="140"/>
    </row>
    <row r="633" spans="12:12" x14ac:dyDescent="0.25">
      <c r="L633" s="140"/>
    </row>
    <row r="634" spans="12:12" x14ac:dyDescent="0.25">
      <c r="L634" s="140"/>
    </row>
    <row r="635" spans="12:12" x14ac:dyDescent="0.25">
      <c r="L635" s="140"/>
    </row>
    <row r="636" spans="12:12" x14ac:dyDescent="0.25">
      <c r="L636" s="140"/>
    </row>
    <row r="637" spans="12:12" x14ac:dyDescent="0.25">
      <c r="L637" s="140"/>
    </row>
    <row r="638" spans="12:12" x14ac:dyDescent="0.25">
      <c r="L638" s="140"/>
    </row>
    <row r="639" spans="12:12" x14ac:dyDescent="0.25">
      <c r="L639" s="140"/>
    </row>
    <row r="640" spans="12:12" x14ac:dyDescent="0.25">
      <c r="L640" s="140"/>
    </row>
    <row r="641" spans="12:12" x14ac:dyDescent="0.25">
      <c r="L641" s="140"/>
    </row>
    <row r="642" spans="12:12" x14ac:dyDescent="0.25">
      <c r="L642" s="140"/>
    </row>
    <row r="643" spans="12:12" x14ac:dyDescent="0.25">
      <c r="L643" s="140"/>
    </row>
    <row r="644" spans="12:12" x14ac:dyDescent="0.25">
      <c r="L644" s="140"/>
    </row>
    <row r="645" spans="12:12" x14ac:dyDescent="0.25">
      <c r="L645" s="140"/>
    </row>
    <row r="646" spans="12:12" x14ac:dyDescent="0.25">
      <c r="L646" s="140"/>
    </row>
    <row r="647" spans="12:12" x14ac:dyDescent="0.25">
      <c r="L647" s="140"/>
    </row>
    <row r="648" spans="12:12" x14ac:dyDescent="0.25">
      <c r="L648" s="140"/>
    </row>
    <row r="649" spans="12:12" x14ac:dyDescent="0.25">
      <c r="L649" s="140"/>
    </row>
    <row r="650" spans="12:12" x14ac:dyDescent="0.25">
      <c r="L650" s="140"/>
    </row>
    <row r="651" spans="12:12" x14ac:dyDescent="0.25">
      <c r="L651" s="140"/>
    </row>
    <row r="652" spans="12:12" x14ac:dyDescent="0.25">
      <c r="L652" s="140"/>
    </row>
    <row r="653" spans="12:12" x14ac:dyDescent="0.25">
      <c r="L653" s="140"/>
    </row>
    <row r="654" spans="12:12" x14ac:dyDescent="0.25">
      <c r="L654" s="140"/>
    </row>
    <row r="655" spans="12:12" x14ac:dyDescent="0.25">
      <c r="L655" s="140"/>
    </row>
    <row r="656" spans="12:12" x14ac:dyDescent="0.25">
      <c r="L656" s="140"/>
    </row>
    <row r="657" spans="12:12" x14ac:dyDescent="0.25">
      <c r="L657" s="140"/>
    </row>
    <row r="658" spans="12:12" x14ac:dyDescent="0.25">
      <c r="L658" s="140"/>
    </row>
    <row r="659" spans="12:12" x14ac:dyDescent="0.25">
      <c r="L659" s="140"/>
    </row>
    <row r="660" spans="12:12" x14ac:dyDescent="0.25">
      <c r="L660" s="140"/>
    </row>
    <row r="661" spans="12:12" x14ac:dyDescent="0.25">
      <c r="L661" s="140"/>
    </row>
    <row r="662" spans="12:12" x14ac:dyDescent="0.25">
      <c r="L662" s="140"/>
    </row>
    <row r="663" spans="12:12" x14ac:dyDescent="0.25">
      <c r="L663" s="140"/>
    </row>
    <row r="664" spans="12:12" x14ac:dyDescent="0.25">
      <c r="L664" s="140"/>
    </row>
    <row r="665" spans="12:12" x14ac:dyDescent="0.25">
      <c r="L665" s="140"/>
    </row>
    <row r="666" spans="12:12" x14ac:dyDescent="0.25">
      <c r="L666" s="140"/>
    </row>
    <row r="667" spans="12:12" x14ac:dyDescent="0.25">
      <c r="L667" s="140"/>
    </row>
    <row r="668" spans="12:12" x14ac:dyDescent="0.25">
      <c r="L668" s="140"/>
    </row>
    <row r="669" spans="12:12" x14ac:dyDescent="0.25">
      <c r="L669" s="140"/>
    </row>
    <row r="670" spans="12:12" x14ac:dyDescent="0.25">
      <c r="L670" s="140"/>
    </row>
    <row r="671" spans="12:12" x14ac:dyDescent="0.25">
      <c r="L671" s="140"/>
    </row>
    <row r="672" spans="12:12" x14ac:dyDescent="0.25">
      <c r="L672" s="140"/>
    </row>
    <row r="673" spans="12:12" x14ac:dyDescent="0.25">
      <c r="L673" s="140"/>
    </row>
    <row r="674" spans="12:12" x14ac:dyDescent="0.25">
      <c r="L674" s="140"/>
    </row>
    <row r="675" spans="12:12" x14ac:dyDescent="0.25">
      <c r="L675" s="140"/>
    </row>
    <row r="676" spans="12:12" x14ac:dyDescent="0.25">
      <c r="L676" s="140"/>
    </row>
    <row r="677" spans="12:12" x14ac:dyDescent="0.25">
      <c r="L677" s="140"/>
    </row>
    <row r="678" spans="12:12" x14ac:dyDescent="0.25">
      <c r="L678" s="140"/>
    </row>
    <row r="679" spans="12:12" x14ac:dyDescent="0.25">
      <c r="L679" s="140"/>
    </row>
    <row r="680" spans="12:12" x14ac:dyDescent="0.25">
      <c r="L680" s="140"/>
    </row>
    <row r="681" spans="12:12" x14ac:dyDescent="0.25">
      <c r="L681" s="140"/>
    </row>
    <row r="682" spans="12:12" x14ac:dyDescent="0.25">
      <c r="L682" s="140"/>
    </row>
    <row r="683" spans="12:12" x14ac:dyDescent="0.25">
      <c r="L683" s="140"/>
    </row>
    <row r="684" spans="12:12" x14ac:dyDescent="0.25">
      <c r="L684" s="140"/>
    </row>
    <row r="685" spans="12:12" x14ac:dyDescent="0.25">
      <c r="L685" s="140"/>
    </row>
    <row r="686" spans="12:12" x14ac:dyDescent="0.25">
      <c r="L686" s="140"/>
    </row>
    <row r="687" spans="12:12" x14ac:dyDescent="0.25">
      <c r="L687" s="140"/>
    </row>
    <row r="688" spans="12:12" x14ac:dyDescent="0.25">
      <c r="L688" s="140"/>
    </row>
    <row r="689" spans="12:12" x14ac:dyDescent="0.25">
      <c r="L689" s="140"/>
    </row>
    <row r="690" spans="12:12" x14ac:dyDescent="0.25">
      <c r="L690" s="140"/>
    </row>
    <row r="691" spans="12:12" x14ac:dyDescent="0.25">
      <c r="L691" s="140"/>
    </row>
    <row r="692" spans="12:12" x14ac:dyDescent="0.25">
      <c r="L692" s="140"/>
    </row>
    <row r="693" spans="12:12" x14ac:dyDescent="0.25">
      <c r="L693" s="140"/>
    </row>
    <row r="694" spans="12:12" x14ac:dyDescent="0.25">
      <c r="L694" s="140"/>
    </row>
    <row r="695" spans="12:12" x14ac:dyDescent="0.25">
      <c r="L695" s="140"/>
    </row>
    <row r="696" spans="12:12" x14ac:dyDescent="0.25">
      <c r="L696" s="140"/>
    </row>
    <row r="697" spans="12:12" x14ac:dyDescent="0.25">
      <c r="L697" s="140"/>
    </row>
    <row r="698" spans="12:12" x14ac:dyDescent="0.25">
      <c r="L698" s="140"/>
    </row>
    <row r="699" spans="12:12" x14ac:dyDescent="0.25">
      <c r="L699" s="140"/>
    </row>
    <row r="700" spans="12:12" x14ac:dyDescent="0.25">
      <c r="L700" s="140"/>
    </row>
    <row r="701" spans="12:12" x14ac:dyDescent="0.25">
      <c r="L701" s="140"/>
    </row>
    <row r="702" spans="12:12" x14ac:dyDescent="0.25">
      <c r="L702" s="140"/>
    </row>
    <row r="703" spans="12:12" x14ac:dyDescent="0.25">
      <c r="L703" s="140"/>
    </row>
    <row r="704" spans="12:12" x14ac:dyDescent="0.25">
      <c r="L704" s="140"/>
    </row>
    <row r="705" spans="12:12" x14ac:dyDescent="0.25">
      <c r="L705" s="140"/>
    </row>
    <row r="706" spans="12:12" x14ac:dyDescent="0.25">
      <c r="L706" s="140"/>
    </row>
    <row r="707" spans="12:12" x14ac:dyDescent="0.25">
      <c r="L707" s="140"/>
    </row>
    <row r="708" spans="12:12" x14ac:dyDescent="0.25">
      <c r="L708" s="140"/>
    </row>
    <row r="709" spans="12:12" x14ac:dyDescent="0.25">
      <c r="L709" s="140"/>
    </row>
    <row r="710" spans="12:12" x14ac:dyDescent="0.25">
      <c r="L710" s="140"/>
    </row>
    <row r="711" spans="12:12" x14ac:dyDescent="0.25">
      <c r="L711" s="140"/>
    </row>
    <row r="712" spans="12:12" x14ac:dyDescent="0.25">
      <c r="L712" s="140"/>
    </row>
    <row r="713" spans="12:12" x14ac:dyDescent="0.25">
      <c r="L713" s="140"/>
    </row>
    <row r="714" spans="12:12" x14ac:dyDescent="0.25">
      <c r="L714" s="140"/>
    </row>
    <row r="715" spans="12:12" x14ac:dyDescent="0.25">
      <c r="L715" s="140"/>
    </row>
    <row r="716" spans="12:12" x14ac:dyDescent="0.25">
      <c r="L716" s="140"/>
    </row>
    <row r="717" spans="12:12" x14ac:dyDescent="0.25">
      <c r="L717" s="140"/>
    </row>
    <row r="718" spans="12:12" x14ac:dyDescent="0.25">
      <c r="L718" s="140"/>
    </row>
    <row r="719" spans="12:12" x14ac:dyDescent="0.25">
      <c r="L719" s="140"/>
    </row>
    <row r="720" spans="12:12" x14ac:dyDescent="0.25">
      <c r="L720" s="140"/>
    </row>
    <row r="721" spans="12:12" x14ac:dyDescent="0.25">
      <c r="L721" s="140"/>
    </row>
    <row r="722" spans="12:12" x14ac:dyDescent="0.25">
      <c r="L722" s="140"/>
    </row>
    <row r="723" spans="12:12" x14ac:dyDescent="0.25">
      <c r="L723" s="140"/>
    </row>
    <row r="724" spans="12:12" x14ac:dyDescent="0.25">
      <c r="L724" s="140"/>
    </row>
    <row r="725" spans="12:12" x14ac:dyDescent="0.25">
      <c r="L725" s="140"/>
    </row>
    <row r="726" spans="12:12" x14ac:dyDescent="0.25">
      <c r="L726" s="140"/>
    </row>
    <row r="727" spans="12:12" x14ac:dyDescent="0.25">
      <c r="L727" s="140"/>
    </row>
    <row r="728" spans="12:12" x14ac:dyDescent="0.25">
      <c r="L728" s="140"/>
    </row>
    <row r="729" spans="12:12" x14ac:dyDescent="0.25">
      <c r="L729" s="140"/>
    </row>
    <row r="730" spans="12:12" x14ac:dyDescent="0.25">
      <c r="L730" s="140"/>
    </row>
    <row r="731" spans="12:12" x14ac:dyDescent="0.25">
      <c r="L731" s="140"/>
    </row>
    <row r="732" spans="12:12" x14ac:dyDescent="0.25">
      <c r="L732" s="140"/>
    </row>
    <row r="733" spans="12:12" x14ac:dyDescent="0.25">
      <c r="L733" s="140"/>
    </row>
    <row r="734" spans="12:12" x14ac:dyDescent="0.25">
      <c r="L734" s="140"/>
    </row>
    <row r="735" spans="12:12" x14ac:dyDescent="0.25">
      <c r="L735" s="140"/>
    </row>
    <row r="736" spans="12:12" x14ac:dyDescent="0.25">
      <c r="L736" s="140"/>
    </row>
    <row r="737" spans="12:12" x14ac:dyDescent="0.25">
      <c r="L737" s="140"/>
    </row>
    <row r="738" spans="12:12" x14ac:dyDescent="0.25">
      <c r="L738" s="140"/>
    </row>
    <row r="739" spans="12:12" x14ac:dyDescent="0.25">
      <c r="L739" s="140"/>
    </row>
    <row r="740" spans="12:12" x14ac:dyDescent="0.25">
      <c r="L740" s="140"/>
    </row>
    <row r="741" spans="12:12" x14ac:dyDescent="0.25">
      <c r="L741" s="140"/>
    </row>
    <row r="742" spans="12:12" x14ac:dyDescent="0.25">
      <c r="L742" s="140"/>
    </row>
    <row r="743" spans="12:12" x14ac:dyDescent="0.25">
      <c r="L743" s="140"/>
    </row>
    <row r="744" spans="12:12" x14ac:dyDescent="0.25">
      <c r="L744" s="140"/>
    </row>
    <row r="745" spans="12:12" x14ac:dyDescent="0.25">
      <c r="L745" s="140"/>
    </row>
    <row r="746" spans="12:12" x14ac:dyDescent="0.25">
      <c r="L746" s="140"/>
    </row>
    <row r="747" spans="12:12" x14ac:dyDescent="0.25">
      <c r="L747" s="140"/>
    </row>
    <row r="748" spans="12:12" x14ac:dyDescent="0.25">
      <c r="L748" s="140"/>
    </row>
    <row r="749" spans="12:12" x14ac:dyDescent="0.25">
      <c r="L749" s="140"/>
    </row>
    <row r="750" spans="12:12" x14ac:dyDescent="0.25">
      <c r="L750" s="140"/>
    </row>
    <row r="751" spans="12:12" x14ac:dyDescent="0.25">
      <c r="L751" s="140"/>
    </row>
    <row r="752" spans="12:12" x14ac:dyDescent="0.25">
      <c r="L752" s="140"/>
    </row>
    <row r="753" spans="12:12" x14ac:dyDescent="0.25">
      <c r="L753" s="140"/>
    </row>
    <row r="754" spans="12:12" x14ac:dyDescent="0.25">
      <c r="L754" s="140"/>
    </row>
    <row r="755" spans="12:12" x14ac:dyDescent="0.25">
      <c r="L755" s="140"/>
    </row>
    <row r="756" spans="12:12" x14ac:dyDescent="0.25">
      <c r="L756" s="140"/>
    </row>
    <row r="757" spans="12:12" x14ac:dyDescent="0.25">
      <c r="L757" s="140"/>
    </row>
    <row r="758" spans="12:12" x14ac:dyDescent="0.25">
      <c r="L758" s="140"/>
    </row>
    <row r="759" spans="12:12" x14ac:dyDescent="0.25">
      <c r="L759" s="140"/>
    </row>
    <row r="760" spans="12:12" x14ac:dyDescent="0.25">
      <c r="L760" s="140"/>
    </row>
    <row r="761" spans="12:12" x14ac:dyDescent="0.25">
      <c r="L761" s="140"/>
    </row>
    <row r="762" spans="12:12" x14ac:dyDescent="0.25">
      <c r="L762" s="140"/>
    </row>
    <row r="763" spans="12:12" x14ac:dyDescent="0.25">
      <c r="L763" s="140"/>
    </row>
    <row r="764" spans="12:12" x14ac:dyDescent="0.25">
      <c r="L764" s="140"/>
    </row>
    <row r="765" spans="12:12" x14ac:dyDescent="0.25">
      <c r="L765" s="140"/>
    </row>
    <row r="766" spans="12:12" x14ac:dyDescent="0.25">
      <c r="L766" s="140"/>
    </row>
    <row r="767" spans="12:12" x14ac:dyDescent="0.25">
      <c r="L767" s="140"/>
    </row>
    <row r="768" spans="12:12" x14ac:dyDescent="0.25">
      <c r="L768" s="140"/>
    </row>
    <row r="769" spans="12:12" x14ac:dyDescent="0.25">
      <c r="L769" s="140"/>
    </row>
    <row r="770" spans="12:12" x14ac:dyDescent="0.25">
      <c r="L770" s="140"/>
    </row>
    <row r="771" spans="12:12" x14ac:dyDescent="0.25">
      <c r="L771" s="140"/>
    </row>
    <row r="772" spans="12:12" x14ac:dyDescent="0.25">
      <c r="L772" s="140"/>
    </row>
    <row r="773" spans="12:12" x14ac:dyDescent="0.25">
      <c r="L773" s="140"/>
    </row>
    <row r="774" spans="12:12" x14ac:dyDescent="0.25">
      <c r="L774" s="140"/>
    </row>
    <row r="775" spans="12:12" x14ac:dyDescent="0.25">
      <c r="L775" s="140"/>
    </row>
    <row r="776" spans="12:12" x14ac:dyDescent="0.25">
      <c r="L776" s="140"/>
    </row>
    <row r="777" spans="12:12" x14ac:dyDescent="0.25">
      <c r="L777" s="140"/>
    </row>
    <row r="778" spans="12:12" x14ac:dyDescent="0.25">
      <c r="L778" s="140"/>
    </row>
    <row r="779" spans="12:12" x14ac:dyDescent="0.25">
      <c r="L779" s="140"/>
    </row>
    <row r="780" spans="12:12" x14ac:dyDescent="0.25">
      <c r="L780" s="140"/>
    </row>
    <row r="781" spans="12:12" x14ac:dyDescent="0.25">
      <c r="L781" s="140"/>
    </row>
    <row r="782" spans="12:12" x14ac:dyDescent="0.25">
      <c r="L782" s="140"/>
    </row>
    <row r="783" spans="12:12" x14ac:dyDescent="0.25">
      <c r="L783" s="140"/>
    </row>
    <row r="784" spans="12:12" x14ac:dyDescent="0.25">
      <c r="L784" s="140"/>
    </row>
    <row r="785" spans="12:12" x14ac:dyDescent="0.25">
      <c r="L785" s="140"/>
    </row>
    <row r="786" spans="12:12" x14ac:dyDescent="0.25">
      <c r="L786" s="140"/>
    </row>
    <row r="787" spans="12:12" x14ac:dyDescent="0.25">
      <c r="L787" s="140"/>
    </row>
    <row r="788" spans="12:12" x14ac:dyDescent="0.25">
      <c r="L788" s="140"/>
    </row>
    <row r="789" spans="12:12" x14ac:dyDescent="0.25">
      <c r="L789" s="140"/>
    </row>
    <row r="790" spans="12:12" x14ac:dyDescent="0.25">
      <c r="L790" s="140"/>
    </row>
    <row r="791" spans="12:12" x14ac:dyDescent="0.25">
      <c r="L791" s="140"/>
    </row>
    <row r="792" spans="12:12" x14ac:dyDescent="0.25">
      <c r="L792" s="140"/>
    </row>
    <row r="793" spans="12:12" x14ac:dyDescent="0.25">
      <c r="L793" s="140"/>
    </row>
    <row r="794" spans="12:12" x14ac:dyDescent="0.25">
      <c r="L794" s="140"/>
    </row>
    <row r="795" spans="12:12" x14ac:dyDescent="0.25">
      <c r="L795" s="140"/>
    </row>
    <row r="796" spans="12:12" x14ac:dyDescent="0.25">
      <c r="L796" s="140"/>
    </row>
    <row r="797" spans="12:12" x14ac:dyDescent="0.25">
      <c r="L797" s="140"/>
    </row>
    <row r="798" spans="12:12" x14ac:dyDescent="0.25">
      <c r="L798" s="140"/>
    </row>
    <row r="799" spans="12:12" x14ac:dyDescent="0.25">
      <c r="L799" s="140"/>
    </row>
    <row r="800" spans="12:12" x14ac:dyDescent="0.25">
      <c r="L800" s="140"/>
    </row>
    <row r="801" spans="12:12" x14ac:dyDescent="0.25">
      <c r="L801" s="140"/>
    </row>
    <row r="802" spans="12:12" x14ac:dyDescent="0.25">
      <c r="L802" s="140"/>
    </row>
    <row r="803" spans="12:12" x14ac:dyDescent="0.25">
      <c r="L803" s="140"/>
    </row>
    <row r="804" spans="12:12" x14ac:dyDescent="0.25">
      <c r="L804" s="140"/>
    </row>
    <row r="805" spans="12:12" x14ac:dyDescent="0.25">
      <c r="L805" s="140"/>
    </row>
    <row r="806" spans="12:12" x14ac:dyDescent="0.25">
      <c r="L806" s="140"/>
    </row>
    <row r="807" spans="12:12" x14ac:dyDescent="0.25">
      <c r="L807" s="140"/>
    </row>
    <row r="808" spans="12:12" x14ac:dyDescent="0.25">
      <c r="L808" s="140"/>
    </row>
    <row r="809" spans="12:12" x14ac:dyDescent="0.25">
      <c r="L809" s="140"/>
    </row>
    <row r="810" spans="12:12" x14ac:dyDescent="0.25">
      <c r="L810" s="140"/>
    </row>
    <row r="811" spans="12:12" x14ac:dyDescent="0.25">
      <c r="L811" s="140"/>
    </row>
    <row r="812" spans="12:12" x14ac:dyDescent="0.25">
      <c r="L812" s="140"/>
    </row>
    <row r="813" spans="12:12" x14ac:dyDescent="0.25">
      <c r="L813" s="140"/>
    </row>
    <row r="814" spans="12:12" x14ac:dyDescent="0.25">
      <c r="L814" s="140"/>
    </row>
    <row r="815" spans="12:12" x14ac:dyDescent="0.25">
      <c r="L815" s="140"/>
    </row>
    <row r="816" spans="12:12" x14ac:dyDescent="0.25">
      <c r="L816" s="140"/>
    </row>
    <row r="817" spans="12:12" x14ac:dyDescent="0.25">
      <c r="L817" s="140"/>
    </row>
    <row r="818" spans="12:12" x14ac:dyDescent="0.25">
      <c r="L818" s="140"/>
    </row>
    <row r="819" spans="12:12" x14ac:dyDescent="0.25">
      <c r="L819" s="140"/>
    </row>
    <row r="820" spans="12:12" x14ac:dyDescent="0.25">
      <c r="L820" s="140"/>
    </row>
    <row r="821" spans="12:12" x14ac:dyDescent="0.25">
      <c r="L821" s="140"/>
    </row>
    <row r="822" spans="12:12" x14ac:dyDescent="0.25">
      <c r="L822" s="140"/>
    </row>
    <row r="823" spans="12:12" x14ac:dyDescent="0.25">
      <c r="L823" s="140"/>
    </row>
    <row r="824" spans="12:12" x14ac:dyDescent="0.25">
      <c r="L824" s="140"/>
    </row>
    <row r="825" spans="12:12" x14ac:dyDescent="0.25">
      <c r="L825" s="140"/>
    </row>
    <row r="826" spans="12:12" x14ac:dyDescent="0.25">
      <c r="L826" s="140"/>
    </row>
    <row r="827" spans="12:12" x14ac:dyDescent="0.25">
      <c r="L827" s="140"/>
    </row>
    <row r="828" spans="12:12" x14ac:dyDescent="0.25">
      <c r="L828" s="140"/>
    </row>
    <row r="829" spans="12:12" x14ac:dyDescent="0.25">
      <c r="L829" s="140"/>
    </row>
    <row r="830" spans="12:12" x14ac:dyDescent="0.25">
      <c r="L830" s="140"/>
    </row>
    <row r="831" spans="12:12" x14ac:dyDescent="0.25">
      <c r="L831" s="140"/>
    </row>
    <row r="832" spans="12:12" x14ac:dyDescent="0.25">
      <c r="L832" s="140"/>
    </row>
    <row r="833" spans="12:12" x14ac:dyDescent="0.25">
      <c r="L833" s="140"/>
    </row>
    <row r="834" spans="12:12" x14ac:dyDescent="0.25">
      <c r="L834" s="140"/>
    </row>
    <row r="835" spans="12:12" x14ac:dyDescent="0.25">
      <c r="L835" s="140"/>
    </row>
    <row r="836" spans="12:12" x14ac:dyDescent="0.25">
      <c r="L836" s="140"/>
    </row>
    <row r="837" spans="12:12" x14ac:dyDescent="0.25">
      <c r="L837" s="140"/>
    </row>
    <row r="838" spans="12:12" x14ac:dyDescent="0.25">
      <c r="L838" s="140"/>
    </row>
    <row r="839" spans="12:12" x14ac:dyDescent="0.25">
      <c r="L839" s="140"/>
    </row>
    <row r="840" spans="12:12" x14ac:dyDescent="0.25">
      <c r="L840" s="140"/>
    </row>
    <row r="841" spans="12:12" x14ac:dyDescent="0.25">
      <c r="L841" s="140"/>
    </row>
    <row r="842" spans="12:12" x14ac:dyDescent="0.25">
      <c r="L842" s="140"/>
    </row>
    <row r="843" spans="12:12" x14ac:dyDescent="0.25">
      <c r="L843" s="140"/>
    </row>
    <row r="844" spans="12:12" x14ac:dyDescent="0.25">
      <c r="L844" s="140"/>
    </row>
    <row r="845" spans="12:12" x14ac:dyDescent="0.25">
      <c r="L845" s="140"/>
    </row>
    <row r="846" spans="12:12" x14ac:dyDescent="0.25">
      <c r="L846" s="140"/>
    </row>
    <row r="847" spans="12:12" x14ac:dyDescent="0.25">
      <c r="L847" s="140"/>
    </row>
    <row r="848" spans="12:12" x14ac:dyDescent="0.25">
      <c r="L848" s="140"/>
    </row>
    <row r="849" spans="12:12" x14ac:dyDescent="0.25">
      <c r="L849" s="140"/>
    </row>
    <row r="850" spans="12:12" x14ac:dyDescent="0.25">
      <c r="L850" s="140"/>
    </row>
    <row r="851" spans="12:12" x14ac:dyDescent="0.25">
      <c r="L851" s="140"/>
    </row>
    <row r="852" spans="12:12" x14ac:dyDescent="0.25">
      <c r="L852" s="140"/>
    </row>
    <row r="853" spans="12:12" x14ac:dyDescent="0.25">
      <c r="L853" s="140"/>
    </row>
    <row r="854" spans="12:12" x14ac:dyDescent="0.25">
      <c r="L854" s="140"/>
    </row>
    <row r="855" spans="12:12" x14ac:dyDescent="0.25">
      <c r="L855" s="140"/>
    </row>
    <row r="856" spans="12:12" x14ac:dyDescent="0.25">
      <c r="L856" s="140"/>
    </row>
    <row r="857" spans="12:12" x14ac:dyDescent="0.25">
      <c r="L857" s="140"/>
    </row>
    <row r="858" spans="12:12" x14ac:dyDescent="0.25">
      <c r="L858" s="140"/>
    </row>
    <row r="859" spans="12:12" x14ac:dyDescent="0.25">
      <c r="L859" s="140"/>
    </row>
    <row r="860" spans="12:12" x14ac:dyDescent="0.25">
      <c r="L860" s="140"/>
    </row>
    <row r="861" spans="12:12" x14ac:dyDescent="0.25">
      <c r="L861" s="140"/>
    </row>
    <row r="862" spans="12:12" x14ac:dyDescent="0.25">
      <c r="L862" s="140"/>
    </row>
    <row r="863" spans="12:12" x14ac:dyDescent="0.25">
      <c r="L863" s="140"/>
    </row>
    <row r="864" spans="12:12" x14ac:dyDescent="0.25">
      <c r="L864" s="140"/>
    </row>
    <row r="865" spans="12:12" x14ac:dyDescent="0.25">
      <c r="L865" s="140"/>
    </row>
    <row r="866" spans="12:12" x14ac:dyDescent="0.25">
      <c r="L866" s="140"/>
    </row>
    <row r="867" spans="12:12" x14ac:dyDescent="0.25">
      <c r="L867" s="140"/>
    </row>
    <row r="868" spans="12:12" x14ac:dyDescent="0.25">
      <c r="L868" s="140"/>
    </row>
    <row r="869" spans="12:12" x14ac:dyDescent="0.25">
      <c r="L869" s="140"/>
    </row>
    <row r="870" spans="12:12" x14ac:dyDescent="0.25">
      <c r="L870" s="140"/>
    </row>
    <row r="871" spans="12:12" x14ac:dyDescent="0.25">
      <c r="L871" s="140"/>
    </row>
    <row r="872" spans="12:12" x14ac:dyDescent="0.25">
      <c r="L872" s="140"/>
    </row>
    <row r="873" spans="12:12" x14ac:dyDescent="0.25">
      <c r="L873" s="140"/>
    </row>
    <row r="874" spans="12:12" x14ac:dyDescent="0.25">
      <c r="L874" s="140"/>
    </row>
    <row r="875" spans="12:12" x14ac:dyDescent="0.25">
      <c r="L875" s="140"/>
    </row>
    <row r="876" spans="12:12" x14ac:dyDescent="0.25">
      <c r="L876" s="140"/>
    </row>
    <row r="877" spans="12:12" x14ac:dyDescent="0.25">
      <c r="L877" s="140"/>
    </row>
    <row r="878" spans="12:12" x14ac:dyDescent="0.25">
      <c r="L878" s="140"/>
    </row>
    <row r="879" spans="12:12" x14ac:dyDescent="0.25">
      <c r="L879" s="140"/>
    </row>
    <row r="880" spans="12:12" x14ac:dyDescent="0.25">
      <c r="L880" s="140"/>
    </row>
    <row r="881" spans="12:12" x14ac:dyDescent="0.25">
      <c r="L881" s="140"/>
    </row>
    <row r="882" spans="12:12" x14ac:dyDescent="0.25">
      <c r="L882" s="140"/>
    </row>
    <row r="883" spans="12:12" x14ac:dyDescent="0.25">
      <c r="L883" s="140"/>
    </row>
    <row r="884" spans="12:12" x14ac:dyDescent="0.25">
      <c r="L884" s="140"/>
    </row>
    <row r="885" spans="12:12" x14ac:dyDescent="0.25">
      <c r="L885" s="140"/>
    </row>
    <row r="886" spans="12:12" x14ac:dyDescent="0.25">
      <c r="L886" s="140"/>
    </row>
    <row r="887" spans="12:12" x14ac:dyDescent="0.25">
      <c r="L887" s="140"/>
    </row>
    <row r="888" spans="12:12" x14ac:dyDescent="0.25">
      <c r="L888" s="140"/>
    </row>
    <row r="889" spans="12:12" x14ac:dyDescent="0.25">
      <c r="L889" s="140"/>
    </row>
    <row r="890" spans="12:12" x14ac:dyDescent="0.25">
      <c r="L890" s="140"/>
    </row>
    <row r="891" spans="12:12" x14ac:dyDescent="0.25">
      <c r="L891" s="140"/>
    </row>
    <row r="892" spans="12:12" x14ac:dyDescent="0.25">
      <c r="L892" s="140"/>
    </row>
    <row r="893" spans="12:12" x14ac:dyDescent="0.25">
      <c r="L893" s="140"/>
    </row>
    <row r="894" spans="12:12" x14ac:dyDescent="0.25">
      <c r="L894" s="140"/>
    </row>
    <row r="895" spans="12:12" x14ac:dyDescent="0.25">
      <c r="L895" s="140"/>
    </row>
    <row r="896" spans="12:12" x14ac:dyDescent="0.25">
      <c r="L896" s="140"/>
    </row>
    <row r="897" spans="12:12" x14ac:dyDescent="0.25">
      <c r="L897" s="140"/>
    </row>
    <row r="898" spans="12:12" x14ac:dyDescent="0.25">
      <c r="L898" s="140"/>
    </row>
    <row r="899" spans="12:12" x14ac:dyDescent="0.25">
      <c r="L899" s="140"/>
    </row>
    <row r="900" spans="12:12" x14ac:dyDescent="0.25">
      <c r="L900" s="140"/>
    </row>
    <row r="901" spans="12:12" x14ac:dyDescent="0.25">
      <c r="L901" s="140"/>
    </row>
    <row r="902" spans="12:12" x14ac:dyDescent="0.25">
      <c r="L902" s="140"/>
    </row>
    <row r="903" spans="12:12" x14ac:dyDescent="0.25">
      <c r="L903" s="140"/>
    </row>
    <row r="904" spans="12:12" x14ac:dyDescent="0.25">
      <c r="L904" s="140"/>
    </row>
    <row r="905" spans="12:12" x14ac:dyDescent="0.25">
      <c r="L905" s="140"/>
    </row>
    <row r="906" spans="12:12" x14ac:dyDescent="0.25">
      <c r="L906" s="140"/>
    </row>
    <row r="907" spans="12:12" x14ac:dyDescent="0.25">
      <c r="L907" s="140"/>
    </row>
    <row r="908" spans="12:12" x14ac:dyDescent="0.25">
      <c r="L908" s="140"/>
    </row>
    <row r="909" spans="12:12" x14ac:dyDescent="0.25">
      <c r="L909" s="140"/>
    </row>
    <row r="910" spans="12:12" x14ac:dyDescent="0.25">
      <c r="L910" s="140"/>
    </row>
    <row r="911" spans="12:12" x14ac:dyDescent="0.25">
      <c r="L911" s="140"/>
    </row>
    <row r="912" spans="12:12" x14ac:dyDescent="0.25">
      <c r="L912" s="140"/>
    </row>
    <row r="913" spans="12:12" x14ac:dyDescent="0.25">
      <c r="L913" s="140"/>
    </row>
    <row r="914" spans="12:12" x14ac:dyDescent="0.25">
      <c r="L914" s="140"/>
    </row>
    <row r="915" spans="12:12" x14ac:dyDescent="0.25">
      <c r="L915" s="140"/>
    </row>
    <row r="916" spans="12:12" x14ac:dyDescent="0.25">
      <c r="L916" s="140"/>
    </row>
    <row r="917" spans="12:12" x14ac:dyDescent="0.25">
      <c r="L917" s="140"/>
    </row>
    <row r="918" spans="12:12" x14ac:dyDescent="0.25">
      <c r="L918" s="140"/>
    </row>
    <row r="919" spans="12:12" x14ac:dyDescent="0.25">
      <c r="L919" s="140"/>
    </row>
    <row r="920" spans="12:12" x14ac:dyDescent="0.25">
      <c r="L920" s="140"/>
    </row>
    <row r="921" spans="12:12" x14ac:dyDescent="0.25">
      <c r="L921" s="140"/>
    </row>
    <row r="922" spans="12:12" x14ac:dyDescent="0.25">
      <c r="L922" s="140"/>
    </row>
    <row r="923" spans="12:12" x14ac:dyDescent="0.25">
      <c r="L923" s="140"/>
    </row>
    <row r="924" spans="12:12" x14ac:dyDescent="0.25">
      <c r="L924" s="140"/>
    </row>
    <row r="925" spans="12:12" x14ac:dyDescent="0.25">
      <c r="L925" s="140"/>
    </row>
    <row r="926" spans="12:12" x14ac:dyDescent="0.25">
      <c r="L926" s="140"/>
    </row>
    <row r="927" spans="12:12" x14ac:dyDescent="0.25">
      <c r="L927" s="140"/>
    </row>
    <row r="928" spans="12:12" x14ac:dyDescent="0.25">
      <c r="L928" s="140"/>
    </row>
    <row r="929" spans="12:12" x14ac:dyDescent="0.25">
      <c r="L929" s="140"/>
    </row>
    <row r="930" spans="12:12" x14ac:dyDescent="0.25">
      <c r="L930" s="140"/>
    </row>
    <row r="931" spans="12:12" x14ac:dyDescent="0.25">
      <c r="L931" s="140"/>
    </row>
    <row r="932" spans="12:12" x14ac:dyDescent="0.25">
      <c r="L932" s="140"/>
    </row>
    <row r="933" spans="12:12" x14ac:dyDescent="0.25">
      <c r="L933" s="140"/>
    </row>
    <row r="934" spans="12:12" x14ac:dyDescent="0.25">
      <c r="L934" s="140"/>
    </row>
    <row r="935" spans="12:12" x14ac:dyDescent="0.25">
      <c r="L935" s="140"/>
    </row>
    <row r="936" spans="12:12" x14ac:dyDescent="0.25">
      <c r="L936" s="140"/>
    </row>
    <row r="937" spans="12:12" x14ac:dyDescent="0.25">
      <c r="L937" s="140"/>
    </row>
    <row r="938" spans="12:12" x14ac:dyDescent="0.25">
      <c r="L938" s="140"/>
    </row>
    <row r="939" spans="12:12" x14ac:dyDescent="0.25">
      <c r="L939" s="140"/>
    </row>
    <row r="940" spans="12:12" x14ac:dyDescent="0.25">
      <c r="L940" s="140"/>
    </row>
    <row r="941" spans="12:12" x14ac:dyDescent="0.25">
      <c r="L941" s="140"/>
    </row>
    <row r="942" spans="12:12" x14ac:dyDescent="0.25">
      <c r="L942" s="140"/>
    </row>
    <row r="943" spans="12:12" x14ac:dyDescent="0.25">
      <c r="L943" s="140"/>
    </row>
    <row r="944" spans="12:12" x14ac:dyDescent="0.25">
      <c r="L944" s="140"/>
    </row>
    <row r="945" spans="12:12" x14ac:dyDescent="0.25">
      <c r="L945" s="140"/>
    </row>
    <row r="946" spans="12:12" x14ac:dyDescent="0.25">
      <c r="L946" s="140"/>
    </row>
    <row r="947" spans="12:12" x14ac:dyDescent="0.25">
      <c r="L947" s="140"/>
    </row>
    <row r="948" spans="12:12" x14ac:dyDescent="0.25">
      <c r="L948" s="140"/>
    </row>
    <row r="949" spans="12:12" x14ac:dyDescent="0.25">
      <c r="L949" s="140"/>
    </row>
    <row r="950" spans="12:12" x14ac:dyDescent="0.25">
      <c r="L950" s="140"/>
    </row>
    <row r="951" spans="12:12" x14ac:dyDescent="0.25">
      <c r="L951" s="140"/>
    </row>
    <row r="952" spans="12:12" x14ac:dyDescent="0.25">
      <c r="L952" s="140"/>
    </row>
    <row r="953" spans="12:12" x14ac:dyDescent="0.25">
      <c r="L953" s="140"/>
    </row>
    <row r="954" spans="12:12" x14ac:dyDescent="0.25">
      <c r="L954" s="140"/>
    </row>
    <row r="955" spans="12:12" x14ac:dyDescent="0.25">
      <c r="L955" s="140"/>
    </row>
    <row r="956" spans="12:12" x14ac:dyDescent="0.25">
      <c r="L956" s="140"/>
    </row>
    <row r="957" spans="12:12" x14ac:dyDescent="0.25">
      <c r="L957" s="140"/>
    </row>
    <row r="958" spans="12:12" x14ac:dyDescent="0.25">
      <c r="L958" s="140"/>
    </row>
    <row r="959" spans="12:12" x14ac:dyDescent="0.25">
      <c r="L959" s="140"/>
    </row>
    <row r="960" spans="12:12" x14ac:dyDescent="0.25">
      <c r="L960" s="140"/>
    </row>
    <row r="961" spans="12:12" x14ac:dyDescent="0.25">
      <c r="L961" s="140"/>
    </row>
    <row r="962" spans="12:12" x14ac:dyDescent="0.25">
      <c r="L962" s="140"/>
    </row>
    <row r="963" spans="12:12" x14ac:dyDescent="0.25">
      <c r="L963" s="140"/>
    </row>
    <row r="964" spans="12:12" x14ac:dyDescent="0.25">
      <c r="L964" s="140"/>
    </row>
    <row r="965" spans="12:12" x14ac:dyDescent="0.25">
      <c r="L965" s="140"/>
    </row>
    <row r="966" spans="12:12" x14ac:dyDescent="0.25">
      <c r="L966" s="140"/>
    </row>
    <row r="967" spans="12:12" x14ac:dyDescent="0.25">
      <c r="L967" s="140"/>
    </row>
    <row r="968" spans="12:12" x14ac:dyDescent="0.25">
      <c r="L968" s="140"/>
    </row>
    <row r="969" spans="12:12" x14ac:dyDescent="0.25">
      <c r="L969" s="140"/>
    </row>
    <row r="970" spans="12:12" x14ac:dyDescent="0.25">
      <c r="L970" s="140"/>
    </row>
    <row r="971" spans="12:12" x14ac:dyDescent="0.25">
      <c r="L971" s="140"/>
    </row>
    <row r="972" spans="12:12" x14ac:dyDescent="0.25">
      <c r="L972" s="140"/>
    </row>
    <row r="973" spans="12:12" x14ac:dyDescent="0.25">
      <c r="L973" s="140"/>
    </row>
    <row r="974" spans="12:12" x14ac:dyDescent="0.25">
      <c r="L974" s="140"/>
    </row>
    <row r="975" spans="12:12" x14ac:dyDescent="0.25">
      <c r="L975" s="140"/>
    </row>
    <row r="976" spans="12:12" x14ac:dyDescent="0.25">
      <c r="L976" s="140"/>
    </row>
    <row r="977" spans="12:12" x14ac:dyDescent="0.25">
      <c r="L977" s="140"/>
    </row>
    <row r="978" spans="12:12" x14ac:dyDescent="0.25">
      <c r="L978" s="140"/>
    </row>
    <row r="979" spans="12:12" x14ac:dyDescent="0.25">
      <c r="L979" s="140"/>
    </row>
    <row r="980" spans="12:12" x14ac:dyDescent="0.25">
      <c r="L980" s="140"/>
    </row>
    <row r="981" spans="12:12" x14ac:dyDescent="0.25">
      <c r="L981" s="140"/>
    </row>
    <row r="982" spans="12:12" x14ac:dyDescent="0.25">
      <c r="L982" s="140"/>
    </row>
    <row r="983" spans="12:12" x14ac:dyDescent="0.25">
      <c r="L983" s="140"/>
    </row>
    <row r="984" spans="12:12" x14ac:dyDescent="0.25">
      <c r="L984" s="140"/>
    </row>
    <row r="985" spans="12:12" x14ac:dyDescent="0.25">
      <c r="L985" s="140"/>
    </row>
    <row r="986" spans="12:12" x14ac:dyDescent="0.25">
      <c r="L986" s="140"/>
    </row>
    <row r="987" spans="12:12" x14ac:dyDescent="0.25">
      <c r="L987" s="140"/>
    </row>
    <row r="988" spans="12:12" x14ac:dyDescent="0.25">
      <c r="L988" s="140"/>
    </row>
    <row r="989" spans="12:12" x14ac:dyDescent="0.25">
      <c r="L989" s="140"/>
    </row>
    <row r="990" spans="12:12" x14ac:dyDescent="0.25">
      <c r="L990" s="140"/>
    </row>
    <row r="991" spans="12:12" x14ac:dyDescent="0.25">
      <c r="L991" s="140"/>
    </row>
    <row r="992" spans="12:12" x14ac:dyDescent="0.25">
      <c r="L992" s="140"/>
    </row>
    <row r="993" spans="12:12" x14ac:dyDescent="0.25">
      <c r="L993" s="140"/>
    </row>
    <row r="994" spans="12:12" x14ac:dyDescent="0.25">
      <c r="L994" s="140"/>
    </row>
    <row r="995" spans="12:12" x14ac:dyDescent="0.25">
      <c r="L995" s="140"/>
    </row>
    <row r="996" spans="12:12" x14ac:dyDescent="0.25">
      <c r="L996" s="140"/>
    </row>
    <row r="997" spans="12:12" x14ac:dyDescent="0.25">
      <c r="L997" s="140"/>
    </row>
    <row r="998" spans="12:12" x14ac:dyDescent="0.25">
      <c r="L998" s="140"/>
    </row>
    <row r="999" spans="12:12" x14ac:dyDescent="0.25">
      <c r="L999" s="140"/>
    </row>
    <row r="1000" spans="12:12" x14ac:dyDescent="0.25">
      <c r="L1000" s="140"/>
    </row>
    <row r="1001" spans="12:12" x14ac:dyDescent="0.25">
      <c r="L1001" s="140"/>
    </row>
    <row r="1002" spans="12:12" x14ac:dyDescent="0.25">
      <c r="L1002" s="140"/>
    </row>
    <row r="1003" spans="12:12" x14ac:dyDescent="0.25">
      <c r="L1003" s="140"/>
    </row>
    <row r="1004" spans="12:12" x14ac:dyDescent="0.25">
      <c r="L1004" s="140"/>
    </row>
    <row r="1005" spans="12:12" x14ac:dyDescent="0.25">
      <c r="L1005" s="140"/>
    </row>
    <row r="1006" spans="12:12" x14ac:dyDescent="0.25">
      <c r="L1006" s="140"/>
    </row>
    <row r="1007" spans="12:12" x14ac:dyDescent="0.25">
      <c r="L1007" s="140"/>
    </row>
    <row r="1008" spans="12:12" x14ac:dyDescent="0.25">
      <c r="L1008" s="140"/>
    </row>
    <row r="1009" spans="12:12" x14ac:dyDescent="0.25">
      <c r="L1009" s="140"/>
    </row>
    <row r="1010" spans="12:12" x14ac:dyDescent="0.25">
      <c r="L1010" s="140"/>
    </row>
    <row r="1011" spans="12:12" x14ac:dyDescent="0.25">
      <c r="L1011" s="140"/>
    </row>
    <row r="1012" spans="12:12" x14ac:dyDescent="0.25">
      <c r="L1012" s="140"/>
    </row>
    <row r="1013" spans="12:12" x14ac:dyDescent="0.25">
      <c r="L1013" s="140"/>
    </row>
    <row r="1014" spans="12:12" x14ac:dyDescent="0.25">
      <c r="L1014" s="140"/>
    </row>
    <row r="1015" spans="12:12" x14ac:dyDescent="0.25">
      <c r="L1015" s="140"/>
    </row>
    <row r="1016" spans="12:12" x14ac:dyDescent="0.25">
      <c r="L1016" s="140"/>
    </row>
    <row r="1017" spans="12:12" x14ac:dyDescent="0.25">
      <c r="L1017" s="140"/>
    </row>
    <row r="1018" spans="12:12" x14ac:dyDescent="0.25">
      <c r="L1018" s="140"/>
    </row>
    <row r="1019" spans="12:12" x14ac:dyDescent="0.25">
      <c r="L1019" s="140"/>
    </row>
    <row r="1020" spans="12:12" x14ac:dyDescent="0.25">
      <c r="L1020" s="140"/>
    </row>
    <row r="1021" spans="12:12" x14ac:dyDescent="0.25">
      <c r="L1021" s="140"/>
    </row>
    <row r="1022" spans="12:12" x14ac:dyDescent="0.25">
      <c r="L1022" s="140"/>
    </row>
    <row r="1023" spans="12:12" x14ac:dyDescent="0.25">
      <c r="L1023" s="140"/>
    </row>
    <row r="1024" spans="12:12" x14ac:dyDescent="0.25">
      <c r="L1024" s="140"/>
    </row>
    <row r="1025" spans="12:12" x14ac:dyDescent="0.25">
      <c r="L1025" s="140"/>
    </row>
    <row r="1026" spans="12:12" x14ac:dyDescent="0.25">
      <c r="L1026" s="140"/>
    </row>
    <row r="1027" spans="12:12" x14ac:dyDescent="0.25">
      <c r="L1027" s="140"/>
    </row>
    <row r="1028" spans="12:12" x14ac:dyDescent="0.25">
      <c r="L1028" s="140"/>
    </row>
    <row r="1029" spans="12:12" x14ac:dyDescent="0.25">
      <c r="L1029" s="140"/>
    </row>
    <row r="1030" spans="12:12" x14ac:dyDescent="0.25">
      <c r="L1030" s="140"/>
    </row>
    <row r="1031" spans="12:12" x14ac:dyDescent="0.25">
      <c r="L1031" s="140"/>
    </row>
    <row r="1032" spans="12:12" x14ac:dyDescent="0.25">
      <c r="L1032" s="140"/>
    </row>
    <row r="1033" spans="12:12" x14ac:dyDescent="0.25">
      <c r="L1033" s="140"/>
    </row>
    <row r="1034" spans="12:12" x14ac:dyDescent="0.25">
      <c r="L1034" s="140"/>
    </row>
    <row r="1035" spans="12:12" x14ac:dyDescent="0.25">
      <c r="L1035" s="140"/>
    </row>
    <row r="1036" spans="12:12" x14ac:dyDescent="0.25">
      <c r="L1036" s="140"/>
    </row>
    <row r="1037" spans="12:12" x14ac:dyDescent="0.25">
      <c r="L1037" s="140"/>
    </row>
    <row r="1038" spans="12:12" x14ac:dyDescent="0.25">
      <c r="L1038" s="140"/>
    </row>
    <row r="1039" spans="12:12" x14ac:dyDescent="0.25">
      <c r="L1039" s="140"/>
    </row>
    <row r="1040" spans="12:12" x14ac:dyDescent="0.25">
      <c r="L1040" s="140"/>
    </row>
    <row r="1041" spans="12:12" x14ac:dyDescent="0.25">
      <c r="L1041" s="140"/>
    </row>
    <row r="1042" spans="12:12" x14ac:dyDescent="0.25">
      <c r="L1042" s="140"/>
    </row>
    <row r="1043" spans="12:12" x14ac:dyDescent="0.25">
      <c r="L1043" s="140"/>
    </row>
    <row r="1044" spans="12:12" x14ac:dyDescent="0.25">
      <c r="L1044" s="140"/>
    </row>
    <row r="1045" spans="12:12" x14ac:dyDescent="0.25">
      <c r="L1045" s="140"/>
    </row>
    <row r="1046" spans="12:12" x14ac:dyDescent="0.25">
      <c r="L1046" s="140"/>
    </row>
    <row r="1047" spans="12:12" x14ac:dyDescent="0.25">
      <c r="L1047" s="140"/>
    </row>
    <row r="1048" spans="12:12" x14ac:dyDescent="0.25">
      <c r="L1048" s="140"/>
    </row>
    <row r="1049" spans="12:12" x14ac:dyDescent="0.25">
      <c r="L1049" s="140"/>
    </row>
    <row r="1050" spans="12:12" x14ac:dyDescent="0.25">
      <c r="L1050" s="140"/>
    </row>
    <row r="1051" spans="12:12" x14ac:dyDescent="0.25">
      <c r="L1051" s="140"/>
    </row>
    <row r="1052" spans="12:12" x14ac:dyDescent="0.25">
      <c r="L1052" s="140"/>
    </row>
    <row r="1053" spans="12:12" x14ac:dyDescent="0.25">
      <c r="L1053" s="140"/>
    </row>
    <row r="1054" spans="12:12" x14ac:dyDescent="0.25">
      <c r="L1054" s="140"/>
    </row>
    <row r="1055" spans="12:12" x14ac:dyDescent="0.25">
      <c r="L1055" s="140"/>
    </row>
    <row r="1056" spans="12:12" x14ac:dyDescent="0.25">
      <c r="L1056" s="140"/>
    </row>
    <row r="1057" spans="12:12" x14ac:dyDescent="0.25">
      <c r="L1057" s="140"/>
    </row>
    <row r="1058" spans="12:12" x14ac:dyDescent="0.25">
      <c r="L1058" s="140"/>
    </row>
    <row r="1059" spans="12:12" x14ac:dyDescent="0.25">
      <c r="L1059" s="140"/>
    </row>
    <row r="1060" spans="12:12" x14ac:dyDescent="0.25">
      <c r="L1060" s="140"/>
    </row>
    <row r="1061" spans="12:12" x14ac:dyDescent="0.25">
      <c r="L1061" s="140"/>
    </row>
    <row r="1062" spans="12:12" x14ac:dyDescent="0.25">
      <c r="L1062" s="140"/>
    </row>
    <row r="1063" spans="12:12" x14ac:dyDescent="0.25">
      <c r="L1063" s="140"/>
    </row>
    <row r="1064" spans="12:12" x14ac:dyDescent="0.25">
      <c r="L1064" s="140"/>
    </row>
    <row r="1065" spans="12:12" x14ac:dyDescent="0.25">
      <c r="L1065" s="140"/>
    </row>
    <row r="1066" spans="12:12" x14ac:dyDescent="0.25">
      <c r="L1066" s="140"/>
    </row>
    <row r="1067" spans="12:12" x14ac:dyDescent="0.25">
      <c r="L1067" s="140"/>
    </row>
    <row r="1068" spans="12:12" x14ac:dyDescent="0.25">
      <c r="L1068" s="140"/>
    </row>
    <row r="1069" spans="12:12" x14ac:dyDescent="0.25">
      <c r="L1069" s="140"/>
    </row>
    <row r="1070" spans="12:12" x14ac:dyDescent="0.25">
      <c r="L1070" s="140"/>
    </row>
    <row r="1071" spans="12:12" x14ac:dyDescent="0.25">
      <c r="L1071" s="140"/>
    </row>
    <row r="1072" spans="12:12" x14ac:dyDescent="0.25">
      <c r="L1072" s="140"/>
    </row>
    <row r="1073" spans="12:12" x14ac:dyDescent="0.25">
      <c r="L1073" s="140"/>
    </row>
    <row r="1074" spans="12:12" x14ac:dyDescent="0.25">
      <c r="L1074" s="140"/>
    </row>
    <row r="1075" spans="12:12" x14ac:dyDescent="0.25">
      <c r="L1075" s="140"/>
    </row>
    <row r="1076" spans="12:12" x14ac:dyDescent="0.25">
      <c r="L1076" s="140"/>
    </row>
    <row r="1077" spans="12:12" x14ac:dyDescent="0.25">
      <c r="L1077" s="140"/>
    </row>
    <row r="1078" spans="12:12" x14ac:dyDescent="0.25">
      <c r="L1078" s="140"/>
    </row>
    <row r="1079" spans="12:12" x14ac:dyDescent="0.25">
      <c r="L1079" s="140"/>
    </row>
    <row r="1080" spans="12:12" x14ac:dyDescent="0.25">
      <c r="L1080" s="140"/>
    </row>
    <row r="1081" spans="12:12" x14ac:dyDescent="0.25">
      <c r="L1081" s="140"/>
    </row>
    <row r="1082" spans="12:12" x14ac:dyDescent="0.25">
      <c r="L1082" s="140"/>
    </row>
    <row r="1083" spans="12:12" x14ac:dyDescent="0.25">
      <c r="L1083" s="140"/>
    </row>
    <row r="1084" spans="12:12" x14ac:dyDescent="0.25">
      <c r="L1084" s="140"/>
    </row>
    <row r="1085" spans="12:12" x14ac:dyDescent="0.25">
      <c r="L1085" s="140"/>
    </row>
    <row r="1086" spans="12:12" x14ac:dyDescent="0.25">
      <c r="L1086" s="140"/>
    </row>
    <row r="1087" spans="12:12" x14ac:dyDescent="0.25">
      <c r="L1087" s="140"/>
    </row>
    <row r="1088" spans="12:12" x14ac:dyDescent="0.25">
      <c r="L1088" s="140"/>
    </row>
    <row r="1089" spans="12:12" x14ac:dyDescent="0.25">
      <c r="L1089" s="140"/>
    </row>
    <row r="1090" spans="12:12" x14ac:dyDescent="0.25">
      <c r="L1090" s="140"/>
    </row>
    <row r="1091" spans="12:12" x14ac:dyDescent="0.25">
      <c r="L1091" s="140"/>
    </row>
    <row r="1092" spans="12:12" x14ac:dyDescent="0.25">
      <c r="L1092" s="140"/>
    </row>
    <row r="1093" spans="12:12" x14ac:dyDescent="0.25">
      <c r="L1093" s="140"/>
    </row>
    <row r="1094" spans="12:12" x14ac:dyDescent="0.25">
      <c r="L1094" s="140"/>
    </row>
    <row r="1095" spans="12:12" x14ac:dyDescent="0.25">
      <c r="L1095" s="140"/>
    </row>
    <row r="1096" spans="12:12" x14ac:dyDescent="0.25">
      <c r="L1096" s="140"/>
    </row>
    <row r="1097" spans="12:12" x14ac:dyDescent="0.25">
      <c r="L1097" s="140"/>
    </row>
    <row r="1098" spans="12:12" x14ac:dyDescent="0.25">
      <c r="L1098" s="140"/>
    </row>
    <row r="1099" spans="12:12" x14ac:dyDescent="0.25">
      <c r="L1099" s="140"/>
    </row>
    <row r="1100" spans="12:12" x14ac:dyDescent="0.25">
      <c r="L1100" s="140"/>
    </row>
    <row r="1101" spans="12:12" x14ac:dyDescent="0.25">
      <c r="L1101" s="140"/>
    </row>
    <row r="1102" spans="12:12" x14ac:dyDescent="0.25">
      <c r="L1102" s="140"/>
    </row>
    <row r="1103" spans="12:12" x14ac:dyDescent="0.25">
      <c r="L1103" s="140"/>
    </row>
    <row r="1104" spans="12:12" x14ac:dyDescent="0.25">
      <c r="L1104" s="140"/>
    </row>
    <row r="1105" spans="12:12" x14ac:dyDescent="0.25">
      <c r="L1105" s="140"/>
    </row>
    <row r="1106" spans="12:12" x14ac:dyDescent="0.25">
      <c r="L1106" s="140"/>
    </row>
    <row r="1107" spans="12:12" x14ac:dyDescent="0.25">
      <c r="L1107" s="140"/>
    </row>
    <row r="1108" spans="12:12" x14ac:dyDescent="0.25">
      <c r="L1108" s="140"/>
    </row>
    <row r="1109" spans="12:12" x14ac:dyDescent="0.25">
      <c r="L1109" s="140"/>
    </row>
    <row r="1110" spans="12:12" x14ac:dyDescent="0.25">
      <c r="L1110" s="140"/>
    </row>
    <row r="1111" spans="12:12" x14ac:dyDescent="0.25">
      <c r="L1111" s="140"/>
    </row>
    <row r="1112" spans="12:12" x14ac:dyDescent="0.25">
      <c r="L1112" s="140"/>
    </row>
    <row r="1113" spans="12:12" x14ac:dyDescent="0.25">
      <c r="L1113" s="140"/>
    </row>
    <row r="1114" spans="12:12" x14ac:dyDescent="0.25">
      <c r="L1114" s="140"/>
    </row>
    <row r="1115" spans="12:12" x14ac:dyDescent="0.25">
      <c r="L1115" s="140"/>
    </row>
    <row r="1116" spans="12:12" x14ac:dyDescent="0.25">
      <c r="L1116" s="140"/>
    </row>
    <row r="1117" spans="12:12" x14ac:dyDescent="0.25">
      <c r="L1117" s="140"/>
    </row>
    <row r="1118" spans="12:12" x14ac:dyDescent="0.25">
      <c r="L1118" s="140"/>
    </row>
    <row r="1119" spans="12:12" x14ac:dyDescent="0.25">
      <c r="L1119" s="140"/>
    </row>
    <row r="1120" spans="12:12" x14ac:dyDescent="0.25">
      <c r="L1120" s="140"/>
    </row>
    <row r="1121" spans="12:12" x14ac:dyDescent="0.25">
      <c r="L1121" s="140"/>
    </row>
    <row r="1122" spans="12:12" x14ac:dyDescent="0.25">
      <c r="L1122" s="140"/>
    </row>
    <row r="1123" spans="12:12" x14ac:dyDescent="0.25">
      <c r="L1123" s="140"/>
    </row>
    <row r="1124" spans="12:12" x14ac:dyDescent="0.25">
      <c r="L1124" s="140"/>
    </row>
    <row r="1125" spans="12:12" x14ac:dyDescent="0.25">
      <c r="L1125" s="140"/>
    </row>
    <row r="1126" spans="12:12" x14ac:dyDescent="0.25">
      <c r="L1126" s="140"/>
    </row>
    <row r="1127" spans="12:12" x14ac:dyDescent="0.25">
      <c r="L1127" s="140"/>
    </row>
    <row r="1128" spans="12:12" x14ac:dyDescent="0.25">
      <c r="L1128" s="140"/>
    </row>
    <row r="1129" spans="12:12" x14ac:dyDescent="0.25">
      <c r="L1129" s="140"/>
    </row>
    <row r="1130" spans="12:12" x14ac:dyDescent="0.25">
      <c r="L1130" s="140"/>
    </row>
    <row r="1131" spans="12:12" x14ac:dyDescent="0.25">
      <c r="L1131" s="140"/>
    </row>
    <row r="1132" spans="12:12" x14ac:dyDescent="0.25">
      <c r="L1132" s="140"/>
    </row>
    <row r="1133" spans="12:12" x14ac:dyDescent="0.25">
      <c r="L1133" s="140"/>
    </row>
    <row r="1134" spans="12:12" x14ac:dyDescent="0.25">
      <c r="L1134" s="140"/>
    </row>
    <row r="1135" spans="12:12" x14ac:dyDescent="0.25">
      <c r="L1135" s="140"/>
    </row>
    <row r="1136" spans="12:12" x14ac:dyDescent="0.25">
      <c r="L1136" s="140"/>
    </row>
    <row r="1137" spans="12:12" x14ac:dyDescent="0.25">
      <c r="L1137" s="140"/>
    </row>
    <row r="1138" spans="12:12" x14ac:dyDescent="0.25">
      <c r="L1138" s="140"/>
    </row>
    <row r="1139" spans="12:12" x14ac:dyDescent="0.25">
      <c r="L1139" s="140"/>
    </row>
    <row r="1140" spans="12:12" x14ac:dyDescent="0.25">
      <c r="L1140" s="140"/>
    </row>
    <row r="1141" spans="12:12" x14ac:dyDescent="0.25">
      <c r="L1141" s="140"/>
    </row>
    <row r="1142" spans="12:12" x14ac:dyDescent="0.25">
      <c r="L1142" s="140"/>
    </row>
    <row r="1143" spans="12:12" x14ac:dyDescent="0.25">
      <c r="L1143" s="140"/>
    </row>
    <row r="1144" spans="12:12" x14ac:dyDescent="0.25">
      <c r="L1144" s="140"/>
    </row>
    <row r="1145" spans="12:12" x14ac:dyDescent="0.25">
      <c r="L1145" s="140"/>
    </row>
    <row r="1146" spans="12:12" x14ac:dyDescent="0.25">
      <c r="L1146" s="140"/>
    </row>
    <row r="1147" spans="12:12" x14ac:dyDescent="0.25">
      <c r="L1147" s="140"/>
    </row>
    <row r="1148" spans="12:12" x14ac:dyDescent="0.25">
      <c r="L1148" s="140"/>
    </row>
    <row r="1149" spans="12:12" x14ac:dyDescent="0.25">
      <c r="L1149" s="140"/>
    </row>
    <row r="1150" spans="12:12" x14ac:dyDescent="0.25">
      <c r="L1150" s="140"/>
    </row>
    <row r="1151" spans="12:12" x14ac:dyDescent="0.25">
      <c r="L1151" s="140"/>
    </row>
    <row r="1152" spans="12:12" x14ac:dyDescent="0.25">
      <c r="L1152" s="140"/>
    </row>
    <row r="1153" spans="12:12" x14ac:dyDescent="0.25">
      <c r="L1153" s="140"/>
    </row>
    <row r="1154" spans="12:12" x14ac:dyDescent="0.25">
      <c r="L1154" s="140"/>
    </row>
    <row r="1155" spans="12:12" x14ac:dyDescent="0.25">
      <c r="L1155" s="140"/>
    </row>
    <row r="1156" spans="12:12" x14ac:dyDescent="0.25">
      <c r="L1156" s="140"/>
    </row>
    <row r="1157" spans="12:12" x14ac:dyDescent="0.25">
      <c r="L1157" s="140"/>
    </row>
    <row r="1158" spans="12:12" x14ac:dyDescent="0.25">
      <c r="L1158" s="140"/>
    </row>
    <row r="1159" spans="12:12" x14ac:dyDescent="0.25">
      <c r="L1159" s="140"/>
    </row>
    <row r="1160" spans="12:12" x14ac:dyDescent="0.25">
      <c r="L1160" s="140"/>
    </row>
    <row r="1161" spans="12:12" x14ac:dyDescent="0.25">
      <c r="L1161" s="140"/>
    </row>
    <row r="1162" spans="12:12" x14ac:dyDescent="0.25">
      <c r="L1162" s="140"/>
    </row>
    <row r="1163" spans="12:12" x14ac:dyDescent="0.25">
      <c r="L1163" s="140"/>
    </row>
    <row r="1164" spans="12:12" x14ac:dyDescent="0.25">
      <c r="L1164" s="140"/>
    </row>
    <row r="1165" spans="12:12" x14ac:dyDescent="0.25">
      <c r="L1165" s="140"/>
    </row>
    <row r="1166" spans="12:12" x14ac:dyDescent="0.25">
      <c r="L1166" s="140"/>
    </row>
    <row r="1167" spans="12:12" x14ac:dyDescent="0.25">
      <c r="L1167" s="140"/>
    </row>
    <row r="1168" spans="12:12" x14ac:dyDescent="0.25">
      <c r="L1168" s="140"/>
    </row>
    <row r="1169" spans="12:12" x14ac:dyDescent="0.25">
      <c r="L1169" s="140"/>
    </row>
    <row r="1170" spans="12:12" x14ac:dyDescent="0.25">
      <c r="L1170" s="140"/>
    </row>
    <row r="1171" spans="12:12" x14ac:dyDescent="0.25">
      <c r="L1171" s="140"/>
    </row>
    <row r="1172" spans="12:12" x14ac:dyDescent="0.25">
      <c r="L1172" s="140"/>
    </row>
    <row r="1173" spans="12:12" x14ac:dyDescent="0.25">
      <c r="L1173" s="140"/>
    </row>
    <row r="1174" spans="12:12" x14ac:dyDescent="0.25">
      <c r="L1174" s="140"/>
    </row>
    <row r="1175" spans="12:12" x14ac:dyDescent="0.25">
      <c r="L1175" s="140"/>
    </row>
    <row r="1176" spans="12:12" x14ac:dyDescent="0.25">
      <c r="L1176" s="140"/>
    </row>
    <row r="1177" spans="12:12" x14ac:dyDescent="0.25">
      <c r="L1177" s="140"/>
    </row>
    <row r="1178" spans="12:12" x14ac:dyDescent="0.25">
      <c r="L1178" s="140"/>
    </row>
    <row r="1179" spans="12:12" x14ac:dyDescent="0.25">
      <c r="L1179" s="140"/>
    </row>
    <row r="1180" spans="12:12" x14ac:dyDescent="0.25">
      <c r="L1180" s="140"/>
    </row>
    <row r="1181" spans="12:12" x14ac:dyDescent="0.25">
      <c r="L1181" s="140"/>
    </row>
    <row r="1182" spans="12:12" x14ac:dyDescent="0.25">
      <c r="L1182" s="140"/>
    </row>
    <row r="1183" spans="12:12" x14ac:dyDescent="0.25">
      <c r="L1183" s="140"/>
    </row>
    <row r="1184" spans="12:12" x14ac:dyDescent="0.25">
      <c r="L1184" s="140"/>
    </row>
    <row r="1185" spans="12:12" x14ac:dyDescent="0.25">
      <c r="L1185" s="140"/>
    </row>
    <row r="1186" spans="12:12" x14ac:dyDescent="0.25">
      <c r="L1186" s="140"/>
    </row>
    <row r="1187" spans="12:12" x14ac:dyDescent="0.25">
      <c r="L1187" s="140"/>
    </row>
    <row r="1188" spans="12:12" x14ac:dyDescent="0.25">
      <c r="L1188" s="140"/>
    </row>
    <row r="1189" spans="12:12" x14ac:dyDescent="0.25">
      <c r="L1189" s="140"/>
    </row>
    <row r="1190" spans="12:12" x14ac:dyDescent="0.25">
      <c r="L1190" s="140"/>
    </row>
    <row r="1191" spans="12:12" x14ac:dyDescent="0.25">
      <c r="L1191" s="140"/>
    </row>
    <row r="1192" spans="12:12" x14ac:dyDescent="0.25">
      <c r="L1192" s="140"/>
    </row>
    <row r="1193" spans="12:12" x14ac:dyDescent="0.25">
      <c r="L1193" s="140"/>
    </row>
    <row r="1194" spans="12:12" x14ac:dyDescent="0.25">
      <c r="L1194" s="140"/>
    </row>
    <row r="1195" spans="12:12" x14ac:dyDescent="0.25">
      <c r="L1195" s="140"/>
    </row>
    <row r="1196" spans="12:12" x14ac:dyDescent="0.25">
      <c r="L1196" s="140"/>
    </row>
    <row r="1197" spans="12:12" x14ac:dyDescent="0.25">
      <c r="L1197" s="140"/>
    </row>
    <row r="1198" spans="12:12" x14ac:dyDescent="0.25">
      <c r="L1198" s="140"/>
    </row>
    <row r="1199" spans="12:12" x14ac:dyDescent="0.25">
      <c r="L1199" s="140"/>
    </row>
    <row r="1200" spans="12:12" x14ac:dyDescent="0.25">
      <c r="L1200" s="140"/>
    </row>
    <row r="1201" spans="12:12" x14ac:dyDescent="0.25">
      <c r="L1201" s="140"/>
    </row>
    <row r="1202" spans="12:12" x14ac:dyDescent="0.25">
      <c r="L1202" s="140"/>
    </row>
    <row r="1203" spans="12:12" x14ac:dyDescent="0.25">
      <c r="L1203" s="140"/>
    </row>
    <row r="1204" spans="12:12" x14ac:dyDescent="0.25">
      <c r="L1204" s="140"/>
    </row>
    <row r="1205" spans="12:12" x14ac:dyDescent="0.25">
      <c r="L1205" s="140"/>
    </row>
    <row r="1206" spans="12:12" x14ac:dyDescent="0.25">
      <c r="L1206" s="140"/>
    </row>
    <row r="1207" spans="12:12" x14ac:dyDescent="0.25">
      <c r="L1207" s="140"/>
    </row>
    <row r="1208" spans="12:12" x14ac:dyDescent="0.25">
      <c r="L1208" s="140"/>
    </row>
    <row r="1209" spans="12:12" x14ac:dyDescent="0.25">
      <c r="L1209" s="140"/>
    </row>
    <row r="1210" spans="12:12" x14ac:dyDescent="0.25">
      <c r="L1210" s="140"/>
    </row>
    <row r="1211" spans="12:12" x14ac:dyDescent="0.25">
      <c r="L1211" s="140"/>
    </row>
    <row r="1212" spans="12:12" x14ac:dyDescent="0.25">
      <c r="L1212" s="140"/>
    </row>
    <row r="1213" spans="12:12" x14ac:dyDescent="0.25">
      <c r="L1213" s="140"/>
    </row>
    <row r="1214" spans="12:12" x14ac:dyDescent="0.25">
      <c r="L1214" s="140"/>
    </row>
    <row r="1215" spans="12:12" x14ac:dyDescent="0.25">
      <c r="L1215" s="140"/>
    </row>
    <row r="1216" spans="12:12" x14ac:dyDescent="0.25">
      <c r="L1216" s="140"/>
    </row>
    <row r="1217" spans="12:12" x14ac:dyDescent="0.25">
      <c r="L1217" s="140"/>
    </row>
    <row r="1218" spans="12:12" x14ac:dyDescent="0.25">
      <c r="L1218" s="140"/>
    </row>
    <row r="1219" spans="12:12" x14ac:dyDescent="0.25">
      <c r="L1219" s="140"/>
    </row>
    <row r="1220" spans="12:12" x14ac:dyDescent="0.25">
      <c r="L1220" s="140"/>
    </row>
    <row r="1221" spans="12:12" x14ac:dyDescent="0.25">
      <c r="L1221" s="140"/>
    </row>
    <row r="1222" spans="12:12" x14ac:dyDescent="0.25">
      <c r="L1222" s="140"/>
    </row>
    <row r="1223" spans="12:12" x14ac:dyDescent="0.25">
      <c r="L1223" s="140"/>
    </row>
    <row r="1224" spans="12:12" x14ac:dyDescent="0.25">
      <c r="L1224" s="140"/>
    </row>
    <row r="1225" spans="12:12" x14ac:dyDescent="0.25">
      <c r="L1225" s="140"/>
    </row>
    <row r="1226" spans="12:12" x14ac:dyDescent="0.25">
      <c r="L1226" s="140"/>
    </row>
    <row r="1227" spans="12:12" x14ac:dyDescent="0.25">
      <c r="L1227" s="140"/>
    </row>
    <row r="1228" spans="12:12" x14ac:dyDescent="0.25">
      <c r="L1228" s="140"/>
    </row>
    <row r="1229" spans="12:12" x14ac:dyDescent="0.25">
      <c r="L1229" s="140"/>
    </row>
    <row r="1230" spans="12:12" x14ac:dyDescent="0.25">
      <c r="L1230" s="140"/>
    </row>
    <row r="1231" spans="12:12" x14ac:dyDescent="0.25">
      <c r="L1231" s="140"/>
    </row>
    <row r="1232" spans="12:12" x14ac:dyDescent="0.25">
      <c r="L1232" s="140"/>
    </row>
    <row r="1233" spans="12:12" x14ac:dyDescent="0.25">
      <c r="L1233" s="140"/>
    </row>
    <row r="1234" spans="12:12" x14ac:dyDescent="0.25">
      <c r="L1234" s="140"/>
    </row>
    <row r="1235" spans="12:12" x14ac:dyDescent="0.25">
      <c r="L1235" s="140"/>
    </row>
    <row r="1236" spans="12:12" x14ac:dyDescent="0.25">
      <c r="L1236" s="140"/>
    </row>
    <row r="1237" spans="12:12" x14ac:dyDescent="0.25">
      <c r="L1237" s="140"/>
    </row>
    <row r="1238" spans="12:12" x14ac:dyDescent="0.25">
      <c r="L1238" s="140"/>
    </row>
    <row r="1239" spans="12:12" x14ac:dyDescent="0.25">
      <c r="L1239" s="140"/>
    </row>
    <row r="1240" spans="12:12" x14ac:dyDescent="0.25">
      <c r="L1240" s="140"/>
    </row>
    <row r="1241" spans="12:12" x14ac:dyDescent="0.25">
      <c r="L1241" s="140"/>
    </row>
    <row r="1242" spans="12:12" x14ac:dyDescent="0.25">
      <c r="L1242" s="140"/>
    </row>
    <row r="1243" spans="12:12" x14ac:dyDescent="0.25">
      <c r="L1243" s="140"/>
    </row>
    <row r="1244" spans="12:12" x14ac:dyDescent="0.25">
      <c r="L1244" s="140"/>
    </row>
    <row r="1245" spans="12:12" x14ac:dyDescent="0.25">
      <c r="L1245" s="140"/>
    </row>
    <row r="1246" spans="12:12" x14ac:dyDescent="0.25">
      <c r="L1246" s="140"/>
    </row>
    <row r="1247" spans="12:12" x14ac:dyDescent="0.25">
      <c r="L1247" s="140"/>
    </row>
    <row r="1248" spans="12:12" x14ac:dyDescent="0.25">
      <c r="L1248" s="140"/>
    </row>
    <row r="1249" spans="12:12" x14ac:dyDescent="0.25">
      <c r="L1249" s="140"/>
    </row>
    <row r="1250" spans="12:12" x14ac:dyDescent="0.25">
      <c r="L1250" s="140"/>
    </row>
    <row r="1251" spans="12:12" x14ac:dyDescent="0.25">
      <c r="L1251" s="140"/>
    </row>
    <row r="1252" spans="12:12" x14ac:dyDescent="0.25">
      <c r="L1252" s="140"/>
    </row>
    <row r="1253" spans="12:12" x14ac:dyDescent="0.25">
      <c r="L1253" s="140"/>
    </row>
    <row r="1254" spans="12:12" x14ac:dyDescent="0.25">
      <c r="L1254" s="140"/>
    </row>
    <row r="1255" spans="12:12" x14ac:dyDescent="0.25">
      <c r="L1255" s="140"/>
    </row>
    <row r="1256" spans="12:12" x14ac:dyDescent="0.25">
      <c r="L1256" s="140"/>
    </row>
    <row r="1257" spans="12:12" x14ac:dyDescent="0.25">
      <c r="L1257" s="140"/>
    </row>
    <row r="1258" spans="12:12" x14ac:dyDescent="0.25">
      <c r="L1258" s="140"/>
    </row>
    <row r="1259" spans="12:12" x14ac:dyDescent="0.25">
      <c r="L1259" s="140"/>
    </row>
    <row r="1260" spans="12:12" x14ac:dyDescent="0.25">
      <c r="L1260" s="140"/>
    </row>
    <row r="1261" spans="12:12" x14ac:dyDescent="0.25">
      <c r="L1261" s="140"/>
    </row>
    <row r="1262" spans="12:12" x14ac:dyDescent="0.25">
      <c r="L1262" s="140"/>
    </row>
    <row r="1263" spans="12:12" x14ac:dyDescent="0.25">
      <c r="L1263" s="140"/>
    </row>
    <row r="1264" spans="12:12" x14ac:dyDescent="0.25">
      <c r="L1264" s="140"/>
    </row>
    <row r="1265" spans="12:12" x14ac:dyDescent="0.25">
      <c r="L1265" s="140"/>
    </row>
    <row r="1266" spans="12:12" x14ac:dyDescent="0.25">
      <c r="L1266" s="140"/>
    </row>
    <row r="1267" spans="12:12" x14ac:dyDescent="0.25">
      <c r="L1267" s="140"/>
    </row>
    <row r="1268" spans="12:12" x14ac:dyDescent="0.25">
      <c r="L1268" s="140"/>
    </row>
    <row r="1269" spans="12:12" x14ac:dyDescent="0.25">
      <c r="L1269" s="140"/>
    </row>
    <row r="1270" spans="12:12" x14ac:dyDescent="0.25">
      <c r="L1270" s="140"/>
    </row>
    <row r="1271" spans="12:12" x14ac:dyDescent="0.25">
      <c r="L1271" s="140"/>
    </row>
    <row r="1272" spans="12:12" x14ac:dyDescent="0.25">
      <c r="L1272" s="140"/>
    </row>
    <row r="1273" spans="12:12" x14ac:dyDescent="0.25">
      <c r="L1273" s="140"/>
    </row>
    <row r="1274" spans="12:12" x14ac:dyDescent="0.25">
      <c r="L1274" s="140"/>
    </row>
    <row r="1275" spans="12:12" x14ac:dyDescent="0.25">
      <c r="L1275" s="140"/>
    </row>
    <row r="1276" spans="12:12" x14ac:dyDescent="0.25">
      <c r="L1276" s="140"/>
    </row>
    <row r="1277" spans="12:12" x14ac:dyDescent="0.25">
      <c r="L1277" s="140"/>
    </row>
    <row r="1278" spans="12:12" x14ac:dyDescent="0.25">
      <c r="L1278" s="140"/>
    </row>
    <row r="1279" spans="12:12" x14ac:dyDescent="0.25">
      <c r="L1279" s="140"/>
    </row>
    <row r="1280" spans="12:12" x14ac:dyDescent="0.25">
      <c r="L1280" s="140"/>
    </row>
    <row r="1281" spans="12:12" x14ac:dyDescent="0.25">
      <c r="L1281" s="140"/>
    </row>
    <row r="1282" spans="12:12" x14ac:dyDescent="0.25">
      <c r="L1282" s="140"/>
    </row>
    <row r="1283" spans="12:12" x14ac:dyDescent="0.25">
      <c r="L1283" s="140"/>
    </row>
    <row r="1284" spans="12:12" x14ac:dyDescent="0.25">
      <c r="L1284" s="140"/>
    </row>
    <row r="1285" spans="12:12" x14ac:dyDescent="0.25">
      <c r="L1285" s="140"/>
    </row>
    <row r="1286" spans="12:12" x14ac:dyDescent="0.25">
      <c r="L1286" s="140"/>
    </row>
    <row r="1287" spans="12:12" x14ac:dyDescent="0.25">
      <c r="L1287" s="140"/>
    </row>
    <row r="1288" spans="12:12" x14ac:dyDescent="0.25">
      <c r="L1288" s="140"/>
    </row>
    <row r="1289" spans="12:12" x14ac:dyDescent="0.25">
      <c r="L1289" s="140"/>
    </row>
    <row r="1290" spans="12:12" x14ac:dyDescent="0.25">
      <c r="L1290" s="140"/>
    </row>
    <row r="1291" spans="12:12" x14ac:dyDescent="0.25">
      <c r="L1291" s="140"/>
    </row>
    <row r="1292" spans="12:12" x14ac:dyDescent="0.25">
      <c r="L1292" s="140"/>
    </row>
    <row r="1293" spans="12:12" x14ac:dyDescent="0.25">
      <c r="L1293" s="140"/>
    </row>
    <row r="1294" spans="12:12" x14ac:dyDescent="0.25">
      <c r="L1294" s="140"/>
    </row>
    <row r="1295" spans="12:12" x14ac:dyDescent="0.25">
      <c r="L1295" s="140"/>
    </row>
    <row r="1296" spans="12:12" x14ac:dyDescent="0.25">
      <c r="L1296" s="140"/>
    </row>
    <row r="1297" spans="12:12" x14ac:dyDescent="0.25">
      <c r="L1297" s="140"/>
    </row>
    <row r="1298" spans="12:12" x14ac:dyDescent="0.25">
      <c r="L1298" s="140"/>
    </row>
    <row r="1299" spans="12:12" x14ac:dyDescent="0.25">
      <c r="L1299" s="140"/>
    </row>
    <row r="1300" spans="12:12" x14ac:dyDescent="0.25">
      <c r="L1300" s="140"/>
    </row>
    <row r="1301" spans="12:12" x14ac:dyDescent="0.25">
      <c r="L1301" s="140"/>
    </row>
    <row r="1302" spans="12:12" x14ac:dyDescent="0.25">
      <c r="L1302" s="140"/>
    </row>
    <row r="1303" spans="12:12" x14ac:dyDescent="0.25">
      <c r="L1303" s="140"/>
    </row>
    <row r="1304" spans="12:12" x14ac:dyDescent="0.25">
      <c r="L1304" s="140"/>
    </row>
    <row r="1305" spans="12:12" x14ac:dyDescent="0.25">
      <c r="L1305" s="140"/>
    </row>
    <row r="1306" spans="12:12" x14ac:dyDescent="0.25">
      <c r="L1306" s="140"/>
    </row>
    <row r="1307" spans="12:12" x14ac:dyDescent="0.25">
      <c r="L1307" s="140"/>
    </row>
    <row r="1308" spans="12:12" x14ac:dyDescent="0.25">
      <c r="L1308" s="140"/>
    </row>
    <row r="1309" spans="12:12" x14ac:dyDescent="0.25">
      <c r="L1309" s="140"/>
    </row>
    <row r="1310" spans="12:12" x14ac:dyDescent="0.25">
      <c r="L1310" s="140"/>
    </row>
    <row r="1311" spans="12:12" x14ac:dyDescent="0.25">
      <c r="L1311" s="140"/>
    </row>
    <row r="1312" spans="12:12" x14ac:dyDescent="0.25">
      <c r="L1312" s="140"/>
    </row>
    <row r="1313" spans="12:12" x14ac:dyDescent="0.25">
      <c r="L1313" s="140"/>
    </row>
    <row r="1314" spans="12:12" x14ac:dyDescent="0.25">
      <c r="L1314" s="140"/>
    </row>
    <row r="1315" spans="12:12" x14ac:dyDescent="0.25">
      <c r="L1315" s="140"/>
    </row>
    <row r="1316" spans="12:12" x14ac:dyDescent="0.25">
      <c r="L1316" s="140"/>
    </row>
    <row r="1317" spans="12:12" x14ac:dyDescent="0.25">
      <c r="L1317" s="140"/>
    </row>
    <row r="1318" spans="12:12" x14ac:dyDescent="0.25">
      <c r="L1318" s="140"/>
    </row>
    <row r="1319" spans="12:12" x14ac:dyDescent="0.25">
      <c r="L1319" s="140"/>
    </row>
    <row r="1320" spans="12:12" x14ac:dyDescent="0.25">
      <c r="L1320" s="140"/>
    </row>
    <row r="1321" spans="12:12" x14ac:dyDescent="0.25">
      <c r="L1321" s="140"/>
    </row>
    <row r="1322" spans="12:12" x14ac:dyDescent="0.25">
      <c r="L1322" s="140"/>
    </row>
    <row r="1323" spans="12:12" x14ac:dyDescent="0.25">
      <c r="L1323" s="140"/>
    </row>
    <row r="1324" spans="12:12" x14ac:dyDescent="0.25">
      <c r="L1324" s="140"/>
    </row>
    <row r="1325" spans="12:12" x14ac:dyDescent="0.25">
      <c r="L1325" s="140"/>
    </row>
    <row r="1326" spans="12:12" x14ac:dyDescent="0.25">
      <c r="L1326" s="140"/>
    </row>
    <row r="1327" spans="12:12" x14ac:dyDescent="0.25">
      <c r="L1327" s="140"/>
    </row>
    <row r="1328" spans="12:12" x14ac:dyDescent="0.25">
      <c r="L1328" s="140"/>
    </row>
    <row r="1329" spans="12:12" x14ac:dyDescent="0.25">
      <c r="L1329" s="140"/>
    </row>
    <row r="1330" spans="12:12" x14ac:dyDescent="0.25">
      <c r="L1330" s="140"/>
    </row>
    <row r="1331" spans="12:12" x14ac:dyDescent="0.25">
      <c r="L1331" s="140"/>
    </row>
    <row r="1332" spans="12:12" x14ac:dyDescent="0.25">
      <c r="L1332" s="140"/>
    </row>
    <row r="1333" spans="12:12" x14ac:dyDescent="0.25">
      <c r="L1333" s="140"/>
    </row>
    <row r="1334" spans="12:12" x14ac:dyDescent="0.25">
      <c r="L1334" s="140"/>
    </row>
    <row r="1335" spans="12:12" x14ac:dyDescent="0.25">
      <c r="L1335" s="140"/>
    </row>
    <row r="1336" spans="12:12" x14ac:dyDescent="0.25">
      <c r="L1336" s="140"/>
    </row>
    <row r="1337" spans="12:12" x14ac:dyDescent="0.25">
      <c r="L1337" s="140"/>
    </row>
    <row r="1338" spans="12:12" x14ac:dyDescent="0.25">
      <c r="L1338" s="140"/>
    </row>
    <row r="1339" spans="12:12" x14ac:dyDescent="0.25">
      <c r="L1339" s="140"/>
    </row>
    <row r="1340" spans="12:12" x14ac:dyDescent="0.25">
      <c r="L1340" s="140"/>
    </row>
    <row r="1341" spans="12:12" x14ac:dyDescent="0.25">
      <c r="L1341" s="140"/>
    </row>
    <row r="1342" spans="12:12" x14ac:dyDescent="0.25">
      <c r="L1342" s="140"/>
    </row>
    <row r="1343" spans="12:12" x14ac:dyDescent="0.25">
      <c r="L1343" s="140"/>
    </row>
    <row r="1344" spans="12:12" x14ac:dyDescent="0.25">
      <c r="L1344" s="140"/>
    </row>
    <row r="1345" spans="12:12" x14ac:dyDescent="0.25">
      <c r="L1345" s="140"/>
    </row>
    <row r="1346" spans="12:12" x14ac:dyDescent="0.25">
      <c r="L1346" s="140"/>
    </row>
    <row r="1347" spans="12:12" x14ac:dyDescent="0.25">
      <c r="L1347" s="140"/>
    </row>
    <row r="1348" spans="12:12" x14ac:dyDescent="0.25">
      <c r="L1348" s="140"/>
    </row>
    <row r="1349" spans="12:12" x14ac:dyDescent="0.25">
      <c r="L1349" s="140"/>
    </row>
    <row r="1350" spans="12:12" x14ac:dyDescent="0.25">
      <c r="L1350" s="140"/>
    </row>
    <row r="1351" spans="12:12" x14ac:dyDescent="0.25">
      <c r="L1351" s="140"/>
    </row>
    <row r="1352" spans="12:12" x14ac:dyDescent="0.25">
      <c r="L1352" s="140"/>
    </row>
    <row r="1353" spans="12:12" x14ac:dyDescent="0.25">
      <c r="L1353" s="140"/>
    </row>
    <row r="1354" spans="12:12" x14ac:dyDescent="0.25">
      <c r="L1354" s="140"/>
    </row>
    <row r="1355" spans="12:12" x14ac:dyDescent="0.25">
      <c r="L1355" s="140"/>
    </row>
    <row r="1356" spans="12:12" x14ac:dyDescent="0.25">
      <c r="L1356" s="140"/>
    </row>
    <row r="1357" spans="12:12" x14ac:dyDescent="0.25">
      <c r="L1357" s="140"/>
    </row>
    <row r="1358" spans="12:12" x14ac:dyDescent="0.25">
      <c r="L1358" s="140"/>
    </row>
    <row r="1359" spans="12:12" x14ac:dyDescent="0.25">
      <c r="L1359" s="140"/>
    </row>
    <row r="1360" spans="12:12" x14ac:dyDescent="0.25">
      <c r="L1360" s="140"/>
    </row>
    <row r="1361" spans="12:12" x14ac:dyDescent="0.25">
      <c r="L1361" s="140"/>
    </row>
    <row r="1362" spans="12:12" x14ac:dyDescent="0.25">
      <c r="L1362" s="140"/>
    </row>
    <row r="1363" spans="12:12" x14ac:dyDescent="0.25">
      <c r="L1363" s="140"/>
    </row>
    <row r="1364" spans="12:12" x14ac:dyDescent="0.25">
      <c r="L1364" s="140"/>
    </row>
    <row r="1365" spans="12:12" x14ac:dyDescent="0.25">
      <c r="L1365" s="140"/>
    </row>
    <row r="1366" spans="12:12" x14ac:dyDescent="0.25">
      <c r="L1366" s="140"/>
    </row>
    <row r="1367" spans="12:12" x14ac:dyDescent="0.25">
      <c r="L1367" s="140"/>
    </row>
    <row r="1368" spans="12:12" x14ac:dyDescent="0.25">
      <c r="L1368" s="140"/>
    </row>
    <row r="1369" spans="12:12" x14ac:dyDescent="0.25">
      <c r="L1369" s="140"/>
    </row>
    <row r="1370" spans="12:12" x14ac:dyDescent="0.25">
      <c r="L1370" s="140"/>
    </row>
    <row r="1371" spans="12:12" x14ac:dyDescent="0.25">
      <c r="L1371" s="140"/>
    </row>
    <row r="1372" spans="12:12" x14ac:dyDescent="0.25">
      <c r="L1372" s="140"/>
    </row>
    <row r="1373" spans="12:12" x14ac:dyDescent="0.25">
      <c r="L1373" s="140"/>
    </row>
    <row r="1374" spans="12:12" x14ac:dyDescent="0.25">
      <c r="L1374" s="140"/>
    </row>
    <row r="1375" spans="12:12" x14ac:dyDescent="0.25">
      <c r="L1375" s="140"/>
    </row>
    <row r="1376" spans="12:12" x14ac:dyDescent="0.25">
      <c r="L1376" s="140"/>
    </row>
    <row r="1377" spans="12:12" x14ac:dyDescent="0.25">
      <c r="L1377" s="140"/>
    </row>
    <row r="1378" spans="12:12" x14ac:dyDescent="0.25">
      <c r="L1378" s="140"/>
    </row>
    <row r="1379" spans="12:12" x14ac:dyDescent="0.25">
      <c r="L1379" s="140"/>
    </row>
    <row r="1380" spans="12:12" x14ac:dyDescent="0.25">
      <c r="L1380" s="140"/>
    </row>
    <row r="1381" spans="12:12" x14ac:dyDescent="0.25">
      <c r="L1381" s="140"/>
    </row>
    <row r="1382" spans="12:12" x14ac:dyDescent="0.25">
      <c r="L1382" s="140"/>
    </row>
    <row r="1383" spans="12:12" x14ac:dyDescent="0.25">
      <c r="L1383" s="140"/>
    </row>
    <row r="1384" spans="12:12" x14ac:dyDescent="0.25">
      <c r="L1384" s="140"/>
    </row>
    <row r="1385" spans="12:12" x14ac:dyDescent="0.25">
      <c r="L1385" s="140"/>
    </row>
    <row r="1386" spans="12:12" x14ac:dyDescent="0.25">
      <c r="L1386" s="140"/>
    </row>
    <row r="1387" spans="12:12" x14ac:dyDescent="0.25">
      <c r="L1387" s="140"/>
    </row>
    <row r="1388" spans="12:12" x14ac:dyDescent="0.25">
      <c r="L1388" s="140"/>
    </row>
    <row r="1389" spans="12:12" x14ac:dyDescent="0.25">
      <c r="L1389" s="140"/>
    </row>
    <row r="1390" spans="12:12" x14ac:dyDescent="0.25">
      <c r="L1390" s="140"/>
    </row>
    <row r="1391" spans="12:12" x14ac:dyDescent="0.25">
      <c r="L1391" s="140"/>
    </row>
    <row r="1392" spans="12:12" x14ac:dyDescent="0.25">
      <c r="L1392" s="140"/>
    </row>
    <row r="1393" spans="12:12" x14ac:dyDescent="0.25">
      <c r="L1393" s="140"/>
    </row>
    <row r="1394" spans="12:12" x14ac:dyDescent="0.25">
      <c r="L1394" s="140"/>
    </row>
    <row r="1395" spans="12:12" x14ac:dyDescent="0.25">
      <c r="L1395" s="140"/>
    </row>
    <row r="1396" spans="12:12" x14ac:dyDescent="0.25">
      <c r="L1396" s="140"/>
    </row>
    <row r="1397" spans="12:12" x14ac:dyDescent="0.25">
      <c r="L1397" s="140"/>
    </row>
    <row r="1398" spans="12:12" x14ac:dyDescent="0.25">
      <c r="L1398" s="140"/>
    </row>
    <row r="1399" spans="12:12" x14ac:dyDescent="0.25">
      <c r="L1399" s="140"/>
    </row>
    <row r="1400" spans="12:12" x14ac:dyDescent="0.25">
      <c r="L1400" s="140"/>
    </row>
    <row r="1401" spans="12:12" x14ac:dyDescent="0.25">
      <c r="L1401" s="140"/>
    </row>
    <row r="1402" spans="12:12" x14ac:dyDescent="0.25">
      <c r="L1402" s="140"/>
    </row>
    <row r="1403" spans="12:12" x14ac:dyDescent="0.25">
      <c r="L1403" s="140"/>
    </row>
    <row r="1404" spans="12:12" x14ac:dyDescent="0.25">
      <c r="L1404" s="140"/>
    </row>
    <row r="1405" spans="12:12" x14ac:dyDescent="0.25">
      <c r="L1405" s="140"/>
    </row>
    <row r="1406" spans="12:12" x14ac:dyDescent="0.25">
      <c r="L1406" s="140"/>
    </row>
    <row r="1407" spans="12:12" x14ac:dyDescent="0.25">
      <c r="L1407" s="140"/>
    </row>
    <row r="1408" spans="12:12" x14ac:dyDescent="0.25">
      <c r="L1408" s="140"/>
    </row>
    <row r="1409" spans="12:12" x14ac:dyDescent="0.25">
      <c r="L1409" s="140"/>
    </row>
    <row r="1410" spans="12:12" x14ac:dyDescent="0.25">
      <c r="L1410" s="140"/>
    </row>
    <row r="1411" spans="12:12" x14ac:dyDescent="0.25">
      <c r="L1411" s="140"/>
    </row>
    <row r="1412" spans="12:12" x14ac:dyDescent="0.25">
      <c r="L1412" s="140"/>
    </row>
    <row r="1413" spans="12:12" x14ac:dyDescent="0.25">
      <c r="L1413" s="140"/>
    </row>
    <row r="1414" spans="12:12" x14ac:dyDescent="0.25">
      <c r="L1414" s="140"/>
    </row>
    <row r="1415" spans="12:12" x14ac:dyDescent="0.25">
      <c r="L1415" s="140"/>
    </row>
    <row r="1416" spans="12:12" x14ac:dyDescent="0.25">
      <c r="L1416" s="140"/>
    </row>
    <row r="1417" spans="12:12" x14ac:dyDescent="0.25">
      <c r="L1417" s="140"/>
    </row>
    <row r="1418" spans="12:12" x14ac:dyDescent="0.25">
      <c r="L1418" s="140"/>
    </row>
    <row r="1419" spans="12:12" x14ac:dyDescent="0.25">
      <c r="L1419" s="140"/>
    </row>
    <row r="1420" spans="12:12" x14ac:dyDescent="0.25">
      <c r="L1420" s="140"/>
    </row>
    <row r="1421" spans="12:12" x14ac:dyDescent="0.25">
      <c r="L1421" s="140"/>
    </row>
    <row r="1422" spans="12:12" x14ac:dyDescent="0.25">
      <c r="L1422" s="140"/>
    </row>
    <row r="1423" spans="12:12" x14ac:dyDescent="0.25">
      <c r="L1423" s="140"/>
    </row>
    <row r="1424" spans="12:12" x14ac:dyDescent="0.25">
      <c r="L1424" s="140"/>
    </row>
    <row r="1425" spans="12:12" x14ac:dyDescent="0.25">
      <c r="L1425" s="140"/>
    </row>
    <row r="1426" spans="12:12" x14ac:dyDescent="0.25">
      <c r="L1426" s="140"/>
    </row>
    <row r="1427" spans="12:12" x14ac:dyDescent="0.25">
      <c r="L1427" s="140"/>
    </row>
    <row r="1428" spans="12:12" x14ac:dyDescent="0.25">
      <c r="L1428" s="140"/>
    </row>
    <row r="1429" spans="12:12" x14ac:dyDescent="0.25">
      <c r="L1429" s="140"/>
    </row>
    <row r="1430" spans="12:12" x14ac:dyDescent="0.25">
      <c r="L1430" s="140"/>
    </row>
    <row r="1431" spans="12:12" x14ac:dyDescent="0.25">
      <c r="L1431" s="140"/>
    </row>
    <row r="1432" spans="12:12" x14ac:dyDescent="0.25">
      <c r="L1432" s="140"/>
    </row>
    <row r="1433" spans="12:12" x14ac:dyDescent="0.25">
      <c r="L1433" s="140"/>
    </row>
    <row r="1434" spans="12:12" x14ac:dyDescent="0.25">
      <c r="L1434" s="140"/>
    </row>
    <row r="1435" spans="12:12" x14ac:dyDescent="0.25">
      <c r="L1435" s="140"/>
    </row>
    <row r="1436" spans="12:12" x14ac:dyDescent="0.25">
      <c r="L1436" s="140"/>
    </row>
    <row r="1437" spans="12:12" x14ac:dyDescent="0.25">
      <c r="L1437" s="140"/>
    </row>
    <row r="1438" spans="12:12" x14ac:dyDescent="0.25">
      <c r="L1438" s="140"/>
    </row>
    <row r="1439" spans="12:12" x14ac:dyDescent="0.25">
      <c r="L1439" s="140"/>
    </row>
    <row r="1440" spans="12:12" x14ac:dyDescent="0.25">
      <c r="L1440" s="140"/>
    </row>
    <row r="1441" spans="12:12" x14ac:dyDescent="0.25">
      <c r="L1441" s="140"/>
    </row>
    <row r="1442" spans="12:12" x14ac:dyDescent="0.25">
      <c r="L1442" s="140"/>
    </row>
    <row r="1443" spans="12:12" x14ac:dyDescent="0.25">
      <c r="L1443" s="140"/>
    </row>
    <row r="1444" spans="12:12" x14ac:dyDescent="0.25">
      <c r="L1444" s="140"/>
    </row>
    <row r="1445" spans="12:12" x14ac:dyDescent="0.25">
      <c r="L1445" s="140"/>
    </row>
    <row r="1446" spans="12:12" x14ac:dyDescent="0.25">
      <c r="L1446" s="140"/>
    </row>
    <row r="1447" spans="12:12" x14ac:dyDescent="0.25">
      <c r="L1447" s="140"/>
    </row>
    <row r="1448" spans="12:12" x14ac:dyDescent="0.25">
      <c r="L1448" s="140"/>
    </row>
    <row r="1449" spans="12:12" x14ac:dyDescent="0.25">
      <c r="L1449" s="140"/>
    </row>
    <row r="1450" spans="12:12" x14ac:dyDescent="0.25">
      <c r="L1450" s="140"/>
    </row>
    <row r="1451" spans="12:12" x14ac:dyDescent="0.25">
      <c r="L1451" s="140"/>
    </row>
    <row r="1452" spans="12:12" x14ac:dyDescent="0.25">
      <c r="L1452" s="140"/>
    </row>
    <row r="1453" spans="12:12" x14ac:dyDescent="0.25">
      <c r="L1453" s="140"/>
    </row>
    <row r="1454" spans="12:12" x14ac:dyDescent="0.25">
      <c r="L1454" s="140"/>
    </row>
    <row r="1455" spans="12:12" x14ac:dyDescent="0.25">
      <c r="L1455" s="140"/>
    </row>
    <row r="1456" spans="12:12" x14ac:dyDescent="0.25">
      <c r="L1456" s="140"/>
    </row>
    <row r="1457" spans="12:12" x14ac:dyDescent="0.25">
      <c r="L1457" s="140"/>
    </row>
    <row r="1458" spans="12:12" x14ac:dyDescent="0.25">
      <c r="L1458" s="140"/>
    </row>
    <row r="1459" spans="12:12" x14ac:dyDescent="0.25">
      <c r="L1459" s="140"/>
    </row>
    <row r="1460" spans="12:12" x14ac:dyDescent="0.25">
      <c r="L1460" s="140"/>
    </row>
    <row r="1461" spans="12:12" x14ac:dyDescent="0.25">
      <c r="L1461" s="140"/>
    </row>
    <row r="1462" spans="12:12" x14ac:dyDescent="0.25">
      <c r="L1462" s="140"/>
    </row>
    <row r="1463" spans="12:12" x14ac:dyDescent="0.25">
      <c r="L1463" s="140"/>
    </row>
    <row r="1464" spans="12:12" x14ac:dyDescent="0.25">
      <c r="L1464" s="140"/>
    </row>
    <row r="1465" spans="12:12" x14ac:dyDescent="0.25">
      <c r="L1465" s="140"/>
    </row>
    <row r="1466" spans="12:12" x14ac:dyDescent="0.25">
      <c r="L1466" s="140"/>
    </row>
    <row r="1467" spans="12:12" x14ac:dyDescent="0.25">
      <c r="L1467" s="140"/>
    </row>
    <row r="1468" spans="12:12" x14ac:dyDescent="0.25">
      <c r="L1468" s="140"/>
    </row>
    <row r="1469" spans="12:12" x14ac:dyDescent="0.25">
      <c r="L1469" s="140"/>
    </row>
    <row r="1470" spans="12:12" x14ac:dyDescent="0.25">
      <c r="L1470" s="140"/>
    </row>
    <row r="1471" spans="12:12" x14ac:dyDescent="0.25">
      <c r="L1471" s="140"/>
    </row>
    <row r="1472" spans="12:12" x14ac:dyDescent="0.25">
      <c r="L1472" s="140"/>
    </row>
    <row r="1473" spans="12:12" x14ac:dyDescent="0.25">
      <c r="L1473" s="140"/>
    </row>
    <row r="1474" spans="12:12" x14ac:dyDescent="0.25">
      <c r="L1474" s="140"/>
    </row>
    <row r="1475" spans="12:12" x14ac:dyDescent="0.25">
      <c r="L1475" s="140"/>
    </row>
    <row r="1476" spans="12:12" x14ac:dyDescent="0.25">
      <c r="L1476" s="140"/>
    </row>
    <row r="1477" spans="12:12" x14ac:dyDescent="0.25">
      <c r="L1477" s="140"/>
    </row>
    <row r="1478" spans="12:12" x14ac:dyDescent="0.25">
      <c r="L1478" s="140"/>
    </row>
    <row r="1479" spans="12:12" x14ac:dyDescent="0.25">
      <c r="L1479" s="140"/>
    </row>
    <row r="1480" spans="12:12" x14ac:dyDescent="0.25">
      <c r="L1480" s="140"/>
    </row>
    <row r="1481" spans="12:12" x14ac:dyDescent="0.25">
      <c r="L1481" s="140"/>
    </row>
    <row r="1482" spans="12:12" x14ac:dyDescent="0.25">
      <c r="L1482" s="140"/>
    </row>
    <row r="1483" spans="12:12" x14ac:dyDescent="0.25">
      <c r="L1483" s="140"/>
    </row>
    <row r="1484" spans="12:12" x14ac:dyDescent="0.25">
      <c r="L1484" s="140"/>
    </row>
    <row r="1485" spans="12:12" x14ac:dyDescent="0.25">
      <c r="L1485" s="140"/>
    </row>
    <row r="1486" spans="12:12" x14ac:dyDescent="0.25">
      <c r="L1486" s="140"/>
    </row>
    <row r="1487" spans="12:12" x14ac:dyDescent="0.25">
      <c r="L1487" s="140"/>
    </row>
    <row r="1488" spans="12:12" x14ac:dyDescent="0.25">
      <c r="L1488" s="140"/>
    </row>
    <row r="1489" spans="12:12" x14ac:dyDescent="0.25">
      <c r="L1489" s="140"/>
    </row>
    <row r="1490" spans="12:12" x14ac:dyDescent="0.25">
      <c r="L1490" s="140"/>
    </row>
    <row r="1491" spans="12:12" x14ac:dyDescent="0.25">
      <c r="L1491" s="140"/>
    </row>
    <row r="1492" spans="12:12" x14ac:dyDescent="0.25">
      <c r="L1492" s="140"/>
    </row>
    <row r="1493" spans="12:12" x14ac:dyDescent="0.25">
      <c r="L1493" s="140"/>
    </row>
    <row r="1494" spans="12:12" x14ac:dyDescent="0.25">
      <c r="L1494" s="140"/>
    </row>
    <row r="1495" spans="12:12" x14ac:dyDescent="0.25">
      <c r="L1495" s="140"/>
    </row>
    <row r="1496" spans="12:12" x14ac:dyDescent="0.25">
      <c r="L1496" s="140"/>
    </row>
    <row r="1497" spans="12:12" x14ac:dyDescent="0.25">
      <c r="L1497" s="140"/>
    </row>
    <row r="1498" spans="12:12" x14ac:dyDescent="0.25">
      <c r="L1498" s="140"/>
    </row>
    <row r="1499" spans="12:12" x14ac:dyDescent="0.25">
      <c r="L1499" s="140"/>
    </row>
    <row r="1500" spans="12:12" x14ac:dyDescent="0.25">
      <c r="L1500" s="140"/>
    </row>
    <row r="1501" spans="12:12" x14ac:dyDescent="0.25">
      <c r="L1501" s="140"/>
    </row>
    <row r="1502" spans="12:12" x14ac:dyDescent="0.25">
      <c r="L1502" s="140"/>
    </row>
    <row r="1503" spans="12:12" x14ac:dyDescent="0.25">
      <c r="L1503" s="140"/>
    </row>
    <row r="1504" spans="12:12" x14ac:dyDescent="0.25">
      <c r="L1504" s="140"/>
    </row>
    <row r="1505" spans="12:12" x14ac:dyDescent="0.25">
      <c r="L1505" s="140"/>
    </row>
    <row r="1506" spans="12:12" x14ac:dyDescent="0.25">
      <c r="L1506" s="140"/>
    </row>
    <row r="1507" spans="12:12" x14ac:dyDescent="0.25">
      <c r="L1507" s="140"/>
    </row>
    <row r="1508" spans="12:12" x14ac:dyDescent="0.25">
      <c r="L1508" s="140"/>
    </row>
    <row r="1509" spans="12:12" x14ac:dyDescent="0.25">
      <c r="L1509" s="140"/>
    </row>
    <row r="1510" spans="12:12" x14ac:dyDescent="0.25">
      <c r="L1510" s="140"/>
    </row>
    <row r="1511" spans="12:12" x14ac:dyDescent="0.25">
      <c r="L1511" s="140"/>
    </row>
    <row r="1512" spans="12:12" x14ac:dyDescent="0.25">
      <c r="L1512" s="140"/>
    </row>
    <row r="1513" spans="12:12" x14ac:dyDescent="0.25">
      <c r="L1513" s="140"/>
    </row>
    <row r="1514" spans="12:12" x14ac:dyDescent="0.25">
      <c r="L1514" s="140"/>
    </row>
    <row r="1515" spans="12:12" x14ac:dyDescent="0.25">
      <c r="L1515" s="140"/>
    </row>
    <row r="1516" spans="12:12" x14ac:dyDescent="0.25">
      <c r="L1516" s="140"/>
    </row>
    <row r="1517" spans="12:12" x14ac:dyDescent="0.25">
      <c r="L1517" s="140"/>
    </row>
    <row r="1518" spans="12:12" x14ac:dyDescent="0.25">
      <c r="L1518" s="140"/>
    </row>
    <row r="1519" spans="12:12" x14ac:dyDescent="0.25">
      <c r="L1519" s="140"/>
    </row>
    <row r="1520" spans="12:12" x14ac:dyDescent="0.25">
      <c r="L1520" s="140"/>
    </row>
    <row r="1521" spans="12:12" x14ac:dyDescent="0.25">
      <c r="L1521" s="140"/>
    </row>
    <row r="1522" spans="12:12" x14ac:dyDescent="0.25">
      <c r="L1522" s="140"/>
    </row>
    <row r="1523" spans="12:12" x14ac:dyDescent="0.25">
      <c r="L1523" s="140"/>
    </row>
    <row r="1524" spans="12:12" x14ac:dyDescent="0.25">
      <c r="L1524" s="140"/>
    </row>
    <row r="1525" spans="12:12" x14ac:dyDescent="0.25">
      <c r="L1525" s="140"/>
    </row>
    <row r="1526" spans="12:12" x14ac:dyDescent="0.25">
      <c r="L1526" s="140"/>
    </row>
    <row r="1527" spans="12:12" x14ac:dyDescent="0.25">
      <c r="L1527" s="140"/>
    </row>
    <row r="1528" spans="12:12" x14ac:dyDescent="0.25">
      <c r="L1528" s="140"/>
    </row>
    <row r="1529" spans="12:12" x14ac:dyDescent="0.25">
      <c r="L1529" s="140"/>
    </row>
    <row r="1530" spans="12:12" x14ac:dyDescent="0.25">
      <c r="L1530" s="140"/>
    </row>
    <row r="1531" spans="12:12" x14ac:dyDescent="0.25">
      <c r="L1531" s="140"/>
    </row>
    <row r="1532" spans="12:12" x14ac:dyDescent="0.25">
      <c r="L1532" s="140"/>
    </row>
    <row r="1533" spans="12:12" x14ac:dyDescent="0.25">
      <c r="L1533" s="140"/>
    </row>
    <row r="1534" spans="12:12" x14ac:dyDescent="0.25">
      <c r="L1534" s="140"/>
    </row>
    <row r="1535" spans="12:12" x14ac:dyDescent="0.25">
      <c r="L1535" s="140"/>
    </row>
    <row r="1536" spans="12:12" x14ac:dyDescent="0.25">
      <c r="L1536" s="140"/>
    </row>
    <row r="1537" spans="12:12" x14ac:dyDescent="0.25">
      <c r="L1537" s="140"/>
    </row>
    <row r="1538" spans="12:12" x14ac:dyDescent="0.25">
      <c r="L1538" s="140"/>
    </row>
    <row r="1539" spans="12:12" x14ac:dyDescent="0.25">
      <c r="L1539" s="140"/>
    </row>
    <row r="1540" spans="12:12" x14ac:dyDescent="0.25">
      <c r="L1540" s="140"/>
    </row>
    <row r="1541" spans="12:12" x14ac:dyDescent="0.25">
      <c r="L1541" s="140"/>
    </row>
    <row r="1542" spans="12:12" x14ac:dyDescent="0.25">
      <c r="L1542" s="140"/>
    </row>
    <row r="1543" spans="12:12" x14ac:dyDescent="0.25">
      <c r="L1543" s="140"/>
    </row>
    <row r="1544" spans="12:12" x14ac:dyDescent="0.25">
      <c r="L1544" s="140"/>
    </row>
    <row r="1545" spans="12:12" x14ac:dyDescent="0.25">
      <c r="L1545" s="140"/>
    </row>
    <row r="1546" spans="12:12" x14ac:dyDescent="0.25">
      <c r="L1546" s="140"/>
    </row>
    <row r="1547" spans="12:12" x14ac:dyDescent="0.25">
      <c r="L1547" s="140"/>
    </row>
    <row r="1548" spans="12:12" x14ac:dyDescent="0.25">
      <c r="L1548" s="140"/>
    </row>
    <row r="1549" spans="12:12" x14ac:dyDescent="0.25">
      <c r="L1549" s="140"/>
    </row>
    <row r="1550" spans="12:12" x14ac:dyDescent="0.25">
      <c r="L1550" s="140"/>
    </row>
    <row r="1551" spans="12:12" x14ac:dyDescent="0.25">
      <c r="L1551" s="140"/>
    </row>
    <row r="1552" spans="12:12" x14ac:dyDescent="0.25">
      <c r="L1552" s="140"/>
    </row>
    <row r="1553" spans="12:12" x14ac:dyDescent="0.25">
      <c r="L1553" s="140"/>
    </row>
    <row r="1554" spans="12:12" x14ac:dyDescent="0.25">
      <c r="L1554" s="140"/>
    </row>
    <row r="1555" spans="12:12" x14ac:dyDescent="0.25">
      <c r="L1555" s="140"/>
    </row>
    <row r="1556" spans="12:12" x14ac:dyDescent="0.25">
      <c r="L1556" s="140"/>
    </row>
    <row r="1557" spans="12:12" x14ac:dyDescent="0.25">
      <c r="L1557" s="140"/>
    </row>
    <row r="1558" spans="12:12" x14ac:dyDescent="0.25">
      <c r="L1558" s="140"/>
    </row>
    <row r="1559" spans="12:12" x14ac:dyDescent="0.25">
      <c r="L1559" s="140"/>
    </row>
    <row r="1560" spans="12:12" x14ac:dyDescent="0.25">
      <c r="L1560" s="140"/>
    </row>
    <row r="1561" spans="12:12" x14ac:dyDescent="0.25">
      <c r="L1561" s="140"/>
    </row>
    <row r="1562" spans="12:12" x14ac:dyDescent="0.25">
      <c r="L1562" s="140"/>
    </row>
    <row r="1563" spans="12:12" x14ac:dyDescent="0.25">
      <c r="L1563" s="140"/>
    </row>
    <row r="1564" spans="12:12" x14ac:dyDescent="0.25">
      <c r="L1564" s="140"/>
    </row>
    <row r="1565" spans="12:12" x14ac:dyDescent="0.25">
      <c r="L1565" s="140"/>
    </row>
    <row r="1566" spans="12:12" x14ac:dyDescent="0.25">
      <c r="L1566" s="140"/>
    </row>
    <row r="1567" spans="12:12" x14ac:dyDescent="0.25">
      <c r="L1567" s="140"/>
    </row>
    <row r="1568" spans="12:12" x14ac:dyDescent="0.25">
      <c r="L1568" s="140"/>
    </row>
    <row r="1569" spans="12:12" x14ac:dyDescent="0.25">
      <c r="L1569" s="140"/>
    </row>
    <row r="1570" spans="12:12" x14ac:dyDescent="0.25">
      <c r="L1570" s="140"/>
    </row>
    <row r="1571" spans="12:12" x14ac:dyDescent="0.25">
      <c r="L1571" s="140"/>
    </row>
    <row r="1572" spans="12:12" x14ac:dyDescent="0.25">
      <c r="L1572" s="140"/>
    </row>
    <row r="1573" spans="12:12" x14ac:dyDescent="0.25">
      <c r="L1573" s="140"/>
    </row>
    <row r="1574" spans="12:12" x14ac:dyDescent="0.25">
      <c r="L1574" s="140"/>
    </row>
    <row r="1575" spans="12:12" x14ac:dyDescent="0.25">
      <c r="L1575" s="140"/>
    </row>
    <row r="1576" spans="12:12" x14ac:dyDescent="0.25">
      <c r="L1576" s="140"/>
    </row>
    <row r="1577" spans="12:12" x14ac:dyDescent="0.25">
      <c r="L1577" s="140"/>
    </row>
    <row r="1578" spans="12:12" x14ac:dyDescent="0.25">
      <c r="L1578" s="140"/>
    </row>
    <row r="1579" spans="12:12" x14ac:dyDescent="0.25">
      <c r="L1579" s="140"/>
    </row>
    <row r="1580" spans="12:12" x14ac:dyDescent="0.25">
      <c r="L1580" s="140"/>
    </row>
    <row r="1581" spans="12:12" x14ac:dyDescent="0.25">
      <c r="L1581" s="140"/>
    </row>
    <row r="1582" spans="12:12" x14ac:dyDescent="0.25">
      <c r="L1582" s="140"/>
    </row>
    <row r="1583" spans="12:12" x14ac:dyDescent="0.25">
      <c r="L1583" s="140"/>
    </row>
    <row r="1584" spans="12:12" x14ac:dyDescent="0.25">
      <c r="L1584" s="140"/>
    </row>
    <row r="1585" spans="12:12" x14ac:dyDescent="0.25">
      <c r="L1585" s="140"/>
    </row>
    <row r="1586" spans="12:12" x14ac:dyDescent="0.25">
      <c r="L1586" s="140"/>
    </row>
    <row r="1587" spans="12:12" x14ac:dyDescent="0.25">
      <c r="L1587" s="140"/>
    </row>
    <row r="1588" spans="12:12" x14ac:dyDescent="0.25">
      <c r="L1588" s="140"/>
    </row>
    <row r="1589" spans="12:12" x14ac:dyDescent="0.25">
      <c r="L1589" s="140"/>
    </row>
    <row r="1590" spans="12:12" x14ac:dyDescent="0.25">
      <c r="L1590" s="140"/>
    </row>
    <row r="1591" spans="12:12" x14ac:dyDescent="0.25">
      <c r="L1591" s="140"/>
    </row>
    <row r="1592" spans="12:12" x14ac:dyDescent="0.25">
      <c r="L1592" s="140"/>
    </row>
    <row r="1593" spans="12:12" x14ac:dyDescent="0.25">
      <c r="L1593" s="140"/>
    </row>
    <row r="1594" spans="12:12" x14ac:dyDescent="0.25">
      <c r="L1594" s="140"/>
    </row>
    <row r="1595" spans="12:12" x14ac:dyDescent="0.25">
      <c r="L1595" s="140"/>
    </row>
    <row r="1596" spans="12:12" x14ac:dyDescent="0.25">
      <c r="L1596" s="140"/>
    </row>
    <row r="1597" spans="12:12" x14ac:dyDescent="0.25">
      <c r="L1597" s="140"/>
    </row>
    <row r="1598" spans="12:12" x14ac:dyDescent="0.25">
      <c r="L1598" s="140"/>
    </row>
    <row r="1599" spans="12:12" x14ac:dyDescent="0.25">
      <c r="L1599" s="140"/>
    </row>
    <row r="1600" spans="12:12" x14ac:dyDescent="0.25">
      <c r="L1600" s="140"/>
    </row>
    <row r="1601" spans="12:12" x14ac:dyDescent="0.25">
      <c r="L1601" s="140"/>
    </row>
    <row r="1602" spans="12:12" x14ac:dyDescent="0.25">
      <c r="L1602" s="140"/>
    </row>
    <row r="1603" spans="12:12" x14ac:dyDescent="0.25">
      <c r="L1603" s="140"/>
    </row>
    <row r="1604" spans="12:12" x14ac:dyDescent="0.25">
      <c r="L1604" s="140"/>
    </row>
    <row r="1605" spans="12:12" x14ac:dyDescent="0.25">
      <c r="L1605" s="140"/>
    </row>
    <row r="1606" spans="12:12" x14ac:dyDescent="0.25">
      <c r="L1606" s="140"/>
    </row>
    <row r="1607" spans="12:12" x14ac:dyDescent="0.25">
      <c r="L1607" s="140"/>
    </row>
    <row r="1608" spans="12:12" x14ac:dyDescent="0.25">
      <c r="L1608" s="140"/>
    </row>
    <row r="1609" spans="12:12" x14ac:dyDescent="0.25">
      <c r="L1609" s="140"/>
    </row>
    <row r="1610" spans="12:12" x14ac:dyDescent="0.25">
      <c r="L1610" s="140"/>
    </row>
    <row r="1611" spans="12:12" x14ac:dyDescent="0.25">
      <c r="L1611" s="140"/>
    </row>
    <row r="1612" spans="12:12" x14ac:dyDescent="0.25">
      <c r="L1612" s="140"/>
    </row>
    <row r="1613" spans="12:12" x14ac:dyDescent="0.25">
      <c r="L1613" s="140"/>
    </row>
    <row r="1614" spans="12:12" x14ac:dyDescent="0.25">
      <c r="L1614" s="140"/>
    </row>
    <row r="1615" spans="12:12" x14ac:dyDescent="0.25">
      <c r="L1615" s="140"/>
    </row>
    <row r="1616" spans="12:12" x14ac:dyDescent="0.25">
      <c r="L1616" s="140"/>
    </row>
    <row r="1617" spans="12:12" x14ac:dyDescent="0.25">
      <c r="L1617" s="140"/>
    </row>
    <row r="1618" spans="12:12" x14ac:dyDescent="0.25">
      <c r="L1618" s="140"/>
    </row>
    <row r="1619" spans="12:12" x14ac:dyDescent="0.25">
      <c r="L1619" s="140"/>
    </row>
    <row r="1620" spans="12:12" x14ac:dyDescent="0.25">
      <c r="L1620" s="140"/>
    </row>
    <row r="1621" spans="12:12" x14ac:dyDescent="0.25">
      <c r="L1621" s="140"/>
    </row>
    <row r="1622" spans="12:12" x14ac:dyDescent="0.25">
      <c r="L1622" s="140"/>
    </row>
    <row r="1623" spans="12:12" x14ac:dyDescent="0.25">
      <c r="L1623" s="140"/>
    </row>
    <row r="1624" spans="12:12" x14ac:dyDescent="0.25">
      <c r="L1624" s="140"/>
    </row>
    <row r="1625" spans="12:12" x14ac:dyDescent="0.25">
      <c r="L1625" s="140"/>
    </row>
    <row r="1626" spans="12:12" x14ac:dyDescent="0.25">
      <c r="L1626" s="140"/>
    </row>
    <row r="1627" spans="12:12" x14ac:dyDescent="0.25">
      <c r="L1627" s="140"/>
    </row>
    <row r="1628" spans="12:12" x14ac:dyDescent="0.25">
      <c r="L1628" s="140"/>
    </row>
    <row r="1629" spans="12:12" x14ac:dyDescent="0.25">
      <c r="L1629" s="140"/>
    </row>
    <row r="1630" spans="12:12" x14ac:dyDescent="0.25">
      <c r="L1630" s="140"/>
    </row>
    <row r="1631" spans="12:12" x14ac:dyDescent="0.25">
      <c r="L1631" s="140"/>
    </row>
    <row r="1632" spans="12:12" x14ac:dyDescent="0.25">
      <c r="L1632" s="140"/>
    </row>
    <row r="1633" spans="12:12" x14ac:dyDescent="0.25">
      <c r="L1633" s="140"/>
    </row>
    <row r="1634" spans="12:12" x14ac:dyDescent="0.25">
      <c r="L1634" s="140"/>
    </row>
    <row r="1635" spans="12:12" x14ac:dyDescent="0.25">
      <c r="L1635" s="140"/>
    </row>
    <row r="1636" spans="12:12" x14ac:dyDescent="0.25">
      <c r="L1636" s="140"/>
    </row>
    <row r="1637" spans="12:12" x14ac:dyDescent="0.25">
      <c r="L1637" s="140"/>
    </row>
    <row r="1638" spans="12:12" x14ac:dyDescent="0.25">
      <c r="L1638" s="140"/>
    </row>
    <row r="1639" spans="12:12" x14ac:dyDescent="0.25">
      <c r="L1639" s="140"/>
    </row>
    <row r="1640" spans="12:12" x14ac:dyDescent="0.25">
      <c r="L1640" s="140"/>
    </row>
    <row r="1641" spans="12:12" x14ac:dyDescent="0.25">
      <c r="L1641" s="140"/>
    </row>
    <row r="1642" spans="12:12" x14ac:dyDescent="0.25">
      <c r="L1642" s="140"/>
    </row>
    <row r="1643" spans="12:12" x14ac:dyDescent="0.25">
      <c r="L1643" s="140"/>
    </row>
    <row r="1644" spans="12:12" x14ac:dyDescent="0.25">
      <c r="L1644" s="140"/>
    </row>
    <row r="1645" spans="12:12" x14ac:dyDescent="0.25">
      <c r="L1645" s="140"/>
    </row>
    <row r="1646" spans="12:12" x14ac:dyDescent="0.25">
      <c r="L1646" s="140"/>
    </row>
    <row r="1647" spans="12:12" x14ac:dyDescent="0.25">
      <c r="L1647" s="140"/>
    </row>
    <row r="1648" spans="12:12" x14ac:dyDescent="0.25">
      <c r="L1648" s="140"/>
    </row>
    <row r="1649" spans="12:12" x14ac:dyDescent="0.25">
      <c r="L1649" s="140"/>
    </row>
    <row r="1650" spans="12:12" x14ac:dyDescent="0.25">
      <c r="L1650" s="140"/>
    </row>
    <row r="1651" spans="12:12" x14ac:dyDescent="0.25">
      <c r="L1651" s="140"/>
    </row>
    <row r="1652" spans="12:12" x14ac:dyDescent="0.25">
      <c r="L1652" s="140"/>
    </row>
    <row r="1653" spans="12:12" x14ac:dyDescent="0.25">
      <c r="L1653" s="140"/>
    </row>
    <row r="1654" spans="12:12" x14ac:dyDescent="0.25">
      <c r="L1654" s="140"/>
    </row>
    <row r="1655" spans="12:12" x14ac:dyDescent="0.25">
      <c r="L1655" s="140"/>
    </row>
    <row r="1656" spans="12:12" x14ac:dyDescent="0.25">
      <c r="L1656" s="140"/>
    </row>
    <row r="1657" spans="12:12" x14ac:dyDescent="0.25">
      <c r="L1657" s="140"/>
    </row>
    <row r="1658" spans="12:12" x14ac:dyDescent="0.25">
      <c r="L1658" s="140"/>
    </row>
    <row r="1659" spans="12:12" x14ac:dyDescent="0.25">
      <c r="L1659" s="140"/>
    </row>
    <row r="1660" spans="12:12" x14ac:dyDescent="0.25">
      <c r="L1660" s="140"/>
    </row>
    <row r="1661" spans="12:12" x14ac:dyDescent="0.25">
      <c r="L1661" s="140"/>
    </row>
    <row r="1662" spans="12:12" x14ac:dyDescent="0.25">
      <c r="L1662" s="140"/>
    </row>
    <row r="1663" spans="12:12" x14ac:dyDescent="0.25">
      <c r="L1663" s="140"/>
    </row>
    <row r="1664" spans="12:12" x14ac:dyDescent="0.25">
      <c r="L1664" s="140"/>
    </row>
    <row r="1665" spans="12:12" x14ac:dyDescent="0.25">
      <c r="L1665" s="140"/>
    </row>
    <row r="1666" spans="12:12" x14ac:dyDescent="0.25">
      <c r="L1666" s="140"/>
    </row>
    <row r="1667" spans="12:12" x14ac:dyDescent="0.25">
      <c r="L1667" s="140"/>
    </row>
    <row r="1668" spans="12:12" x14ac:dyDescent="0.25">
      <c r="L1668" s="140"/>
    </row>
    <row r="1669" spans="12:12" x14ac:dyDescent="0.25">
      <c r="L1669" s="140"/>
    </row>
    <row r="1670" spans="12:12" x14ac:dyDescent="0.25">
      <c r="L1670" s="140"/>
    </row>
    <row r="1671" spans="12:12" x14ac:dyDescent="0.25">
      <c r="L1671" s="140"/>
    </row>
    <row r="1672" spans="12:12" x14ac:dyDescent="0.25">
      <c r="L1672" s="140"/>
    </row>
    <row r="1673" spans="12:12" x14ac:dyDescent="0.25">
      <c r="L1673" s="140"/>
    </row>
    <row r="1674" spans="12:12" x14ac:dyDescent="0.25">
      <c r="L1674" s="140"/>
    </row>
    <row r="1675" spans="12:12" x14ac:dyDescent="0.25">
      <c r="L1675" s="140"/>
    </row>
    <row r="1676" spans="12:12" x14ac:dyDescent="0.25">
      <c r="L1676" s="140"/>
    </row>
    <row r="1677" spans="12:12" x14ac:dyDescent="0.25">
      <c r="L1677" s="140"/>
    </row>
    <row r="1678" spans="12:12" x14ac:dyDescent="0.25">
      <c r="L1678" s="140"/>
    </row>
    <row r="1679" spans="12:12" x14ac:dyDescent="0.25">
      <c r="L1679" s="140"/>
    </row>
    <row r="1680" spans="12:12" x14ac:dyDescent="0.25">
      <c r="L1680" s="140"/>
    </row>
    <row r="1681" spans="12:12" x14ac:dyDescent="0.25">
      <c r="L1681" s="140"/>
    </row>
    <row r="1682" spans="12:12" x14ac:dyDescent="0.25">
      <c r="L1682" s="140"/>
    </row>
    <row r="1683" spans="12:12" x14ac:dyDescent="0.25">
      <c r="L1683" s="140"/>
    </row>
    <row r="1684" spans="12:12" x14ac:dyDescent="0.25">
      <c r="L1684" s="140"/>
    </row>
    <row r="1685" spans="12:12" x14ac:dyDescent="0.25">
      <c r="L1685" s="140"/>
    </row>
    <row r="1686" spans="12:12" x14ac:dyDescent="0.25">
      <c r="L1686" s="140"/>
    </row>
    <row r="1687" spans="12:12" x14ac:dyDescent="0.25">
      <c r="L1687" s="140"/>
    </row>
    <row r="1688" spans="12:12" x14ac:dyDescent="0.25">
      <c r="L1688" s="140"/>
    </row>
    <row r="1689" spans="12:12" x14ac:dyDescent="0.25">
      <c r="L1689" s="140"/>
    </row>
    <row r="1690" spans="12:12" x14ac:dyDescent="0.25">
      <c r="L1690" s="140"/>
    </row>
    <row r="1691" spans="12:12" x14ac:dyDescent="0.25">
      <c r="L1691" s="140"/>
    </row>
    <row r="1692" spans="12:12" x14ac:dyDescent="0.25">
      <c r="L1692" s="140"/>
    </row>
    <row r="1693" spans="12:12" x14ac:dyDescent="0.25">
      <c r="L1693" s="140"/>
    </row>
    <row r="1694" spans="12:12" x14ac:dyDescent="0.25">
      <c r="L1694" s="140"/>
    </row>
    <row r="1695" spans="12:12" x14ac:dyDescent="0.25">
      <c r="L1695" s="140"/>
    </row>
    <row r="1696" spans="12:12" x14ac:dyDescent="0.25">
      <c r="L1696" s="140"/>
    </row>
    <row r="1697" spans="12:12" x14ac:dyDescent="0.25">
      <c r="L1697" s="140"/>
    </row>
    <row r="1698" spans="12:12" x14ac:dyDescent="0.25">
      <c r="L1698" s="140"/>
    </row>
    <row r="1699" spans="12:12" x14ac:dyDescent="0.25">
      <c r="L1699" s="140"/>
    </row>
    <row r="1700" spans="12:12" x14ac:dyDescent="0.25">
      <c r="L1700" s="140"/>
    </row>
    <row r="1701" spans="12:12" x14ac:dyDescent="0.25">
      <c r="L1701" s="140"/>
    </row>
    <row r="1702" spans="12:12" x14ac:dyDescent="0.25">
      <c r="L1702" s="140"/>
    </row>
    <row r="1703" spans="12:12" x14ac:dyDescent="0.25">
      <c r="L1703" s="140"/>
    </row>
    <row r="1704" spans="12:12" x14ac:dyDescent="0.25">
      <c r="L1704" s="140"/>
    </row>
    <row r="1705" spans="12:12" x14ac:dyDescent="0.25">
      <c r="L1705" s="140"/>
    </row>
    <row r="1706" spans="12:12" x14ac:dyDescent="0.25">
      <c r="L1706" s="140"/>
    </row>
    <row r="1707" spans="12:12" x14ac:dyDescent="0.25">
      <c r="L1707" s="140"/>
    </row>
    <row r="1708" spans="12:12" x14ac:dyDescent="0.25">
      <c r="L1708" s="140"/>
    </row>
    <row r="1709" spans="12:12" x14ac:dyDescent="0.25">
      <c r="L1709" s="140"/>
    </row>
    <row r="1710" spans="12:12" x14ac:dyDescent="0.25">
      <c r="L1710" s="140"/>
    </row>
    <row r="1711" spans="12:12" x14ac:dyDescent="0.25">
      <c r="L1711" s="140"/>
    </row>
    <row r="1712" spans="12:12" x14ac:dyDescent="0.25">
      <c r="L1712" s="140"/>
    </row>
    <row r="1713" spans="12:12" x14ac:dyDescent="0.25">
      <c r="L1713" s="140"/>
    </row>
    <row r="1714" spans="12:12" x14ac:dyDescent="0.25">
      <c r="L1714" s="140"/>
    </row>
    <row r="1715" spans="12:12" x14ac:dyDescent="0.25">
      <c r="L1715" s="140"/>
    </row>
    <row r="1716" spans="12:12" x14ac:dyDescent="0.25">
      <c r="L1716" s="140"/>
    </row>
    <row r="1717" spans="12:12" x14ac:dyDescent="0.25">
      <c r="L1717" s="140"/>
    </row>
    <row r="1718" spans="12:12" x14ac:dyDescent="0.25">
      <c r="L1718" s="140"/>
    </row>
    <row r="1719" spans="12:12" x14ac:dyDescent="0.25">
      <c r="L1719" s="140"/>
    </row>
    <row r="1720" spans="12:12" x14ac:dyDescent="0.25">
      <c r="L1720" s="140"/>
    </row>
    <row r="1721" spans="12:12" x14ac:dyDescent="0.25">
      <c r="L1721" s="140"/>
    </row>
    <row r="1722" spans="12:12" x14ac:dyDescent="0.25">
      <c r="L1722" s="140"/>
    </row>
    <row r="1723" spans="12:12" x14ac:dyDescent="0.25">
      <c r="L1723" s="140"/>
    </row>
    <row r="1724" spans="12:12" x14ac:dyDescent="0.25">
      <c r="L1724" s="140"/>
    </row>
    <row r="1725" spans="12:12" x14ac:dyDescent="0.25">
      <c r="L1725" s="140"/>
    </row>
    <row r="1726" spans="12:12" x14ac:dyDescent="0.25">
      <c r="L1726" s="140"/>
    </row>
    <row r="1727" spans="12:12" x14ac:dyDescent="0.25">
      <c r="L1727" s="140"/>
    </row>
    <row r="1728" spans="12:12" x14ac:dyDescent="0.25">
      <c r="L1728" s="140"/>
    </row>
    <row r="1729" spans="12:12" x14ac:dyDescent="0.25">
      <c r="L1729" s="140"/>
    </row>
    <row r="1730" spans="12:12" x14ac:dyDescent="0.25">
      <c r="L1730" s="140"/>
    </row>
    <row r="1731" spans="12:12" x14ac:dyDescent="0.25">
      <c r="L1731" s="140"/>
    </row>
    <row r="1732" spans="12:12" x14ac:dyDescent="0.25">
      <c r="L1732" s="140"/>
    </row>
    <row r="1733" spans="12:12" x14ac:dyDescent="0.25">
      <c r="L1733" s="140"/>
    </row>
    <row r="1734" spans="12:12" x14ac:dyDescent="0.25">
      <c r="L1734" s="140"/>
    </row>
    <row r="1735" spans="12:12" x14ac:dyDescent="0.25">
      <c r="L1735" s="140"/>
    </row>
    <row r="1736" spans="12:12" x14ac:dyDescent="0.25">
      <c r="L1736" s="140"/>
    </row>
    <row r="1737" spans="12:12" x14ac:dyDescent="0.25">
      <c r="L1737" s="140"/>
    </row>
    <row r="1738" spans="12:12" x14ac:dyDescent="0.25">
      <c r="L1738" s="140"/>
    </row>
    <row r="1739" spans="12:12" x14ac:dyDescent="0.25">
      <c r="L1739" s="140"/>
    </row>
    <row r="1740" spans="12:12" x14ac:dyDescent="0.25">
      <c r="L1740" s="140"/>
    </row>
    <row r="1741" spans="12:12" x14ac:dyDescent="0.25">
      <c r="L1741" s="140"/>
    </row>
    <row r="1742" spans="12:12" x14ac:dyDescent="0.25">
      <c r="L1742" s="140"/>
    </row>
    <row r="1743" spans="12:12" x14ac:dyDescent="0.25">
      <c r="L1743" s="140"/>
    </row>
    <row r="1744" spans="12:12" x14ac:dyDescent="0.25">
      <c r="L1744" s="140"/>
    </row>
    <row r="1745" spans="12:12" x14ac:dyDescent="0.25">
      <c r="L1745" s="140"/>
    </row>
    <row r="1746" spans="12:12" x14ac:dyDescent="0.25">
      <c r="L1746" s="140"/>
    </row>
    <row r="1747" spans="12:12" x14ac:dyDescent="0.25">
      <c r="L1747" s="140"/>
    </row>
    <row r="1748" spans="12:12" x14ac:dyDescent="0.25">
      <c r="L1748" s="140"/>
    </row>
    <row r="1749" spans="12:12" x14ac:dyDescent="0.25">
      <c r="L1749" s="140"/>
    </row>
    <row r="1750" spans="12:12" x14ac:dyDescent="0.25">
      <c r="L1750" s="140"/>
    </row>
    <row r="1751" spans="12:12" x14ac:dyDescent="0.25">
      <c r="L1751" s="140"/>
    </row>
    <row r="1752" spans="12:12" x14ac:dyDescent="0.25">
      <c r="L1752" s="140"/>
    </row>
    <row r="1753" spans="12:12" x14ac:dyDescent="0.25">
      <c r="L1753" s="140"/>
    </row>
    <row r="1754" spans="12:12" x14ac:dyDescent="0.25">
      <c r="L1754" s="140"/>
    </row>
    <row r="1755" spans="12:12" x14ac:dyDescent="0.25">
      <c r="L1755" s="140"/>
    </row>
    <row r="1756" spans="12:12" x14ac:dyDescent="0.25">
      <c r="L1756" s="140"/>
    </row>
    <row r="1757" spans="12:12" x14ac:dyDescent="0.25">
      <c r="L1757" s="140"/>
    </row>
    <row r="1758" spans="12:12" x14ac:dyDescent="0.25">
      <c r="L1758" s="140"/>
    </row>
    <row r="1759" spans="12:12" x14ac:dyDescent="0.25">
      <c r="L1759" s="140"/>
    </row>
    <row r="1760" spans="12:12" x14ac:dyDescent="0.25">
      <c r="L1760" s="140"/>
    </row>
    <row r="1761" spans="12:12" x14ac:dyDescent="0.25">
      <c r="L1761" s="140"/>
    </row>
    <row r="1762" spans="12:12" x14ac:dyDescent="0.25">
      <c r="L1762" s="140"/>
    </row>
    <row r="1763" spans="12:12" x14ac:dyDescent="0.25">
      <c r="L1763" s="140"/>
    </row>
    <row r="1764" spans="12:12" x14ac:dyDescent="0.25">
      <c r="L1764" s="140"/>
    </row>
    <row r="1765" spans="12:12" x14ac:dyDescent="0.25">
      <c r="L1765" s="140"/>
    </row>
    <row r="1766" spans="12:12" x14ac:dyDescent="0.25">
      <c r="L1766" s="140"/>
    </row>
    <row r="1767" spans="12:12" x14ac:dyDescent="0.25">
      <c r="L1767" s="140"/>
    </row>
    <row r="1768" spans="12:12" x14ac:dyDescent="0.25">
      <c r="L1768" s="140"/>
    </row>
    <row r="1769" spans="12:12" x14ac:dyDescent="0.25">
      <c r="L1769" s="140"/>
    </row>
    <row r="1770" spans="12:12" x14ac:dyDescent="0.25">
      <c r="L1770" s="140"/>
    </row>
    <row r="1771" spans="12:12" x14ac:dyDescent="0.25">
      <c r="L1771" s="140"/>
    </row>
    <row r="1772" spans="12:12" x14ac:dyDescent="0.25">
      <c r="L1772" s="140"/>
    </row>
    <row r="1773" spans="12:12" x14ac:dyDescent="0.25">
      <c r="L1773" s="140"/>
    </row>
    <row r="1774" spans="12:12" x14ac:dyDescent="0.25">
      <c r="L1774" s="140"/>
    </row>
    <row r="1775" spans="12:12" x14ac:dyDescent="0.25">
      <c r="L1775" s="140"/>
    </row>
    <row r="1776" spans="12:12" x14ac:dyDescent="0.25">
      <c r="L1776" s="140"/>
    </row>
    <row r="1777" spans="12:12" x14ac:dyDescent="0.25">
      <c r="L1777" s="140"/>
    </row>
    <row r="1778" spans="12:12" x14ac:dyDescent="0.25">
      <c r="L1778" s="140"/>
    </row>
    <row r="1779" spans="12:12" x14ac:dyDescent="0.25">
      <c r="L1779" s="140"/>
    </row>
    <row r="1780" spans="12:12" x14ac:dyDescent="0.25">
      <c r="L1780" s="140"/>
    </row>
    <row r="1781" spans="12:12" x14ac:dyDescent="0.25">
      <c r="L1781" s="140"/>
    </row>
    <row r="1782" spans="12:12" x14ac:dyDescent="0.25">
      <c r="L1782" s="140"/>
    </row>
    <row r="1783" spans="12:12" x14ac:dyDescent="0.25">
      <c r="L1783" s="140"/>
    </row>
    <row r="1784" spans="12:12" x14ac:dyDescent="0.25">
      <c r="L1784" s="140"/>
    </row>
    <row r="1785" spans="12:12" x14ac:dyDescent="0.25">
      <c r="L1785" s="140"/>
    </row>
    <row r="1786" spans="12:12" x14ac:dyDescent="0.25">
      <c r="L1786" s="140"/>
    </row>
    <row r="1787" spans="12:12" x14ac:dyDescent="0.25">
      <c r="L1787" s="140"/>
    </row>
    <row r="1788" spans="12:12" x14ac:dyDescent="0.25">
      <c r="L1788" s="140"/>
    </row>
    <row r="1789" spans="12:12" x14ac:dyDescent="0.25">
      <c r="L1789" s="140"/>
    </row>
    <row r="1790" spans="12:12" x14ac:dyDescent="0.25">
      <c r="L1790" s="140"/>
    </row>
    <row r="1791" spans="12:12" x14ac:dyDescent="0.25">
      <c r="L1791" s="140"/>
    </row>
    <row r="1792" spans="12:12" x14ac:dyDescent="0.25">
      <c r="L1792" s="140"/>
    </row>
    <row r="1793" spans="12:12" x14ac:dyDescent="0.25">
      <c r="L1793" s="140"/>
    </row>
    <row r="1794" spans="12:12" x14ac:dyDescent="0.25">
      <c r="L1794" s="140"/>
    </row>
    <row r="1795" spans="12:12" x14ac:dyDescent="0.25">
      <c r="L1795" s="140"/>
    </row>
    <row r="1796" spans="12:12" x14ac:dyDescent="0.25">
      <c r="L1796" s="140"/>
    </row>
    <row r="1797" spans="12:12" x14ac:dyDescent="0.25">
      <c r="L1797" s="140"/>
    </row>
    <row r="1798" spans="12:12" x14ac:dyDescent="0.25">
      <c r="L1798" s="140"/>
    </row>
    <row r="1799" spans="12:12" x14ac:dyDescent="0.25">
      <c r="L1799" s="140"/>
    </row>
    <row r="1800" spans="12:12" x14ac:dyDescent="0.25">
      <c r="L1800" s="140"/>
    </row>
    <row r="1801" spans="12:12" x14ac:dyDescent="0.25">
      <c r="L1801" s="140"/>
    </row>
    <row r="1802" spans="12:12" x14ac:dyDescent="0.25">
      <c r="L1802" s="140"/>
    </row>
    <row r="1803" spans="12:12" x14ac:dyDescent="0.25">
      <c r="L1803" s="140"/>
    </row>
    <row r="1804" spans="12:12" x14ac:dyDescent="0.25">
      <c r="L1804" s="140"/>
    </row>
    <row r="1805" spans="12:12" x14ac:dyDescent="0.25">
      <c r="L1805" s="140"/>
    </row>
    <row r="1806" spans="12:12" x14ac:dyDescent="0.25">
      <c r="L1806" s="140"/>
    </row>
    <row r="1807" spans="12:12" x14ac:dyDescent="0.25">
      <c r="L1807" s="140"/>
    </row>
    <row r="1808" spans="12:12" x14ac:dyDescent="0.25">
      <c r="L1808" s="140"/>
    </row>
    <row r="1809" spans="12:12" x14ac:dyDescent="0.25">
      <c r="L1809" s="140"/>
    </row>
    <row r="1810" spans="12:12" x14ac:dyDescent="0.25">
      <c r="L1810" s="140"/>
    </row>
    <row r="1811" spans="12:12" x14ac:dyDescent="0.25">
      <c r="L1811" s="140"/>
    </row>
    <row r="1812" spans="12:12" x14ac:dyDescent="0.25">
      <c r="L1812" s="140"/>
    </row>
    <row r="1813" spans="12:12" x14ac:dyDescent="0.25">
      <c r="L1813" s="140"/>
    </row>
    <row r="1814" spans="12:12" x14ac:dyDescent="0.25">
      <c r="L1814" s="140"/>
    </row>
    <row r="1815" spans="12:12" x14ac:dyDescent="0.25">
      <c r="L1815" s="140"/>
    </row>
    <row r="1816" spans="12:12" x14ac:dyDescent="0.25">
      <c r="L1816" s="140"/>
    </row>
    <row r="1817" spans="12:12" x14ac:dyDescent="0.25">
      <c r="L1817" s="140"/>
    </row>
    <row r="1818" spans="12:12" x14ac:dyDescent="0.25">
      <c r="L1818" s="140"/>
    </row>
    <row r="1819" spans="12:12" x14ac:dyDescent="0.25">
      <c r="L1819" s="140"/>
    </row>
    <row r="1820" spans="12:12" x14ac:dyDescent="0.25">
      <c r="L1820" s="140"/>
    </row>
    <row r="1821" spans="12:12" x14ac:dyDescent="0.25">
      <c r="L1821" s="140"/>
    </row>
    <row r="1822" spans="12:12" x14ac:dyDescent="0.25">
      <c r="L1822" s="140"/>
    </row>
    <row r="1823" spans="12:12" x14ac:dyDescent="0.25">
      <c r="L1823" s="140"/>
    </row>
    <row r="1824" spans="12:12" x14ac:dyDescent="0.25">
      <c r="L1824" s="140"/>
    </row>
    <row r="1825" spans="12:12" x14ac:dyDescent="0.25">
      <c r="L1825" s="140"/>
    </row>
    <row r="1826" spans="12:12" x14ac:dyDescent="0.25">
      <c r="L1826" s="140"/>
    </row>
    <row r="1827" spans="12:12" x14ac:dyDescent="0.25">
      <c r="L1827" s="140"/>
    </row>
    <row r="1828" spans="12:12" x14ac:dyDescent="0.25">
      <c r="L1828" s="140"/>
    </row>
    <row r="1829" spans="12:12" x14ac:dyDescent="0.25">
      <c r="L1829" s="140"/>
    </row>
    <row r="1830" spans="12:12" x14ac:dyDescent="0.25">
      <c r="L1830" s="140"/>
    </row>
    <row r="1831" spans="12:12" x14ac:dyDescent="0.25">
      <c r="L1831" s="140"/>
    </row>
    <row r="1832" spans="12:12" x14ac:dyDescent="0.25">
      <c r="L1832" s="140"/>
    </row>
    <row r="1833" spans="12:12" x14ac:dyDescent="0.25">
      <c r="L1833" s="140"/>
    </row>
    <row r="1834" spans="12:12" x14ac:dyDescent="0.25">
      <c r="L1834" s="140"/>
    </row>
    <row r="1835" spans="12:12" x14ac:dyDescent="0.25">
      <c r="L1835" s="140"/>
    </row>
    <row r="1836" spans="12:12" x14ac:dyDescent="0.25">
      <c r="L1836" s="140"/>
    </row>
    <row r="1837" spans="12:12" x14ac:dyDescent="0.25">
      <c r="L1837" s="140"/>
    </row>
    <row r="1838" spans="12:12" x14ac:dyDescent="0.25">
      <c r="L1838" s="140"/>
    </row>
    <row r="1839" spans="12:12" x14ac:dyDescent="0.25">
      <c r="L1839" s="140"/>
    </row>
    <row r="1840" spans="12:12" x14ac:dyDescent="0.25">
      <c r="L1840" s="140"/>
    </row>
    <row r="1841" spans="12:12" x14ac:dyDescent="0.25">
      <c r="L1841" s="140"/>
    </row>
    <row r="1842" spans="12:12" x14ac:dyDescent="0.25">
      <c r="L1842" s="140"/>
    </row>
    <row r="1843" spans="12:12" x14ac:dyDescent="0.25">
      <c r="L1843" s="140"/>
    </row>
    <row r="1844" spans="12:12" x14ac:dyDescent="0.25">
      <c r="L1844" s="140"/>
    </row>
    <row r="1845" spans="12:12" x14ac:dyDescent="0.25">
      <c r="L1845" s="140"/>
    </row>
    <row r="1846" spans="12:12" x14ac:dyDescent="0.25">
      <c r="L1846" s="140"/>
    </row>
    <row r="1847" spans="12:12" x14ac:dyDescent="0.25">
      <c r="L1847" s="140"/>
    </row>
    <row r="1848" spans="12:12" x14ac:dyDescent="0.25">
      <c r="L1848" s="140"/>
    </row>
    <row r="1849" spans="12:12" x14ac:dyDescent="0.25">
      <c r="L1849" s="140"/>
    </row>
    <row r="1850" spans="12:12" x14ac:dyDescent="0.25">
      <c r="L1850" s="140"/>
    </row>
    <row r="1851" spans="12:12" x14ac:dyDescent="0.25">
      <c r="L1851" s="140"/>
    </row>
    <row r="1852" spans="12:12" x14ac:dyDescent="0.25">
      <c r="L1852" s="140"/>
    </row>
    <row r="1853" spans="12:12" x14ac:dyDescent="0.25">
      <c r="L1853" s="140"/>
    </row>
    <row r="1854" spans="12:12" x14ac:dyDescent="0.25">
      <c r="L1854" s="140"/>
    </row>
    <row r="1855" spans="12:12" x14ac:dyDescent="0.25">
      <c r="L1855" s="140"/>
    </row>
    <row r="1856" spans="12:12" x14ac:dyDescent="0.25">
      <c r="L1856" s="140"/>
    </row>
    <row r="1857" spans="12:12" x14ac:dyDescent="0.25">
      <c r="L1857" s="140"/>
    </row>
    <row r="1858" spans="12:12" x14ac:dyDescent="0.25">
      <c r="L1858" s="140"/>
    </row>
    <row r="1859" spans="12:12" x14ac:dyDescent="0.25">
      <c r="L1859" s="140"/>
    </row>
    <row r="1860" spans="12:12" x14ac:dyDescent="0.25">
      <c r="L1860" s="140"/>
    </row>
    <row r="1861" spans="12:12" x14ac:dyDescent="0.25">
      <c r="L1861" s="140"/>
    </row>
    <row r="1862" spans="12:12" x14ac:dyDescent="0.25">
      <c r="L1862" s="140"/>
    </row>
    <row r="1863" spans="12:12" x14ac:dyDescent="0.25">
      <c r="L1863" s="140"/>
    </row>
    <row r="1864" spans="12:12" x14ac:dyDescent="0.25">
      <c r="L1864" s="140"/>
    </row>
    <row r="1865" spans="12:12" x14ac:dyDescent="0.25">
      <c r="L1865" s="140"/>
    </row>
    <row r="1866" spans="12:12" x14ac:dyDescent="0.25">
      <c r="L1866" s="140"/>
    </row>
    <row r="1867" spans="12:12" x14ac:dyDescent="0.25">
      <c r="L1867" s="140"/>
    </row>
    <row r="1868" spans="12:12" x14ac:dyDescent="0.25">
      <c r="L1868" s="140"/>
    </row>
    <row r="1869" spans="12:12" x14ac:dyDescent="0.25">
      <c r="L1869" s="140"/>
    </row>
    <row r="1870" spans="12:12" x14ac:dyDescent="0.25">
      <c r="L1870" s="140"/>
    </row>
    <row r="1871" spans="12:12" x14ac:dyDescent="0.25">
      <c r="L1871" s="140"/>
    </row>
    <row r="1872" spans="12:12" x14ac:dyDescent="0.25">
      <c r="L1872" s="140"/>
    </row>
    <row r="1873" spans="12:12" x14ac:dyDescent="0.25">
      <c r="L1873" s="140"/>
    </row>
    <row r="1874" spans="12:12" x14ac:dyDescent="0.25">
      <c r="L1874" s="140"/>
    </row>
    <row r="1875" spans="12:12" x14ac:dyDescent="0.25">
      <c r="L1875" s="140"/>
    </row>
    <row r="1876" spans="12:12" x14ac:dyDescent="0.25">
      <c r="L1876" s="140"/>
    </row>
    <row r="1877" spans="12:12" x14ac:dyDescent="0.25">
      <c r="L1877" s="140"/>
    </row>
    <row r="1878" spans="12:12" x14ac:dyDescent="0.25">
      <c r="L1878" s="140"/>
    </row>
    <row r="1879" spans="12:12" x14ac:dyDescent="0.25">
      <c r="L1879" s="140"/>
    </row>
    <row r="1880" spans="12:12" x14ac:dyDescent="0.25">
      <c r="L1880" s="140"/>
    </row>
    <row r="1881" spans="12:12" x14ac:dyDescent="0.25">
      <c r="L1881" s="140"/>
    </row>
    <row r="1882" spans="12:12" x14ac:dyDescent="0.25">
      <c r="L1882" s="140"/>
    </row>
    <row r="1883" spans="12:12" x14ac:dyDescent="0.25">
      <c r="L1883" s="140"/>
    </row>
    <row r="1884" spans="12:12" x14ac:dyDescent="0.25">
      <c r="L1884" s="140"/>
    </row>
    <row r="1885" spans="12:12" x14ac:dyDescent="0.25">
      <c r="L1885" s="140"/>
    </row>
    <row r="1886" spans="12:12" x14ac:dyDescent="0.25">
      <c r="L1886" s="140"/>
    </row>
    <row r="1887" spans="12:12" x14ac:dyDescent="0.25">
      <c r="L1887" s="140"/>
    </row>
    <row r="1888" spans="12:12" x14ac:dyDescent="0.25">
      <c r="L1888" s="140"/>
    </row>
    <row r="1889" spans="12:12" x14ac:dyDescent="0.25">
      <c r="L1889" s="140"/>
    </row>
    <row r="1890" spans="12:12" x14ac:dyDescent="0.25">
      <c r="L1890" s="140"/>
    </row>
    <row r="1891" spans="12:12" x14ac:dyDescent="0.25">
      <c r="L1891" s="140"/>
    </row>
    <row r="1892" spans="12:12" x14ac:dyDescent="0.25">
      <c r="L1892" s="140"/>
    </row>
    <row r="1893" spans="12:12" x14ac:dyDescent="0.25">
      <c r="L1893" s="140"/>
    </row>
    <row r="1894" spans="12:12" x14ac:dyDescent="0.25">
      <c r="L1894" s="140"/>
    </row>
    <row r="1895" spans="12:12" x14ac:dyDescent="0.25">
      <c r="L1895" s="140"/>
    </row>
    <row r="1896" spans="12:12" x14ac:dyDescent="0.25">
      <c r="L1896" s="140"/>
    </row>
    <row r="1897" spans="12:12" x14ac:dyDescent="0.25">
      <c r="L1897" s="140"/>
    </row>
    <row r="1898" spans="12:12" x14ac:dyDescent="0.25">
      <c r="L1898" s="140"/>
    </row>
    <row r="1899" spans="12:12" x14ac:dyDescent="0.25">
      <c r="L1899" s="140"/>
    </row>
    <row r="1900" spans="12:12" x14ac:dyDescent="0.25">
      <c r="L1900" s="140"/>
    </row>
    <row r="1901" spans="12:12" x14ac:dyDescent="0.25">
      <c r="L1901" s="140"/>
    </row>
    <row r="1902" spans="12:12" x14ac:dyDescent="0.25">
      <c r="L1902" s="140"/>
    </row>
    <row r="1903" spans="12:12" x14ac:dyDescent="0.25">
      <c r="L1903" s="140"/>
    </row>
    <row r="1904" spans="12:12" x14ac:dyDescent="0.25">
      <c r="L1904" s="140"/>
    </row>
    <row r="1905" spans="12:12" x14ac:dyDescent="0.25">
      <c r="L1905" s="140"/>
    </row>
    <row r="1906" spans="12:12" x14ac:dyDescent="0.25">
      <c r="L1906" s="140"/>
    </row>
    <row r="1907" spans="12:12" x14ac:dyDescent="0.25">
      <c r="L1907" s="140"/>
    </row>
    <row r="1908" spans="12:12" x14ac:dyDescent="0.25">
      <c r="L1908" s="140"/>
    </row>
    <row r="1909" spans="12:12" x14ac:dyDescent="0.25">
      <c r="L1909" s="140"/>
    </row>
    <row r="1910" spans="12:12" x14ac:dyDescent="0.25">
      <c r="L1910" s="140"/>
    </row>
    <row r="1911" spans="12:12" x14ac:dyDescent="0.25">
      <c r="L1911" s="140"/>
    </row>
    <row r="1912" spans="12:12" x14ac:dyDescent="0.25">
      <c r="L1912" s="140"/>
    </row>
    <row r="1913" spans="12:12" x14ac:dyDescent="0.25">
      <c r="L1913" s="140"/>
    </row>
    <row r="1914" spans="12:12" x14ac:dyDescent="0.25">
      <c r="L1914" s="140"/>
    </row>
    <row r="1915" spans="12:12" x14ac:dyDescent="0.25">
      <c r="L1915" s="140"/>
    </row>
    <row r="1916" spans="12:12" x14ac:dyDescent="0.25">
      <c r="L1916" s="140"/>
    </row>
    <row r="1917" spans="12:12" x14ac:dyDescent="0.25">
      <c r="L1917" s="140"/>
    </row>
    <row r="1918" spans="12:12" x14ac:dyDescent="0.25">
      <c r="L1918" s="140"/>
    </row>
    <row r="1919" spans="12:12" x14ac:dyDescent="0.25">
      <c r="L1919" s="140"/>
    </row>
    <row r="1920" spans="12:12" x14ac:dyDescent="0.25">
      <c r="L1920" s="140"/>
    </row>
    <row r="1921" spans="12:12" x14ac:dyDescent="0.25">
      <c r="L1921" s="140"/>
    </row>
    <row r="1922" spans="12:12" x14ac:dyDescent="0.25">
      <c r="L1922" s="140"/>
    </row>
    <row r="1923" spans="12:12" x14ac:dyDescent="0.25">
      <c r="L1923" s="140"/>
    </row>
    <row r="1924" spans="12:12" x14ac:dyDescent="0.25">
      <c r="L1924" s="140"/>
    </row>
    <row r="1925" spans="12:12" x14ac:dyDescent="0.25">
      <c r="L1925" s="140"/>
    </row>
    <row r="1926" spans="12:12" x14ac:dyDescent="0.25">
      <c r="L1926" s="140"/>
    </row>
    <row r="1927" spans="12:12" x14ac:dyDescent="0.25">
      <c r="L1927" s="140"/>
    </row>
    <row r="1928" spans="12:12" x14ac:dyDescent="0.25">
      <c r="L1928" s="140"/>
    </row>
    <row r="1929" spans="12:12" x14ac:dyDescent="0.25">
      <c r="L1929" s="140"/>
    </row>
    <row r="1930" spans="12:12" x14ac:dyDescent="0.25">
      <c r="L1930" s="140"/>
    </row>
    <row r="1931" spans="12:12" x14ac:dyDescent="0.25">
      <c r="L1931" s="140"/>
    </row>
    <row r="1932" spans="12:12" x14ac:dyDescent="0.25">
      <c r="L1932" s="140"/>
    </row>
    <row r="1933" spans="12:12" x14ac:dyDescent="0.25">
      <c r="L1933" s="140"/>
    </row>
    <row r="1934" spans="12:12" x14ac:dyDescent="0.25">
      <c r="L1934" s="140"/>
    </row>
    <row r="1935" spans="12:12" x14ac:dyDescent="0.25">
      <c r="L1935" s="140"/>
    </row>
    <row r="1936" spans="12:12" x14ac:dyDescent="0.25">
      <c r="L1936" s="140"/>
    </row>
    <row r="1937" spans="12:12" x14ac:dyDescent="0.25">
      <c r="L1937" s="140"/>
    </row>
    <row r="1938" spans="12:12" x14ac:dyDescent="0.25">
      <c r="L1938" s="140"/>
    </row>
    <row r="1939" spans="12:12" x14ac:dyDescent="0.25">
      <c r="L1939" s="140"/>
    </row>
    <row r="1940" spans="12:12" x14ac:dyDescent="0.25">
      <c r="L1940" s="140"/>
    </row>
    <row r="1941" spans="12:12" x14ac:dyDescent="0.25">
      <c r="L1941" s="140"/>
    </row>
    <row r="1942" spans="12:12" x14ac:dyDescent="0.25">
      <c r="L1942" s="140"/>
    </row>
    <row r="1943" spans="12:12" x14ac:dyDescent="0.25">
      <c r="L1943" s="140"/>
    </row>
    <row r="1944" spans="12:12" x14ac:dyDescent="0.25">
      <c r="L1944" s="140"/>
    </row>
    <row r="1945" spans="12:12" x14ac:dyDescent="0.25">
      <c r="L1945" s="140"/>
    </row>
    <row r="1946" spans="12:12" x14ac:dyDescent="0.25">
      <c r="L1946" s="140"/>
    </row>
    <row r="1947" spans="12:12" x14ac:dyDescent="0.25">
      <c r="L1947" s="140"/>
    </row>
    <row r="1948" spans="12:12" x14ac:dyDescent="0.25">
      <c r="L1948" s="140"/>
    </row>
    <row r="1949" spans="12:12" x14ac:dyDescent="0.25">
      <c r="L1949" s="140"/>
    </row>
    <row r="1950" spans="12:12" x14ac:dyDescent="0.25">
      <c r="L1950" s="140"/>
    </row>
    <row r="1951" spans="12:12" x14ac:dyDescent="0.25">
      <c r="L1951" s="140"/>
    </row>
    <row r="1952" spans="12:12" x14ac:dyDescent="0.25">
      <c r="L1952" s="140"/>
    </row>
    <row r="1953" spans="12:12" x14ac:dyDescent="0.25">
      <c r="L1953" s="140"/>
    </row>
    <row r="1954" spans="12:12" x14ac:dyDescent="0.25">
      <c r="L1954" s="140"/>
    </row>
    <row r="1955" spans="12:12" x14ac:dyDescent="0.25">
      <c r="L1955" s="140"/>
    </row>
    <row r="1956" spans="12:12" x14ac:dyDescent="0.25">
      <c r="L1956" s="140"/>
    </row>
    <row r="1957" spans="12:12" x14ac:dyDescent="0.25">
      <c r="L1957" s="140"/>
    </row>
    <row r="1958" spans="12:12" x14ac:dyDescent="0.25">
      <c r="L1958" s="140"/>
    </row>
    <row r="1959" spans="12:12" x14ac:dyDescent="0.25">
      <c r="L1959" s="140"/>
    </row>
    <row r="1960" spans="12:12" x14ac:dyDescent="0.25">
      <c r="L1960" s="140"/>
    </row>
    <row r="1961" spans="12:12" x14ac:dyDescent="0.25">
      <c r="L1961" s="140"/>
    </row>
    <row r="1962" spans="12:12" x14ac:dyDescent="0.25">
      <c r="L1962" s="140"/>
    </row>
    <row r="1963" spans="12:12" x14ac:dyDescent="0.25">
      <c r="L1963" s="140"/>
    </row>
    <row r="1964" spans="12:12" x14ac:dyDescent="0.25">
      <c r="L1964" s="140"/>
    </row>
    <row r="1965" spans="12:12" x14ac:dyDescent="0.25">
      <c r="L1965" s="140"/>
    </row>
    <row r="1966" spans="12:12" x14ac:dyDescent="0.25">
      <c r="L1966" s="140"/>
    </row>
    <row r="1967" spans="12:12" x14ac:dyDescent="0.25">
      <c r="L1967" s="140"/>
    </row>
    <row r="1968" spans="12:12" x14ac:dyDescent="0.25">
      <c r="L1968" s="140"/>
    </row>
    <row r="1969" spans="12:12" x14ac:dyDescent="0.25">
      <c r="L1969" s="140"/>
    </row>
    <row r="1970" spans="12:12" x14ac:dyDescent="0.25">
      <c r="L1970" s="140"/>
    </row>
    <row r="1971" spans="12:12" x14ac:dyDescent="0.25">
      <c r="L1971" s="140"/>
    </row>
    <row r="1972" spans="12:12" x14ac:dyDescent="0.25">
      <c r="L1972" s="140"/>
    </row>
    <row r="1973" spans="12:12" x14ac:dyDescent="0.25">
      <c r="L1973" s="140"/>
    </row>
    <row r="1974" spans="12:12" x14ac:dyDescent="0.25">
      <c r="L1974" s="140"/>
    </row>
    <row r="1975" spans="12:12" x14ac:dyDescent="0.25">
      <c r="L1975" s="140"/>
    </row>
    <row r="1976" spans="12:12" x14ac:dyDescent="0.25">
      <c r="L1976" s="140"/>
    </row>
    <row r="1977" spans="12:12" x14ac:dyDescent="0.25">
      <c r="L1977" s="140"/>
    </row>
    <row r="1978" spans="12:12" x14ac:dyDescent="0.25">
      <c r="L1978" s="140"/>
    </row>
    <row r="1979" spans="12:12" x14ac:dyDescent="0.25">
      <c r="L1979" s="140"/>
    </row>
    <row r="1980" spans="12:12" x14ac:dyDescent="0.25">
      <c r="L1980" s="140"/>
    </row>
    <row r="1981" spans="12:12" x14ac:dyDescent="0.25">
      <c r="L1981" s="140"/>
    </row>
    <row r="1982" spans="12:12" x14ac:dyDescent="0.25">
      <c r="L1982" s="140"/>
    </row>
    <row r="1983" spans="12:12" x14ac:dyDescent="0.25">
      <c r="L1983" s="140"/>
    </row>
    <row r="1984" spans="12:12" x14ac:dyDescent="0.25">
      <c r="L1984" s="140"/>
    </row>
    <row r="1985" spans="12:12" x14ac:dyDescent="0.25">
      <c r="L1985" s="140"/>
    </row>
    <row r="1986" spans="12:12" x14ac:dyDescent="0.25">
      <c r="L1986" s="140"/>
    </row>
    <row r="1987" spans="12:12" x14ac:dyDescent="0.25">
      <c r="L1987" s="140"/>
    </row>
    <row r="1988" spans="12:12" x14ac:dyDescent="0.25">
      <c r="L1988" s="140"/>
    </row>
    <row r="1989" spans="12:12" x14ac:dyDescent="0.25">
      <c r="L1989" s="140"/>
    </row>
    <row r="1990" spans="12:12" x14ac:dyDescent="0.25">
      <c r="L1990" s="140"/>
    </row>
    <row r="1991" spans="12:12" x14ac:dyDescent="0.25">
      <c r="L1991" s="140"/>
    </row>
    <row r="1992" spans="12:12" x14ac:dyDescent="0.25">
      <c r="L1992" s="140"/>
    </row>
    <row r="1993" spans="12:12" x14ac:dyDescent="0.25">
      <c r="L1993" s="140"/>
    </row>
    <row r="1994" spans="12:12" x14ac:dyDescent="0.25">
      <c r="L1994" s="140"/>
    </row>
    <row r="1995" spans="12:12" x14ac:dyDescent="0.25">
      <c r="L1995" s="140"/>
    </row>
    <row r="1996" spans="12:12" x14ac:dyDescent="0.25">
      <c r="L1996" s="140"/>
    </row>
    <row r="1997" spans="12:12" x14ac:dyDescent="0.25">
      <c r="L1997" s="140"/>
    </row>
    <row r="1998" spans="12:12" x14ac:dyDescent="0.25">
      <c r="L1998" s="140"/>
    </row>
    <row r="1999" spans="12:12" x14ac:dyDescent="0.25">
      <c r="L1999" s="140"/>
    </row>
    <row r="2000" spans="12:12" x14ac:dyDescent="0.25">
      <c r="L2000" s="140"/>
    </row>
    <row r="2001" spans="12:12" x14ac:dyDescent="0.25">
      <c r="L2001" s="140"/>
    </row>
    <row r="2002" spans="12:12" x14ac:dyDescent="0.25">
      <c r="L2002" s="140"/>
    </row>
    <row r="2003" spans="12:12" x14ac:dyDescent="0.25">
      <c r="L2003" s="140"/>
    </row>
    <row r="2004" spans="12:12" x14ac:dyDescent="0.25">
      <c r="L2004" s="140"/>
    </row>
    <row r="2005" spans="12:12" x14ac:dyDescent="0.25">
      <c r="L2005" s="140"/>
    </row>
    <row r="2006" spans="12:12" x14ac:dyDescent="0.25">
      <c r="L2006" s="140"/>
    </row>
    <row r="2007" spans="12:12" x14ac:dyDescent="0.25">
      <c r="L2007" s="140"/>
    </row>
    <row r="2008" spans="12:12" x14ac:dyDescent="0.25">
      <c r="L2008" s="140"/>
    </row>
    <row r="2009" spans="12:12" x14ac:dyDescent="0.25">
      <c r="L2009" s="140"/>
    </row>
    <row r="2010" spans="12:12" x14ac:dyDescent="0.25">
      <c r="L2010" s="140"/>
    </row>
    <row r="2011" spans="12:12" x14ac:dyDescent="0.25">
      <c r="L2011" s="140"/>
    </row>
    <row r="2012" spans="12:12" x14ac:dyDescent="0.25">
      <c r="L2012" s="140"/>
    </row>
    <row r="2013" spans="12:12" x14ac:dyDescent="0.25">
      <c r="L2013" s="140"/>
    </row>
    <row r="2014" spans="12:12" x14ac:dyDescent="0.25">
      <c r="L2014" s="140"/>
    </row>
    <row r="2015" spans="12:12" x14ac:dyDescent="0.25">
      <c r="L2015" s="140"/>
    </row>
    <row r="2016" spans="12:12" x14ac:dyDescent="0.25">
      <c r="L2016" s="140"/>
    </row>
    <row r="2017" spans="12:12" x14ac:dyDescent="0.25">
      <c r="L2017" s="140"/>
    </row>
    <row r="2018" spans="12:12" x14ac:dyDescent="0.25">
      <c r="L2018" s="140"/>
    </row>
    <row r="2019" spans="12:12" x14ac:dyDescent="0.25">
      <c r="L2019" s="140"/>
    </row>
    <row r="2020" spans="12:12" x14ac:dyDescent="0.25">
      <c r="L2020" s="140"/>
    </row>
    <row r="2021" spans="12:12" x14ac:dyDescent="0.25">
      <c r="L2021" s="140"/>
    </row>
    <row r="2022" spans="12:12" x14ac:dyDescent="0.25">
      <c r="L2022" s="140"/>
    </row>
    <row r="2023" spans="12:12" x14ac:dyDescent="0.25">
      <c r="L2023" s="140"/>
    </row>
    <row r="2024" spans="12:12" x14ac:dyDescent="0.25">
      <c r="L2024" s="140"/>
    </row>
    <row r="2025" spans="12:12" x14ac:dyDescent="0.25">
      <c r="L2025" s="140"/>
    </row>
    <row r="2026" spans="12:12" x14ac:dyDescent="0.25">
      <c r="L2026" s="140"/>
    </row>
    <row r="2027" spans="12:12" x14ac:dyDescent="0.25">
      <c r="L2027" s="140"/>
    </row>
    <row r="2028" spans="12:12" x14ac:dyDescent="0.25">
      <c r="L2028" s="140"/>
    </row>
    <row r="2029" spans="12:12" x14ac:dyDescent="0.25">
      <c r="L2029" s="140"/>
    </row>
    <row r="2030" spans="12:12" x14ac:dyDescent="0.25">
      <c r="L2030" s="140"/>
    </row>
    <row r="2031" spans="12:12" x14ac:dyDescent="0.25">
      <c r="L2031" s="140"/>
    </row>
    <row r="2032" spans="12:12" x14ac:dyDescent="0.25">
      <c r="L2032" s="140"/>
    </row>
    <row r="2033" spans="12:12" x14ac:dyDescent="0.25">
      <c r="L2033" s="140"/>
    </row>
    <row r="2034" spans="12:12" x14ac:dyDescent="0.25">
      <c r="L2034" s="140"/>
    </row>
    <row r="2035" spans="12:12" x14ac:dyDescent="0.25">
      <c r="L2035" s="140"/>
    </row>
    <row r="2036" spans="12:12" x14ac:dyDescent="0.25">
      <c r="L2036" s="140"/>
    </row>
    <row r="2037" spans="12:12" x14ac:dyDescent="0.25">
      <c r="L2037" s="140"/>
    </row>
    <row r="2038" spans="12:12" x14ac:dyDescent="0.25">
      <c r="L2038" s="140"/>
    </row>
    <row r="2039" spans="12:12" x14ac:dyDescent="0.25">
      <c r="L2039" s="140"/>
    </row>
    <row r="2040" spans="12:12" x14ac:dyDescent="0.25">
      <c r="L2040" s="140"/>
    </row>
    <row r="2041" spans="12:12" x14ac:dyDescent="0.25">
      <c r="L2041" s="140"/>
    </row>
    <row r="2042" spans="12:12" x14ac:dyDescent="0.25">
      <c r="L2042" s="140"/>
    </row>
    <row r="2043" spans="12:12" x14ac:dyDescent="0.25">
      <c r="L2043" s="140"/>
    </row>
    <row r="2044" spans="12:12" x14ac:dyDescent="0.25">
      <c r="L2044" s="140"/>
    </row>
    <row r="2045" spans="12:12" x14ac:dyDescent="0.25">
      <c r="L2045" s="140"/>
    </row>
    <row r="2046" spans="12:12" x14ac:dyDescent="0.25">
      <c r="L2046" s="140"/>
    </row>
    <row r="2047" spans="12:12" x14ac:dyDescent="0.25">
      <c r="L2047" s="140"/>
    </row>
    <row r="2048" spans="12:12" x14ac:dyDescent="0.25">
      <c r="L2048" s="140"/>
    </row>
    <row r="2049" spans="12:12" x14ac:dyDescent="0.25">
      <c r="L2049" s="140"/>
    </row>
    <row r="2050" spans="12:12" x14ac:dyDescent="0.25">
      <c r="L2050" s="140"/>
    </row>
    <row r="2051" spans="12:12" x14ac:dyDescent="0.25">
      <c r="L2051" s="140"/>
    </row>
    <row r="2052" spans="12:12" x14ac:dyDescent="0.25">
      <c r="L2052" s="140"/>
    </row>
    <row r="2053" spans="12:12" x14ac:dyDescent="0.25">
      <c r="L2053" s="140"/>
    </row>
    <row r="2054" spans="12:12" x14ac:dyDescent="0.25">
      <c r="L2054" s="140"/>
    </row>
    <row r="2055" spans="12:12" x14ac:dyDescent="0.25">
      <c r="L2055" s="140"/>
    </row>
    <row r="2056" spans="12:12" x14ac:dyDescent="0.25">
      <c r="L2056" s="140"/>
    </row>
    <row r="2057" spans="12:12" x14ac:dyDescent="0.25">
      <c r="L2057" s="140"/>
    </row>
    <row r="2058" spans="12:12" x14ac:dyDescent="0.25">
      <c r="L2058" s="140"/>
    </row>
    <row r="2059" spans="12:12" x14ac:dyDescent="0.25">
      <c r="L2059" s="140"/>
    </row>
    <row r="2060" spans="12:12" x14ac:dyDescent="0.25">
      <c r="L2060" s="140"/>
    </row>
    <row r="2061" spans="12:12" x14ac:dyDescent="0.25">
      <c r="L2061" s="140"/>
    </row>
    <row r="2062" spans="12:12" x14ac:dyDescent="0.25">
      <c r="L2062" s="140"/>
    </row>
    <row r="2063" spans="12:12" x14ac:dyDescent="0.25">
      <c r="L2063" s="140"/>
    </row>
    <row r="2064" spans="12:12" x14ac:dyDescent="0.25">
      <c r="L2064" s="140"/>
    </row>
    <row r="2065" spans="12:12" x14ac:dyDescent="0.25">
      <c r="L2065" s="140"/>
    </row>
    <row r="2066" spans="12:12" x14ac:dyDescent="0.25">
      <c r="L2066" s="140"/>
    </row>
    <row r="2067" spans="12:12" x14ac:dyDescent="0.25">
      <c r="L2067" s="140"/>
    </row>
    <row r="2068" spans="12:12" x14ac:dyDescent="0.25">
      <c r="L2068" s="140"/>
    </row>
    <row r="2069" spans="12:12" x14ac:dyDescent="0.25">
      <c r="L2069" s="140"/>
    </row>
    <row r="2070" spans="12:12" x14ac:dyDescent="0.25">
      <c r="L2070" s="140"/>
    </row>
    <row r="2071" spans="12:12" x14ac:dyDescent="0.25">
      <c r="L2071" s="140"/>
    </row>
    <row r="2072" spans="12:12" x14ac:dyDescent="0.25">
      <c r="L2072" s="140"/>
    </row>
    <row r="2073" spans="12:12" x14ac:dyDescent="0.25">
      <c r="L2073" s="140"/>
    </row>
    <row r="2074" spans="12:12" x14ac:dyDescent="0.25">
      <c r="L2074" s="140"/>
    </row>
    <row r="2075" spans="12:12" x14ac:dyDescent="0.25">
      <c r="L2075" s="140"/>
    </row>
    <row r="2076" spans="12:12" x14ac:dyDescent="0.25">
      <c r="L2076" s="140"/>
    </row>
    <row r="2077" spans="12:12" x14ac:dyDescent="0.25">
      <c r="L2077" s="140"/>
    </row>
    <row r="2078" spans="12:12" x14ac:dyDescent="0.25">
      <c r="L2078" s="140"/>
    </row>
    <row r="2079" spans="12:12" x14ac:dyDescent="0.25">
      <c r="L2079" s="140"/>
    </row>
    <row r="2080" spans="12:12" x14ac:dyDescent="0.25">
      <c r="L2080" s="140"/>
    </row>
    <row r="2081" spans="12:12" x14ac:dyDescent="0.25">
      <c r="L2081" s="140"/>
    </row>
    <row r="2082" spans="12:12" x14ac:dyDescent="0.25">
      <c r="L2082" s="140"/>
    </row>
    <row r="2083" spans="12:12" x14ac:dyDescent="0.25">
      <c r="L2083" s="140"/>
    </row>
    <row r="2084" spans="12:12" x14ac:dyDescent="0.25">
      <c r="L2084" s="140"/>
    </row>
    <row r="2085" spans="12:12" x14ac:dyDescent="0.25">
      <c r="L2085" s="140"/>
    </row>
    <row r="2086" spans="12:12" x14ac:dyDescent="0.25">
      <c r="L2086" s="140"/>
    </row>
    <row r="2087" spans="12:12" x14ac:dyDescent="0.25">
      <c r="L2087" s="140"/>
    </row>
    <row r="2088" spans="12:12" x14ac:dyDescent="0.25">
      <c r="L2088" s="140"/>
    </row>
    <row r="2089" spans="12:12" x14ac:dyDescent="0.25">
      <c r="L2089" s="140"/>
    </row>
    <row r="2090" spans="12:12" x14ac:dyDescent="0.25">
      <c r="L2090" s="140"/>
    </row>
    <row r="2091" spans="12:12" x14ac:dyDescent="0.25">
      <c r="L2091" s="140"/>
    </row>
    <row r="2092" spans="12:12" x14ac:dyDescent="0.25">
      <c r="L2092" s="140"/>
    </row>
    <row r="2093" spans="12:12" x14ac:dyDescent="0.25">
      <c r="L2093" s="140"/>
    </row>
    <row r="2094" spans="12:12" x14ac:dyDescent="0.25">
      <c r="L2094" s="140"/>
    </row>
    <row r="2095" spans="12:12" x14ac:dyDescent="0.25">
      <c r="L2095" s="140"/>
    </row>
    <row r="2096" spans="12:12" x14ac:dyDescent="0.25">
      <c r="L2096" s="140"/>
    </row>
    <row r="2097" spans="12:12" x14ac:dyDescent="0.25">
      <c r="L2097" s="140"/>
    </row>
    <row r="2098" spans="12:12" x14ac:dyDescent="0.25">
      <c r="L2098" s="140"/>
    </row>
    <row r="2099" spans="12:12" x14ac:dyDescent="0.25">
      <c r="L2099" s="140"/>
    </row>
    <row r="2100" spans="12:12" x14ac:dyDescent="0.25">
      <c r="L2100" s="140"/>
    </row>
    <row r="2101" spans="12:12" x14ac:dyDescent="0.25">
      <c r="L2101" s="140"/>
    </row>
    <row r="2102" spans="12:12" x14ac:dyDescent="0.25">
      <c r="L2102" s="140"/>
    </row>
    <row r="2103" spans="12:12" x14ac:dyDescent="0.25">
      <c r="L2103" s="140"/>
    </row>
    <row r="2104" spans="12:12" x14ac:dyDescent="0.25">
      <c r="L2104" s="140"/>
    </row>
    <row r="2105" spans="12:12" x14ac:dyDescent="0.25">
      <c r="L2105" s="140"/>
    </row>
    <row r="2106" spans="12:12" x14ac:dyDescent="0.25">
      <c r="L2106" s="140"/>
    </row>
    <row r="2107" spans="12:12" x14ac:dyDescent="0.25">
      <c r="L2107" s="140"/>
    </row>
    <row r="2108" spans="12:12" x14ac:dyDescent="0.25">
      <c r="L2108" s="140"/>
    </row>
    <row r="2109" spans="12:12" x14ac:dyDescent="0.25">
      <c r="L2109" s="140"/>
    </row>
    <row r="2110" spans="12:12" x14ac:dyDescent="0.25">
      <c r="L2110" s="140"/>
    </row>
    <row r="2111" spans="12:12" x14ac:dyDescent="0.25">
      <c r="L2111" s="140"/>
    </row>
    <row r="2112" spans="12:12" x14ac:dyDescent="0.25">
      <c r="L2112" s="140"/>
    </row>
    <row r="2113" spans="12:12" x14ac:dyDescent="0.25">
      <c r="L2113" s="140"/>
    </row>
    <row r="2114" spans="12:12" x14ac:dyDescent="0.25">
      <c r="L2114" s="140"/>
    </row>
    <row r="2115" spans="12:12" x14ac:dyDescent="0.25">
      <c r="L2115" s="140"/>
    </row>
    <row r="2116" spans="12:12" x14ac:dyDescent="0.25">
      <c r="L2116" s="140"/>
    </row>
    <row r="2117" spans="12:12" x14ac:dyDescent="0.25">
      <c r="L2117" s="140"/>
    </row>
    <row r="2118" spans="12:12" x14ac:dyDescent="0.25">
      <c r="L2118" s="140"/>
    </row>
    <row r="2119" spans="12:12" x14ac:dyDescent="0.25">
      <c r="L2119" s="140"/>
    </row>
    <row r="2120" spans="12:12" x14ac:dyDescent="0.25">
      <c r="L2120" s="140"/>
    </row>
    <row r="2121" spans="12:12" x14ac:dyDescent="0.25">
      <c r="L2121" s="140"/>
    </row>
    <row r="2122" spans="12:12" x14ac:dyDescent="0.25">
      <c r="L2122" s="140"/>
    </row>
    <row r="2123" spans="12:12" x14ac:dyDescent="0.25">
      <c r="L2123" s="140"/>
    </row>
    <row r="2124" spans="12:12" x14ac:dyDescent="0.25">
      <c r="L2124" s="140"/>
    </row>
    <row r="2125" spans="12:12" x14ac:dyDescent="0.25">
      <c r="L2125" s="140"/>
    </row>
    <row r="2126" spans="12:12" x14ac:dyDescent="0.25">
      <c r="L2126" s="140"/>
    </row>
    <row r="2127" spans="12:12" x14ac:dyDescent="0.25">
      <c r="L2127" s="140"/>
    </row>
    <row r="2128" spans="12:12" x14ac:dyDescent="0.25">
      <c r="L2128" s="140"/>
    </row>
    <row r="2129" spans="12:12" x14ac:dyDescent="0.25">
      <c r="L2129" s="140"/>
    </row>
    <row r="2130" spans="12:12" x14ac:dyDescent="0.25">
      <c r="L2130" s="140"/>
    </row>
    <row r="2131" spans="12:12" x14ac:dyDescent="0.25">
      <c r="L2131" s="140"/>
    </row>
    <row r="2132" spans="12:12" x14ac:dyDescent="0.25">
      <c r="L2132" s="140"/>
    </row>
    <row r="2133" spans="12:12" x14ac:dyDescent="0.25">
      <c r="L2133" s="140"/>
    </row>
    <row r="2134" spans="12:12" x14ac:dyDescent="0.25">
      <c r="L2134" s="140"/>
    </row>
    <row r="2135" spans="12:12" x14ac:dyDescent="0.25">
      <c r="L2135" s="140"/>
    </row>
    <row r="2136" spans="12:12" x14ac:dyDescent="0.25">
      <c r="L2136" s="140"/>
    </row>
    <row r="2137" spans="12:12" x14ac:dyDescent="0.25">
      <c r="L2137" s="140"/>
    </row>
    <row r="2138" spans="12:12" x14ac:dyDescent="0.25">
      <c r="L2138" s="140"/>
    </row>
    <row r="2139" spans="12:12" x14ac:dyDescent="0.25">
      <c r="L2139" s="140"/>
    </row>
    <row r="2140" spans="12:12" x14ac:dyDescent="0.25">
      <c r="L2140" s="140"/>
    </row>
    <row r="2141" spans="12:12" x14ac:dyDescent="0.25">
      <c r="L2141" s="140"/>
    </row>
    <row r="2142" spans="12:12" x14ac:dyDescent="0.25">
      <c r="L2142" s="140"/>
    </row>
    <row r="2143" spans="12:12" x14ac:dyDescent="0.25">
      <c r="L2143" s="140"/>
    </row>
    <row r="2144" spans="12:12" x14ac:dyDescent="0.25">
      <c r="L2144" s="140"/>
    </row>
    <row r="2145" spans="12:12" x14ac:dyDescent="0.25">
      <c r="L2145" s="140"/>
    </row>
    <row r="2146" spans="12:12" x14ac:dyDescent="0.25">
      <c r="L2146" s="140"/>
    </row>
    <row r="2147" spans="12:12" x14ac:dyDescent="0.25">
      <c r="L2147" s="140"/>
    </row>
    <row r="2148" spans="12:12" x14ac:dyDescent="0.25">
      <c r="L2148" s="140"/>
    </row>
    <row r="2149" spans="12:12" x14ac:dyDescent="0.25">
      <c r="L2149" s="140"/>
    </row>
    <row r="2150" spans="12:12" x14ac:dyDescent="0.25">
      <c r="L2150" s="140"/>
    </row>
    <row r="2151" spans="12:12" x14ac:dyDescent="0.25">
      <c r="L2151" s="140"/>
    </row>
    <row r="2152" spans="12:12" x14ac:dyDescent="0.25">
      <c r="L2152" s="140"/>
    </row>
    <row r="2153" spans="12:12" x14ac:dyDescent="0.25">
      <c r="L2153" s="140"/>
    </row>
    <row r="2154" spans="12:12" x14ac:dyDescent="0.25">
      <c r="L2154" s="140"/>
    </row>
    <row r="2155" spans="12:12" x14ac:dyDescent="0.25">
      <c r="L2155" s="140"/>
    </row>
    <row r="2156" spans="12:12" x14ac:dyDescent="0.25">
      <c r="L2156" s="140"/>
    </row>
    <row r="2157" spans="12:12" x14ac:dyDescent="0.25">
      <c r="L2157" s="140"/>
    </row>
    <row r="2158" spans="12:12" x14ac:dyDescent="0.25">
      <c r="L2158" s="140"/>
    </row>
    <row r="2159" spans="12:12" x14ac:dyDescent="0.25">
      <c r="L2159" s="140"/>
    </row>
    <row r="2160" spans="12:12" x14ac:dyDescent="0.25">
      <c r="L2160" s="140"/>
    </row>
    <row r="2161" spans="12:12" x14ac:dyDescent="0.25">
      <c r="L2161" s="140"/>
    </row>
    <row r="2162" spans="12:12" x14ac:dyDescent="0.25">
      <c r="L2162" s="140"/>
    </row>
    <row r="2163" spans="12:12" x14ac:dyDescent="0.25">
      <c r="L2163" s="140"/>
    </row>
    <row r="2164" spans="12:12" x14ac:dyDescent="0.25">
      <c r="L2164" s="140"/>
    </row>
    <row r="2165" spans="12:12" x14ac:dyDescent="0.25">
      <c r="L2165" s="140"/>
    </row>
    <row r="2166" spans="12:12" x14ac:dyDescent="0.25">
      <c r="L2166" s="140"/>
    </row>
    <row r="2167" spans="12:12" x14ac:dyDescent="0.25">
      <c r="L2167" s="140"/>
    </row>
    <row r="2168" spans="12:12" x14ac:dyDescent="0.25">
      <c r="L2168" s="140"/>
    </row>
    <row r="2169" spans="12:12" x14ac:dyDescent="0.25">
      <c r="L2169" s="140"/>
    </row>
    <row r="2170" spans="12:12" x14ac:dyDescent="0.25">
      <c r="L2170" s="140"/>
    </row>
    <row r="2171" spans="12:12" x14ac:dyDescent="0.25">
      <c r="L2171" s="140"/>
    </row>
    <row r="2172" spans="12:12" x14ac:dyDescent="0.25">
      <c r="L2172" s="140"/>
    </row>
    <row r="2173" spans="12:12" x14ac:dyDescent="0.25">
      <c r="L2173" s="140"/>
    </row>
    <row r="2174" spans="12:12" x14ac:dyDescent="0.25">
      <c r="L2174" s="140"/>
    </row>
    <row r="2175" spans="12:12" x14ac:dyDescent="0.25">
      <c r="L2175" s="140"/>
    </row>
    <row r="2176" spans="12:12" x14ac:dyDescent="0.25">
      <c r="L2176" s="140"/>
    </row>
    <row r="2177" spans="12:12" x14ac:dyDescent="0.25">
      <c r="L2177" s="140"/>
    </row>
    <row r="2178" spans="12:12" x14ac:dyDescent="0.25">
      <c r="L2178" s="140"/>
    </row>
    <row r="2179" spans="12:12" x14ac:dyDescent="0.25">
      <c r="L2179" s="140"/>
    </row>
    <row r="2180" spans="12:12" x14ac:dyDescent="0.25">
      <c r="L2180" s="140"/>
    </row>
    <row r="2181" spans="12:12" x14ac:dyDescent="0.25">
      <c r="L2181" s="140"/>
    </row>
    <row r="2182" spans="12:12" x14ac:dyDescent="0.25">
      <c r="L2182" s="140"/>
    </row>
    <row r="2183" spans="12:12" x14ac:dyDescent="0.25">
      <c r="L2183" s="140"/>
    </row>
    <row r="2184" spans="12:12" x14ac:dyDescent="0.25">
      <c r="L2184" s="140"/>
    </row>
    <row r="2185" spans="12:12" x14ac:dyDescent="0.25">
      <c r="L2185" s="140"/>
    </row>
    <row r="2186" spans="12:12" x14ac:dyDescent="0.25">
      <c r="L2186" s="140"/>
    </row>
    <row r="2187" spans="12:12" x14ac:dyDescent="0.25">
      <c r="L2187" s="140"/>
    </row>
    <row r="2188" spans="12:12" x14ac:dyDescent="0.25">
      <c r="L2188" s="140"/>
    </row>
    <row r="2189" spans="12:12" x14ac:dyDescent="0.25">
      <c r="L2189" s="140"/>
    </row>
    <row r="2190" spans="12:12" x14ac:dyDescent="0.25">
      <c r="L2190" s="140"/>
    </row>
    <row r="2191" spans="12:12" x14ac:dyDescent="0.25">
      <c r="L2191" s="140"/>
    </row>
    <row r="2192" spans="12:12" x14ac:dyDescent="0.25">
      <c r="L2192" s="140"/>
    </row>
    <row r="2193" spans="12:12" x14ac:dyDescent="0.25">
      <c r="L2193" s="140"/>
    </row>
    <row r="2194" spans="12:12" x14ac:dyDescent="0.25">
      <c r="L2194" s="140"/>
    </row>
    <row r="2195" spans="12:12" x14ac:dyDescent="0.25">
      <c r="L2195" s="140"/>
    </row>
    <row r="2196" spans="12:12" x14ac:dyDescent="0.25">
      <c r="L2196" s="140"/>
    </row>
    <row r="2197" spans="12:12" x14ac:dyDescent="0.25">
      <c r="L2197" s="140"/>
    </row>
    <row r="2198" spans="12:12" x14ac:dyDescent="0.25">
      <c r="L2198" s="140"/>
    </row>
    <row r="2199" spans="12:12" x14ac:dyDescent="0.25">
      <c r="L2199" s="140"/>
    </row>
    <row r="2200" spans="12:12" x14ac:dyDescent="0.25">
      <c r="L2200" s="140"/>
    </row>
    <row r="2201" spans="12:12" x14ac:dyDescent="0.25">
      <c r="L2201" s="140"/>
    </row>
    <row r="2202" spans="12:12" x14ac:dyDescent="0.25">
      <c r="L2202" s="140"/>
    </row>
    <row r="2203" spans="12:12" x14ac:dyDescent="0.25">
      <c r="L2203" s="140"/>
    </row>
    <row r="2204" spans="12:12" x14ac:dyDescent="0.25">
      <c r="L2204" s="140"/>
    </row>
    <row r="2205" spans="12:12" x14ac:dyDescent="0.25">
      <c r="L2205" s="140"/>
    </row>
    <row r="2206" spans="12:12" x14ac:dyDescent="0.25">
      <c r="L2206" s="140"/>
    </row>
    <row r="2207" spans="12:12" x14ac:dyDescent="0.25">
      <c r="L2207" s="140"/>
    </row>
    <row r="2208" spans="12:12" x14ac:dyDescent="0.25">
      <c r="L2208" s="140"/>
    </row>
    <row r="2209" spans="12:12" x14ac:dyDescent="0.25">
      <c r="L2209" s="140"/>
    </row>
    <row r="2210" spans="12:12" x14ac:dyDescent="0.25">
      <c r="L2210" s="140"/>
    </row>
    <row r="2211" spans="12:12" x14ac:dyDescent="0.25">
      <c r="L2211" s="140"/>
    </row>
    <row r="2212" spans="12:12" x14ac:dyDescent="0.25">
      <c r="L2212" s="140"/>
    </row>
    <row r="2213" spans="12:12" x14ac:dyDescent="0.25">
      <c r="L2213" s="140"/>
    </row>
    <row r="2214" spans="12:12" x14ac:dyDescent="0.25">
      <c r="L2214" s="140"/>
    </row>
    <row r="2215" spans="12:12" x14ac:dyDescent="0.25">
      <c r="L2215" s="140"/>
    </row>
    <row r="2216" spans="12:12" x14ac:dyDescent="0.25">
      <c r="L2216" s="140"/>
    </row>
    <row r="2217" spans="12:12" x14ac:dyDescent="0.25">
      <c r="L2217" s="140"/>
    </row>
    <row r="2218" spans="12:12" x14ac:dyDescent="0.25">
      <c r="L2218" s="140"/>
    </row>
    <row r="2219" spans="12:12" x14ac:dyDescent="0.25">
      <c r="L2219" s="140"/>
    </row>
    <row r="2220" spans="12:12" x14ac:dyDescent="0.25">
      <c r="L2220" s="140"/>
    </row>
    <row r="2221" spans="12:12" x14ac:dyDescent="0.25">
      <c r="L2221" s="140"/>
    </row>
    <row r="2222" spans="12:12" x14ac:dyDescent="0.25">
      <c r="L2222" s="140"/>
    </row>
    <row r="2223" spans="12:12" x14ac:dyDescent="0.25">
      <c r="L2223" s="140"/>
    </row>
    <row r="2224" spans="12:12" x14ac:dyDescent="0.25">
      <c r="L2224" s="140"/>
    </row>
    <row r="2225" spans="12:12" x14ac:dyDescent="0.25">
      <c r="L2225" s="140"/>
    </row>
    <row r="2226" spans="12:12" x14ac:dyDescent="0.25">
      <c r="L2226" s="140"/>
    </row>
    <row r="2227" spans="12:12" x14ac:dyDescent="0.25">
      <c r="L2227" s="140"/>
    </row>
    <row r="2228" spans="12:12" x14ac:dyDescent="0.25">
      <c r="L2228" s="140"/>
    </row>
    <row r="2229" spans="12:12" x14ac:dyDescent="0.25">
      <c r="L2229" s="140"/>
    </row>
    <row r="2230" spans="12:12" x14ac:dyDescent="0.25">
      <c r="L2230" s="140"/>
    </row>
    <row r="2231" spans="12:12" x14ac:dyDescent="0.25">
      <c r="L2231" s="140"/>
    </row>
    <row r="2232" spans="12:12" x14ac:dyDescent="0.25">
      <c r="L2232" s="140"/>
    </row>
    <row r="2233" spans="12:12" x14ac:dyDescent="0.25">
      <c r="L2233" s="140"/>
    </row>
    <row r="2234" spans="12:12" x14ac:dyDescent="0.25">
      <c r="L2234" s="140"/>
    </row>
    <row r="2235" spans="12:12" x14ac:dyDescent="0.25">
      <c r="L2235" s="140"/>
    </row>
    <row r="2236" spans="12:12" x14ac:dyDescent="0.25">
      <c r="L2236" s="140"/>
    </row>
    <row r="2237" spans="12:12" x14ac:dyDescent="0.25">
      <c r="L2237" s="140"/>
    </row>
    <row r="2238" spans="12:12" x14ac:dyDescent="0.25">
      <c r="L2238" s="140"/>
    </row>
    <row r="2239" spans="12:12" x14ac:dyDescent="0.25">
      <c r="L2239" s="140"/>
    </row>
    <row r="2240" spans="12:12" x14ac:dyDescent="0.25">
      <c r="L2240" s="140"/>
    </row>
    <row r="2241" spans="12:12" x14ac:dyDescent="0.25">
      <c r="L2241" s="140"/>
    </row>
    <row r="2242" spans="12:12" x14ac:dyDescent="0.25">
      <c r="L2242" s="140"/>
    </row>
    <row r="2243" spans="12:12" x14ac:dyDescent="0.25">
      <c r="L2243" s="140"/>
    </row>
    <row r="2244" spans="12:12" x14ac:dyDescent="0.25">
      <c r="L2244" s="140"/>
    </row>
    <row r="2245" spans="12:12" x14ac:dyDescent="0.25">
      <c r="L2245" s="140"/>
    </row>
    <row r="2246" spans="12:12" x14ac:dyDescent="0.25">
      <c r="L2246" s="140"/>
    </row>
    <row r="2247" spans="12:12" x14ac:dyDescent="0.25">
      <c r="L2247" s="140"/>
    </row>
    <row r="2248" spans="12:12" x14ac:dyDescent="0.25">
      <c r="L2248" s="140"/>
    </row>
    <row r="2249" spans="12:12" x14ac:dyDescent="0.25">
      <c r="L2249" s="140"/>
    </row>
    <row r="2250" spans="12:12" x14ac:dyDescent="0.25">
      <c r="L2250" s="140"/>
    </row>
    <row r="2251" spans="12:12" x14ac:dyDescent="0.25">
      <c r="L2251" s="140"/>
    </row>
    <row r="2252" spans="12:12" x14ac:dyDescent="0.25">
      <c r="L2252" s="140"/>
    </row>
    <row r="2253" spans="12:12" x14ac:dyDescent="0.25">
      <c r="L2253" s="140"/>
    </row>
    <row r="2254" spans="12:12" x14ac:dyDescent="0.25">
      <c r="L2254" s="140"/>
    </row>
    <row r="2255" spans="12:12" x14ac:dyDescent="0.25">
      <c r="L2255" s="140"/>
    </row>
    <row r="2256" spans="12:12" x14ac:dyDescent="0.25">
      <c r="L2256" s="140"/>
    </row>
    <row r="2257" spans="12:12" x14ac:dyDescent="0.25">
      <c r="L2257" s="140"/>
    </row>
    <row r="2258" spans="12:12" x14ac:dyDescent="0.25">
      <c r="L2258" s="140"/>
    </row>
    <row r="2259" spans="12:12" x14ac:dyDescent="0.25">
      <c r="L2259" s="140"/>
    </row>
    <row r="2260" spans="12:12" x14ac:dyDescent="0.25">
      <c r="L2260" s="140"/>
    </row>
    <row r="2261" spans="12:12" x14ac:dyDescent="0.25">
      <c r="L2261" s="140"/>
    </row>
    <row r="2262" spans="12:12" x14ac:dyDescent="0.25">
      <c r="L2262" s="140"/>
    </row>
    <row r="2263" spans="12:12" x14ac:dyDescent="0.25">
      <c r="L2263" s="140"/>
    </row>
    <row r="2264" spans="12:12" x14ac:dyDescent="0.25">
      <c r="L2264" s="140"/>
    </row>
    <row r="2265" spans="12:12" x14ac:dyDescent="0.25">
      <c r="L2265" s="140"/>
    </row>
    <row r="2266" spans="12:12" x14ac:dyDescent="0.25">
      <c r="L2266" s="140"/>
    </row>
    <row r="2267" spans="12:12" x14ac:dyDescent="0.25">
      <c r="L2267" s="140"/>
    </row>
    <row r="2268" spans="12:12" x14ac:dyDescent="0.25">
      <c r="L2268" s="140"/>
    </row>
    <row r="2269" spans="12:12" x14ac:dyDescent="0.25">
      <c r="L2269" s="140"/>
    </row>
    <row r="2270" spans="12:12" x14ac:dyDescent="0.25">
      <c r="L2270" s="140"/>
    </row>
    <row r="2271" spans="12:12" x14ac:dyDescent="0.25">
      <c r="L2271" s="140"/>
    </row>
    <row r="2272" spans="12:12" x14ac:dyDescent="0.25">
      <c r="L2272" s="140"/>
    </row>
    <row r="2273" spans="12:12" x14ac:dyDescent="0.25">
      <c r="L2273" s="140"/>
    </row>
    <row r="2274" spans="12:12" x14ac:dyDescent="0.25">
      <c r="L2274" s="140"/>
    </row>
    <row r="2275" spans="12:12" x14ac:dyDescent="0.25">
      <c r="L2275" s="140"/>
    </row>
    <row r="2276" spans="12:12" x14ac:dyDescent="0.25">
      <c r="L2276" s="140"/>
    </row>
    <row r="2277" spans="12:12" x14ac:dyDescent="0.25">
      <c r="L2277" s="140"/>
    </row>
    <row r="2278" spans="12:12" x14ac:dyDescent="0.25">
      <c r="L2278" s="140"/>
    </row>
    <row r="2279" spans="12:12" x14ac:dyDescent="0.25">
      <c r="L2279" s="140"/>
    </row>
    <row r="2280" spans="12:12" x14ac:dyDescent="0.25">
      <c r="L2280" s="140"/>
    </row>
    <row r="2281" spans="12:12" x14ac:dyDescent="0.25">
      <c r="L2281" s="140"/>
    </row>
    <row r="2282" spans="12:12" x14ac:dyDescent="0.25">
      <c r="L2282" s="140"/>
    </row>
    <row r="2283" spans="12:12" x14ac:dyDescent="0.25">
      <c r="L2283" s="140"/>
    </row>
    <row r="2284" spans="12:12" x14ac:dyDescent="0.25">
      <c r="L2284" s="140"/>
    </row>
    <row r="2285" spans="12:12" x14ac:dyDescent="0.25">
      <c r="L2285" s="140"/>
    </row>
    <row r="2286" spans="12:12" x14ac:dyDescent="0.25">
      <c r="L2286" s="140"/>
    </row>
    <row r="2287" spans="12:12" x14ac:dyDescent="0.25">
      <c r="L2287" s="140"/>
    </row>
    <row r="2288" spans="12:12" x14ac:dyDescent="0.25">
      <c r="L2288" s="140"/>
    </row>
    <row r="2289" spans="12:12" x14ac:dyDescent="0.25">
      <c r="L2289" s="140"/>
    </row>
    <row r="2290" spans="12:12" x14ac:dyDescent="0.25">
      <c r="L2290" s="140"/>
    </row>
    <row r="2291" spans="12:12" x14ac:dyDescent="0.25">
      <c r="L2291" s="140"/>
    </row>
    <row r="2292" spans="12:12" x14ac:dyDescent="0.25">
      <c r="L2292" s="140"/>
    </row>
    <row r="2293" spans="12:12" x14ac:dyDescent="0.25">
      <c r="L2293" s="140"/>
    </row>
    <row r="2294" spans="12:12" x14ac:dyDescent="0.25">
      <c r="L2294" s="140"/>
    </row>
    <row r="2295" spans="12:12" x14ac:dyDescent="0.25">
      <c r="L2295" s="140"/>
    </row>
    <row r="2296" spans="12:12" x14ac:dyDescent="0.25">
      <c r="L2296" s="140"/>
    </row>
    <row r="2297" spans="12:12" x14ac:dyDescent="0.25">
      <c r="L2297" s="140"/>
    </row>
    <row r="2298" spans="12:12" x14ac:dyDescent="0.25">
      <c r="L2298" s="140"/>
    </row>
    <row r="2299" spans="12:12" x14ac:dyDescent="0.25">
      <c r="L2299" s="140"/>
    </row>
    <row r="2300" spans="12:12" x14ac:dyDescent="0.25">
      <c r="L2300" s="140"/>
    </row>
    <row r="2301" spans="12:12" x14ac:dyDescent="0.25">
      <c r="L2301" s="140"/>
    </row>
    <row r="2302" spans="12:12" x14ac:dyDescent="0.25">
      <c r="L2302" s="140"/>
    </row>
    <row r="2303" spans="12:12" x14ac:dyDescent="0.25">
      <c r="L2303" s="140"/>
    </row>
    <row r="2304" spans="12:12" x14ac:dyDescent="0.25">
      <c r="L2304" s="140"/>
    </row>
    <row r="2305" spans="12:12" x14ac:dyDescent="0.25">
      <c r="L2305" s="140"/>
    </row>
    <row r="2306" spans="12:12" x14ac:dyDescent="0.25">
      <c r="L2306" s="140"/>
    </row>
    <row r="2307" spans="12:12" x14ac:dyDescent="0.25">
      <c r="L2307" s="140"/>
    </row>
    <row r="2308" spans="12:12" x14ac:dyDescent="0.25">
      <c r="L2308" s="140"/>
    </row>
    <row r="2309" spans="12:12" x14ac:dyDescent="0.25">
      <c r="L2309" s="140"/>
    </row>
    <row r="2310" spans="12:12" x14ac:dyDescent="0.25">
      <c r="L2310" s="140"/>
    </row>
    <row r="2311" spans="12:12" x14ac:dyDescent="0.25">
      <c r="L2311" s="140"/>
    </row>
    <row r="2312" spans="12:12" x14ac:dyDescent="0.25">
      <c r="L2312" s="140"/>
    </row>
    <row r="2313" spans="12:12" x14ac:dyDescent="0.25">
      <c r="L2313" s="140"/>
    </row>
    <row r="2314" spans="12:12" x14ac:dyDescent="0.25">
      <c r="L2314" s="140"/>
    </row>
    <row r="2315" spans="12:12" x14ac:dyDescent="0.25">
      <c r="L2315" s="140"/>
    </row>
    <row r="2316" spans="12:12" x14ac:dyDescent="0.25">
      <c r="L2316" s="140"/>
    </row>
    <row r="2317" spans="12:12" x14ac:dyDescent="0.25">
      <c r="L2317" s="140"/>
    </row>
    <row r="2318" spans="12:12" x14ac:dyDescent="0.25">
      <c r="L2318" s="140"/>
    </row>
    <row r="2319" spans="12:12" x14ac:dyDescent="0.25">
      <c r="L2319" s="140"/>
    </row>
    <row r="2320" spans="12:12" x14ac:dyDescent="0.25">
      <c r="L2320" s="140"/>
    </row>
    <row r="2321" spans="12:12" x14ac:dyDescent="0.25">
      <c r="L2321" s="140"/>
    </row>
    <row r="2322" spans="12:12" x14ac:dyDescent="0.25">
      <c r="L2322" s="140"/>
    </row>
    <row r="2323" spans="12:12" x14ac:dyDescent="0.25">
      <c r="L2323" s="140"/>
    </row>
    <row r="2324" spans="12:12" x14ac:dyDescent="0.25">
      <c r="L2324" s="140"/>
    </row>
    <row r="2325" spans="12:12" x14ac:dyDescent="0.25">
      <c r="L2325" s="140"/>
    </row>
    <row r="2326" spans="12:12" x14ac:dyDescent="0.25">
      <c r="L2326" s="140"/>
    </row>
    <row r="2327" spans="12:12" x14ac:dyDescent="0.25">
      <c r="L2327" s="140"/>
    </row>
    <row r="2328" spans="12:12" x14ac:dyDescent="0.25">
      <c r="L2328" s="140"/>
    </row>
    <row r="2329" spans="12:12" x14ac:dyDescent="0.25">
      <c r="L2329" s="140"/>
    </row>
    <row r="2330" spans="12:12" x14ac:dyDescent="0.25">
      <c r="L2330" s="140"/>
    </row>
    <row r="2331" spans="12:12" x14ac:dyDescent="0.25">
      <c r="L2331" s="140"/>
    </row>
    <row r="2332" spans="12:12" x14ac:dyDescent="0.25">
      <c r="L2332" s="140"/>
    </row>
    <row r="2333" spans="12:12" x14ac:dyDescent="0.25">
      <c r="L2333" s="140"/>
    </row>
    <row r="2334" spans="12:12" x14ac:dyDescent="0.25">
      <c r="L2334" s="140"/>
    </row>
    <row r="2335" spans="12:12" x14ac:dyDescent="0.25">
      <c r="L2335" s="140"/>
    </row>
    <row r="2336" spans="12:12" x14ac:dyDescent="0.25">
      <c r="L2336" s="140"/>
    </row>
    <row r="2337" spans="12:12" x14ac:dyDescent="0.25">
      <c r="L2337" s="140"/>
    </row>
    <row r="2338" spans="12:12" x14ac:dyDescent="0.25">
      <c r="L2338" s="140"/>
    </row>
    <row r="2339" spans="12:12" x14ac:dyDescent="0.25">
      <c r="L2339" s="140"/>
    </row>
    <row r="2340" spans="12:12" x14ac:dyDescent="0.25">
      <c r="L2340" s="140"/>
    </row>
    <row r="2341" spans="12:12" x14ac:dyDescent="0.25">
      <c r="L2341" s="140"/>
    </row>
    <row r="2342" spans="12:12" x14ac:dyDescent="0.25">
      <c r="L2342" s="140"/>
    </row>
    <row r="2343" spans="12:12" x14ac:dyDescent="0.25">
      <c r="L2343" s="140"/>
    </row>
    <row r="2344" spans="12:12" x14ac:dyDescent="0.25">
      <c r="L2344" s="140"/>
    </row>
    <row r="2345" spans="12:12" x14ac:dyDescent="0.25">
      <c r="L2345" s="140"/>
    </row>
    <row r="2346" spans="12:12" x14ac:dyDescent="0.25">
      <c r="L2346" s="140"/>
    </row>
    <row r="2347" spans="12:12" x14ac:dyDescent="0.25">
      <c r="L2347" s="140"/>
    </row>
    <row r="2348" spans="12:12" x14ac:dyDescent="0.25">
      <c r="L2348" s="140"/>
    </row>
    <row r="2349" spans="12:12" x14ac:dyDescent="0.25">
      <c r="L2349" s="140"/>
    </row>
    <row r="2350" spans="12:12" x14ac:dyDescent="0.25">
      <c r="L2350" s="140"/>
    </row>
    <row r="2351" spans="12:12" x14ac:dyDescent="0.25">
      <c r="L2351" s="140"/>
    </row>
    <row r="2352" spans="12:12" x14ac:dyDescent="0.25">
      <c r="L2352" s="140"/>
    </row>
    <row r="2353" spans="12:12" x14ac:dyDescent="0.25">
      <c r="L2353" s="140"/>
    </row>
    <row r="2354" spans="12:12" x14ac:dyDescent="0.25">
      <c r="L2354" s="140"/>
    </row>
    <row r="2355" spans="12:12" x14ac:dyDescent="0.25">
      <c r="L2355" s="140"/>
    </row>
    <row r="2356" spans="12:12" x14ac:dyDescent="0.25">
      <c r="L2356" s="140"/>
    </row>
    <row r="2357" spans="12:12" x14ac:dyDescent="0.25">
      <c r="L2357" s="140"/>
    </row>
    <row r="2358" spans="12:12" x14ac:dyDescent="0.25">
      <c r="L2358" s="140"/>
    </row>
    <row r="2359" spans="12:12" x14ac:dyDescent="0.25">
      <c r="L2359" s="140"/>
    </row>
    <row r="2360" spans="12:12" x14ac:dyDescent="0.25">
      <c r="L2360" s="140"/>
    </row>
    <row r="2361" spans="12:12" x14ac:dyDescent="0.25">
      <c r="L2361" s="140"/>
    </row>
    <row r="2362" spans="12:12" x14ac:dyDescent="0.25">
      <c r="L2362" s="140"/>
    </row>
    <row r="2363" spans="12:12" x14ac:dyDescent="0.25">
      <c r="L2363" s="140"/>
    </row>
    <row r="2364" spans="12:12" x14ac:dyDescent="0.25">
      <c r="L2364" s="140"/>
    </row>
    <row r="2365" spans="12:12" x14ac:dyDescent="0.25">
      <c r="L2365" s="140"/>
    </row>
    <row r="2366" spans="12:12" x14ac:dyDescent="0.25">
      <c r="L2366" s="140"/>
    </row>
    <row r="2367" spans="12:12" x14ac:dyDescent="0.25">
      <c r="L2367" s="140"/>
    </row>
    <row r="2368" spans="12:12" x14ac:dyDescent="0.25">
      <c r="L2368" s="140"/>
    </row>
    <row r="2369" spans="12:12" x14ac:dyDescent="0.25">
      <c r="L2369" s="140"/>
    </row>
    <row r="2370" spans="12:12" x14ac:dyDescent="0.25">
      <c r="L2370" s="140"/>
    </row>
    <row r="2371" spans="12:12" x14ac:dyDescent="0.25">
      <c r="L2371" s="140"/>
    </row>
    <row r="2372" spans="12:12" x14ac:dyDescent="0.25">
      <c r="L2372" s="140"/>
    </row>
    <row r="2373" spans="12:12" x14ac:dyDescent="0.25">
      <c r="L2373" s="140"/>
    </row>
    <row r="2374" spans="12:12" x14ac:dyDescent="0.25">
      <c r="L2374" s="140"/>
    </row>
    <row r="2375" spans="12:12" x14ac:dyDescent="0.25">
      <c r="L2375" s="140"/>
    </row>
    <row r="2376" spans="12:12" x14ac:dyDescent="0.25">
      <c r="L2376" s="140"/>
    </row>
    <row r="2377" spans="12:12" x14ac:dyDescent="0.25">
      <c r="L2377" s="140"/>
    </row>
    <row r="2378" spans="12:12" x14ac:dyDescent="0.25">
      <c r="L2378" s="140"/>
    </row>
    <row r="2379" spans="12:12" x14ac:dyDescent="0.25">
      <c r="L2379" s="140"/>
    </row>
    <row r="2380" spans="12:12" x14ac:dyDescent="0.25">
      <c r="L2380" s="140"/>
    </row>
    <row r="2381" spans="12:12" x14ac:dyDescent="0.25">
      <c r="L2381" s="140"/>
    </row>
    <row r="2382" spans="12:12" x14ac:dyDescent="0.25">
      <c r="L2382" s="140"/>
    </row>
    <row r="2383" spans="12:12" x14ac:dyDescent="0.25">
      <c r="L2383" s="140"/>
    </row>
    <row r="2384" spans="12:12" x14ac:dyDescent="0.25">
      <c r="L2384" s="140"/>
    </row>
    <row r="2385" spans="12:12" x14ac:dyDescent="0.25">
      <c r="L2385" s="140"/>
    </row>
    <row r="2386" spans="12:12" x14ac:dyDescent="0.25">
      <c r="L2386" s="140"/>
    </row>
    <row r="2387" spans="12:12" x14ac:dyDescent="0.25">
      <c r="L2387" s="140"/>
    </row>
    <row r="2388" spans="12:12" x14ac:dyDescent="0.25">
      <c r="L2388" s="140"/>
    </row>
    <row r="2389" spans="12:12" x14ac:dyDescent="0.25">
      <c r="L2389" s="140"/>
    </row>
    <row r="2390" spans="12:12" x14ac:dyDescent="0.25">
      <c r="L2390" s="140"/>
    </row>
    <row r="2391" spans="12:12" x14ac:dyDescent="0.25">
      <c r="L2391" s="140"/>
    </row>
    <row r="2392" spans="12:12" x14ac:dyDescent="0.25">
      <c r="L2392" s="140"/>
    </row>
    <row r="2393" spans="12:12" x14ac:dyDescent="0.25">
      <c r="L2393" s="140"/>
    </row>
    <row r="2394" spans="12:12" x14ac:dyDescent="0.25">
      <c r="L2394" s="140"/>
    </row>
    <row r="2395" spans="12:12" x14ac:dyDescent="0.25">
      <c r="L2395" s="140"/>
    </row>
    <row r="2396" spans="12:12" x14ac:dyDescent="0.25">
      <c r="L2396" s="140"/>
    </row>
    <row r="2397" spans="12:12" x14ac:dyDescent="0.25">
      <c r="L2397" s="140"/>
    </row>
    <row r="2398" spans="12:12" x14ac:dyDescent="0.25">
      <c r="L2398" s="140"/>
    </row>
    <row r="2399" spans="12:12" x14ac:dyDescent="0.25">
      <c r="L2399" s="140"/>
    </row>
    <row r="2400" spans="12:12" x14ac:dyDescent="0.25">
      <c r="L2400" s="140"/>
    </row>
    <row r="2401" spans="12:12" x14ac:dyDescent="0.25">
      <c r="L2401" s="140"/>
    </row>
    <row r="2402" spans="12:12" x14ac:dyDescent="0.25">
      <c r="L2402" s="140"/>
    </row>
    <row r="2403" spans="12:12" x14ac:dyDescent="0.25">
      <c r="L2403" s="140"/>
    </row>
    <row r="2404" spans="12:12" x14ac:dyDescent="0.25">
      <c r="L2404" s="140"/>
    </row>
    <row r="2405" spans="12:12" x14ac:dyDescent="0.25">
      <c r="L2405" s="140"/>
    </row>
    <row r="2406" spans="12:12" x14ac:dyDescent="0.25">
      <c r="L2406" s="140"/>
    </row>
    <row r="2407" spans="12:12" x14ac:dyDescent="0.25">
      <c r="L2407" s="140"/>
    </row>
    <row r="2408" spans="12:12" x14ac:dyDescent="0.25">
      <c r="L2408" s="140"/>
    </row>
    <row r="2409" spans="12:12" x14ac:dyDescent="0.25">
      <c r="L2409" s="140"/>
    </row>
    <row r="2410" spans="12:12" x14ac:dyDescent="0.25">
      <c r="L2410" s="140"/>
    </row>
    <row r="2411" spans="12:12" x14ac:dyDescent="0.25">
      <c r="L2411" s="140"/>
    </row>
    <row r="2412" spans="12:12" x14ac:dyDescent="0.25">
      <c r="L2412" s="140"/>
    </row>
    <row r="2413" spans="12:12" x14ac:dyDescent="0.25">
      <c r="L2413" s="140"/>
    </row>
    <row r="2414" spans="12:12" x14ac:dyDescent="0.25">
      <c r="L2414" s="140"/>
    </row>
    <row r="2415" spans="12:12" x14ac:dyDescent="0.25">
      <c r="L2415" s="140"/>
    </row>
    <row r="2416" spans="12:12" x14ac:dyDescent="0.25">
      <c r="L2416" s="140"/>
    </row>
    <row r="2417" spans="12:12" x14ac:dyDescent="0.25">
      <c r="L2417" s="140"/>
    </row>
    <row r="2418" spans="12:12" x14ac:dyDescent="0.25">
      <c r="L2418" s="140"/>
    </row>
    <row r="2419" spans="12:12" x14ac:dyDescent="0.25">
      <c r="L2419" s="140"/>
    </row>
    <row r="2420" spans="12:12" x14ac:dyDescent="0.25">
      <c r="L2420" s="140"/>
    </row>
    <row r="2421" spans="12:12" x14ac:dyDescent="0.25">
      <c r="L2421" s="140"/>
    </row>
    <row r="2422" spans="12:12" x14ac:dyDescent="0.25">
      <c r="L2422" s="140"/>
    </row>
    <row r="2423" spans="12:12" x14ac:dyDescent="0.25">
      <c r="L2423" s="140"/>
    </row>
    <row r="2424" spans="12:12" x14ac:dyDescent="0.25">
      <c r="L2424" s="140"/>
    </row>
    <row r="2425" spans="12:12" x14ac:dyDescent="0.25">
      <c r="L2425" s="140"/>
    </row>
    <row r="2426" spans="12:12" x14ac:dyDescent="0.25">
      <c r="L2426" s="140"/>
    </row>
    <row r="2427" spans="12:12" x14ac:dyDescent="0.25">
      <c r="L2427" s="140"/>
    </row>
    <row r="2428" spans="12:12" x14ac:dyDescent="0.25">
      <c r="L2428" s="140"/>
    </row>
    <row r="2429" spans="12:12" x14ac:dyDescent="0.25">
      <c r="L2429" s="140"/>
    </row>
    <row r="2430" spans="12:12" x14ac:dyDescent="0.25">
      <c r="L2430" s="140"/>
    </row>
    <row r="2431" spans="12:12" x14ac:dyDescent="0.25">
      <c r="L2431" s="140"/>
    </row>
    <row r="2432" spans="12:12" x14ac:dyDescent="0.25">
      <c r="L2432" s="140"/>
    </row>
    <row r="2433" spans="12:12" x14ac:dyDescent="0.25">
      <c r="L2433" s="140"/>
    </row>
    <row r="2434" spans="12:12" x14ac:dyDescent="0.25">
      <c r="L2434" s="140"/>
    </row>
    <row r="2435" spans="12:12" x14ac:dyDescent="0.25">
      <c r="L2435" s="140"/>
    </row>
    <row r="2436" spans="12:12" x14ac:dyDescent="0.25">
      <c r="L2436" s="140"/>
    </row>
    <row r="2437" spans="12:12" x14ac:dyDescent="0.25">
      <c r="L2437" s="140"/>
    </row>
    <row r="2438" spans="12:12" x14ac:dyDescent="0.25">
      <c r="L2438" s="140"/>
    </row>
    <row r="2439" spans="12:12" x14ac:dyDescent="0.25">
      <c r="L2439" s="140"/>
    </row>
    <row r="2440" spans="12:12" x14ac:dyDescent="0.25">
      <c r="L2440" s="140"/>
    </row>
    <row r="2441" spans="12:12" x14ac:dyDescent="0.25">
      <c r="L2441" s="140"/>
    </row>
    <row r="2442" spans="12:12" x14ac:dyDescent="0.25">
      <c r="L2442" s="140"/>
    </row>
    <row r="2443" spans="12:12" x14ac:dyDescent="0.25">
      <c r="L2443" s="140"/>
    </row>
    <row r="2444" spans="12:12" x14ac:dyDescent="0.25">
      <c r="L2444" s="140"/>
    </row>
    <row r="2445" spans="12:12" x14ac:dyDescent="0.25">
      <c r="L2445" s="140"/>
    </row>
    <row r="2446" spans="12:12" x14ac:dyDescent="0.25">
      <c r="L2446" s="140"/>
    </row>
    <row r="2447" spans="12:12" x14ac:dyDescent="0.25">
      <c r="L2447" s="140"/>
    </row>
    <row r="2448" spans="12:12" x14ac:dyDescent="0.25">
      <c r="L2448" s="140"/>
    </row>
    <row r="2449" spans="12:12" x14ac:dyDescent="0.25">
      <c r="L2449" s="140"/>
    </row>
    <row r="2450" spans="12:12" x14ac:dyDescent="0.25">
      <c r="L2450" s="140"/>
    </row>
    <row r="2451" spans="12:12" x14ac:dyDescent="0.25">
      <c r="L2451" s="140"/>
    </row>
    <row r="2452" spans="12:12" x14ac:dyDescent="0.25">
      <c r="L2452" s="140"/>
    </row>
    <row r="2453" spans="12:12" x14ac:dyDescent="0.25">
      <c r="L2453" s="140"/>
    </row>
    <row r="2454" spans="12:12" x14ac:dyDescent="0.25">
      <c r="L2454" s="140"/>
    </row>
    <row r="2455" spans="12:12" x14ac:dyDescent="0.25">
      <c r="L2455" s="140"/>
    </row>
    <row r="2456" spans="12:12" x14ac:dyDescent="0.25">
      <c r="L2456" s="140"/>
    </row>
    <row r="2457" spans="12:12" x14ac:dyDescent="0.25">
      <c r="L2457" s="140"/>
    </row>
    <row r="2458" spans="12:12" x14ac:dyDescent="0.25">
      <c r="L2458" s="140"/>
    </row>
    <row r="2459" spans="12:12" x14ac:dyDescent="0.25">
      <c r="L2459" s="140"/>
    </row>
    <row r="2460" spans="12:12" x14ac:dyDescent="0.25">
      <c r="L2460" s="140"/>
    </row>
    <row r="2461" spans="12:12" x14ac:dyDescent="0.25">
      <c r="L2461" s="140"/>
    </row>
    <row r="2462" spans="12:12" x14ac:dyDescent="0.25">
      <c r="L2462" s="140"/>
    </row>
    <row r="2463" spans="12:12" x14ac:dyDescent="0.25">
      <c r="L2463" s="140"/>
    </row>
    <row r="2464" spans="12:12" x14ac:dyDescent="0.25">
      <c r="L2464" s="140"/>
    </row>
    <row r="2465" spans="12:12" x14ac:dyDescent="0.25">
      <c r="L2465" s="140"/>
    </row>
    <row r="2466" spans="12:12" x14ac:dyDescent="0.25">
      <c r="L2466" s="140"/>
    </row>
    <row r="2467" spans="12:12" x14ac:dyDescent="0.25">
      <c r="L2467" s="140"/>
    </row>
    <row r="2468" spans="12:12" x14ac:dyDescent="0.25">
      <c r="L2468" s="140"/>
    </row>
    <row r="2469" spans="12:12" x14ac:dyDescent="0.25">
      <c r="L2469" s="140"/>
    </row>
    <row r="2470" spans="12:12" x14ac:dyDescent="0.25">
      <c r="L2470" s="140"/>
    </row>
    <row r="2471" spans="12:12" x14ac:dyDescent="0.25">
      <c r="L2471" s="140"/>
    </row>
    <row r="2472" spans="12:12" x14ac:dyDescent="0.25">
      <c r="L2472" s="140"/>
    </row>
    <row r="2473" spans="12:12" x14ac:dyDescent="0.25">
      <c r="L2473" s="140"/>
    </row>
    <row r="2474" spans="12:12" x14ac:dyDescent="0.25">
      <c r="L2474" s="140"/>
    </row>
    <row r="2475" spans="12:12" x14ac:dyDescent="0.25">
      <c r="L2475" s="140"/>
    </row>
    <row r="2476" spans="12:12" x14ac:dyDescent="0.25">
      <c r="L2476" s="140"/>
    </row>
    <row r="2477" spans="12:12" x14ac:dyDescent="0.25">
      <c r="L2477" s="140"/>
    </row>
    <row r="2478" spans="12:12" x14ac:dyDescent="0.25">
      <c r="L2478" s="140"/>
    </row>
    <row r="2479" spans="12:12" x14ac:dyDescent="0.25">
      <c r="L2479" s="140"/>
    </row>
    <row r="2480" spans="12:12" x14ac:dyDescent="0.25">
      <c r="L2480" s="140"/>
    </row>
    <row r="2481" spans="12:12" x14ac:dyDescent="0.25">
      <c r="L2481" s="140"/>
    </row>
    <row r="2482" spans="12:12" x14ac:dyDescent="0.25">
      <c r="L2482" s="140"/>
    </row>
    <row r="2483" spans="12:12" x14ac:dyDescent="0.25">
      <c r="L2483" s="140"/>
    </row>
    <row r="2484" spans="12:12" x14ac:dyDescent="0.25">
      <c r="L2484" s="140"/>
    </row>
    <row r="2485" spans="12:12" x14ac:dyDescent="0.25">
      <c r="L2485" s="140"/>
    </row>
    <row r="2486" spans="12:12" x14ac:dyDescent="0.25">
      <c r="L2486" s="140"/>
    </row>
    <row r="2487" spans="12:12" x14ac:dyDescent="0.25">
      <c r="L2487" s="140"/>
    </row>
    <row r="2488" spans="12:12" x14ac:dyDescent="0.25">
      <c r="L2488" s="140"/>
    </row>
    <row r="2489" spans="12:12" x14ac:dyDescent="0.25">
      <c r="L2489" s="140"/>
    </row>
    <row r="2490" spans="12:12" x14ac:dyDescent="0.25">
      <c r="L2490" s="140"/>
    </row>
    <row r="2491" spans="12:12" x14ac:dyDescent="0.25">
      <c r="L2491" s="140"/>
    </row>
    <row r="2492" spans="12:12" x14ac:dyDescent="0.25">
      <c r="L2492" s="140"/>
    </row>
    <row r="2493" spans="12:12" x14ac:dyDescent="0.25">
      <c r="L2493" s="140"/>
    </row>
    <row r="2494" spans="12:12" x14ac:dyDescent="0.25">
      <c r="L2494" s="140"/>
    </row>
    <row r="2495" spans="12:12" x14ac:dyDescent="0.25">
      <c r="L2495" s="140"/>
    </row>
    <row r="2496" spans="12:12" x14ac:dyDescent="0.25">
      <c r="L2496" s="140"/>
    </row>
    <row r="2497" spans="12:12" x14ac:dyDescent="0.25">
      <c r="L2497" s="140"/>
    </row>
    <row r="2498" spans="12:12" x14ac:dyDescent="0.25">
      <c r="L2498" s="140"/>
    </row>
    <row r="2499" spans="12:12" x14ac:dyDescent="0.25">
      <c r="L2499" s="140"/>
    </row>
    <row r="2500" spans="12:12" x14ac:dyDescent="0.25">
      <c r="L2500" s="140"/>
    </row>
    <row r="2501" spans="12:12" x14ac:dyDescent="0.25">
      <c r="L2501" s="140"/>
    </row>
    <row r="2502" spans="12:12" x14ac:dyDescent="0.25">
      <c r="L2502" s="140"/>
    </row>
    <row r="2503" spans="12:12" x14ac:dyDescent="0.25">
      <c r="L2503" s="140"/>
    </row>
    <row r="2504" spans="12:12" x14ac:dyDescent="0.25">
      <c r="L2504" s="140"/>
    </row>
    <row r="2505" spans="12:12" x14ac:dyDescent="0.25">
      <c r="L2505" s="140"/>
    </row>
    <row r="2506" spans="12:12" x14ac:dyDescent="0.25">
      <c r="L2506" s="140"/>
    </row>
    <row r="2507" spans="12:12" x14ac:dyDescent="0.25">
      <c r="L2507" s="140"/>
    </row>
    <row r="2508" spans="12:12" x14ac:dyDescent="0.25">
      <c r="L2508" s="140"/>
    </row>
    <row r="2509" spans="12:12" x14ac:dyDescent="0.25">
      <c r="L2509" s="140"/>
    </row>
    <row r="2510" spans="12:12" x14ac:dyDescent="0.25">
      <c r="L2510" s="140"/>
    </row>
    <row r="2511" spans="12:12" x14ac:dyDescent="0.25">
      <c r="L2511" s="140"/>
    </row>
    <row r="2512" spans="12:12" x14ac:dyDescent="0.25">
      <c r="L2512" s="140"/>
    </row>
    <row r="2513" spans="12:12" x14ac:dyDescent="0.25">
      <c r="L2513" s="140"/>
    </row>
    <row r="2514" spans="12:12" x14ac:dyDescent="0.25">
      <c r="L2514" s="140"/>
    </row>
    <row r="2515" spans="12:12" x14ac:dyDescent="0.25">
      <c r="L2515" s="140"/>
    </row>
    <row r="2516" spans="12:12" x14ac:dyDescent="0.25">
      <c r="L2516" s="140"/>
    </row>
    <row r="2517" spans="12:12" x14ac:dyDescent="0.25">
      <c r="L2517" s="140"/>
    </row>
    <row r="2518" spans="12:12" x14ac:dyDescent="0.25">
      <c r="L2518" s="140"/>
    </row>
    <row r="2519" spans="12:12" x14ac:dyDescent="0.25">
      <c r="L2519" s="140"/>
    </row>
    <row r="2520" spans="12:12" x14ac:dyDescent="0.25">
      <c r="L2520" s="140"/>
    </row>
    <row r="2521" spans="12:12" x14ac:dyDescent="0.25">
      <c r="L2521" s="140"/>
    </row>
    <row r="2522" spans="12:12" x14ac:dyDescent="0.25">
      <c r="L2522" s="140"/>
    </row>
    <row r="2523" spans="12:12" x14ac:dyDescent="0.25">
      <c r="L2523" s="140"/>
    </row>
    <row r="2524" spans="12:12" x14ac:dyDescent="0.25">
      <c r="L2524" s="140"/>
    </row>
    <row r="2525" spans="12:12" x14ac:dyDescent="0.25">
      <c r="L2525" s="140"/>
    </row>
    <row r="2526" spans="12:12" x14ac:dyDescent="0.25">
      <c r="L2526" s="140"/>
    </row>
    <row r="2527" spans="12:12" x14ac:dyDescent="0.25">
      <c r="L2527" s="140"/>
    </row>
    <row r="2528" spans="12:12" x14ac:dyDescent="0.25">
      <c r="L2528" s="140"/>
    </row>
    <row r="2529" spans="12:12" x14ac:dyDescent="0.25">
      <c r="L2529" s="140"/>
    </row>
    <row r="2530" spans="12:12" x14ac:dyDescent="0.25">
      <c r="L2530" s="140"/>
    </row>
    <row r="2531" spans="12:12" x14ac:dyDescent="0.25">
      <c r="L2531" s="140"/>
    </row>
    <row r="2532" spans="12:12" x14ac:dyDescent="0.25">
      <c r="L2532" s="140"/>
    </row>
    <row r="2533" spans="12:12" x14ac:dyDescent="0.25">
      <c r="L2533" s="140"/>
    </row>
    <row r="2534" spans="12:12" x14ac:dyDescent="0.25">
      <c r="L2534" s="140"/>
    </row>
    <row r="2535" spans="12:12" x14ac:dyDescent="0.25">
      <c r="L2535" s="140"/>
    </row>
    <row r="2536" spans="12:12" x14ac:dyDescent="0.25">
      <c r="L2536" s="140"/>
    </row>
    <row r="2537" spans="12:12" x14ac:dyDescent="0.25">
      <c r="L2537" s="140"/>
    </row>
    <row r="2538" spans="12:12" x14ac:dyDescent="0.25">
      <c r="L2538" s="140"/>
    </row>
    <row r="2539" spans="12:12" x14ac:dyDescent="0.25">
      <c r="L2539" s="140"/>
    </row>
    <row r="2540" spans="12:12" x14ac:dyDescent="0.25">
      <c r="L2540" s="140"/>
    </row>
    <row r="2541" spans="12:12" x14ac:dyDescent="0.25">
      <c r="L2541" s="140"/>
    </row>
    <row r="2542" spans="12:12" x14ac:dyDescent="0.25">
      <c r="L2542" s="140"/>
    </row>
    <row r="2543" spans="12:12" x14ac:dyDescent="0.25">
      <c r="L2543" s="140"/>
    </row>
    <row r="2544" spans="12:12" x14ac:dyDescent="0.25">
      <c r="L2544" s="140"/>
    </row>
    <row r="2545" spans="12:12" x14ac:dyDescent="0.25">
      <c r="L2545" s="140"/>
    </row>
    <row r="2546" spans="12:12" x14ac:dyDescent="0.25">
      <c r="L2546" s="140"/>
    </row>
    <row r="2547" spans="12:12" x14ac:dyDescent="0.25">
      <c r="L2547" s="140"/>
    </row>
    <row r="2548" spans="12:12" x14ac:dyDescent="0.25">
      <c r="L2548" s="140"/>
    </row>
    <row r="2549" spans="12:12" x14ac:dyDescent="0.25">
      <c r="L2549" s="140"/>
    </row>
    <row r="2550" spans="12:12" x14ac:dyDescent="0.25">
      <c r="L2550" s="140"/>
    </row>
    <row r="2551" spans="12:12" x14ac:dyDescent="0.25">
      <c r="L2551" s="140"/>
    </row>
    <row r="2552" spans="12:12" x14ac:dyDescent="0.25">
      <c r="L2552" s="140"/>
    </row>
    <row r="2553" spans="12:12" x14ac:dyDescent="0.25">
      <c r="L2553" s="140"/>
    </row>
    <row r="2554" spans="12:12" x14ac:dyDescent="0.25">
      <c r="L2554" s="140"/>
    </row>
    <row r="2555" spans="12:12" x14ac:dyDescent="0.25">
      <c r="L2555" s="140"/>
    </row>
    <row r="2556" spans="12:12" x14ac:dyDescent="0.25">
      <c r="L2556" s="140"/>
    </row>
    <row r="2557" spans="12:12" x14ac:dyDescent="0.25">
      <c r="L2557" s="140"/>
    </row>
    <row r="2558" spans="12:12" x14ac:dyDescent="0.25">
      <c r="L2558" s="140"/>
    </row>
    <row r="2559" spans="12:12" x14ac:dyDescent="0.25">
      <c r="L2559" s="140"/>
    </row>
    <row r="2560" spans="12:12" x14ac:dyDescent="0.25">
      <c r="L2560" s="140"/>
    </row>
    <row r="2561" spans="12:12" x14ac:dyDescent="0.25">
      <c r="L2561" s="140"/>
    </row>
    <row r="2562" spans="12:12" x14ac:dyDescent="0.25">
      <c r="L2562" s="140"/>
    </row>
    <row r="2563" spans="12:12" x14ac:dyDescent="0.25">
      <c r="L2563" s="140"/>
    </row>
    <row r="2564" spans="12:12" x14ac:dyDescent="0.25">
      <c r="L2564" s="140"/>
    </row>
    <row r="2565" spans="12:12" x14ac:dyDescent="0.25">
      <c r="L2565" s="140"/>
    </row>
    <row r="2566" spans="12:12" x14ac:dyDescent="0.25">
      <c r="L2566" s="140"/>
    </row>
    <row r="2567" spans="12:12" x14ac:dyDescent="0.25">
      <c r="L2567" s="140"/>
    </row>
    <row r="2568" spans="12:12" x14ac:dyDescent="0.25">
      <c r="L2568" s="140"/>
    </row>
    <row r="2569" spans="12:12" x14ac:dyDescent="0.25">
      <c r="L2569" s="140"/>
    </row>
    <row r="2570" spans="12:12" x14ac:dyDescent="0.25">
      <c r="L2570" s="140"/>
    </row>
    <row r="2571" spans="12:12" x14ac:dyDescent="0.25">
      <c r="L2571" s="140"/>
    </row>
    <row r="2572" spans="12:12" x14ac:dyDescent="0.25">
      <c r="L2572" s="140"/>
    </row>
    <row r="2573" spans="12:12" x14ac:dyDescent="0.25">
      <c r="L2573" s="140"/>
    </row>
    <row r="2574" spans="12:12" x14ac:dyDescent="0.25">
      <c r="L2574" s="140"/>
    </row>
    <row r="2575" spans="12:12" x14ac:dyDescent="0.25">
      <c r="L2575" s="140"/>
    </row>
    <row r="2576" spans="12:12" x14ac:dyDescent="0.25">
      <c r="L2576" s="140"/>
    </row>
    <row r="2577" spans="12:12" x14ac:dyDescent="0.25">
      <c r="L2577" s="140"/>
    </row>
    <row r="2578" spans="12:12" x14ac:dyDescent="0.25">
      <c r="L2578" s="140"/>
    </row>
    <row r="2579" spans="12:12" x14ac:dyDescent="0.25">
      <c r="L2579" s="140"/>
    </row>
    <row r="2580" spans="12:12" x14ac:dyDescent="0.25">
      <c r="L2580" s="140"/>
    </row>
    <row r="2581" spans="12:12" x14ac:dyDescent="0.25">
      <c r="L2581" s="140"/>
    </row>
    <row r="2582" spans="12:12" x14ac:dyDescent="0.25">
      <c r="L2582" s="140"/>
    </row>
    <row r="2583" spans="12:12" x14ac:dyDescent="0.25">
      <c r="L2583" s="140"/>
    </row>
    <row r="2584" spans="12:12" x14ac:dyDescent="0.25">
      <c r="L2584" s="140"/>
    </row>
    <row r="2585" spans="12:12" x14ac:dyDescent="0.25">
      <c r="L2585" s="140"/>
    </row>
    <row r="2586" spans="12:12" x14ac:dyDescent="0.25">
      <c r="L2586" s="140"/>
    </row>
    <row r="2587" spans="12:12" x14ac:dyDescent="0.25">
      <c r="L2587" s="140"/>
    </row>
    <row r="2588" spans="12:12" x14ac:dyDescent="0.25">
      <c r="L2588" s="140"/>
    </row>
    <row r="2589" spans="12:12" x14ac:dyDescent="0.25">
      <c r="L2589" s="140"/>
    </row>
    <row r="2590" spans="12:12" x14ac:dyDescent="0.25">
      <c r="L2590" s="140"/>
    </row>
    <row r="2591" spans="12:12" x14ac:dyDescent="0.25">
      <c r="L2591" s="140"/>
    </row>
    <row r="2592" spans="12:12" x14ac:dyDescent="0.25">
      <c r="L2592" s="140"/>
    </row>
    <row r="2593" spans="12:12" x14ac:dyDescent="0.25">
      <c r="L2593" s="140"/>
    </row>
    <row r="2594" spans="12:12" x14ac:dyDescent="0.25">
      <c r="L2594" s="140"/>
    </row>
    <row r="2595" spans="12:12" x14ac:dyDescent="0.25">
      <c r="L2595" s="140"/>
    </row>
    <row r="2596" spans="12:12" x14ac:dyDescent="0.25">
      <c r="L2596" s="140"/>
    </row>
    <row r="2597" spans="12:12" x14ac:dyDescent="0.25">
      <c r="L2597" s="140"/>
    </row>
    <row r="2598" spans="12:12" x14ac:dyDescent="0.25">
      <c r="L2598" s="140"/>
    </row>
    <row r="2599" spans="12:12" x14ac:dyDescent="0.25">
      <c r="L2599" s="140"/>
    </row>
    <row r="2600" spans="12:12" x14ac:dyDescent="0.25">
      <c r="L2600" s="140"/>
    </row>
    <row r="2601" spans="12:12" x14ac:dyDescent="0.25">
      <c r="L2601" s="140"/>
    </row>
    <row r="2602" spans="12:12" x14ac:dyDescent="0.25">
      <c r="L2602" s="140"/>
    </row>
    <row r="2603" spans="12:12" x14ac:dyDescent="0.25">
      <c r="L2603" s="140"/>
    </row>
    <row r="2604" spans="12:12" x14ac:dyDescent="0.25">
      <c r="L2604" s="140"/>
    </row>
    <row r="2605" spans="12:12" x14ac:dyDescent="0.25">
      <c r="L2605" s="140"/>
    </row>
    <row r="2606" spans="12:12" x14ac:dyDescent="0.25">
      <c r="L2606" s="140"/>
    </row>
    <row r="2607" spans="12:12" x14ac:dyDescent="0.25">
      <c r="L2607" s="140"/>
    </row>
    <row r="2608" spans="12:12" x14ac:dyDescent="0.25">
      <c r="L2608" s="140"/>
    </row>
    <row r="2609" spans="12:12" x14ac:dyDescent="0.25">
      <c r="L2609" s="140"/>
    </row>
    <row r="2610" spans="12:12" x14ac:dyDescent="0.25">
      <c r="L2610" s="140"/>
    </row>
    <row r="2611" spans="12:12" x14ac:dyDescent="0.25">
      <c r="L2611" s="140"/>
    </row>
    <row r="2612" spans="12:12" x14ac:dyDescent="0.25">
      <c r="L2612" s="140"/>
    </row>
    <row r="2613" spans="12:12" x14ac:dyDescent="0.25">
      <c r="L2613" s="140"/>
    </row>
    <row r="2614" spans="12:12" x14ac:dyDescent="0.25">
      <c r="L2614" s="140"/>
    </row>
    <row r="2615" spans="12:12" x14ac:dyDescent="0.25">
      <c r="L2615" s="140"/>
    </row>
    <row r="2616" spans="12:12" x14ac:dyDescent="0.25">
      <c r="L2616" s="140"/>
    </row>
    <row r="2617" spans="12:12" x14ac:dyDescent="0.25">
      <c r="L2617" s="140"/>
    </row>
    <row r="2618" spans="12:12" x14ac:dyDescent="0.25">
      <c r="L2618" s="140"/>
    </row>
    <row r="2619" spans="12:12" x14ac:dyDescent="0.25">
      <c r="L2619" s="140"/>
    </row>
    <row r="2620" spans="12:12" x14ac:dyDescent="0.25">
      <c r="L2620" s="140"/>
    </row>
    <row r="2621" spans="12:12" x14ac:dyDescent="0.25">
      <c r="L2621" s="140"/>
    </row>
    <row r="2622" spans="12:12" x14ac:dyDescent="0.25">
      <c r="L2622" s="140"/>
    </row>
    <row r="2623" spans="12:12" x14ac:dyDescent="0.25">
      <c r="L2623" s="140"/>
    </row>
    <row r="2624" spans="12:12" x14ac:dyDescent="0.25">
      <c r="L2624" s="140"/>
    </row>
    <row r="2625" spans="12:12" x14ac:dyDescent="0.25">
      <c r="L2625" s="140"/>
    </row>
    <row r="2626" spans="12:12" x14ac:dyDescent="0.25">
      <c r="L2626" s="140"/>
    </row>
    <row r="2627" spans="12:12" x14ac:dyDescent="0.25">
      <c r="L2627" s="140"/>
    </row>
    <row r="2628" spans="12:12" x14ac:dyDescent="0.25">
      <c r="L2628" s="140"/>
    </row>
    <row r="2629" spans="12:12" x14ac:dyDescent="0.25">
      <c r="L2629" s="140"/>
    </row>
    <row r="2630" spans="12:12" x14ac:dyDescent="0.25">
      <c r="L2630" s="140"/>
    </row>
    <row r="2631" spans="12:12" x14ac:dyDescent="0.25">
      <c r="L2631" s="140"/>
    </row>
    <row r="2632" spans="12:12" x14ac:dyDescent="0.25">
      <c r="L2632" s="140"/>
    </row>
    <row r="2633" spans="12:12" x14ac:dyDescent="0.25">
      <c r="L2633" s="140"/>
    </row>
    <row r="2634" spans="12:12" x14ac:dyDescent="0.25">
      <c r="L2634" s="140"/>
    </row>
    <row r="2635" spans="12:12" x14ac:dyDescent="0.25">
      <c r="L2635" s="140"/>
    </row>
    <row r="2636" spans="12:12" x14ac:dyDescent="0.25">
      <c r="L2636" s="140"/>
    </row>
    <row r="2637" spans="12:12" x14ac:dyDescent="0.25">
      <c r="L2637" s="140"/>
    </row>
    <row r="2638" spans="12:12" x14ac:dyDescent="0.25">
      <c r="L2638" s="140"/>
    </row>
    <row r="2639" spans="12:12" x14ac:dyDescent="0.25">
      <c r="L2639" s="140"/>
    </row>
    <row r="2640" spans="12:12" x14ac:dyDescent="0.25">
      <c r="L2640" s="140"/>
    </row>
    <row r="2641" spans="12:12" x14ac:dyDescent="0.25">
      <c r="L2641" s="140"/>
    </row>
    <row r="2642" spans="12:12" x14ac:dyDescent="0.25">
      <c r="L2642" s="140"/>
    </row>
    <row r="2643" spans="12:12" x14ac:dyDescent="0.25">
      <c r="L2643" s="140"/>
    </row>
    <row r="2644" spans="12:12" x14ac:dyDescent="0.25">
      <c r="L2644" s="140"/>
    </row>
    <row r="2645" spans="12:12" x14ac:dyDescent="0.25">
      <c r="L2645" s="140"/>
    </row>
    <row r="2646" spans="12:12" x14ac:dyDescent="0.25">
      <c r="L2646" s="140"/>
    </row>
    <row r="2647" spans="12:12" x14ac:dyDescent="0.25">
      <c r="L2647" s="140"/>
    </row>
    <row r="2648" spans="12:12" x14ac:dyDescent="0.25">
      <c r="L2648" s="140"/>
    </row>
    <row r="2649" spans="12:12" x14ac:dyDescent="0.25">
      <c r="L2649" s="140"/>
    </row>
    <row r="2650" spans="12:12" x14ac:dyDescent="0.25">
      <c r="L2650" s="140"/>
    </row>
    <row r="2651" spans="12:12" x14ac:dyDescent="0.25">
      <c r="L2651" s="140"/>
    </row>
    <row r="2652" spans="12:12" x14ac:dyDescent="0.25">
      <c r="L2652" s="140"/>
    </row>
    <row r="2653" spans="12:12" x14ac:dyDescent="0.25">
      <c r="L2653" s="140"/>
    </row>
    <row r="2654" spans="12:12" x14ac:dyDescent="0.25">
      <c r="L2654" s="140"/>
    </row>
    <row r="2655" spans="12:12" x14ac:dyDescent="0.25">
      <c r="L2655" s="140"/>
    </row>
    <row r="2656" spans="12:12" x14ac:dyDescent="0.25">
      <c r="L2656" s="140"/>
    </row>
    <row r="2657" spans="12:12" x14ac:dyDescent="0.25">
      <c r="L2657" s="140"/>
    </row>
    <row r="2658" spans="12:12" x14ac:dyDescent="0.25">
      <c r="L2658" s="140"/>
    </row>
    <row r="2659" spans="12:12" x14ac:dyDescent="0.25">
      <c r="L2659" s="140"/>
    </row>
    <row r="2660" spans="12:12" x14ac:dyDescent="0.25">
      <c r="L2660" s="140"/>
    </row>
    <row r="2661" spans="12:12" x14ac:dyDescent="0.25">
      <c r="L2661" s="140"/>
    </row>
    <row r="2662" spans="12:12" x14ac:dyDescent="0.25">
      <c r="L2662" s="140"/>
    </row>
    <row r="2663" spans="12:12" x14ac:dyDescent="0.25">
      <c r="L2663" s="140"/>
    </row>
    <row r="2664" spans="12:12" x14ac:dyDescent="0.25">
      <c r="L2664" s="140"/>
    </row>
    <row r="2665" spans="12:12" x14ac:dyDescent="0.25">
      <c r="L2665" s="140"/>
    </row>
    <row r="2666" spans="12:12" x14ac:dyDescent="0.25">
      <c r="L2666" s="140"/>
    </row>
    <row r="2667" spans="12:12" x14ac:dyDescent="0.25">
      <c r="L2667" s="140"/>
    </row>
    <row r="2668" spans="12:12" x14ac:dyDescent="0.25">
      <c r="L2668" s="140"/>
    </row>
    <row r="2669" spans="12:12" x14ac:dyDescent="0.25">
      <c r="L2669" s="140"/>
    </row>
    <row r="2670" spans="12:12" x14ac:dyDescent="0.25">
      <c r="L2670" s="140"/>
    </row>
    <row r="2671" spans="12:12" x14ac:dyDescent="0.25">
      <c r="L2671" s="140"/>
    </row>
    <row r="2672" spans="12:12" x14ac:dyDescent="0.25">
      <c r="L2672" s="140"/>
    </row>
    <row r="2673" spans="12:12" x14ac:dyDescent="0.25">
      <c r="L2673" s="140"/>
    </row>
    <row r="2674" spans="12:12" x14ac:dyDescent="0.25">
      <c r="L2674" s="140"/>
    </row>
    <row r="2675" spans="12:12" x14ac:dyDescent="0.25">
      <c r="L2675" s="140"/>
    </row>
    <row r="2676" spans="12:12" x14ac:dyDescent="0.25">
      <c r="L2676" s="140"/>
    </row>
    <row r="2677" spans="12:12" x14ac:dyDescent="0.25">
      <c r="L2677" s="140"/>
    </row>
    <row r="2678" spans="12:12" x14ac:dyDescent="0.25">
      <c r="L2678" s="140"/>
    </row>
    <row r="2679" spans="12:12" x14ac:dyDescent="0.25">
      <c r="L2679" s="140"/>
    </row>
    <row r="2680" spans="12:12" x14ac:dyDescent="0.25">
      <c r="L2680" s="140"/>
    </row>
    <row r="2681" spans="12:12" x14ac:dyDescent="0.25">
      <c r="L2681" s="140"/>
    </row>
    <row r="2682" spans="12:12" x14ac:dyDescent="0.25">
      <c r="L2682" s="140"/>
    </row>
    <row r="2683" spans="12:12" x14ac:dyDescent="0.25">
      <c r="L2683" s="140"/>
    </row>
    <row r="2684" spans="12:12" x14ac:dyDescent="0.25">
      <c r="L2684" s="140"/>
    </row>
    <row r="2685" spans="12:12" x14ac:dyDescent="0.25">
      <c r="L2685" s="140"/>
    </row>
    <row r="2686" spans="12:12" x14ac:dyDescent="0.25">
      <c r="L2686" s="140"/>
    </row>
    <row r="2687" spans="12:12" x14ac:dyDescent="0.25">
      <c r="L2687" s="140"/>
    </row>
    <row r="2688" spans="12:12" x14ac:dyDescent="0.25">
      <c r="L2688" s="140"/>
    </row>
    <row r="2689" spans="12:12" x14ac:dyDescent="0.25">
      <c r="L2689" s="140"/>
    </row>
    <row r="2690" spans="12:12" x14ac:dyDescent="0.25">
      <c r="L2690" s="140"/>
    </row>
    <row r="2691" spans="12:12" x14ac:dyDescent="0.25">
      <c r="L2691" s="140"/>
    </row>
    <row r="2692" spans="12:12" x14ac:dyDescent="0.25">
      <c r="L2692" s="140"/>
    </row>
    <row r="2693" spans="12:12" x14ac:dyDescent="0.25">
      <c r="L2693" s="140"/>
    </row>
    <row r="2694" spans="12:12" x14ac:dyDescent="0.25">
      <c r="L2694" s="140"/>
    </row>
    <row r="2695" spans="12:12" x14ac:dyDescent="0.25">
      <c r="L2695" s="140"/>
    </row>
    <row r="2696" spans="12:12" x14ac:dyDescent="0.25">
      <c r="L2696" s="140"/>
    </row>
    <row r="2697" spans="12:12" x14ac:dyDescent="0.25">
      <c r="L2697" s="140"/>
    </row>
    <row r="2698" spans="12:12" x14ac:dyDescent="0.25">
      <c r="L2698" s="140"/>
    </row>
    <row r="2699" spans="12:12" x14ac:dyDescent="0.25">
      <c r="L2699" s="140"/>
    </row>
    <row r="2700" spans="12:12" x14ac:dyDescent="0.25">
      <c r="L2700" s="140"/>
    </row>
    <row r="2701" spans="12:12" x14ac:dyDescent="0.25">
      <c r="L2701" s="140"/>
    </row>
    <row r="2702" spans="12:12" x14ac:dyDescent="0.25">
      <c r="L2702" s="140"/>
    </row>
    <row r="2703" spans="12:12" x14ac:dyDescent="0.25">
      <c r="L2703" s="140"/>
    </row>
    <row r="2704" spans="12:12" x14ac:dyDescent="0.25">
      <c r="L2704" s="140"/>
    </row>
    <row r="2705" spans="12:12" x14ac:dyDescent="0.25">
      <c r="L2705" s="140"/>
    </row>
    <row r="2706" spans="12:12" x14ac:dyDescent="0.25">
      <c r="L2706" s="140"/>
    </row>
    <row r="2707" spans="12:12" x14ac:dyDescent="0.25">
      <c r="L2707" s="140"/>
    </row>
    <row r="2708" spans="12:12" x14ac:dyDescent="0.25">
      <c r="L2708" s="140"/>
    </row>
    <row r="2709" spans="12:12" x14ac:dyDescent="0.25">
      <c r="L2709" s="140"/>
    </row>
    <row r="2710" spans="12:12" x14ac:dyDescent="0.25">
      <c r="L2710" s="140"/>
    </row>
    <row r="2711" spans="12:12" x14ac:dyDescent="0.25">
      <c r="L2711" s="140"/>
    </row>
    <row r="2712" spans="12:12" x14ac:dyDescent="0.25">
      <c r="L2712" s="140"/>
    </row>
    <row r="2713" spans="12:12" x14ac:dyDescent="0.25">
      <c r="L2713" s="140"/>
    </row>
    <row r="2714" spans="12:12" x14ac:dyDescent="0.25">
      <c r="L2714" s="140"/>
    </row>
    <row r="2715" spans="12:12" x14ac:dyDescent="0.25">
      <c r="L2715" s="140"/>
    </row>
    <row r="2716" spans="12:12" x14ac:dyDescent="0.25">
      <c r="L2716" s="140"/>
    </row>
    <row r="2717" spans="12:12" x14ac:dyDescent="0.25">
      <c r="L2717" s="140"/>
    </row>
    <row r="2718" spans="12:12" x14ac:dyDescent="0.25">
      <c r="L2718" s="140"/>
    </row>
    <row r="2719" spans="12:12" x14ac:dyDescent="0.25">
      <c r="L2719" s="140"/>
    </row>
    <row r="2720" spans="12:12" x14ac:dyDescent="0.25">
      <c r="L2720" s="140"/>
    </row>
    <row r="2721" spans="12:12" x14ac:dyDescent="0.25">
      <c r="L2721" s="140"/>
    </row>
    <row r="2722" spans="12:12" x14ac:dyDescent="0.25">
      <c r="L2722" s="140"/>
    </row>
    <row r="2723" spans="12:12" x14ac:dyDescent="0.25">
      <c r="L2723" s="140"/>
    </row>
    <row r="2724" spans="12:12" x14ac:dyDescent="0.25">
      <c r="L2724" s="140"/>
    </row>
    <row r="2725" spans="12:12" x14ac:dyDescent="0.25">
      <c r="L2725" s="140"/>
    </row>
    <row r="2726" spans="12:12" x14ac:dyDescent="0.25">
      <c r="L2726" s="140"/>
    </row>
    <row r="2727" spans="12:12" x14ac:dyDescent="0.25">
      <c r="L2727" s="140"/>
    </row>
    <row r="2728" spans="12:12" x14ac:dyDescent="0.25">
      <c r="L2728" s="140"/>
    </row>
    <row r="2729" spans="12:12" x14ac:dyDescent="0.25">
      <c r="L2729" s="140"/>
    </row>
    <row r="2730" spans="12:12" x14ac:dyDescent="0.25">
      <c r="L2730" s="140"/>
    </row>
    <row r="2731" spans="12:12" x14ac:dyDescent="0.25">
      <c r="L2731" s="140"/>
    </row>
    <row r="2732" spans="12:12" x14ac:dyDescent="0.25">
      <c r="L2732" s="140"/>
    </row>
    <row r="2733" spans="12:12" x14ac:dyDescent="0.25">
      <c r="L2733" s="140"/>
    </row>
    <row r="2734" spans="12:12" x14ac:dyDescent="0.25">
      <c r="L2734" s="140"/>
    </row>
    <row r="2735" spans="12:12" x14ac:dyDescent="0.25">
      <c r="L2735" s="140"/>
    </row>
    <row r="2736" spans="12:12" x14ac:dyDescent="0.25">
      <c r="L2736" s="140"/>
    </row>
    <row r="2737" spans="12:12" x14ac:dyDescent="0.25">
      <c r="L2737" s="140"/>
    </row>
    <row r="2738" spans="12:12" x14ac:dyDescent="0.25">
      <c r="L2738" s="140"/>
    </row>
    <row r="2739" spans="12:12" x14ac:dyDescent="0.25">
      <c r="L2739" s="140"/>
    </row>
    <row r="2740" spans="12:12" x14ac:dyDescent="0.25">
      <c r="L2740" s="140"/>
    </row>
    <row r="2741" spans="12:12" x14ac:dyDescent="0.25">
      <c r="L2741" s="140"/>
    </row>
    <row r="2742" spans="12:12" x14ac:dyDescent="0.25">
      <c r="L2742" s="140"/>
    </row>
    <row r="2743" spans="12:12" x14ac:dyDescent="0.25">
      <c r="L2743" s="140"/>
    </row>
    <row r="2744" spans="12:12" x14ac:dyDescent="0.25">
      <c r="L2744" s="140"/>
    </row>
    <row r="2745" spans="12:12" x14ac:dyDescent="0.25">
      <c r="L2745" s="140"/>
    </row>
    <row r="2746" spans="12:12" x14ac:dyDescent="0.25">
      <c r="L2746" s="140"/>
    </row>
    <row r="2747" spans="12:12" x14ac:dyDescent="0.25">
      <c r="L2747" s="140"/>
    </row>
    <row r="2748" spans="12:12" x14ac:dyDescent="0.25">
      <c r="L2748" s="140"/>
    </row>
    <row r="2749" spans="12:12" x14ac:dyDescent="0.25">
      <c r="L2749" s="140"/>
    </row>
    <row r="2750" spans="12:12" x14ac:dyDescent="0.25">
      <c r="L2750" s="140"/>
    </row>
    <row r="2751" spans="12:12" x14ac:dyDescent="0.25">
      <c r="L2751" s="140"/>
    </row>
    <row r="2752" spans="12:12" x14ac:dyDescent="0.25">
      <c r="L2752" s="140"/>
    </row>
    <row r="2753" spans="12:12" x14ac:dyDescent="0.25">
      <c r="L2753" s="140"/>
    </row>
    <row r="2754" spans="12:12" x14ac:dyDescent="0.25">
      <c r="L2754" s="140"/>
    </row>
    <row r="2755" spans="12:12" x14ac:dyDescent="0.25">
      <c r="L2755" s="140"/>
    </row>
    <row r="2756" spans="12:12" x14ac:dyDescent="0.25">
      <c r="L2756" s="140"/>
    </row>
    <row r="2757" spans="12:12" x14ac:dyDescent="0.25">
      <c r="L2757" s="140"/>
    </row>
    <row r="2758" spans="12:12" x14ac:dyDescent="0.25">
      <c r="L2758" s="140"/>
    </row>
    <row r="2759" spans="12:12" x14ac:dyDescent="0.25">
      <c r="L2759" s="140"/>
    </row>
    <row r="2760" spans="12:12" x14ac:dyDescent="0.25">
      <c r="L2760" s="140"/>
    </row>
    <row r="2761" spans="12:12" x14ac:dyDescent="0.25">
      <c r="L2761" s="140"/>
    </row>
    <row r="2762" spans="12:12" x14ac:dyDescent="0.25">
      <c r="L2762" s="140"/>
    </row>
    <row r="2763" spans="12:12" x14ac:dyDescent="0.25">
      <c r="L2763" s="140"/>
    </row>
    <row r="2764" spans="12:12" x14ac:dyDescent="0.25">
      <c r="L2764" s="140"/>
    </row>
    <row r="2765" spans="12:12" x14ac:dyDescent="0.25">
      <c r="L2765" s="140"/>
    </row>
    <row r="2766" spans="12:12" x14ac:dyDescent="0.25">
      <c r="L2766" s="140"/>
    </row>
    <row r="2767" spans="12:12" x14ac:dyDescent="0.25">
      <c r="L2767" s="140"/>
    </row>
    <row r="2768" spans="12:12" x14ac:dyDescent="0.25">
      <c r="L2768" s="140"/>
    </row>
    <row r="2769" spans="12:12" x14ac:dyDescent="0.25">
      <c r="L2769" s="140"/>
    </row>
    <row r="2770" spans="12:12" x14ac:dyDescent="0.25">
      <c r="L2770" s="140"/>
    </row>
    <row r="2771" spans="12:12" x14ac:dyDescent="0.25">
      <c r="L2771" s="140"/>
    </row>
    <row r="2772" spans="12:12" x14ac:dyDescent="0.25">
      <c r="L2772" s="140"/>
    </row>
    <row r="2773" spans="12:12" x14ac:dyDescent="0.25">
      <c r="L2773" s="140"/>
    </row>
    <row r="2774" spans="12:12" x14ac:dyDescent="0.25">
      <c r="L2774" s="140"/>
    </row>
    <row r="2775" spans="12:12" x14ac:dyDescent="0.25">
      <c r="L2775" s="140"/>
    </row>
    <row r="2776" spans="12:12" x14ac:dyDescent="0.25">
      <c r="L2776" s="140"/>
    </row>
    <row r="2777" spans="12:12" x14ac:dyDescent="0.25">
      <c r="L2777" s="140"/>
    </row>
    <row r="2778" spans="12:12" x14ac:dyDescent="0.25">
      <c r="L2778" s="140"/>
    </row>
    <row r="2779" spans="12:12" x14ac:dyDescent="0.25">
      <c r="L2779" s="140"/>
    </row>
    <row r="2780" spans="12:12" x14ac:dyDescent="0.25">
      <c r="L2780" s="140"/>
    </row>
    <row r="2781" spans="12:12" x14ac:dyDescent="0.25">
      <c r="L2781" s="140"/>
    </row>
    <row r="2782" spans="12:12" x14ac:dyDescent="0.25">
      <c r="L2782" s="140"/>
    </row>
    <row r="2783" spans="12:12" x14ac:dyDescent="0.25">
      <c r="L2783" s="140"/>
    </row>
    <row r="2784" spans="12:12" x14ac:dyDescent="0.25">
      <c r="L2784" s="140"/>
    </row>
    <row r="2785" spans="12:12" x14ac:dyDescent="0.25">
      <c r="L2785" s="140"/>
    </row>
    <row r="2786" spans="12:12" x14ac:dyDescent="0.25">
      <c r="L2786" s="140"/>
    </row>
    <row r="2787" spans="12:12" x14ac:dyDescent="0.25">
      <c r="L2787" s="140"/>
    </row>
    <row r="2788" spans="12:12" x14ac:dyDescent="0.25">
      <c r="L2788" s="140"/>
    </row>
    <row r="2789" spans="12:12" x14ac:dyDescent="0.25">
      <c r="L2789" s="140"/>
    </row>
    <row r="2790" spans="12:12" x14ac:dyDescent="0.25">
      <c r="L2790" s="140"/>
    </row>
    <row r="2791" spans="12:12" x14ac:dyDescent="0.25">
      <c r="L2791" s="140"/>
    </row>
    <row r="2792" spans="12:12" x14ac:dyDescent="0.25">
      <c r="L2792" s="140"/>
    </row>
    <row r="2793" spans="12:12" x14ac:dyDescent="0.25">
      <c r="L2793" s="140"/>
    </row>
    <row r="2794" spans="12:12" x14ac:dyDescent="0.25">
      <c r="L2794" s="140"/>
    </row>
    <row r="2795" spans="12:12" x14ac:dyDescent="0.25">
      <c r="L2795" s="140"/>
    </row>
    <row r="2796" spans="12:12" x14ac:dyDescent="0.25">
      <c r="L2796" s="140"/>
    </row>
    <row r="2797" spans="12:12" x14ac:dyDescent="0.25">
      <c r="L2797" s="140"/>
    </row>
    <row r="2798" spans="12:12" x14ac:dyDescent="0.25">
      <c r="L2798" s="140"/>
    </row>
    <row r="2799" spans="12:12" x14ac:dyDescent="0.25">
      <c r="L2799" s="140"/>
    </row>
    <row r="2800" spans="12:12" x14ac:dyDescent="0.25">
      <c r="L2800" s="140"/>
    </row>
    <row r="2801" spans="12:12" x14ac:dyDescent="0.25">
      <c r="L2801" s="140"/>
    </row>
    <row r="2802" spans="12:12" x14ac:dyDescent="0.25">
      <c r="L2802" s="140"/>
    </row>
    <row r="2803" spans="12:12" x14ac:dyDescent="0.25">
      <c r="L2803" s="140"/>
    </row>
    <row r="2804" spans="12:12" x14ac:dyDescent="0.25">
      <c r="L2804" s="140"/>
    </row>
    <row r="2805" spans="12:12" x14ac:dyDescent="0.25">
      <c r="L2805" s="140"/>
    </row>
    <row r="2806" spans="12:12" x14ac:dyDescent="0.25">
      <c r="L2806" s="140"/>
    </row>
    <row r="2807" spans="12:12" x14ac:dyDescent="0.25">
      <c r="L2807" s="140"/>
    </row>
    <row r="2808" spans="12:12" x14ac:dyDescent="0.25">
      <c r="L2808" s="140"/>
    </row>
    <row r="2809" spans="12:12" x14ac:dyDescent="0.25">
      <c r="L2809" s="140"/>
    </row>
    <row r="2810" spans="12:12" x14ac:dyDescent="0.25">
      <c r="L2810" s="140"/>
    </row>
    <row r="2811" spans="12:12" x14ac:dyDescent="0.25">
      <c r="L2811" s="140"/>
    </row>
    <row r="2812" spans="12:12" x14ac:dyDescent="0.25">
      <c r="L2812" s="140"/>
    </row>
    <row r="2813" spans="12:12" x14ac:dyDescent="0.25">
      <c r="L2813" s="140"/>
    </row>
    <row r="2814" spans="12:12" x14ac:dyDescent="0.25">
      <c r="L2814" s="140"/>
    </row>
    <row r="2815" spans="12:12" x14ac:dyDescent="0.25">
      <c r="L2815" s="140"/>
    </row>
    <row r="2816" spans="12:12" x14ac:dyDescent="0.25">
      <c r="L2816" s="140"/>
    </row>
    <row r="2817" spans="12:12" x14ac:dyDescent="0.25">
      <c r="L2817" s="140"/>
    </row>
    <row r="2818" spans="12:12" x14ac:dyDescent="0.25">
      <c r="L2818" s="140"/>
    </row>
    <row r="2819" spans="12:12" x14ac:dyDescent="0.25">
      <c r="L2819" s="140"/>
    </row>
    <row r="2820" spans="12:12" x14ac:dyDescent="0.25">
      <c r="L2820" s="140"/>
    </row>
    <row r="2821" spans="12:12" x14ac:dyDescent="0.25">
      <c r="L2821" s="140"/>
    </row>
    <row r="2822" spans="12:12" x14ac:dyDescent="0.25">
      <c r="L2822" s="140"/>
    </row>
    <row r="2823" spans="12:12" x14ac:dyDescent="0.25">
      <c r="L2823" s="140"/>
    </row>
    <row r="2824" spans="12:12" x14ac:dyDescent="0.25">
      <c r="L2824" s="140"/>
    </row>
    <row r="2825" spans="12:12" x14ac:dyDescent="0.25">
      <c r="L2825" s="140"/>
    </row>
    <row r="2826" spans="12:12" x14ac:dyDescent="0.25">
      <c r="L2826" s="140"/>
    </row>
    <row r="2827" spans="12:12" x14ac:dyDescent="0.25">
      <c r="L2827" s="140"/>
    </row>
    <row r="2828" spans="12:12" x14ac:dyDescent="0.25">
      <c r="L2828" s="140"/>
    </row>
    <row r="2829" spans="12:12" x14ac:dyDescent="0.25">
      <c r="L2829" s="140"/>
    </row>
    <row r="2830" spans="12:12" x14ac:dyDescent="0.25">
      <c r="L2830" s="140"/>
    </row>
    <row r="2831" spans="12:12" x14ac:dyDescent="0.25">
      <c r="L2831" s="140"/>
    </row>
    <row r="2832" spans="12:12" x14ac:dyDescent="0.25">
      <c r="L2832" s="140"/>
    </row>
    <row r="2833" spans="12:12" x14ac:dyDescent="0.25">
      <c r="L2833" s="140"/>
    </row>
    <row r="2834" spans="12:12" x14ac:dyDescent="0.25">
      <c r="L2834" s="140"/>
    </row>
    <row r="2835" spans="12:12" x14ac:dyDescent="0.25">
      <c r="L2835" s="140"/>
    </row>
    <row r="2836" spans="12:12" x14ac:dyDescent="0.25">
      <c r="L2836" s="140"/>
    </row>
    <row r="2837" spans="12:12" x14ac:dyDescent="0.25">
      <c r="L2837" s="140"/>
    </row>
    <row r="2838" spans="12:12" x14ac:dyDescent="0.25">
      <c r="L2838" s="140"/>
    </row>
    <row r="2839" spans="12:12" x14ac:dyDescent="0.25">
      <c r="L2839" s="140"/>
    </row>
    <row r="2840" spans="12:12" x14ac:dyDescent="0.25">
      <c r="L2840" s="140"/>
    </row>
    <row r="2841" spans="12:12" x14ac:dyDescent="0.25">
      <c r="L2841" s="140"/>
    </row>
    <row r="2842" spans="12:12" x14ac:dyDescent="0.25">
      <c r="L2842" s="140"/>
    </row>
    <row r="2843" spans="12:12" x14ac:dyDescent="0.25">
      <c r="L2843" s="140"/>
    </row>
    <row r="2844" spans="12:12" x14ac:dyDescent="0.25">
      <c r="L2844" s="140"/>
    </row>
    <row r="2845" spans="12:12" x14ac:dyDescent="0.25">
      <c r="L2845" s="140"/>
    </row>
    <row r="2846" spans="12:12" x14ac:dyDescent="0.25">
      <c r="L2846" s="140"/>
    </row>
    <row r="2847" spans="12:12" x14ac:dyDescent="0.25">
      <c r="L2847" s="140"/>
    </row>
    <row r="2848" spans="12:12" x14ac:dyDescent="0.25">
      <c r="L2848" s="140"/>
    </row>
    <row r="2849" spans="12:12" x14ac:dyDescent="0.25">
      <c r="L2849" s="140"/>
    </row>
    <row r="2850" spans="12:12" x14ac:dyDescent="0.25">
      <c r="L2850" s="140"/>
    </row>
    <row r="2851" spans="12:12" x14ac:dyDescent="0.25">
      <c r="L2851" s="140"/>
    </row>
    <row r="2852" spans="12:12" x14ac:dyDescent="0.25">
      <c r="L2852" s="140"/>
    </row>
    <row r="2853" spans="12:12" x14ac:dyDescent="0.25">
      <c r="L2853" s="140"/>
    </row>
    <row r="2854" spans="12:12" x14ac:dyDescent="0.25">
      <c r="L2854" s="140"/>
    </row>
    <row r="2855" spans="12:12" x14ac:dyDescent="0.25">
      <c r="L2855" s="140"/>
    </row>
    <row r="2856" spans="12:12" x14ac:dyDescent="0.25">
      <c r="L2856" s="140"/>
    </row>
    <row r="2857" spans="12:12" x14ac:dyDescent="0.25">
      <c r="L2857" s="140"/>
    </row>
    <row r="2858" spans="12:12" x14ac:dyDescent="0.25">
      <c r="L2858" s="140"/>
    </row>
    <row r="2859" spans="12:12" x14ac:dyDescent="0.25">
      <c r="L2859" s="140"/>
    </row>
    <row r="2860" spans="12:12" x14ac:dyDescent="0.25">
      <c r="L2860" s="140"/>
    </row>
    <row r="2861" spans="12:12" x14ac:dyDescent="0.25">
      <c r="L2861" s="140"/>
    </row>
    <row r="2862" spans="12:12" x14ac:dyDescent="0.25">
      <c r="L2862" s="140"/>
    </row>
    <row r="2863" spans="12:12" x14ac:dyDescent="0.25">
      <c r="L2863" s="140"/>
    </row>
    <row r="2864" spans="12:12" x14ac:dyDescent="0.25">
      <c r="L2864" s="140"/>
    </row>
    <row r="2865" spans="12:12" x14ac:dyDescent="0.25">
      <c r="L2865" s="140"/>
    </row>
    <row r="2866" spans="12:12" x14ac:dyDescent="0.25">
      <c r="L2866" s="140"/>
    </row>
    <row r="2867" spans="12:12" x14ac:dyDescent="0.25">
      <c r="L2867" s="140"/>
    </row>
    <row r="2868" spans="12:12" x14ac:dyDescent="0.25">
      <c r="L2868" s="140"/>
    </row>
    <row r="2869" spans="12:12" x14ac:dyDescent="0.25">
      <c r="L2869" s="140"/>
    </row>
    <row r="2870" spans="12:12" x14ac:dyDescent="0.25">
      <c r="L2870" s="140"/>
    </row>
    <row r="2871" spans="12:12" x14ac:dyDescent="0.25">
      <c r="L2871" s="140"/>
    </row>
    <row r="2872" spans="12:12" x14ac:dyDescent="0.25">
      <c r="L2872" s="140"/>
    </row>
    <row r="2873" spans="12:12" x14ac:dyDescent="0.25">
      <c r="L2873" s="140"/>
    </row>
    <row r="2874" spans="12:12" x14ac:dyDescent="0.25">
      <c r="L2874" s="140"/>
    </row>
    <row r="2875" spans="12:12" x14ac:dyDescent="0.25">
      <c r="L2875" s="140"/>
    </row>
    <row r="2876" spans="12:12" x14ac:dyDescent="0.25">
      <c r="L2876" s="140"/>
    </row>
    <row r="2877" spans="12:12" x14ac:dyDescent="0.25">
      <c r="L2877" s="140"/>
    </row>
    <row r="2878" spans="12:12" x14ac:dyDescent="0.25">
      <c r="L2878" s="140"/>
    </row>
    <row r="2879" spans="12:12" x14ac:dyDescent="0.25">
      <c r="L2879" s="140"/>
    </row>
    <row r="2880" spans="12:12" x14ac:dyDescent="0.25">
      <c r="L2880" s="140"/>
    </row>
    <row r="2881" spans="12:12" x14ac:dyDescent="0.25">
      <c r="L2881" s="140"/>
    </row>
    <row r="2882" spans="12:12" x14ac:dyDescent="0.25">
      <c r="L2882" s="140"/>
    </row>
    <row r="2883" spans="12:12" x14ac:dyDescent="0.25">
      <c r="L2883" s="140"/>
    </row>
    <row r="2884" spans="12:12" x14ac:dyDescent="0.25">
      <c r="L2884" s="140"/>
    </row>
    <row r="2885" spans="12:12" x14ac:dyDescent="0.25">
      <c r="L2885" s="140"/>
    </row>
    <row r="2886" spans="12:12" x14ac:dyDescent="0.25">
      <c r="L2886" s="140"/>
    </row>
    <row r="2887" spans="12:12" x14ac:dyDescent="0.25">
      <c r="L2887" s="140"/>
    </row>
    <row r="2888" spans="12:12" x14ac:dyDescent="0.25">
      <c r="L2888" s="140"/>
    </row>
    <row r="2889" spans="12:12" x14ac:dyDescent="0.25">
      <c r="L2889" s="140"/>
    </row>
    <row r="2890" spans="12:12" x14ac:dyDescent="0.25">
      <c r="L2890" s="140"/>
    </row>
    <row r="2891" spans="12:12" x14ac:dyDescent="0.25">
      <c r="L2891" s="140"/>
    </row>
    <row r="2892" spans="12:12" x14ac:dyDescent="0.25">
      <c r="L2892" s="140"/>
    </row>
    <row r="2893" spans="12:12" x14ac:dyDescent="0.25">
      <c r="L2893" s="140"/>
    </row>
    <row r="2894" spans="12:12" x14ac:dyDescent="0.25">
      <c r="L2894" s="140"/>
    </row>
    <row r="2895" spans="12:12" x14ac:dyDescent="0.25">
      <c r="L2895" s="140"/>
    </row>
    <row r="2896" spans="12:12" x14ac:dyDescent="0.25">
      <c r="L2896" s="140"/>
    </row>
    <row r="2897" spans="12:12" x14ac:dyDescent="0.25">
      <c r="L2897" s="140"/>
    </row>
    <row r="2898" spans="12:12" x14ac:dyDescent="0.25">
      <c r="L2898" s="140"/>
    </row>
    <row r="2899" spans="12:12" x14ac:dyDescent="0.25">
      <c r="L2899" s="140"/>
    </row>
    <row r="2900" spans="12:12" x14ac:dyDescent="0.25">
      <c r="L2900" s="140"/>
    </row>
    <row r="2901" spans="12:12" x14ac:dyDescent="0.25">
      <c r="L2901" s="140"/>
    </row>
    <row r="2902" spans="12:12" x14ac:dyDescent="0.25">
      <c r="L2902" s="140"/>
    </row>
    <row r="2903" spans="12:12" x14ac:dyDescent="0.25">
      <c r="L2903" s="140"/>
    </row>
    <row r="2904" spans="12:12" x14ac:dyDescent="0.25">
      <c r="L2904" s="140"/>
    </row>
    <row r="2905" spans="12:12" x14ac:dyDescent="0.25">
      <c r="L2905" s="140"/>
    </row>
    <row r="2906" spans="12:12" x14ac:dyDescent="0.25">
      <c r="L2906" s="140"/>
    </row>
    <row r="2907" spans="12:12" x14ac:dyDescent="0.25">
      <c r="L2907" s="140"/>
    </row>
    <row r="2908" spans="12:12" x14ac:dyDescent="0.25">
      <c r="L2908" s="140"/>
    </row>
    <row r="2909" spans="12:12" x14ac:dyDescent="0.25">
      <c r="L2909" s="140"/>
    </row>
    <row r="2910" spans="12:12" x14ac:dyDescent="0.25">
      <c r="L2910" s="140"/>
    </row>
    <row r="2911" spans="12:12" x14ac:dyDescent="0.25">
      <c r="L2911" s="140"/>
    </row>
    <row r="2912" spans="12:12" x14ac:dyDescent="0.25">
      <c r="L2912" s="140"/>
    </row>
    <row r="2913" spans="12:12" x14ac:dyDescent="0.25">
      <c r="L2913" s="140"/>
    </row>
    <row r="2914" spans="12:12" x14ac:dyDescent="0.25">
      <c r="L2914" s="140"/>
    </row>
    <row r="2915" spans="12:12" x14ac:dyDescent="0.25">
      <c r="L2915" s="140"/>
    </row>
    <row r="2916" spans="12:12" x14ac:dyDescent="0.25">
      <c r="L2916" s="140"/>
    </row>
    <row r="2917" spans="12:12" x14ac:dyDescent="0.25">
      <c r="L2917" s="140"/>
    </row>
    <row r="2918" spans="12:12" x14ac:dyDescent="0.25">
      <c r="L2918" s="140"/>
    </row>
    <row r="2919" spans="12:12" x14ac:dyDescent="0.25">
      <c r="L2919" s="140"/>
    </row>
    <row r="2920" spans="12:12" x14ac:dyDescent="0.25">
      <c r="L2920" s="140"/>
    </row>
    <row r="2921" spans="12:12" x14ac:dyDescent="0.25">
      <c r="L2921" s="140"/>
    </row>
    <row r="2922" spans="12:12" x14ac:dyDescent="0.25">
      <c r="L2922" s="140"/>
    </row>
    <row r="2923" spans="12:12" x14ac:dyDescent="0.25">
      <c r="L2923" s="140"/>
    </row>
    <row r="2924" spans="12:12" x14ac:dyDescent="0.25">
      <c r="L2924" s="140"/>
    </row>
    <row r="2925" spans="12:12" x14ac:dyDescent="0.25">
      <c r="L2925" s="140"/>
    </row>
    <row r="2926" spans="12:12" x14ac:dyDescent="0.25">
      <c r="L2926" s="140"/>
    </row>
    <row r="2927" spans="12:12" x14ac:dyDescent="0.25">
      <c r="L2927" s="140"/>
    </row>
    <row r="2928" spans="12:12" x14ac:dyDescent="0.25">
      <c r="L2928" s="140"/>
    </row>
    <row r="2929" spans="12:12" x14ac:dyDescent="0.25">
      <c r="L2929" s="140"/>
    </row>
    <row r="2930" spans="12:12" x14ac:dyDescent="0.25">
      <c r="L2930" s="140"/>
    </row>
    <row r="2931" spans="12:12" x14ac:dyDescent="0.25">
      <c r="L2931" s="140"/>
    </row>
    <row r="2932" spans="12:12" x14ac:dyDescent="0.25">
      <c r="L2932" s="140"/>
    </row>
    <row r="2933" spans="12:12" x14ac:dyDescent="0.25">
      <c r="L2933" s="140"/>
    </row>
    <row r="2934" spans="12:12" x14ac:dyDescent="0.25">
      <c r="L2934" s="140"/>
    </row>
    <row r="2935" spans="12:12" x14ac:dyDescent="0.25">
      <c r="L2935" s="140"/>
    </row>
    <row r="2936" spans="12:12" x14ac:dyDescent="0.25">
      <c r="L2936" s="140"/>
    </row>
    <row r="2937" spans="12:12" x14ac:dyDescent="0.25">
      <c r="L2937" s="140"/>
    </row>
    <row r="2938" spans="12:12" x14ac:dyDescent="0.25">
      <c r="L2938" s="140"/>
    </row>
    <row r="2939" spans="12:12" x14ac:dyDescent="0.25">
      <c r="L2939" s="140"/>
    </row>
    <row r="2940" spans="12:12" x14ac:dyDescent="0.25">
      <c r="L2940" s="140"/>
    </row>
    <row r="2941" spans="12:12" x14ac:dyDescent="0.25">
      <c r="L2941" s="140"/>
    </row>
    <row r="2942" spans="12:12" x14ac:dyDescent="0.25">
      <c r="L2942" s="140"/>
    </row>
    <row r="2943" spans="12:12" x14ac:dyDescent="0.25">
      <c r="L2943" s="140"/>
    </row>
    <row r="2944" spans="12:12" x14ac:dyDescent="0.25">
      <c r="L2944" s="140"/>
    </row>
    <row r="2945" spans="12:12" x14ac:dyDescent="0.25">
      <c r="L2945" s="140"/>
    </row>
    <row r="2946" spans="12:12" x14ac:dyDescent="0.25">
      <c r="L2946" s="140"/>
    </row>
    <row r="2947" spans="12:12" x14ac:dyDescent="0.25">
      <c r="L2947" s="140"/>
    </row>
    <row r="2948" spans="12:12" x14ac:dyDescent="0.25">
      <c r="L2948" s="140"/>
    </row>
    <row r="2949" spans="12:12" x14ac:dyDescent="0.25">
      <c r="L2949" s="140"/>
    </row>
    <row r="2950" spans="12:12" x14ac:dyDescent="0.25">
      <c r="L2950" s="140"/>
    </row>
    <row r="2951" spans="12:12" x14ac:dyDescent="0.25">
      <c r="L2951" s="140"/>
    </row>
    <row r="2952" spans="12:12" x14ac:dyDescent="0.25">
      <c r="L2952" s="140"/>
    </row>
    <row r="2953" spans="12:12" x14ac:dyDescent="0.25">
      <c r="L2953" s="140"/>
    </row>
    <row r="2954" spans="12:12" x14ac:dyDescent="0.25">
      <c r="L2954" s="140"/>
    </row>
    <row r="2955" spans="12:12" x14ac:dyDescent="0.25">
      <c r="L2955" s="140"/>
    </row>
    <row r="2956" spans="12:12" x14ac:dyDescent="0.25">
      <c r="L2956" s="140"/>
    </row>
    <row r="2957" spans="12:12" x14ac:dyDescent="0.25">
      <c r="L2957" s="140"/>
    </row>
    <row r="2958" spans="12:12" x14ac:dyDescent="0.25">
      <c r="L2958" s="140"/>
    </row>
    <row r="2959" spans="12:12" x14ac:dyDescent="0.25">
      <c r="L2959" s="140"/>
    </row>
    <row r="2960" spans="12:12" x14ac:dyDescent="0.25">
      <c r="L2960" s="140"/>
    </row>
    <row r="2961" spans="12:12" x14ac:dyDescent="0.25">
      <c r="L2961" s="140"/>
    </row>
    <row r="2962" spans="12:12" x14ac:dyDescent="0.25">
      <c r="L2962" s="140"/>
    </row>
    <row r="2963" spans="12:12" x14ac:dyDescent="0.25">
      <c r="L2963" s="140"/>
    </row>
    <row r="2964" spans="12:12" x14ac:dyDescent="0.25">
      <c r="L2964" s="140"/>
    </row>
    <row r="2965" spans="12:12" x14ac:dyDescent="0.25">
      <c r="L2965" s="140"/>
    </row>
    <row r="2966" spans="12:12" x14ac:dyDescent="0.25">
      <c r="L2966" s="140"/>
    </row>
    <row r="2967" spans="12:12" x14ac:dyDescent="0.25">
      <c r="L2967" s="140"/>
    </row>
    <row r="2968" spans="12:12" x14ac:dyDescent="0.25">
      <c r="L2968" s="140"/>
    </row>
    <row r="2969" spans="12:12" x14ac:dyDescent="0.25">
      <c r="L2969" s="140"/>
    </row>
    <row r="2970" spans="12:12" x14ac:dyDescent="0.25">
      <c r="L2970" s="140"/>
    </row>
    <row r="2971" spans="12:12" x14ac:dyDescent="0.25">
      <c r="L2971" s="140"/>
    </row>
    <row r="2972" spans="12:12" x14ac:dyDescent="0.25">
      <c r="L2972" s="140"/>
    </row>
    <row r="2973" spans="12:12" x14ac:dyDescent="0.25">
      <c r="L2973" s="140"/>
    </row>
    <row r="2974" spans="12:12" x14ac:dyDescent="0.25">
      <c r="L2974" s="140"/>
    </row>
    <row r="2975" spans="12:12" x14ac:dyDescent="0.25">
      <c r="L2975" s="140"/>
    </row>
    <row r="2976" spans="12:12" x14ac:dyDescent="0.25">
      <c r="L2976" s="140"/>
    </row>
    <row r="2977" spans="12:12" x14ac:dyDescent="0.25">
      <c r="L2977" s="140"/>
    </row>
    <row r="2978" spans="12:12" x14ac:dyDescent="0.25">
      <c r="L2978" s="140"/>
    </row>
    <row r="2979" spans="12:12" x14ac:dyDescent="0.25">
      <c r="L2979" s="140"/>
    </row>
    <row r="2980" spans="12:12" x14ac:dyDescent="0.25">
      <c r="L2980" s="140"/>
    </row>
    <row r="2981" spans="12:12" x14ac:dyDescent="0.25">
      <c r="L2981" s="140"/>
    </row>
    <row r="2982" spans="12:12" x14ac:dyDescent="0.25">
      <c r="L2982" s="140"/>
    </row>
    <row r="2983" spans="12:12" x14ac:dyDescent="0.25">
      <c r="L2983" s="140"/>
    </row>
    <row r="2984" spans="12:12" x14ac:dyDescent="0.25">
      <c r="L2984" s="140"/>
    </row>
    <row r="2985" spans="12:12" x14ac:dyDescent="0.25">
      <c r="L2985" s="140"/>
    </row>
    <row r="2986" spans="12:12" x14ac:dyDescent="0.25">
      <c r="L2986" s="140"/>
    </row>
    <row r="2987" spans="12:12" x14ac:dyDescent="0.25">
      <c r="L2987" s="140"/>
    </row>
    <row r="2988" spans="12:12" x14ac:dyDescent="0.25">
      <c r="L2988" s="140"/>
    </row>
    <row r="2989" spans="12:12" x14ac:dyDescent="0.25">
      <c r="L2989" s="140"/>
    </row>
    <row r="2990" spans="12:12" x14ac:dyDescent="0.25">
      <c r="L2990" s="140"/>
    </row>
    <row r="2991" spans="12:12" x14ac:dyDescent="0.25">
      <c r="L2991" s="140"/>
    </row>
    <row r="2992" spans="12:12" x14ac:dyDescent="0.25">
      <c r="L2992" s="140"/>
    </row>
    <row r="2993" spans="12:12" x14ac:dyDescent="0.25">
      <c r="L2993" s="140"/>
    </row>
    <row r="2994" spans="12:12" x14ac:dyDescent="0.25">
      <c r="L2994" s="140"/>
    </row>
    <row r="2995" spans="12:12" x14ac:dyDescent="0.25">
      <c r="L2995" s="140"/>
    </row>
    <row r="2996" spans="12:12" x14ac:dyDescent="0.25">
      <c r="L2996" s="140"/>
    </row>
    <row r="2997" spans="12:12" x14ac:dyDescent="0.25">
      <c r="L2997" s="140"/>
    </row>
    <row r="2998" spans="12:12" x14ac:dyDescent="0.25">
      <c r="L2998" s="140"/>
    </row>
    <row r="2999" spans="12:12" x14ac:dyDescent="0.25">
      <c r="L2999" s="140"/>
    </row>
    <row r="3000" spans="12:12" x14ac:dyDescent="0.25">
      <c r="L3000" s="140"/>
    </row>
    <row r="3001" spans="12:12" x14ac:dyDescent="0.25">
      <c r="L3001" s="140"/>
    </row>
    <row r="3002" spans="12:12" x14ac:dyDescent="0.25">
      <c r="L3002" s="140"/>
    </row>
    <row r="3003" spans="12:12" x14ac:dyDescent="0.25">
      <c r="L3003" s="140"/>
    </row>
    <row r="3004" spans="12:12" x14ac:dyDescent="0.25">
      <c r="L3004" s="140"/>
    </row>
    <row r="3005" spans="12:12" x14ac:dyDescent="0.25">
      <c r="L3005" s="140"/>
    </row>
    <row r="3006" spans="12:12" x14ac:dyDescent="0.25">
      <c r="L3006" s="140"/>
    </row>
    <row r="3007" spans="12:12" x14ac:dyDescent="0.25">
      <c r="L3007" s="140"/>
    </row>
    <row r="3008" spans="12:12" x14ac:dyDescent="0.25">
      <c r="L3008" s="140"/>
    </row>
    <row r="3009" spans="12:12" x14ac:dyDescent="0.25">
      <c r="L3009" s="140"/>
    </row>
    <row r="3010" spans="12:12" x14ac:dyDescent="0.25">
      <c r="L3010" s="140"/>
    </row>
    <row r="3011" spans="12:12" x14ac:dyDescent="0.25">
      <c r="L3011" s="140"/>
    </row>
    <row r="3012" spans="12:12" x14ac:dyDescent="0.25">
      <c r="L3012" s="140"/>
    </row>
    <row r="3013" spans="12:12" x14ac:dyDescent="0.25">
      <c r="L3013" s="140"/>
    </row>
    <row r="3014" spans="12:12" x14ac:dyDescent="0.25">
      <c r="L3014" s="140"/>
    </row>
    <row r="3015" spans="12:12" x14ac:dyDescent="0.25">
      <c r="L3015" s="140"/>
    </row>
    <row r="3016" spans="12:12" x14ac:dyDescent="0.25">
      <c r="L3016" s="140"/>
    </row>
    <row r="3017" spans="12:12" x14ac:dyDescent="0.25">
      <c r="L3017" s="140"/>
    </row>
    <row r="3018" spans="12:12" x14ac:dyDescent="0.25">
      <c r="L3018" s="140"/>
    </row>
    <row r="3019" spans="12:12" x14ac:dyDescent="0.25">
      <c r="L3019" s="140"/>
    </row>
    <row r="3020" spans="12:12" x14ac:dyDescent="0.25">
      <c r="L3020" s="140"/>
    </row>
    <row r="3021" spans="12:12" x14ac:dyDescent="0.25">
      <c r="L3021" s="140"/>
    </row>
    <row r="3022" spans="12:12" x14ac:dyDescent="0.25">
      <c r="L3022" s="140"/>
    </row>
    <row r="3023" spans="12:12" x14ac:dyDescent="0.25">
      <c r="L3023" s="140"/>
    </row>
    <row r="3024" spans="12:12" x14ac:dyDescent="0.25">
      <c r="L3024" s="140"/>
    </row>
    <row r="3025" spans="12:12" x14ac:dyDescent="0.25">
      <c r="L3025" s="140"/>
    </row>
    <row r="3026" spans="12:12" x14ac:dyDescent="0.25">
      <c r="L3026" s="140"/>
    </row>
    <row r="3027" spans="12:12" x14ac:dyDescent="0.25">
      <c r="L3027" s="140"/>
    </row>
    <row r="3028" spans="12:12" x14ac:dyDescent="0.25">
      <c r="L3028" s="140"/>
    </row>
    <row r="3029" spans="12:12" x14ac:dyDescent="0.25">
      <c r="L3029" s="140"/>
    </row>
    <row r="3030" spans="12:12" x14ac:dyDescent="0.25">
      <c r="L3030" s="140"/>
    </row>
    <row r="3031" spans="12:12" x14ac:dyDescent="0.25">
      <c r="L3031" s="140"/>
    </row>
    <row r="3032" spans="12:12" x14ac:dyDescent="0.25">
      <c r="L3032" s="140"/>
    </row>
    <row r="3033" spans="12:12" x14ac:dyDescent="0.25">
      <c r="L3033" s="140"/>
    </row>
    <row r="3034" spans="12:12" x14ac:dyDescent="0.25">
      <c r="L3034" s="140"/>
    </row>
    <row r="3035" spans="12:12" x14ac:dyDescent="0.25">
      <c r="L3035" s="140"/>
    </row>
    <row r="3036" spans="12:12" x14ac:dyDescent="0.25">
      <c r="L3036" s="140"/>
    </row>
    <row r="3037" spans="12:12" x14ac:dyDescent="0.25">
      <c r="L3037" s="140"/>
    </row>
    <row r="3038" spans="12:12" x14ac:dyDescent="0.25">
      <c r="L3038" s="140"/>
    </row>
    <row r="3039" spans="12:12" x14ac:dyDescent="0.25">
      <c r="L3039" s="140"/>
    </row>
    <row r="3040" spans="12:12" x14ac:dyDescent="0.25">
      <c r="L3040" s="140"/>
    </row>
    <row r="3041" spans="12:12" x14ac:dyDescent="0.25">
      <c r="L3041" s="140"/>
    </row>
    <row r="3042" spans="12:12" x14ac:dyDescent="0.25">
      <c r="L3042" s="140"/>
    </row>
    <row r="3043" spans="12:12" x14ac:dyDescent="0.25">
      <c r="L3043" s="140"/>
    </row>
    <row r="3044" spans="12:12" x14ac:dyDescent="0.25">
      <c r="L3044" s="140"/>
    </row>
    <row r="3045" spans="12:12" x14ac:dyDescent="0.25">
      <c r="L3045" s="140"/>
    </row>
    <row r="3046" spans="12:12" x14ac:dyDescent="0.25">
      <c r="L3046" s="140"/>
    </row>
    <row r="3047" spans="12:12" x14ac:dyDescent="0.25">
      <c r="L3047" s="140"/>
    </row>
    <row r="3048" spans="12:12" x14ac:dyDescent="0.25">
      <c r="L3048" s="140"/>
    </row>
    <row r="3049" spans="12:12" x14ac:dyDescent="0.25">
      <c r="L3049" s="140"/>
    </row>
    <row r="3050" spans="12:12" x14ac:dyDescent="0.25">
      <c r="L3050" s="140"/>
    </row>
    <row r="3051" spans="12:12" x14ac:dyDescent="0.25">
      <c r="L3051" s="140"/>
    </row>
    <row r="3052" spans="12:12" x14ac:dyDescent="0.25">
      <c r="L3052" s="140"/>
    </row>
    <row r="3053" spans="12:12" x14ac:dyDescent="0.25">
      <c r="L3053" s="140"/>
    </row>
    <row r="3054" spans="12:12" x14ac:dyDescent="0.25">
      <c r="L3054" s="140"/>
    </row>
    <row r="3055" spans="12:12" x14ac:dyDescent="0.25">
      <c r="L3055" s="140"/>
    </row>
    <row r="3056" spans="12:12" x14ac:dyDescent="0.25">
      <c r="L3056" s="140"/>
    </row>
    <row r="3057" spans="12:12" x14ac:dyDescent="0.25">
      <c r="L3057" s="140"/>
    </row>
    <row r="3058" spans="12:12" x14ac:dyDescent="0.25">
      <c r="L3058" s="140"/>
    </row>
    <row r="3059" spans="12:12" x14ac:dyDescent="0.25">
      <c r="L3059" s="140"/>
    </row>
    <row r="3060" spans="12:12" x14ac:dyDescent="0.25">
      <c r="L3060" s="140"/>
    </row>
    <row r="3061" spans="12:12" x14ac:dyDescent="0.25">
      <c r="L3061" s="140"/>
    </row>
    <row r="3062" spans="12:12" x14ac:dyDescent="0.25">
      <c r="L3062" s="140"/>
    </row>
    <row r="3063" spans="12:12" x14ac:dyDescent="0.25">
      <c r="L3063" s="140"/>
    </row>
    <row r="3064" spans="12:12" x14ac:dyDescent="0.25">
      <c r="L3064" s="140"/>
    </row>
    <row r="3065" spans="12:12" x14ac:dyDescent="0.25">
      <c r="L3065" s="140"/>
    </row>
    <row r="3066" spans="12:12" x14ac:dyDescent="0.25">
      <c r="L3066" s="140"/>
    </row>
    <row r="3067" spans="12:12" x14ac:dyDescent="0.25">
      <c r="L3067" s="140"/>
    </row>
    <row r="3068" spans="12:12" x14ac:dyDescent="0.25">
      <c r="L3068" s="140"/>
    </row>
    <row r="3069" spans="12:12" x14ac:dyDescent="0.25">
      <c r="L3069" s="140"/>
    </row>
    <row r="3070" spans="12:12" x14ac:dyDescent="0.25">
      <c r="L3070" s="140"/>
    </row>
    <row r="3071" spans="12:12" x14ac:dyDescent="0.25">
      <c r="L3071" s="140"/>
    </row>
    <row r="3072" spans="12:12" x14ac:dyDescent="0.25">
      <c r="L3072" s="140"/>
    </row>
    <row r="3073" spans="12:12" x14ac:dyDescent="0.25">
      <c r="L3073" s="140"/>
    </row>
    <row r="3074" spans="12:12" x14ac:dyDescent="0.25">
      <c r="L3074" s="140"/>
    </row>
    <row r="3075" spans="12:12" x14ac:dyDescent="0.25">
      <c r="L3075" s="140"/>
    </row>
    <row r="3076" spans="12:12" x14ac:dyDescent="0.25">
      <c r="L3076" s="140"/>
    </row>
    <row r="3077" spans="12:12" x14ac:dyDescent="0.25">
      <c r="L3077" s="140"/>
    </row>
    <row r="3078" spans="12:12" x14ac:dyDescent="0.25">
      <c r="L3078" s="140"/>
    </row>
    <row r="3079" spans="12:12" x14ac:dyDescent="0.25">
      <c r="L3079" s="140"/>
    </row>
    <row r="3080" spans="12:12" x14ac:dyDescent="0.25">
      <c r="L3080" s="140"/>
    </row>
    <row r="3081" spans="12:12" x14ac:dyDescent="0.25">
      <c r="L3081" s="140"/>
    </row>
    <row r="3082" spans="12:12" x14ac:dyDescent="0.25">
      <c r="L3082" s="140"/>
    </row>
    <row r="3083" spans="12:12" x14ac:dyDescent="0.25">
      <c r="L3083" s="140"/>
    </row>
    <row r="3084" spans="12:12" x14ac:dyDescent="0.25">
      <c r="L3084" s="140"/>
    </row>
    <row r="3085" spans="12:12" x14ac:dyDescent="0.25">
      <c r="L3085" s="140"/>
    </row>
    <row r="3086" spans="12:12" x14ac:dyDescent="0.25">
      <c r="L3086" s="140"/>
    </row>
    <row r="3087" spans="12:12" x14ac:dyDescent="0.25">
      <c r="L3087" s="140"/>
    </row>
    <row r="3088" spans="12:12" x14ac:dyDescent="0.25">
      <c r="L3088" s="140"/>
    </row>
    <row r="3089" spans="12:12" x14ac:dyDescent="0.25">
      <c r="L3089" s="140"/>
    </row>
    <row r="3090" spans="12:12" x14ac:dyDescent="0.25">
      <c r="L3090" s="140"/>
    </row>
    <row r="3091" spans="12:12" x14ac:dyDescent="0.25">
      <c r="L3091" s="140"/>
    </row>
    <row r="3092" spans="12:12" x14ac:dyDescent="0.25">
      <c r="L3092" s="140"/>
    </row>
    <row r="3093" spans="12:12" x14ac:dyDescent="0.25">
      <c r="L3093" s="140"/>
    </row>
    <row r="3094" spans="12:12" x14ac:dyDescent="0.25">
      <c r="L3094" s="140"/>
    </row>
    <row r="3095" spans="12:12" x14ac:dyDescent="0.25">
      <c r="L3095" s="140"/>
    </row>
    <row r="3096" spans="12:12" x14ac:dyDescent="0.25">
      <c r="L3096" s="140"/>
    </row>
    <row r="3097" spans="12:12" x14ac:dyDescent="0.25">
      <c r="L3097" s="140"/>
    </row>
    <row r="3098" spans="12:12" x14ac:dyDescent="0.25">
      <c r="L3098" s="140"/>
    </row>
    <row r="3099" spans="12:12" x14ac:dyDescent="0.25">
      <c r="L3099" s="140"/>
    </row>
    <row r="3100" spans="12:12" x14ac:dyDescent="0.25">
      <c r="L3100" s="140"/>
    </row>
    <row r="3101" spans="12:12" x14ac:dyDescent="0.25">
      <c r="L3101" s="140"/>
    </row>
    <row r="3102" spans="12:12" x14ac:dyDescent="0.25">
      <c r="L3102" s="140"/>
    </row>
    <row r="3103" spans="12:12" x14ac:dyDescent="0.25">
      <c r="L3103" s="140"/>
    </row>
    <row r="3104" spans="12:12" x14ac:dyDescent="0.25">
      <c r="L3104" s="140"/>
    </row>
    <row r="3105" spans="12:12" x14ac:dyDescent="0.25">
      <c r="L3105" s="140"/>
    </row>
    <row r="3106" spans="12:12" x14ac:dyDescent="0.25">
      <c r="L3106" s="140"/>
    </row>
    <row r="3107" spans="12:12" x14ac:dyDescent="0.25">
      <c r="L3107" s="140"/>
    </row>
    <row r="3108" spans="12:12" x14ac:dyDescent="0.25">
      <c r="L3108" s="140"/>
    </row>
    <row r="3109" spans="12:12" x14ac:dyDescent="0.25">
      <c r="L3109" s="140"/>
    </row>
    <row r="3110" spans="12:12" x14ac:dyDescent="0.25">
      <c r="L3110" s="140"/>
    </row>
    <row r="3111" spans="12:12" x14ac:dyDescent="0.25">
      <c r="L3111" s="140"/>
    </row>
    <row r="3112" spans="12:12" x14ac:dyDescent="0.25">
      <c r="L3112" s="140"/>
    </row>
    <row r="3113" spans="12:12" x14ac:dyDescent="0.25">
      <c r="L3113" s="140"/>
    </row>
    <row r="3114" spans="12:12" x14ac:dyDescent="0.25">
      <c r="L3114" s="140"/>
    </row>
    <row r="3115" spans="12:12" x14ac:dyDescent="0.25">
      <c r="L3115" s="140"/>
    </row>
    <row r="3116" spans="12:12" x14ac:dyDescent="0.25">
      <c r="L3116" s="140"/>
    </row>
    <row r="3117" spans="12:12" x14ac:dyDescent="0.25">
      <c r="L3117" s="140"/>
    </row>
    <row r="3118" spans="12:12" x14ac:dyDescent="0.25">
      <c r="L3118" s="140"/>
    </row>
    <row r="3119" spans="12:12" x14ac:dyDescent="0.25">
      <c r="L3119" s="140"/>
    </row>
    <row r="3120" spans="12:12" x14ac:dyDescent="0.25">
      <c r="L3120" s="140"/>
    </row>
    <row r="3121" spans="12:12" x14ac:dyDescent="0.25">
      <c r="L3121" s="140"/>
    </row>
    <row r="3122" spans="12:12" x14ac:dyDescent="0.25">
      <c r="L3122" s="140"/>
    </row>
    <row r="3123" spans="12:12" x14ac:dyDescent="0.25">
      <c r="L3123" s="140"/>
    </row>
    <row r="3124" spans="12:12" x14ac:dyDescent="0.25">
      <c r="L3124" s="140"/>
    </row>
    <row r="3125" spans="12:12" x14ac:dyDescent="0.25">
      <c r="L3125" s="140"/>
    </row>
    <row r="3126" spans="12:12" x14ac:dyDescent="0.25">
      <c r="L3126" s="140"/>
    </row>
    <row r="3127" spans="12:12" x14ac:dyDescent="0.25">
      <c r="L3127" s="140"/>
    </row>
    <row r="3128" spans="12:12" x14ac:dyDescent="0.25">
      <c r="L3128" s="140"/>
    </row>
    <row r="3129" spans="12:12" x14ac:dyDescent="0.25">
      <c r="L3129" s="140"/>
    </row>
    <row r="3130" spans="12:12" x14ac:dyDescent="0.25">
      <c r="L3130" s="140"/>
    </row>
    <row r="3131" spans="12:12" x14ac:dyDescent="0.25">
      <c r="L3131" s="140"/>
    </row>
    <row r="3132" spans="12:12" x14ac:dyDescent="0.25">
      <c r="L3132" s="140"/>
    </row>
    <row r="3133" spans="12:12" x14ac:dyDescent="0.25">
      <c r="L3133" s="140"/>
    </row>
    <row r="3134" spans="12:12" x14ac:dyDescent="0.25">
      <c r="L3134" s="140"/>
    </row>
    <row r="3135" spans="12:12" x14ac:dyDescent="0.25">
      <c r="L3135" s="140"/>
    </row>
    <row r="3136" spans="12:12" x14ac:dyDescent="0.25">
      <c r="L3136" s="140"/>
    </row>
    <row r="3137" spans="12:12" x14ac:dyDescent="0.25">
      <c r="L3137" s="140"/>
    </row>
    <row r="3138" spans="12:12" x14ac:dyDescent="0.25">
      <c r="L3138" s="140"/>
    </row>
    <row r="3139" spans="12:12" x14ac:dyDescent="0.25">
      <c r="L3139" s="140"/>
    </row>
    <row r="3140" spans="12:12" x14ac:dyDescent="0.25">
      <c r="L3140" s="140"/>
    </row>
    <row r="3141" spans="12:12" x14ac:dyDescent="0.25">
      <c r="L3141" s="140"/>
    </row>
    <row r="3142" spans="12:12" x14ac:dyDescent="0.25">
      <c r="L3142" s="140"/>
    </row>
    <row r="3143" spans="12:12" x14ac:dyDescent="0.25">
      <c r="L3143" s="140"/>
    </row>
    <row r="3144" spans="12:12" x14ac:dyDescent="0.25">
      <c r="L3144" s="140"/>
    </row>
    <row r="3145" spans="12:12" x14ac:dyDescent="0.25">
      <c r="L3145" s="140"/>
    </row>
    <row r="3146" spans="12:12" x14ac:dyDescent="0.25">
      <c r="L3146" s="140"/>
    </row>
    <row r="3147" spans="12:12" x14ac:dyDescent="0.25">
      <c r="L3147" s="140"/>
    </row>
    <row r="3148" spans="12:12" x14ac:dyDescent="0.25">
      <c r="L3148" s="140"/>
    </row>
    <row r="3149" spans="12:12" x14ac:dyDescent="0.25">
      <c r="L3149" s="140"/>
    </row>
    <row r="3150" spans="12:12" x14ac:dyDescent="0.25">
      <c r="L3150" s="140"/>
    </row>
    <row r="3151" spans="12:12" x14ac:dyDescent="0.25">
      <c r="L3151" s="140"/>
    </row>
    <row r="3152" spans="12:12" x14ac:dyDescent="0.25">
      <c r="L3152" s="140"/>
    </row>
    <row r="3153" spans="12:12" x14ac:dyDescent="0.25">
      <c r="L3153" s="140"/>
    </row>
    <row r="3154" spans="12:12" x14ac:dyDescent="0.25">
      <c r="L3154" s="140"/>
    </row>
    <row r="3155" spans="12:12" x14ac:dyDescent="0.25">
      <c r="L3155" s="140"/>
    </row>
    <row r="3156" spans="12:12" x14ac:dyDescent="0.25">
      <c r="L3156" s="140"/>
    </row>
    <row r="3157" spans="12:12" x14ac:dyDescent="0.25">
      <c r="L3157" s="140"/>
    </row>
    <row r="3158" spans="12:12" x14ac:dyDescent="0.25">
      <c r="L3158" s="140"/>
    </row>
    <row r="3159" spans="12:12" x14ac:dyDescent="0.25">
      <c r="L3159" s="140"/>
    </row>
    <row r="3160" spans="12:12" x14ac:dyDescent="0.25">
      <c r="L3160" s="140"/>
    </row>
    <row r="3161" spans="12:12" x14ac:dyDescent="0.25">
      <c r="L3161" s="140"/>
    </row>
    <row r="3162" spans="12:12" x14ac:dyDescent="0.25">
      <c r="L3162" s="140"/>
    </row>
    <row r="3163" spans="12:12" x14ac:dyDescent="0.25">
      <c r="L3163" s="140"/>
    </row>
    <row r="3164" spans="12:12" x14ac:dyDescent="0.25">
      <c r="L3164" s="140"/>
    </row>
    <row r="3165" spans="12:12" x14ac:dyDescent="0.25">
      <c r="L3165" s="140"/>
    </row>
    <row r="3166" spans="12:12" x14ac:dyDescent="0.25">
      <c r="L3166" s="140"/>
    </row>
    <row r="3167" spans="12:12" x14ac:dyDescent="0.25">
      <c r="L3167" s="140"/>
    </row>
    <row r="3168" spans="12:12" x14ac:dyDescent="0.25">
      <c r="L3168" s="140"/>
    </row>
    <row r="3169" spans="12:12" x14ac:dyDescent="0.25">
      <c r="L3169" s="140"/>
    </row>
    <row r="3170" spans="12:12" x14ac:dyDescent="0.25">
      <c r="L3170" s="140"/>
    </row>
    <row r="3171" spans="12:12" x14ac:dyDescent="0.25">
      <c r="L3171" s="140"/>
    </row>
    <row r="3172" spans="12:12" x14ac:dyDescent="0.25">
      <c r="L3172" s="140"/>
    </row>
    <row r="3173" spans="12:12" x14ac:dyDescent="0.25">
      <c r="L3173" s="140"/>
    </row>
    <row r="3174" spans="12:12" x14ac:dyDescent="0.25">
      <c r="L3174" s="140"/>
    </row>
    <row r="3175" spans="12:12" x14ac:dyDescent="0.25">
      <c r="L3175" s="140"/>
    </row>
    <row r="3176" spans="12:12" x14ac:dyDescent="0.25">
      <c r="L3176" s="140"/>
    </row>
    <row r="3177" spans="12:12" x14ac:dyDescent="0.25">
      <c r="L3177" s="140"/>
    </row>
    <row r="3178" spans="12:12" x14ac:dyDescent="0.25">
      <c r="L3178" s="140"/>
    </row>
    <row r="3179" spans="12:12" x14ac:dyDescent="0.25">
      <c r="L3179" s="140"/>
    </row>
    <row r="3180" spans="12:12" x14ac:dyDescent="0.25">
      <c r="L3180" s="140"/>
    </row>
    <row r="3181" spans="12:12" x14ac:dyDescent="0.25">
      <c r="L3181" s="140"/>
    </row>
    <row r="3182" spans="12:12" x14ac:dyDescent="0.25">
      <c r="L3182" s="140"/>
    </row>
    <row r="3183" spans="12:12" x14ac:dyDescent="0.25">
      <c r="L3183" s="140"/>
    </row>
    <row r="3184" spans="12:12" x14ac:dyDescent="0.25">
      <c r="L3184" s="140"/>
    </row>
    <row r="3185" spans="12:12" x14ac:dyDescent="0.25">
      <c r="L3185" s="140"/>
    </row>
    <row r="3186" spans="12:12" x14ac:dyDescent="0.25">
      <c r="L3186" s="140"/>
    </row>
    <row r="3187" spans="12:12" x14ac:dyDescent="0.25">
      <c r="L3187" s="140"/>
    </row>
    <row r="3188" spans="12:12" x14ac:dyDescent="0.25">
      <c r="L3188" s="140"/>
    </row>
    <row r="3189" spans="12:12" x14ac:dyDescent="0.25">
      <c r="L3189" s="140"/>
    </row>
    <row r="3190" spans="12:12" x14ac:dyDescent="0.25">
      <c r="L3190" s="140"/>
    </row>
    <row r="3191" spans="12:12" x14ac:dyDescent="0.25">
      <c r="L3191" s="140"/>
    </row>
    <row r="3192" spans="12:12" x14ac:dyDescent="0.25">
      <c r="L3192" s="140"/>
    </row>
    <row r="3193" spans="12:12" x14ac:dyDescent="0.25">
      <c r="L3193" s="140"/>
    </row>
    <row r="3194" spans="12:12" x14ac:dyDescent="0.25">
      <c r="L3194" s="140"/>
    </row>
    <row r="3195" spans="12:12" x14ac:dyDescent="0.25">
      <c r="L3195" s="140"/>
    </row>
    <row r="3196" spans="12:12" x14ac:dyDescent="0.25">
      <c r="L3196" s="140"/>
    </row>
    <row r="3197" spans="12:12" x14ac:dyDescent="0.25">
      <c r="L3197" s="140"/>
    </row>
    <row r="3198" spans="12:12" x14ac:dyDescent="0.25">
      <c r="L3198" s="140"/>
    </row>
    <row r="3199" spans="12:12" x14ac:dyDescent="0.25">
      <c r="L3199" s="140"/>
    </row>
    <row r="3200" spans="12:12" x14ac:dyDescent="0.25">
      <c r="L3200" s="140"/>
    </row>
    <row r="3201" spans="12:12" x14ac:dyDescent="0.25">
      <c r="L3201" s="140"/>
    </row>
    <row r="3202" spans="12:12" x14ac:dyDescent="0.25">
      <c r="L3202" s="140"/>
    </row>
    <row r="3203" spans="12:12" x14ac:dyDescent="0.25">
      <c r="L3203" s="140"/>
    </row>
    <row r="3204" spans="12:12" x14ac:dyDescent="0.25">
      <c r="L3204" s="140"/>
    </row>
    <row r="3205" spans="12:12" x14ac:dyDescent="0.25">
      <c r="L3205" s="140"/>
    </row>
    <row r="3206" spans="12:12" x14ac:dyDescent="0.25">
      <c r="L3206" s="140"/>
    </row>
    <row r="3207" spans="12:12" x14ac:dyDescent="0.25">
      <c r="L3207" s="140"/>
    </row>
    <row r="3208" spans="12:12" x14ac:dyDescent="0.25">
      <c r="L3208" s="140"/>
    </row>
    <row r="3209" spans="12:12" x14ac:dyDescent="0.25">
      <c r="L3209" s="140"/>
    </row>
    <row r="3210" spans="12:12" x14ac:dyDescent="0.25">
      <c r="L3210" s="140"/>
    </row>
    <row r="3211" spans="12:12" x14ac:dyDescent="0.25">
      <c r="L3211" s="140"/>
    </row>
    <row r="3212" spans="12:12" x14ac:dyDescent="0.25">
      <c r="L3212" s="140"/>
    </row>
    <row r="3213" spans="12:12" x14ac:dyDescent="0.25">
      <c r="L3213" s="140"/>
    </row>
    <row r="3214" spans="12:12" x14ac:dyDescent="0.25">
      <c r="L3214" s="140"/>
    </row>
    <row r="3215" spans="12:12" x14ac:dyDescent="0.25">
      <c r="L3215" s="140"/>
    </row>
    <row r="3216" spans="12:12" x14ac:dyDescent="0.25">
      <c r="L3216" s="140"/>
    </row>
    <row r="3217" spans="12:12" x14ac:dyDescent="0.25">
      <c r="L3217" s="140"/>
    </row>
    <row r="3218" spans="12:12" x14ac:dyDescent="0.25">
      <c r="L3218" s="140"/>
    </row>
    <row r="3219" spans="12:12" x14ac:dyDescent="0.25">
      <c r="L3219" s="140"/>
    </row>
    <row r="3220" spans="12:12" x14ac:dyDescent="0.25">
      <c r="L3220" s="140"/>
    </row>
    <row r="3221" spans="12:12" x14ac:dyDescent="0.25">
      <c r="L3221" s="140"/>
    </row>
    <row r="3222" spans="12:12" x14ac:dyDescent="0.25">
      <c r="L3222" s="140"/>
    </row>
    <row r="3223" spans="12:12" x14ac:dyDescent="0.25">
      <c r="L3223" s="140"/>
    </row>
    <row r="3224" spans="12:12" x14ac:dyDescent="0.25">
      <c r="L3224" s="140"/>
    </row>
    <row r="3225" spans="12:12" x14ac:dyDescent="0.25">
      <c r="L3225" s="140"/>
    </row>
    <row r="3226" spans="12:12" x14ac:dyDescent="0.25">
      <c r="L3226" s="140"/>
    </row>
    <row r="3227" spans="12:12" x14ac:dyDescent="0.25">
      <c r="L3227" s="140"/>
    </row>
    <row r="3228" spans="12:12" x14ac:dyDescent="0.25">
      <c r="L3228" s="140"/>
    </row>
    <row r="3229" spans="12:12" x14ac:dyDescent="0.25">
      <c r="L3229" s="140"/>
    </row>
    <row r="3230" spans="12:12" x14ac:dyDescent="0.25">
      <c r="L3230" s="140"/>
    </row>
    <row r="3231" spans="12:12" x14ac:dyDescent="0.25">
      <c r="L3231" s="140"/>
    </row>
    <row r="3232" spans="12:12" x14ac:dyDescent="0.25">
      <c r="L3232" s="140"/>
    </row>
    <row r="3233" spans="12:12" x14ac:dyDescent="0.25">
      <c r="L3233" s="140"/>
    </row>
    <row r="3234" spans="12:12" x14ac:dyDescent="0.25">
      <c r="L3234" s="140"/>
    </row>
    <row r="3235" spans="12:12" x14ac:dyDescent="0.25">
      <c r="L3235" s="140"/>
    </row>
    <row r="3236" spans="12:12" x14ac:dyDescent="0.25">
      <c r="L3236" s="140"/>
    </row>
    <row r="3237" spans="12:12" x14ac:dyDescent="0.25">
      <c r="L3237" s="140"/>
    </row>
    <row r="3238" spans="12:12" x14ac:dyDescent="0.25">
      <c r="L3238" s="140"/>
    </row>
    <row r="3239" spans="12:12" x14ac:dyDescent="0.25">
      <c r="L3239" s="140"/>
    </row>
    <row r="3240" spans="12:12" x14ac:dyDescent="0.25">
      <c r="L3240" s="140"/>
    </row>
    <row r="3241" spans="12:12" x14ac:dyDescent="0.25">
      <c r="L3241" s="140"/>
    </row>
    <row r="3242" spans="12:12" x14ac:dyDescent="0.25">
      <c r="L3242" s="140"/>
    </row>
    <row r="3243" spans="12:12" x14ac:dyDescent="0.25">
      <c r="L3243" s="140"/>
    </row>
    <row r="3244" spans="12:12" x14ac:dyDescent="0.25">
      <c r="L3244" s="140"/>
    </row>
    <row r="3245" spans="12:12" x14ac:dyDescent="0.25">
      <c r="L3245" s="140"/>
    </row>
    <row r="3246" spans="12:12" x14ac:dyDescent="0.25">
      <c r="L3246" s="140"/>
    </row>
    <row r="3247" spans="12:12" x14ac:dyDescent="0.25">
      <c r="L3247" s="140"/>
    </row>
    <row r="3248" spans="12:12" x14ac:dyDescent="0.25">
      <c r="L3248" s="140"/>
    </row>
    <row r="3249" spans="12:12" x14ac:dyDescent="0.25">
      <c r="L3249" s="140"/>
    </row>
    <row r="3250" spans="12:12" x14ac:dyDescent="0.25">
      <c r="L3250" s="140"/>
    </row>
    <row r="3251" spans="12:12" x14ac:dyDescent="0.25">
      <c r="L3251" s="140"/>
    </row>
    <row r="3252" spans="12:12" x14ac:dyDescent="0.25">
      <c r="L3252" s="140"/>
    </row>
    <row r="3253" spans="12:12" x14ac:dyDescent="0.25">
      <c r="L3253" s="140"/>
    </row>
    <row r="3254" spans="12:12" x14ac:dyDescent="0.25">
      <c r="L3254" s="140"/>
    </row>
    <row r="3255" spans="12:12" x14ac:dyDescent="0.25">
      <c r="L3255" s="140"/>
    </row>
    <row r="3256" spans="12:12" x14ac:dyDescent="0.25">
      <c r="L3256" s="140"/>
    </row>
    <row r="3257" spans="12:12" x14ac:dyDescent="0.25">
      <c r="L3257" s="140"/>
    </row>
    <row r="3258" spans="12:12" x14ac:dyDescent="0.25">
      <c r="L3258" s="140"/>
    </row>
    <row r="3259" spans="12:12" x14ac:dyDescent="0.25">
      <c r="L3259" s="140"/>
    </row>
    <row r="3260" spans="12:12" x14ac:dyDescent="0.25">
      <c r="L3260" s="140"/>
    </row>
    <row r="3261" spans="12:12" x14ac:dyDescent="0.25">
      <c r="L3261" s="140"/>
    </row>
    <row r="3262" spans="12:12" x14ac:dyDescent="0.25">
      <c r="L3262" s="140"/>
    </row>
    <row r="3263" spans="12:12" x14ac:dyDescent="0.25">
      <c r="L3263" s="140"/>
    </row>
    <row r="3264" spans="12:12" x14ac:dyDescent="0.25">
      <c r="L3264" s="140"/>
    </row>
    <row r="3265" spans="12:12" x14ac:dyDescent="0.25">
      <c r="L3265" s="140"/>
    </row>
    <row r="3266" spans="12:12" x14ac:dyDescent="0.25">
      <c r="L3266" s="140"/>
    </row>
    <row r="3267" spans="12:12" x14ac:dyDescent="0.25">
      <c r="L3267" s="140"/>
    </row>
    <row r="3268" spans="12:12" x14ac:dyDescent="0.25">
      <c r="L3268" s="140"/>
    </row>
    <row r="3269" spans="12:12" x14ac:dyDescent="0.25">
      <c r="L3269" s="140"/>
    </row>
    <row r="3270" spans="12:12" x14ac:dyDescent="0.25">
      <c r="L3270" s="140"/>
    </row>
    <row r="3271" spans="12:12" x14ac:dyDescent="0.25">
      <c r="L3271" s="140"/>
    </row>
    <row r="3272" spans="12:12" x14ac:dyDescent="0.25">
      <c r="L3272" s="140"/>
    </row>
    <row r="3273" spans="12:12" x14ac:dyDescent="0.25">
      <c r="L3273" s="140"/>
    </row>
    <row r="3274" spans="12:12" x14ac:dyDescent="0.25">
      <c r="L3274" s="140"/>
    </row>
    <row r="3275" spans="12:12" x14ac:dyDescent="0.25">
      <c r="L3275" s="140"/>
    </row>
    <row r="3276" spans="12:12" x14ac:dyDescent="0.25">
      <c r="L3276" s="140"/>
    </row>
    <row r="3277" spans="12:12" x14ac:dyDescent="0.25">
      <c r="L3277" s="140"/>
    </row>
    <row r="3278" spans="12:12" x14ac:dyDescent="0.25">
      <c r="L3278" s="140"/>
    </row>
    <row r="3279" spans="12:12" x14ac:dyDescent="0.25">
      <c r="L3279" s="140"/>
    </row>
    <row r="3280" spans="12:12" x14ac:dyDescent="0.25">
      <c r="L3280" s="140"/>
    </row>
    <row r="3281" spans="12:12" x14ac:dyDescent="0.25">
      <c r="L3281" s="140"/>
    </row>
    <row r="3282" spans="12:12" x14ac:dyDescent="0.25">
      <c r="L3282" s="140"/>
    </row>
    <row r="3283" spans="12:12" x14ac:dyDescent="0.25">
      <c r="L3283" s="140"/>
    </row>
    <row r="3284" spans="12:12" x14ac:dyDescent="0.25">
      <c r="L3284" s="140"/>
    </row>
    <row r="3285" spans="12:12" x14ac:dyDescent="0.25">
      <c r="L3285" s="140"/>
    </row>
    <row r="3286" spans="12:12" x14ac:dyDescent="0.25">
      <c r="L3286" s="140"/>
    </row>
    <row r="3287" spans="12:12" x14ac:dyDescent="0.25">
      <c r="L3287" s="140"/>
    </row>
    <row r="3288" spans="12:12" x14ac:dyDescent="0.25">
      <c r="L3288" s="140"/>
    </row>
    <row r="3289" spans="12:12" x14ac:dyDescent="0.25">
      <c r="L3289" s="140"/>
    </row>
    <row r="3290" spans="12:12" x14ac:dyDescent="0.25">
      <c r="L3290" s="140"/>
    </row>
    <row r="3291" spans="12:12" x14ac:dyDescent="0.25">
      <c r="L3291" s="140"/>
    </row>
    <row r="3292" spans="12:12" x14ac:dyDescent="0.25">
      <c r="L3292" s="140"/>
    </row>
    <row r="3293" spans="12:12" x14ac:dyDescent="0.25">
      <c r="L3293" s="140"/>
    </row>
    <row r="3294" spans="12:12" x14ac:dyDescent="0.25">
      <c r="L3294" s="140"/>
    </row>
    <row r="3295" spans="12:12" x14ac:dyDescent="0.25">
      <c r="L3295" s="140"/>
    </row>
    <row r="3296" spans="12:12" x14ac:dyDescent="0.25">
      <c r="L3296" s="140"/>
    </row>
    <row r="3297" spans="12:12" x14ac:dyDescent="0.25">
      <c r="L3297" s="140"/>
    </row>
    <row r="3298" spans="12:12" x14ac:dyDescent="0.25">
      <c r="L3298" s="140"/>
    </row>
    <row r="3299" spans="12:12" x14ac:dyDescent="0.25">
      <c r="L3299" s="140"/>
    </row>
    <row r="3300" spans="12:12" x14ac:dyDescent="0.25">
      <c r="L3300" s="140"/>
    </row>
    <row r="3301" spans="12:12" x14ac:dyDescent="0.25">
      <c r="L3301" s="140"/>
    </row>
    <row r="3302" spans="12:12" x14ac:dyDescent="0.25">
      <c r="L3302" s="140"/>
    </row>
    <row r="3303" spans="12:12" x14ac:dyDescent="0.25">
      <c r="L3303" s="140"/>
    </row>
    <row r="3304" spans="12:12" x14ac:dyDescent="0.25">
      <c r="L3304" s="140"/>
    </row>
    <row r="3305" spans="12:12" x14ac:dyDescent="0.25">
      <c r="L3305" s="140"/>
    </row>
    <row r="3306" spans="12:12" x14ac:dyDescent="0.25">
      <c r="L3306" s="140"/>
    </row>
    <row r="3307" spans="12:12" x14ac:dyDescent="0.25">
      <c r="L3307" s="140"/>
    </row>
    <row r="3308" spans="12:12" x14ac:dyDescent="0.25">
      <c r="L3308" s="140"/>
    </row>
    <row r="3309" spans="12:12" x14ac:dyDescent="0.25">
      <c r="L3309" s="140"/>
    </row>
    <row r="3310" spans="12:12" x14ac:dyDescent="0.25">
      <c r="L3310" s="140"/>
    </row>
    <row r="3311" spans="12:12" x14ac:dyDescent="0.25">
      <c r="L3311" s="140"/>
    </row>
    <row r="3312" spans="12:12" x14ac:dyDescent="0.25">
      <c r="L3312" s="140"/>
    </row>
    <row r="3313" spans="12:12" x14ac:dyDescent="0.25">
      <c r="L3313" s="140"/>
    </row>
    <row r="3314" spans="12:12" x14ac:dyDescent="0.25">
      <c r="L3314" s="140"/>
    </row>
    <row r="3315" spans="12:12" x14ac:dyDescent="0.25">
      <c r="L3315" s="140"/>
    </row>
    <row r="3316" spans="12:12" x14ac:dyDescent="0.25">
      <c r="L3316" s="140"/>
    </row>
    <row r="3317" spans="12:12" x14ac:dyDescent="0.25">
      <c r="L3317" s="140"/>
    </row>
    <row r="3318" spans="12:12" x14ac:dyDescent="0.25">
      <c r="L3318" s="140"/>
    </row>
    <row r="3319" spans="12:12" x14ac:dyDescent="0.25">
      <c r="L3319" s="140"/>
    </row>
    <row r="3320" spans="12:12" x14ac:dyDescent="0.25">
      <c r="L3320" s="140"/>
    </row>
    <row r="3321" spans="12:12" x14ac:dyDescent="0.25">
      <c r="L3321" s="140"/>
    </row>
    <row r="3322" spans="12:12" x14ac:dyDescent="0.25">
      <c r="L3322" s="140"/>
    </row>
    <row r="3323" spans="12:12" x14ac:dyDescent="0.25">
      <c r="L3323" s="140"/>
    </row>
    <row r="3324" spans="12:12" x14ac:dyDescent="0.25">
      <c r="L3324" s="140"/>
    </row>
    <row r="3325" spans="12:12" x14ac:dyDescent="0.25">
      <c r="L3325" s="140"/>
    </row>
    <row r="3326" spans="12:12" x14ac:dyDescent="0.25">
      <c r="L3326" s="140"/>
    </row>
    <row r="3327" spans="12:12" x14ac:dyDescent="0.25">
      <c r="L3327" s="140"/>
    </row>
    <row r="3328" spans="12:12" x14ac:dyDescent="0.25">
      <c r="L3328" s="140"/>
    </row>
    <row r="3329" spans="12:12" x14ac:dyDescent="0.25">
      <c r="L3329" s="140"/>
    </row>
    <row r="3330" spans="12:12" x14ac:dyDescent="0.25">
      <c r="L3330" s="140"/>
    </row>
    <row r="3331" spans="12:12" x14ac:dyDescent="0.25">
      <c r="L3331" s="140"/>
    </row>
    <row r="3332" spans="12:12" x14ac:dyDescent="0.25">
      <c r="L3332" s="140"/>
    </row>
    <row r="3333" spans="12:12" x14ac:dyDescent="0.25">
      <c r="L3333" s="140"/>
    </row>
    <row r="3334" spans="12:12" x14ac:dyDescent="0.25">
      <c r="L3334" s="140"/>
    </row>
    <row r="3335" spans="12:12" x14ac:dyDescent="0.25">
      <c r="L3335" s="140"/>
    </row>
    <row r="3336" spans="12:12" x14ac:dyDescent="0.25">
      <c r="L3336" s="140"/>
    </row>
    <row r="3337" spans="12:12" x14ac:dyDescent="0.25">
      <c r="L3337" s="140"/>
    </row>
    <row r="3338" spans="12:12" x14ac:dyDescent="0.25">
      <c r="L3338" s="140"/>
    </row>
    <row r="3339" spans="12:12" x14ac:dyDescent="0.25">
      <c r="L3339" s="140"/>
    </row>
    <row r="3340" spans="12:12" x14ac:dyDescent="0.25">
      <c r="L3340" s="140"/>
    </row>
    <row r="3341" spans="12:12" x14ac:dyDescent="0.25">
      <c r="L3341" s="140"/>
    </row>
    <row r="3342" spans="12:12" x14ac:dyDescent="0.25">
      <c r="L3342" s="140"/>
    </row>
    <row r="3343" spans="12:12" x14ac:dyDescent="0.25">
      <c r="L3343" s="140"/>
    </row>
    <row r="3344" spans="12:12" x14ac:dyDescent="0.25">
      <c r="L3344" s="140"/>
    </row>
    <row r="3345" spans="12:12" x14ac:dyDescent="0.25">
      <c r="L3345" s="140"/>
    </row>
    <row r="3346" spans="12:12" x14ac:dyDescent="0.25">
      <c r="L3346" s="140"/>
    </row>
    <row r="3347" spans="12:12" x14ac:dyDescent="0.25">
      <c r="L3347" s="140"/>
    </row>
    <row r="3348" spans="12:12" x14ac:dyDescent="0.25">
      <c r="L3348" s="140"/>
    </row>
    <row r="3349" spans="12:12" x14ac:dyDescent="0.25">
      <c r="L3349" s="140"/>
    </row>
    <row r="3350" spans="12:12" x14ac:dyDescent="0.25">
      <c r="L3350" s="140"/>
    </row>
    <row r="3351" spans="12:12" x14ac:dyDescent="0.25">
      <c r="L3351" s="140"/>
    </row>
    <row r="3352" spans="12:12" x14ac:dyDescent="0.25">
      <c r="L3352" s="140"/>
    </row>
    <row r="3353" spans="12:12" x14ac:dyDescent="0.25">
      <c r="L3353" s="140"/>
    </row>
    <row r="3354" spans="12:12" x14ac:dyDescent="0.25">
      <c r="L3354" s="140"/>
    </row>
    <row r="3355" spans="12:12" x14ac:dyDescent="0.25">
      <c r="L3355" s="140"/>
    </row>
    <row r="3356" spans="12:12" x14ac:dyDescent="0.25">
      <c r="L3356" s="140"/>
    </row>
    <row r="3357" spans="12:12" x14ac:dyDescent="0.25">
      <c r="L3357" s="140"/>
    </row>
    <row r="3358" spans="12:12" x14ac:dyDescent="0.25">
      <c r="L3358" s="140"/>
    </row>
    <row r="3359" spans="12:12" x14ac:dyDescent="0.25">
      <c r="L3359" s="140"/>
    </row>
    <row r="3360" spans="12:12" x14ac:dyDescent="0.25">
      <c r="L3360" s="140"/>
    </row>
    <row r="3361" spans="12:12" x14ac:dyDescent="0.25">
      <c r="L3361" s="140"/>
    </row>
    <row r="3362" spans="12:12" x14ac:dyDescent="0.25">
      <c r="L3362" s="140"/>
    </row>
    <row r="3363" spans="12:12" x14ac:dyDescent="0.25">
      <c r="L3363" s="140"/>
    </row>
    <row r="3364" spans="12:12" x14ac:dyDescent="0.25">
      <c r="L3364" s="140"/>
    </row>
    <row r="3365" spans="12:12" x14ac:dyDescent="0.25">
      <c r="L3365" s="140"/>
    </row>
    <row r="3366" spans="12:12" x14ac:dyDescent="0.25">
      <c r="L3366" s="140"/>
    </row>
    <row r="3367" spans="12:12" x14ac:dyDescent="0.25">
      <c r="L3367" s="140"/>
    </row>
    <row r="3368" spans="12:12" x14ac:dyDescent="0.25">
      <c r="L3368" s="140"/>
    </row>
    <row r="3369" spans="12:12" x14ac:dyDescent="0.25">
      <c r="L3369" s="140"/>
    </row>
    <row r="3370" spans="12:12" x14ac:dyDescent="0.25">
      <c r="L3370" s="140"/>
    </row>
    <row r="3371" spans="12:12" x14ac:dyDescent="0.25">
      <c r="L3371" s="140"/>
    </row>
    <row r="3372" spans="12:12" x14ac:dyDescent="0.25">
      <c r="L3372" s="140"/>
    </row>
    <row r="3373" spans="12:12" x14ac:dyDescent="0.25">
      <c r="L3373" s="140"/>
    </row>
    <row r="3374" spans="12:12" x14ac:dyDescent="0.25">
      <c r="L3374" s="140"/>
    </row>
    <row r="3375" spans="12:12" x14ac:dyDescent="0.25">
      <c r="L3375" s="140"/>
    </row>
    <row r="3376" spans="12:12" x14ac:dyDescent="0.25">
      <c r="L3376" s="140"/>
    </row>
    <row r="3377" spans="12:12" x14ac:dyDescent="0.25">
      <c r="L3377" s="140"/>
    </row>
    <row r="3378" spans="12:12" x14ac:dyDescent="0.25">
      <c r="L3378" s="140"/>
    </row>
    <row r="3379" spans="12:12" x14ac:dyDescent="0.25">
      <c r="L3379" s="140"/>
    </row>
    <row r="3380" spans="12:12" x14ac:dyDescent="0.25">
      <c r="L3380" s="140"/>
    </row>
    <row r="3381" spans="12:12" x14ac:dyDescent="0.25">
      <c r="L3381" s="140"/>
    </row>
    <row r="3382" spans="12:12" x14ac:dyDescent="0.25">
      <c r="L3382" s="140"/>
    </row>
    <row r="3383" spans="12:12" x14ac:dyDescent="0.25">
      <c r="L3383" s="140"/>
    </row>
    <row r="3384" spans="12:12" x14ac:dyDescent="0.25">
      <c r="L3384" s="140"/>
    </row>
    <row r="3385" spans="12:12" x14ac:dyDescent="0.25">
      <c r="L3385" s="140"/>
    </row>
    <row r="3386" spans="12:12" x14ac:dyDescent="0.25">
      <c r="L3386" s="140"/>
    </row>
    <row r="3387" spans="12:12" x14ac:dyDescent="0.25">
      <c r="L3387" s="140"/>
    </row>
    <row r="3388" spans="12:12" x14ac:dyDescent="0.25">
      <c r="L3388" s="140"/>
    </row>
    <row r="3389" spans="12:12" x14ac:dyDescent="0.25">
      <c r="L3389" s="140"/>
    </row>
    <row r="3390" spans="12:12" x14ac:dyDescent="0.25">
      <c r="L3390" s="140"/>
    </row>
    <row r="3391" spans="12:12" x14ac:dyDescent="0.25">
      <c r="L3391" s="140"/>
    </row>
    <row r="3392" spans="12:12" x14ac:dyDescent="0.25">
      <c r="L3392" s="140"/>
    </row>
    <row r="3393" spans="12:12" x14ac:dyDescent="0.25">
      <c r="L3393" s="140"/>
    </row>
    <row r="3394" spans="12:12" x14ac:dyDescent="0.25">
      <c r="L3394" s="140"/>
    </row>
    <row r="3395" spans="12:12" x14ac:dyDescent="0.25">
      <c r="L3395" s="140"/>
    </row>
    <row r="3396" spans="12:12" x14ac:dyDescent="0.25">
      <c r="L3396" s="140"/>
    </row>
    <row r="3397" spans="12:12" x14ac:dyDescent="0.25">
      <c r="L3397" s="140"/>
    </row>
    <row r="3398" spans="12:12" x14ac:dyDescent="0.25">
      <c r="L3398" s="140"/>
    </row>
    <row r="3399" spans="12:12" x14ac:dyDescent="0.25">
      <c r="L3399" s="140"/>
    </row>
    <row r="3400" spans="12:12" x14ac:dyDescent="0.25">
      <c r="L3400" s="140"/>
    </row>
    <row r="3401" spans="12:12" x14ac:dyDescent="0.25">
      <c r="L3401" s="140"/>
    </row>
    <row r="3402" spans="12:12" x14ac:dyDescent="0.25">
      <c r="L3402" s="140"/>
    </row>
    <row r="3403" spans="12:12" x14ac:dyDescent="0.25">
      <c r="L3403" s="140"/>
    </row>
    <row r="3404" spans="12:12" x14ac:dyDescent="0.25">
      <c r="L3404" s="140"/>
    </row>
    <row r="3405" spans="12:12" x14ac:dyDescent="0.25">
      <c r="L3405" s="140"/>
    </row>
    <row r="3406" spans="12:12" x14ac:dyDescent="0.25">
      <c r="L3406" s="140"/>
    </row>
    <row r="3407" spans="12:12" x14ac:dyDescent="0.25">
      <c r="L3407" s="140"/>
    </row>
    <row r="3408" spans="12:12" x14ac:dyDescent="0.25">
      <c r="L3408" s="140"/>
    </row>
    <row r="3409" spans="12:12" x14ac:dyDescent="0.25">
      <c r="L3409" s="140"/>
    </row>
    <row r="3410" spans="12:12" x14ac:dyDescent="0.25">
      <c r="L3410" s="140"/>
    </row>
    <row r="3411" spans="12:12" x14ac:dyDescent="0.25">
      <c r="L3411" s="140"/>
    </row>
    <row r="3412" spans="12:12" x14ac:dyDescent="0.25">
      <c r="L3412" s="140"/>
    </row>
    <row r="3413" spans="12:12" x14ac:dyDescent="0.25">
      <c r="L3413" s="140"/>
    </row>
    <row r="3414" spans="12:12" x14ac:dyDescent="0.25">
      <c r="L3414" s="140"/>
    </row>
    <row r="3415" spans="12:12" x14ac:dyDescent="0.25">
      <c r="L3415" s="140"/>
    </row>
    <row r="3416" spans="12:12" x14ac:dyDescent="0.25">
      <c r="L3416" s="140"/>
    </row>
    <row r="3417" spans="12:12" x14ac:dyDescent="0.25">
      <c r="L3417" s="140"/>
    </row>
    <row r="3418" spans="12:12" x14ac:dyDescent="0.25">
      <c r="L3418" s="140"/>
    </row>
    <row r="3419" spans="12:12" x14ac:dyDescent="0.25">
      <c r="L3419" s="140"/>
    </row>
    <row r="3420" spans="12:12" x14ac:dyDescent="0.25">
      <c r="L3420" s="140"/>
    </row>
    <row r="3421" spans="12:12" x14ac:dyDescent="0.25">
      <c r="L3421" s="140"/>
    </row>
    <row r="3422" spans="12:12" x14ac:dyDescent="0.25">
      <c r="L3422" s="140"/>
    </row>
    <row r="3423" spans="12:12" x14ac:dyDescent="0.25">
      <c r="L3423" s="140"/>
    </row>
    <row r="3424" spans="12:12" x14ac:dyDescent="0.25">
      <c r="L3424" s="140"/>
    </row>
    <row r="3425" spans="12:12" x14ac:dyDescent="0.25">
      <c r="L3425" s="140"/>
    </row>
    <row r="3426" spans="12:12" x14ac:dyDescent="0.25">
      <c r="L3426" s="140"/>
    </row>
    <row r="3427" spans="12:12" x14ac:dyDescent="0.25">
      <c r="L3427" s="140"/>
    </row>
    <row r="3428" spans="12:12" x14ac:dyDescent="0.25">
      <c r="L3428" s="140"/>
    </row>
    <row r="3429" spans="12:12" x14ac:dyDescent="0.25">
      <c r="L3429" s="140"/>
    </row>
    <row r="3430" spans="12:12" x14ac:dyDescent="0.25">
      <c r="L3430" s="140"/>
    </row>
    <row r="3431" spans="12:12" x14ac:dyDescent="0.25">
      <c r="L3431" s="140"/>
    </row>
    <row r="3432" spans="12:12" x14ac:dyDescent="0.25">
      <c r="L3432" s="140"/>
    </row>
    <row r="3433" spans="12:12" x14ac:dyDescent="0.25">
      <c r="L3433" s="140"/>
    </row>
    <row r="3434" spans="12:12" x14ac:dyDescent="0.25">
      <c r="L3434" s="140"/>
    </row>
    <row r="3435" spans="12:12" x14ac:dyDescent="0.25">
      <c r="L3435" s="140"/>
    </row>
    <row r="3436" spans="12:12" x14ac:dyDescent="0.25">
      <c r="L3436" s="140"/>
    </row>
    <row r="3437" spans="12:12" x14ac:dyDescent="0.25">
      <c r="L3437" s="140"/>
    </row>
    <row r="3438" spans="12:12" x14ac:dyDescent="0.25">
      <c r="L3438" s="140"/>
    </row>
    <row r="3439" spans="12:12" x14ac:dyDescent="0.25">
      <c r="L3439" s="140"/>
    </row>
    <row r="3440" spans="12:12" x14ac:dyDescent="0.25">
      <c r="L3440" s="140"/>
    </row>
    <row r="3441" spans="12:12" x14ac:dyDescent="0.25">
      <c r="L3441" s="140"/>
    </row>
    <row r="3442" spans="12:12" x14ac:dyDescent="0.25">
      <c r="L3442" s="140"/>
    </row>
    <row r="3443" spans="12:12" x14ac:dyDescent="0.25">
      <c r="L3443" s="140"/>
    </row>
    <row r="3444" spans="12:12" x14ac:dyDescent="0.25">
      <c r="L3444" s="140"/>
    </row>
    <row r="3445" spans="12:12" x14ac:dyDescent="0.25">
      <c r="L3445" s="140"/>
    </row>
    <row r="3446" spans="12:12" x14ac:dyDescent="0.25">
      <c r="L3446" s="140"/>
    </row>
    <row r="3447" spans="12:12" x14ac:dyDescent="0.25">
      <c r="L3447" s="140"/>
    </row>
    <row r="3448" spans="12:12" x14ac:dyDescent="0.25">
      <c r="L3448" s="140"/>
    </row>
    <row r="3449" spans="12:12" x14ac:dyDescent="0.25">
      <c r="L3449" s="140"/>
    </row>
    <row r="3450" spans="12:12" x14ac:dyDescent="0.25">
      <c r="L3450" s="140"/>
    </row>
    <row r="3451" spans="12:12" x14ac:dyDescent="0.25">
      <c r="L3451" s="140"/>
    </row>
    <row r="3452" spans="12:12" x14ac:dyDescent="0.25">
      <c r="L3452" s="140"/>
    </row>
    <row r="3453" spans="12:12" x14ac:dyDescent="0.25">
      <c r="L3453" s="140"/>
    </row>
  </sheetData>
  <mergeCells count="30">
    <mergeCell ref="A67:A68"/>
    <mergeCell ref="B67:B68"/>
    <mergeCell ref="C67:C68"/>
    <mergeCell ref="D67:D68"/>
    <mergeCell ref="E67:E68"/>
    <mergeCell ref="F67:F68"/>
    <mergeCell ref="G23:G24"/>
    <mergeCell ref="J23:J24"/>
    <mergeCell ref="K23:K24"/>
    <mergeCell ref="L23:L24"/>
    <mergeCell ref="F57:F58"/>
    <mergeCell ref="F23:F24"/>
    <mergeCell ref="G67:G68"/>
    <mergeCell ref="J67:J68"/>
    <mergeCell ref="K67:K68"/>
    <mergeCell ref="L67:L68"/>
    <mergeCell ref="G57:G58"/>
    <mergeCell ref="J57:J58"/>
    <mergeCell ref="K57:K58"/>
    <mergeCell ref="L57:L58"/>
    <mergeCell ref="A57:A58"/>
    <mergeCell ref="B57:B58"/>
    <mergeCell ref="C57:C58"/>
    <mergeCell ref="D57:D58"/>
    <mergeCell ref="E57:E58"/>
    <mergeCell ref="A23:A24"/>
    <mergeCell ref="B23:B24"/>
    <mergeCell ref="C23:C24"/>
    <mergeCell ref="D23:D24"/>
    <mergeCell ref="E23:E24"/>
  </mergeCells>
  <conditionalFormatting sqref="K13 K15:K22 K53:K56 K60:K66 K43:K51 K32 K34:K40">
    <cfRule type="cellIs" dxfId="15" priority="15" operator="equal">
      <formula>0</formula>
    </cfRule>
  </conditionalFormatting>
  <conditionalFormatting sqref="K31">
    <cfRule type="cellIs" dxfId="14" priority="14" operator="equal">
      <formula>0</formula>
    </cfRule>
  </conditionalFormatting>
  <conditionalFormatting sqref="K9:K14">
    <cfRule type="cellIs" dxfId="13" priority="12" operator="equal">
      <formula>0</formula>
    </cfRule>
  </conditionalFormatting>
  <conditionalFormatting sqref="K26:K30">
    <cfRule type="cellIs" dxfId="12" priority="11" operator="equal">
      <formula>0</formula>
    </cfRule>
  </conditionalFormatting>
  <conditionalFormatting sqref="K53:K55">
    <cfRule type="cellIs" dxfId="11" priority="9" operator="equal">
      <formula>0</formula>
    </cfRule>
  </conditionalFormatting>
  <conditionalFormatting sqref="K52">
    <cfRule type="cellIs" dxfId="10" priority="3" operator="equal">
      <formula>0</formula>
    </cfRule>
  </conditionalFormatting>
  <conditionalFormatting sqref="K41:K42">
    <cfRule type="cellIs" dxfId="9" priority="2" operator="equal">
      <formula>0</formula>
    </cfRule>
  </conditionalFormatting>
  <conditionalFormatting sqref="K33">
    <cfRule type="cellIs" dxfId="8" priority="1" operator="equal">
      <formula>0</formula>
    </cfRule>
  </conditionalFormatting>
  <pageMargins left="0.7" right="0.7" top="0.75" bottom="0.75" header="0.3" footer="0.3"/>
  <pageSetup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F5AE-4F3B-47EE-94A3-DEFF94BAEE73}">
  <sheetPr>
    <pageSetUpPr fitToPage="1"/>
  </sheetPr>
  <dimension ref="A1:Y3452"/>
  <sheetViews>
    <sheetView topLeftCell="A43" workbookViewId="0">
      <selection activeCell="A43" sqref="A43:XFD43"/>
    </sheetView>
  </sheetViews>
  <sheetFormatPr defaultColWidth="9.1796875" defaultRowHeight="12.5" x14ac:dyDescent="0.25"/>
  <cols>
    <col min="1" max="1" width="19.26953125" style="150" customWidth="1"/>
    <col min="2" max="2" width="28.81640625" style="150" customWidth="1"/>
    <col min="3" max="3" width="10.81640625" style="142" customWidth="1"/>
    <col min="4" max="4" width="10.453125" style="131" customWidth="1"/>
    <col min="5" max="5" width="13.54296875" style="140" customWidth="1"/>
    <col min="6" max="6" width="17.7265625" style="140" customWidth="1"/>
    <col min="7" max="7" width="15.26953125" style="140" customWidth="1"/>
    <col min="8" max="8" width="13.7265625" style="140" customWidth="1"/>
    <col min="9" max="9" width="13.26953125" style="140" customWidth="1"/>
    <col min="10" max="10" width="6.81640625" style="140" customWidth="1"/>
    <col min="11" max="11" width="18.7265625" style="97" customWidth="1"/>
    <col min="12" max="16384" width="9.1796875" style="140"/>
  </cols>
  <sheetData>
    <row r="1" spans="1:25" ht="26" x14ac:dyDescent="0.3">
      <c r="A1" s="257" t="s">
        <v>0</v>
      </c>
      <c r="B1" s="137" t="s">
        <v>268</v>
      </c>
      <c r="C1" s="313"/>
      <c r="D1" s="315" t="s">
        <v>100</v>
      </c>
      <c r="E1" s="314"/>
      <c r="F1" s="60" t="s">
        <v>1</v>
      </c>
      <c r="G1" s="60" t="s">
        <v>2</v>
      </c>
      <c r="H1" s="61" t="s">
        <v>3</v>
      </c>
      <c r="I1" s="62" t="s">
        <v>4</v>
      </c>
      <c r="J1" s="60"/>
      <c r="K1" s="63" t="s">
        <v>5</v>
      </c>
    </row>
    <row r="2" spans="1:25" ht="13" x14ac:dyDescent="0.3">
      <c r="A2" s="258" t="s">
        <v>76</v>
      </c>
      <c r="B2" s="189"/>
      <c r="C2" s="65" t="s">
        <v>6</v>
      </c>
      <c r="D2" s="104" t="s">
        <v>99</v>
      </c>
      <c r="E2" s="66" t="s">
        <v>3</v>
      </c>
      <c r="F2" s="66" t="s">
        <v>7</v>
      </c>
      <c r="G2" s="66" t="s">
        <v>8</v>
      </c>
      <c r="H2" s="67" t="s">
        <v>235</v>
      </c>
      <c r="I2" s="68" t="s">
        <v>235</v>
      </c>
      <c r="J2" s="66" t="s">
        <v>9</v>
      </c>
      <c r="K2" s="69" t="s">
        <v>10</v>
      </c>
    </row>
    <row r="3" spans="1:25" ht="13.5" thickBot="1" x14ac:dyDescent="0.35">
      <c r="A3" s="258" t="s">
        <v>42</v>
      </c>
      <c r="B3" s="70" t="s">
        <v>11</v>
      </c>
      <c r="C3" s="70" t="s">
        <v>12</v>
      </c>
      <c r="D3" s="105" t="s">
        <v>98</v>
      </c>
      <c r="E3" s="71" t="s">
        <v>13</v>
      </c>
      <c r="F3" s="71" t="s">
        <v>14</v>
      </c>
      <c r="G3" s="71" t="s">
        <v>15</v>
      </c>
      <c r="H3" s="72" t="s">
        <v>16</v>
      </c>
      <c r="I3" s="73" t="s">
        <v>17</v>
      </c>
      <c r="J3" s="71" t="s">
        <v>18</v>
      </c>
      <c r="K3" s="74" t="s">
        <v>19</v>
      </c>
    </row>
    <row r="4" spans="1:25" ht="13.5" thickBot="1" x14ac:dyDescent="0.35">
      <c r="A4" s="259"/>
      <c r="B4" s="70"/>
      <c r="C4" s="70"/>
      <c r="D4" s="106"/>
      <c r="E4" s="71"/>
      <c r="F4" s="71"/>
      <c r="G4" s="71"/>
      <c r="H4" s="72"/>
      <c r="I4" s="73"/>
      <c r="J4" s="71"/>
      <c r="K4" s="74"/>
    </row>
    <row r="5" spans="1:25" ht="14.25" customHeight="1" thickBot="1" x14ac:dyDescent="0.35">
      <c r="A5" s="260" t="s">
        <v>20</v>
      </c>
      <c r="B5" s="76" t="s">
        <v>21</v>
      </c>
      <c r="C5" s="76" t="s">
        <v>22</v>
      </c>
      <c r="D5" s="107"/>
      <c r="E5" s="75" t="s">
        <v>23</v>
      </c>
      <c r="F5" s="75" t="s">
        <v>24</v>
      </c>
      <c r="G5" s="75" t="s">
        <v>25</v>
      </c>
      <c r="H5" s="75" t="s">
        <v>26</v>
      </c>
      <c r="I5" s="77" t="s">
        <v>27</v>
      </c>
      <c r="J5" s="75" t="s">
        <v>28</v>
      </c>
      <c r="K5" s="77" t="s">
        <v>29</v>
      </c>
    </row>
    <row r="6" spans="1:25" ht="13.5" customHeight="1" x14ac:dyDescent="0.25">
      <c r="A6" s="261"/>
      <c r="B6" s="139" t="s">
        <v>104</v>
      </c>
      <c r="C6" s="31"/>
      <c r="D6" s="108"/>
      <c r="E6" s="296">
        <v>758</v>
      </c>
      <c r="F6" s="78"/>
      <c r="G6" s="79"/>
      <c r="H6" s="80"/>
      <c r="I6" s="79"/>
      <c r="J6" s="81"/>
      <c r="K6" s="82"/>
    </row>
    <row r="7" spans="1:25" ht="13" x14ac:dyDescent="0.25">
      <c r="A7" s="262"/>
      <c r="B7" s="155" t="s">
        <v>105</v>
      </c>
      <c r="C7" s="201"/>
      <c r="D7" s="109"/>
      <c r="E7" s="297">
        <v>596</v>
      </c>
      <c r="F7" s="202"/>
      <c r="G7" s="141"/>
      <c r="H7" s="84"/>
      <c r="I7" s="141"/>
      <c r="J7" s="85"/>
      <c r="K7" s="86"/>
    </row>
    <row r="8" spans="1:25" ht="13" x14ac:dyDescent="0.25">
      <c r="A8" s="266" t="s">
        <v>101</v>
      </c>
      <c r="B8" s="149"/>
      <c r="C8" s="41"/>
      <c r="D8" s="110"/>
      <c r="E8" s="3"/>
      <c r="F8" s="174"/>
      <c r="G8" s="175"/>
      <c r="H8" s="174"/>
      <c r="I8" s="175"/>
      <c r="J8" s="166"/>
      <c r="K8" s="166"/>
    </row>
    <row r="9" spans="1:25" s="199" customFormat="1" ht="13" x14ac:dyDescent="0.25">
      <c r="A9" s="262" t="s">
        <v>117</v>
      </c>
      <c r="B9" s="200" t="s">
        <v>88</v>
      </c>
      <c r="C9" s="201" t="s">
        <v>30</v>
      </c>
      <c r="D9" s="147">
        <v>0.01</v>
      </c>
      <c r="E9" s="194">
        <f t="shared" ref="E9:E10" si="0">ROUND(D9*$E$6,0)</f>
        <v>8</v>
      </c>
      <c r="F9" s="205">
        <v>1</v>
      </c>
      <c r="G9" s="203">
        <f>(E9)*(F9)</f>
        <v>8</v>
      </c>
      <c r="H9" s="205">
        <v>0.5</v>
      </c>
      <c r="I9" s="191">
        <f t="shared" ref="I9:I22" si="1">(G9)*(H9)</f>
        <v>4</v>
      </c>
      <c r="J9" s="204">
        <v>57.91</v>
      </c>
      <c r="K9" s="204">
        <f t="shared" ref="K9:K19" si="2">(I9)*(J9)</f>
        <v>231.64</v>
      </c>
    </row>
    <row r="10" spans="1:25" s="199" customFormat="1" ht="13" x14ac:dyDescent="0.25">
      <c r="A10" s="267">
        <v>111</v>
      </c>
      <c r="B10" s="196" t="s">
        <v>89</v>
      </c>
      <c r="C10" s="192" t="s">
        <v>30</v>
      </c>
      <c r="D10" s="197">
        <v>1</v>
      </c>
      <c r="E10" s="194">
        <f t="shared" si="0"/>
        <v>758</v>
      </c>
      <c r="F10" s="193">
        <v>1</v>
      </c>
      <c r="G10" s="198">
        <f>(E10)*(F10)</f>
        <v>758</v>
      </c>
      <c r="H10" s="193">
        <v>0.25</v>
      </c>
      <c r="I10" s="191">
        <f t="shared" si="1"/>
        <v>189.5</v>
      </c>
      <c r="J10" s="204">
        <v>57.91</v>
      </c>
      <c r="K10" s="204">
        <f t="shared" si="2"/>
        <v>10973.945</v>
      </c>
    </row>
    <row r="11" spans="1:25" s="199" customFormat="1" ht="13" x14ac:dyDescent="0.25">
      <c r="A11" s="268" t="s">
        <v>163</v>
      </c>
      <c r="B11" s="196" t="s">
        <v>119</v>
      </c>
      <c r="C11" s="192" t="s">
        <v>30</v>
      </c>
      <c r="D11" s="197">
        <v>1</v>
      </c>
      <c r="E11" s="194">
        <f>ROUND(D11*$E$6,0)</f>
        <v>758</v>
      </c>
      <c r="F11" s="193">
        <v>1</v>
      </c>
      <c r="G11" s="198">
        <f>(E11)*(F11)</f>
        <v>758</v>
      </c>
      <c r="H11" s="193">
        <v>1.5</v>
      </c>
      <c r="I11" s="191">
        <f t="shared" si="1"/>
        <v>1137</v>
      </c>
      <c r="J11" s="204">
        <v>57.91</v>
      </c>
      <c r="K11" s="204">
        <f t="shared" si="2"/>
        <v>65843.67</v>
      </c>
    </row>
    <row r="12" spans="1:25" s="199" customFormat="1" ht="13" x14ac:dyDescent="0.25">
      <c r="A12" s="267" t="s">
        <v>162</v>
      </c>
      <c r="B12" s="196" t="s">
        <v>204</v>
      </c>
      <c r="C12" s="192" t="s">
        <v>30</v>
      </c>
      <c r="D12" s="197">
        <v>1</v>
      </c>
      <c r="E12" s="194">
        <f>ROUND(D12*$E$6,0)</f>
        <v>758</v>
      </c>
      <c r="F12" s="193">
        <v>1</v>
      </c>
      <c r="G12" s="198">
        <f t="shared" ref="G12:G17" si="3">(E12)*(F12)</f>
        <v>758</v>
      </c>
      <c r="H12" s="193">
        <v>8</v>
      </c>
      <c r="I12" s="191">
        <f t="shared" si="1"/>
        <v>6064</v>
      </c>
      <c r="J12" s="204">
        <v>57.91</v>
      </c>
      <c r="K12" s="204">
        <f t="shared" si="2"/>
        <v>351166.24</v>
      </c>
    </row>
    <row r="13" spans="1:25" s="199" customFormat="1" ht="26" x14ac:dyDescent="0.25">
      <c r="A13" s="262" t="s">
        <v>176</v>
      </c>
      <c r="B13" s="200" t="s">
        <v>46</v>
      </c>
      <c r="C13" s="201" t="s">
        <v>109</v>
      </c>
      <c r="D13" s="293">
        <v>0.01</v>
      </c>
      <c r="E13" s="141">
        <f>ROUND(D13*$E$6,0)</f>
        <v>8</v>
      </c>
      <c r="F13" s="205">
        <v>1</v>
      </c>
      <c r="G13" s="198">
        <f t="shared" si="3"/>
        <v>8</v>
      </c>
      <c r="H13" s="205">
        <v>40</v>
      </c>
      <c r="I13" s="191">
        <f>(G13)*(H13)</f>
        <v>320</v>
      </c>
      <c r="J13" s="204">
        <v>57.91</v>
      </c>
      <c r="K13" s="204">
        <f>(I13)*(J13)</f>
        <v>18531.199999999997</v>
      </c>
    </row>
    <row r="14" spans="1:25" s="199" customFormat="1" ht="54.65" customHeight="1" x14ac:dyDescent="0.25">
      <c r="A14" s="267" t="s">
        <v>220</v>
      </c>
      <c r="B14" s="196" t="s">
        <v>83</v>
      </c>
      <c r="C14" s="192" t="s">
        <v>80</v>
      </c>
      <c r="D14" s="197">
        <v>1</v>
      </c>
      <c r="E14" s="141">
        <f>ROUND(D14*$E$6,0)</f>
        <v>758</v>
      </c>
      <c r="F14" s="193">
        <v>1</v>
      </c>
      <c r="G14" s="198">
        <f t="shared" si="3"/>
        <v>758</v>
      </c>
      <c r="H14" s="195">
        <v>10</v>
      </c>
      <c r="I14" s="191">
        <f t="shared" si="1"/>
        <v>7580</v>
      </c>
      <c r="J14" s="204">
        <v>57.91</v>
      </c>
      <c r="K14" s="204">
        <f t="shared" si="2"/>
        <v>438957.8</v>
      </c>
      <c r="Y14" s="190"/>
    </row>
    <row r="15" spans="1:25" s="199" customFormat="1" ht="26" x14ac:dyDescent="0.25">
      <c r="A15" s="262" t="s">
        <v>167</v>
      </c>
      <c r="B15" s="200" t="s">
        <v>32</v>
      </c>
      <c r="C15" s="156" t="s">
        <v>38</v>
      </c>
      <c r="D15" s="109">
        <v>1</v>
      </c>
      <c r="E15" s="141">
        <f t="shared" ref="E15:E22" si="4">ROUND(D15*$E$6,0)</f>
        <v>758</v>
      </c>
      <c r="F15" s="205">
        <v>1</v>
      </c>
      <c r="G15" s="198">
        <f t="shared" si="3"/>
        <v>758</v>
      </c>
      <c r="H15" s="205">
        <v>1</v>
      </c>
      <c r="I15" s="146">
        <f t="shared" si="1"/>
        <v>758</v>
      </c>
      <c r="J15" s="204">
        <v>0</v>
      </c>
      <c r="K15" s="204">
        <f t="shared" si="2"/>
        <v>0</v>
      </c>
    </row>
    <row r="16" spans="1:25" s="199" customFormat="1" ht="26" x14ac:dyDescent="0.25">
      <c r="A16" s="262" t="s">
        <v>168</v>
      </c>
      <c r="B16" s="200" t="s">
        <v>33</v>
      </c>
      <c r="C16" s="156" t="s">
        <v>39</v>
      </c>
      <c r="D16" s="109">
        <v>1</v>
      </c>
      <c r="E16" s="141">
        <f t="shared" si="4"/>
        <v>758</v>
      </c>
      <c r="F16" s="205">
        <v>1</v>
      </c>
      <c r="G16" s="198">
        <f t="shared" si="3"/>
        <v>758</v>
      </c>
      <c r="H16" s="205">
        <v>3</v>
      </c>
      <c r="I16" s="146">
        <f t="shared" si="1"/>
        <v>2274</v>
      </c>
      <c r="J16" s="204">
        <v>0</v>
      </c>
      <c r="K16" s="204">
        <f t="shared" si="2"/>
        <v>0</v>
      </c>
    </row>
    <row r="17" spans="1:11" s="199" customFormat="1" ht="26" x14ac:dyDescent="0.25">
      <c r="A17" s="262" t="s">
        <v>169</v>
      </c>
      <c r="B17" s="200" t="s">
        <v>34</v>
      </c>
      <c r="C17" s="156" t="s">
        <v>40</v>
      </c>
      <c r="D17" s="109">
        <v>1</v>
      </c>
      <c r="E17" s="141">
        <f t="shared" si="4"/>
        <v>758</v>
      </c>
      <c r="F17" s="205">
        <v>1</v>
      </c>
      <c r="G17" s="198">
        <f t="shared" si="3"/>
        <v>758</v>
      </c>
      <c r="H17" s="205">
        <v>0.25</v>
      </c>
      <c r="I17" s="146">
        <f t="shared" si="1"/>
        <v>189.5</v>
      </c>
      <c r="J17" s="204">
        <v>0</v>
      </c>
      <c r="K17" s="204">
        <f t="shared" si="2"/>
        <v>0</v>
      </c>
    </row>
    <row r="18" spans="1:11" s="199" customFormat="1" ht="13" x14ac:dyDescent="0.25">
      <c r="A18" s="262" t="s">
        <v>170</v>
      </c>
      <c r="B18" s="200" t="s">
        <v>112</v>
      </c>
      <c r="C18" s="192" t="s">
        <v>30</v>
      </c>
      <c r="D18" s="109">
        <v>1</v>
      </c>
      <c r="E18" s="141">
        <f t="shared" si="4"/>
        <v>758</v>
      </c>
      <c r="F18" s="205">
        <v>1</v>
      </c>
      <c r="G18" s="205">
        <f>(E18)*(F18)</f>
        <v>758</v>
      </c>
      <c r="H18" s="205">
        <v>6</v>
      </c>
      <c r="I18" s="146">
        <f t="shared" si="1"/>
        <v>4548</v>
      </c>
      <c r="J18" s="204">
        <v>57.91</v>
      </c>
      <c r="K18" s="204">
        <f t="shared" si="2"/>
        <v>263374.68</v>
      </c>
    </row>
    <row r="19" spans="1:11" s="199" customFormat="1" ht="26" x14ac:dyDescent="0.25">
      <c r="A19" s="262" t="s">
        <v>201</v>
      </c>
      <c r="B19" s="200" t="s">
        <v>202</v>
      </c>
      <c r="C19" s="192" t="s">
        <v>203</v>
      </c>
      <c r="D19" s="109">
        <v>0.75</v>
      </c>
      <c r="E19" s="141">
        <f t="shared" si="4"/>
        <v>569</v>
      </c>
      <c r="F19" s="205">
        <v>1</v>
      </c>
      <c r="G19" s="205">
        <f>(E19)*(F19)</f>
        <v>569</v>
      </c>
      <c r="H19" s="205">
        <v>1</v>
      </c>
      <c r="I19" s="146">
        <f t="shared" si="1"/>
        <v>569</v>
      </c>
      <c r="J19" s="204">
        <v>57.91</v>
      </c>
      <c r="K19" s="204">
        <f t="shared" si="2"/>
        <v>32950.79</v>
      </c>
    </row>
    <row r="20" spans="1:11" s="199" customFormat="1" ht="56.5" customHeight="1" x14ac:dyDescent="0.25">
      <c r="A20" s="262" t="s">
        <v>171</v>
      </c>
      <c r="B20" s="200" t="s">
        <v>172</v>
      </c>
      <c r="C20" s="201" t="s">
        <v>173</v>
      </c>
      <c r="D20" s="293">
        <v>0</v>
      </c>
      <c r="E20" s="141">
        <f t="shared" si="4"/>
        <v>0</v>
      </c>
      <c r="F20" s="205">
        <v>1</v>
      </c>
      <c r="G20" s="203">
        <f>(E20)*(F20)</f>
        <v>0</v>
      </c>
      <c r="H20" s="310">
        <v>0</v>
      </c>
      <c r="I20" s="146">
        <f t="shared" si="1"/>
        <v>0</v>
      </c>
      <c r="J20" s="204">
        <v>57.91</v>
      </c>
      <c r="K20" s="204">
        <f>(I20)*(J20)</f>
        <v>0</v>
      </c>
    </row>
    <row r="21" spans="1:11" s="199" customFormat="1" ht="13" x14ac:dyDescent="0.25">
      <c r="A21" s="262" t="s">
        <v>174</v>
      </c>
      <c r="B21" s="200" t="s">
        <v>175</v>
      </c>
      <c r="C21" s="201" t="s">
        <v>30</v>
      </c>
      <c r="D21" s="293">
        <v>0.4</v>
      </c>
      <c r="E21" s="141">
        <f t="shared" si="4"/>
        <v>303</v>
      </c>
      <c r="F21" s="205">
        <v>1</v>
      </c>
      <c r="G21" s="203">
        <f t="shared" ref="G21:G22" si="5">(E21)*(F21)</f>
        <v>303</v>
      </c>
      <c r="H21" s="205">
        <v>4</v>
      </c>
      <c r="I21" s="146">
        <f t="shared" si="1"/>
        <v>1212</v>
      </c>
      <c r="J21" s="204">
        <v>57.91</v>
      </c>
      <c r="K21" s="204">
        <f t="shared" ref="K21:K22" si="6">(I21)*(J21)</f>
        <v>70186.92</v>
      </c>
    </row>
    <row r="22" spans="1:11" s="199" customFormat="1" ht="13" x14ac:dyDescent="0.25">
      <c r="A22" s="262" t="s">
        <v>174</v>
      </c>
      <c r="B22" s="254" t="s">
        <v>200</v>
      </c>
      <c r="C22" s="201" t="s">
        <v>30</v>
      </c>
      <c r="D22" s="293">
        <v>0.39</v>
      </c>
      <c r="E22" s="141">
        <f t="shared" si="4"/>
        <v>296</v>
      </c>
      <c r="F22" s="205">
        <v>1</v>
      </c>
      <c r="G22" s="203">
        <f t="shared" si="5"/>
        <v>296</v>
      </c>
      <c r="H22" s="205">
        <v>4</v>
      </c>
      <c r="I22" s="146">
        <f t="shared" si="1"/>
        <v>1184</v>
      </c>
      <c r="J22" s="204">
        <v>57.91</v>
      </c>
      <c r="K22" s="204">
        <f t="shared" si="6"/>
        <v>68565.440000000002</v>
      </c>
    </row>
    <row r="23" spans="1:11" ht="13" x14ac:dyDescent="0.25">
      <c r="A23" s="422"/>
      <c r="B23" s="424" t="s">
        <v>95</v>
      </c>
      <c r="C23" s="426"/>
      <c r="D23" s="428"/>
      <c r="E23" s="430"/>
      <c r="F23" s="432"/>
      <c r="G23" s="173" t="s">
        <v>106</v>
      </c>
      <c r="H23" s="128">
        <f>SUM(H9:H21)</f>
        <v>75.5</v>
      </c>
      <c r="I23" s="434">
        <f>SUM(I9:I22)</f>
        <v>26029</v>
      </c>
      <c r="J23" s="420"/>
      <c r="K23" s="418">
        <f>SUM(K9:K22)</f>
        <v>1320782.325</v>
      </c>
    </row>
    <row r="24" spans="1:11" ht="13" x14ac:dyDescent="0.25">
      <c r="A24" s="423"/>
      <c r="B24" s="425"/>
      <c r="C24" s="427"/>
      <c r="D24" s="429"/>
      <c r="E24" s="431"/>
      <c r="F24" s="436"/>
      <c r="G24" s="173" t="s">
        <v>107</v>
      </c>
      <c r="H24" s="128">
        <f>SUM(H9:H12)+SUM(H14:H22)</f>
        <v>39.5</v>
      </c>
      <c r="I24" s="435"/>
      <c r="J24" s="421"/>
      <c r="K24" s="419"/>
    </row>
    <row r="25" spans="1:11" ht="13" x14ac:dyDescent="0.25">
      <c r="A25" s="269" t="s">
        <v>102</v>
      </c>
      <c r="B25" s="40"/>
      <c r="C25" s="41"/>
      <c r="D25" s="110"/>
      <c r="E25" s="3"/>
      <c r="F25" s="174"/>
      <c r="G25" s="175"/>
      <c r="H25" s="174"/>
      <c r="I25" s="161"/>
      <c r="J25" s="166"/>
      <c r="K25" s="166"/>
    </row>
    <row r="26" spans="1:11" s="199" customFormat="1" ht="13" x14ac:dyDescent="0.25">
      <c r="A26" s="262" t="s">
        <v>177</v>
      </c>
      <c r="B26" s="200" t="s">
        <v>92</v>
      </c>
      <c r="C26" s="201" t="s">
        <v>30</v>
      </c>
      <c r="D26" s="109">
        <v>0.01</v>
      </c>
      <c r="E26" s="206">
        <f>ROUND(D26*$E$7,0)</f>
        <v>6</v>
      </c>
      <c r="F26" s="205">
        <v>1</v>
      </c>
      <c r="G26" s="203">
        <f>(E26)*(F26)</f>
        <v>6</v>
      </c>
      <c r="H26" s="205">
        <v>1</v>
      </c>
      <c r="I26" s="191">
        <f>(G26)*(H26)</f>
        <v>6</v>
      </c>
      <c r="J26" s="204">
        <v>57.91</v>
      </c>
      <c r="K26" s="204">
        <f>(I26)*(J26)</f>
        <v>347.46</v>
      </c>
    </row>
    <row r="27" spans="1:11" s="199" customFormat="1" ht="13" x14ac:dyDescent="0.25">
      <c r="A27" s="262" t="s">
        <v>178</v>
      </c>
      <c r="B27" s="200" t="s">
        <v>93</v>
      </c>
      <c r="C27" s="201" t="s">
        <v>30</v>
      </c>
      <c r="D27" s="109">
        <v>0.05</v>
      </c>
      <c r="E27" s="206">
        <f t="shared" ref="E27:E55" si="7">ROUND(D27*$E$7,0)</f>
        <v>30</v>
      </c>
      <c r="F27" s="205">
        <v>1</v>
      </c>
      <c r="G27" s="203">
        <f>(E27)*(F27)</f>
        <v>30</v>
      </c>
      <c r="H27" s="205">
        <v>0.5</v>
      </c>
      <c r="I27" s="191">
        <f>(G27)*(H27)</f>
        <v>15</v>
      </c>
      <c r="J27" s="204">
        <v>57.91</v>
      </c>
      <c r="K27" s="204">
        <f>(I27)*(J27)</f>
        <v>868.65</v>
      </c>
    </row>
    <row r="28" spans="1:11" s="199" customFormat="1" ht="13" x14ac:dyDescent="0.25">
      <c r="A28" s="262" t="s">
        <v>56</v>
      </c>
      <c r="B28" s="200" t="s">
        <v>47</v>
      </c>
      <c r="C28" s="201" t="s">
        <v>55</v>
      </c>
      <c r="D28" s="109">
        <v>1</v>
      </c>
      <c r="E28" s="206">
        <f t="shared" si="7"/>
        <v>596</v>
      </c>
      <c r="F28" s="205">
        <v>1</v>
      </c>
      <c r="G28" s="203">
        <f t="shared" ref="G28:G51" si="8">(E28)*(F28)</f>
        <v>596</v>
      </c>
      <c r="H28" s="205">
        <v>1</v>
      </c>
      <c r="I28" s="191">
        <f>(G28)*(H28)</f>
        <v>596</v>
      </c>
      <c r="J28" s="204">
        <v>57.91</v>
      </c>
      <c r="K28" s="204">
        <f>(I28)*(J28)</f>
        <v>34514.36</v>
      </c>
    </row>
    <row r="29" spans="1:11" s="199" customFormat="1" ht="13" x14ac:dyDescent="0.25">
      <c r="A29" s="262" t="s">
        <v>131</v>
      </c>
      <c r="B29" s="200" t="s">
        <v>44</v>
      </c>
      <c r="C29" s="201" t="s">
        <v>110</v>
      </c>
      <c r="D29" s="109">
        <v>1</v>
      </c>
      <c r="E29" s="206">
        <f t="shared" si="7"/>
        <v>596</v>
      </c>
      <c r="F29" s="205">
        <v>1</v>
      </c>
      <c r="G29" s="203">
        <f t="shared" si="8"/>
        <v>596</v>
      </c>
      <c r="H29" s="205">
        <v>1</v>
      </c>
      <c r="I29" s="191">
        <f>(G29)*(H29)</f>
        <v>596</v>
      </c>
      <c r="J29" s="204">
        <v>57.91</v>
      </c>
      <c r="K29" s="204">
        <f>(I29)*(J29)</f>
        <v>34514.36</v>
      </c>
    </row>
    <row r="30" spans="1:11" s="199" customFormat="1" ht="13" x14ac:dyDescent="0.25">
      <c r="A30" s="262" t="s">
        <v>132</v>
      </c>
      <c r="B30" s="200" t="s">
        <v>37</v>
      </c>
      <c r="C30" s="201" t="s">
        <v>111</v>
      </c>
      <c r="D30" s="109">
        <v>1</v>
      </c>
      <c r="E30" s="206">
        <f t="shared" si="7"/>
        <v>596</v>
      </c>
      <c r="F30" s="205">
        <v>1</v>
      </c>
      <c r="G30" s="203">
        <f t="shared" si="8"/>
        <v>596</v>
      </c>
      <c r="H30" s="205">
        <v>0.25</v>
      </c>
      <c r="I30" s="146">
        <f>(G30)*(H30)</f>
        <v>149</v>
      </c>
      <c r="J30" s="204">
        <v>57.91</v>
      </c>
      <c r="K30" s="204">
        <f>(I30)*(J30)</f>
        <v>8628.59</v>
      </c>
    </row>
    <row r="31" spans="1:11" s="199" customFormat="1" ht="26" x14ac:dyDescent="0.25">
      <c r="A31" s="262" t="s">
        <v>133</v>
      </c>
      <c r="B31" s="200" t="s">
        <v>35</v>
      </c>
      <c r="C31" s="156" t="s">
        <v>341</v>
      </c>
      <c r="D31" s="109">
        <v>1</v>
      </c>
      <c r="E31" s="206">
        <f t="shared" si="7"/>
        <v>596</v>
      </c>
      <c r="F31" s="205">
        <v>1</v>
      </c>
      <c r="G31" s="203">
        <f t="shared" si="8"/>
        <v>596</v>
      </c>
      <c r="H31" s="205">
        <v>0.25</v>
      </c>
      <c r="I31" s="146">
        <f t="shared" ref="I31:I34" si="9">(G31)*(H31)</f>
        <v>149</v>
      </c>
      <c r="J31" s="204">
        <v>0</v>
      </c>
      <c r="K31" s="204">
        <f t="shared" ref="K31:K34" si="10">(I31)*(J31)</f>
        <v>0</v>
      </c>
    </row>
    <row r="32" spans="1:11" s="199" customFormat="1" ht="26.5" customHeight="1" x14ac:dyDescent="0.25">
      <c r="A32" s="262" t="s">
        <v>179</v>
      </c>
      <c r="B32" s="200" t="s">
        <v>36</v>
      </c>
      <c r="C32" s="201" t="s">
        <v>113</v>
      </c>
      <c r="D32" s="109">
        <v>1</v>
      </c>
      <c r="E32" s="206">
        <f t="shared" si="7"/>
        <v>596</v>
      </c>
      <c r="F32" s="205">
        <v>1</v>
      </c>
      <c r="G32" s="203">
        <f t="shared" si="8"/>
        <v>596</v>
      </c>
      <c r="H32" s="205">
        <v>0.25</v>
      </c>
      <c r="I32" s="146">
        <f t="shared" si="9"/>
        <v>149</v>
      </c>
      <c r="J32" s="204">
        <v>57.91</v>
      </c>
      <c r="K32" s="204">
        <f t="shared" si="10"/>
        <v>8628.59</v>
      </c>
    </row>
    <row r="33" spans="1:18" s="199" customFormat="1" ht="13" x14ac:dyDescent="0.25">
      <c r="A33" s="262" t="s">
        <v>57</v>
      </c>
      <c r="B33" s="200" t="s">
        <v>48</v>
      </c>
      <c r="C33" s="201" t="s">
        <v>30</v>
      </c>
      <c r="D33" s="109">
        <v>1</v>
      </c>
      <c r="E33" s="206">
        <f t="shared" si="7"/>
        <v>596</v>
      </c>
      <c r="F33" s="205">
        <v>1</v>
      </c>
      <c r="G33" s="203">
        <f t="shared" si="8"/>
        <v>596</v>
      </c>
      <c r="H33" s="205">
        <v>1</v>
      </c>
      <c r="I33" s="191">
        <f t="shared" si="9"/>
        <v>596</v>
      </c>
      <c r="J33" s="204">
        <v>57.91</v>
      </c>
      <c r="K33" s="204">
        <f t="shared" si="10"/>
        <v>34514.36</v>
      </c>
    </row>
    <row r="34" spans="1:18" s="199" customFormat="1" ht="13" x14ac:dyDescent="0.25">
      <c r="A34" s="264" t="s">
        <v>180</v>
      </c>
      <c r="B34" s="200" t="s">
        <v>205</v>
      </c>
      <c r="C34" s="201" t="s">
        <v>30</v>
      </c>
      <c r="D34" s="109">
        <v>1</v>
      </c>
      <c r="E34" s="206">
        <f t="shared" si="7"/>
        <v>596</v>
      </c>
      <c r="F34" s="205">
        <v>1</v>
      </c>
      <c r="G34" s="203">
        <f t="shared" si="8"/>
        <v>596</v>
      </c>
      <c r="H34" s="205">
        <v>1</v>
      </c>
      <c r="I34" s="191">
        <f t="shared" si="9"/>
        <v>596</v>
      </c>
      <c r="J34" s="204">
        <v>57.91</v>
      </c>
      <c r="K34" s="204">
        <f t="shared" si="10"/>
        <v>34514.36</v>
      </c>
      <c r="L34" s="248"/>
      <c r="R34" s="190"/>
    </row>
    <row r="35" spans="1:18" s="199" customFormat="1" ht="26" x14ac:dyDescent="0.25">
      <c r="A35" s="262" t="s">
        <v>69</v>
      </c>
      <c r="B35" s="200" t="s">
        <v>151</v>
      </c>
      <c r="C35" s="39" t="s">
        <v>108</v>
      </c>
      <c r="D35" s="109">
        <v>1</v>
      </c>
      <c r="E35" s="206">
        <f t="shared" si="7"/>
        <v>596</v>
      </c>
      <c r="F35" s="205">
        <v>1</v>
      </c>
      <c r="G35" s="203">
        <f t="shared" si="8"/>
        <v>596</v>
      </c>
      <c r="H35" s="205">
        <v>1</v>
      </c>
      <c r="I35" s="191">
        <f>(G35)*(H35)</f>
        <v>596</v>
      </c>
      <c r="J35" s="204">
        <v>57.91</v>
      </c>
      <c r="K35" s="204">
        <f>(I35)*(J35)</f>
        <v>34514.36</v>
      </c>
    </row>
    <row r="36" spans="1:18" s="199" customFormat="1" ht="13" x14ac:dyDescent="0.25">
      <c r="A36" s="262" t="s">
        <v>181</v>
      </c>
      <c r="B36" s="200" t="s">
        <v>43</v>
      </c>
      <c r="C36" s="201" t="s">
        <v>30</v>
      </c>
      <c r="D36" s="293">
        <v>0.28999999999999998</v>
      </c>
      <c r="E36" s="206">
        <f t="shared" si="7"/>
        <v>173</v>
      </c>
      <c r="F36" s="205">
        <v>1</v>
      </c>
      <c r="G36" s="203">
        <f t="shared" si="8"/>
        <v>173</v>
      </c>
      <c r="H36" s="205">
        <v>1.5</v>
      </c>
      <c r="I36" s="191">
        <f>(G36)*(H36)</f>
        <v>259.5</v>
      </c>
      <c r="J36" s="204">
        <v>57.91</v>
      </c>
      <c r="K36" s="204">
        <f t="shared" ref="K36:K55" si="11">(I36)*(J36)</f>
        <v>15027.644999999999</v>
      </c>
    </row>
    <row r="37" spans="1:18" s="199" customFormat="1" ht="25" x14ac:dyDescent="0.5">
      <c r="A37" s="262" t="s">
        <v>60</v>
      </c>
      <c r="B37" s="200" t="s">
        <v>49</v>
      </c>
      <c r="C37" s="201" t="s">
        <v>30</v>
      </c>
      <c r="D37" s="132">
        <v>5.0000000000000001E-3</v>
      </c>
      <c r="E37" s="206">
        <f t="shared" si="7"/>
        <v>3</v>
      </c>
      <c r="F37" s="205">
        <v>1</v>
      </c>
      <c r="G37" s="203">
        <f t="shared" si="8"/>
        <v>3</v>
      </c>
      <c r="H37" s="205">
        <v>1</v>
      </c>
      <c r="I37" s="191">
        <f t="shared" ref="I37:I55" si="12">(G37)*(H37)</f>
        <v>3</v>
      </c>
      <c r="J37" s="204">
        <v>57.91</v>
      </c>
      <c r="K37" s="204">
        <f t="shared" si="11"/>
        <v>173.73</v>
      </c>
      <c r="L37" s="253"/>
    </row>
    <row r="38" spans="1:18" s="199" customFormat="1" ht="25" x14ac:dyDescent="0.5">
      <c r="A38" s="262"/>
      <c r="B38" s="200" t="s">
        <v>348</v>
      </c>
      <c r="C38" s="201" t="s">
        <v>350</v>
      </c>
      <c r="D38" s="109">
        <v>0.5</v>
      </c>
      <c r="E38" s="206">
        <f t="shared" ref="E38" si="13">ROUND(D38*$E$7,0)</f>
        <v>298</v>
      </c>
      <c r="F38" s="205">
        <v>1</v>
      </c>
      <c r="G38" s="203">
        <f t="shared" ref="G38" si="14">(E38)*(F38)</f>
        <v>298</v>
      </c>
      <c r="H38" s="205">
        <v>0.25</v>
      </c>
      <c r="I38" s="146">
        <f t="shared" ref="I38" si="15">(G38)*(H38)</f>
        <v>74.5</v>
      </c>
      <c r="J38" s="204">
        <v>57.91</v>
      </c>
      <c r="K38" s="204">
        <f t="shared" ref="K38" si="16">(I38)*(J38)</f>
        <v>4314.2950000000001</v>
      </c>
      <c r="L38" s="253"/>
    </row>
    <row r="39" spans="1:18" s="199" customFormat="1" ht="24.5" x14ac:dyDescent="0.25">
      <c r="A39" s="262" t="s">
        <v>216</v>
      </c>
      <c r="B39" s="200" t="s">
        <v>207</v>
      </c>
      <c r="C39" s="201" t="s">
        <v>115</v>
      </c>
      <c r="D39" s="109">
        <v>0.5</v>
      </c>
      <c r="E39" s="206">
        <f t="shared" si="7"/>
        <v>298</v>
      </c>
      <c r="F39" s="205">
        <v>1</v>
      </c>
      <c r="G39" s="203">
        <f t="shared" si="8"/>
        <v>298</v>
      </c>
      <c r="H39" s="205">
        <v>0.25</v>
      </c>
      <c r="I39" s="146">
        <f t="shared" si="12"/>
        <v>74.5</v>
      </c>
      <c r="J39" s="204">
        <v>57.91</v>
      </c>
      <c r="K39" s="204">
        <f t="shared" si="11"/>
        <v>4314.2950000000001</v>
      </c>
      <c r="L39" s="248"/>
    </row>
    <row r="40" spans="1:18" s="199" customFormat="1" ht="63.5" x14ac:dyDescent="0.25">
      <c r="A40" s="262" t="s">
        <v>218</v>
      </c>
      <c r="B40" s="200" t="s">
        <v>206</v>
      </c>
      <c r="C40" s="201" t="s">
        <v>340</v>
      </c>
      <c r="D40" s="109">
        <v>0.5</v>
      </c>
      <c r="E40" s="206">
        <f t="shared" si="7"/>
        <v>298</v>
      </c>
      <c r="F40" s="205">
        <v>1</v>
      </c>
      <c r="G40" s="203">
        <f>(E40)*(F40)</f>
        <v>298</v>
      </c>
      <c r="H40" s="205">
        <v>0.25</v>
      </c>
      <c r="I40" s="146">
        <f>(G40)*(H40)</f>
        <v>74.5</v>
      </c>
      <c r="J40" s="204">
        <v>57.91</v>
      </c>
      <c r="K40" s="204">
        <f>(I40)*(J40)</f>
        <v>4314.2950000000001</v>
      </c>
      <c r="L40" s="248"/>
      <c r="M40" s="248"/>
    </row>
    <row r="41" spans="1:18" s="199" customFormat="1" ht="52" x14ac:dyDescent="0.25">
      <c r="A41" s="262"/>
      <c r="B41" s="38" t="s">
        <v>345</v>
      </c>
      <c r="C41" s="39" t="s">
        <v>344</v>
      </c>
      <c r="D41" s="109">
        <v>0.5</v>
      </c>
      <c r="E41" s="206">
        <f t="shared" ref="E41:E42" si="17">ROUND(D41*$E$7,0)</f>
        <v>298</v>
      </c>
      <c r="F41" s="205">
        <v>1</v>
      </c>
      <c r="G41" s="203">
        <f t="shared" ref="G41:G42" si="18">(E41)*(F41)</f>
        <v>298</v>
      </c>
      <c r="H41" s="205">
        <v>0.25</v>
      </c>
      <c r="I41" s="146">
        <v>0</v>
      </c>
      <c r="J41" s="204">
        <v>57.91</v>
      </c>
      <c r="K41" s="204">
        <f t="shared" ref="K41:K42" si="19">(I41)*(J41)</f>
        <v>0</v>
      </c>
      <c r="L41" s="248"/>
      <c r="M41" s="248"/>
    </row>
    <row r="42" spans="1:18" s="199" customFormat="1" ht="52" x14ac:dyDescent="0.25">
      <c r="A42" s="262"/>
      <c r="B42" s="38" t="s">
        <v>346</v>
      </c>
      <c r="C42" s="39" t="s">
        <v>347</v>
      </c>
      <c r="D42" s="109">
        <v>0.5</v>
      </c>
      <c r="E42" s="206">
        <f t="shared" si="17"/>
        <v>298</v>
      </c>
      <c r="F42" s="205">
        <v>1</v>
      </c>
      <c r="G42" s="203">
        <f t="shared" si="18"/>
        <v>298</v>
      </c>
      <c r="H42" s="205">
        <v>0.25</v>
      </c>
      <c r="I42" s="146">
        <v>0</v>
      </c>
      <c r="J42" s="204">
        <v>57.91</v>
      </c>
      <c r="K42" s="204">
        <f t="shared" si="19"/>
        <v>0</v>
      </c>
      <c r="L42" s="248"/>
      <c r="M42" s="248"/>
    </row>
    <row r="43" spans="1:18" s="199" customFormat="1" ht="27" customHeight="1" x14ac:dyDescent="0.25">
      <c r="A43" s="250" t="s">
        <v>210</v>
      </c>
      <c r="B43" s="200" t="s">
        <v>211</v>
      </c>
      <c r="C43" s="250" t="s">
        <v>212</v>
      </c>
      <c r="D43" s="251">
        <v>1</v>
      </c>
      <c r="E43" s="206">
        <f t="shared" si="7"/>
        <v>596</v>
      </c>
      <c r="F43" s="252">
        <v>1</v>
      </c>
      <c r="G43" s="203">
        <f>(E43)*(F43)</f>
        <v>596</v>
      </c>
      <c r="H43" s="205">
        <v>0.25</v>
      </c>
      <c r="I43" s="146">
        <f t="shared" ref="I43:I44" si="20">(G43)*(H43)</f>
        <v>149</v>
      </c>
      <c r="J43" s="204">
        <v>57.91</v>
      </c>
      <c r="K43" s="204">
        <f t="shared" ref="K43:K44" si="21">(I43)*(J43)</f>
        <v>8628.59</v>
      </c>
      <c r="L43" s="248"/>
    </row>
    <row r="44" spans="1:18" s="199" customFormat="1" ht="27" customHeight="1" x14ac:dyDescent="0.25">
      <c r="A44" s="250" t="s">
        <v>208</v>
      </c>
      <c r="B44" s="200" t="s">
        <v>209</v>
      </c>
      <c r="C44" s="250" t="s">
        <v>199</v>
      </c>
      <c r="D44" s="251">
        <v>1</v>
      </c>
      <c r="E44" s="206">
        <f t="shared" si="7"/>
        <v>596</v>
      </c>
      <c r="F44" s="252">
        <v>1</v>
      </c>
      <c r="G44" s="203">
        <f>(E44)*(F44)</f>
        <v>596</v>
      </c>
      <c r="H44" s="205">
        <v>1</v>
      </c>
      <c r="I44" s="146">
        <f t="shared" si="20"/>
        <v>596</v>
      </c>
      <c r="J44" s="204">
        <v>57.91</v>
      </c>
      <c r="K44" s="204">
        <f t="shared" si="21"/>
        <v>34514.36</v>
      </c>
      <c r="L44" s="248"/>
    </row>
    <row r="45" spans="1:18" s="199" customFormat="1" ht="28.9" customHeight="1" x14ac:dyDescent="0.3">
      <c r="A45" s="262" t="s">
        <v>253</v>
      </c>
      <c r="B45" s="200" t="s">
        <v>52</v>
      </c>
      <c r="C45" s="201" t="s">
        <v>114</v>
      </c>
      <c r="D45" s="109">
        <v>0.5</v>
      </c>
      <c r="E45" s="206">
        <f t="shared" si="7"/>
        <v>298</v>
      </c>
      <c r="F45" s="205">
        <v>1</v>
      </c>
      <c r="G45" s="203">
        <f t="shared" si="8"/>
        <v>298</v>
      </c>
      <c r="H45" s="205">
        <v>0</v>
      </c>
      <c r="I45" s="146">
        <f t="shared" si="12"/>
        <v>0</v>
      </c>
      <c r="J45" s="204">
        <v>57.91</v>
      </c>
      <c r="K45" s="204">
        <f t="shared" si="11"/>
        <v>0</v>
      </c>
      <c r="L45" s="256"/>
    </row>
    <row r="46" spans="1:18" s="199" customFormat="1" ht="13" x14ac:dyDescent="0.25">
      <c r="A46" s="262" t="s">
        <v>254</v>
      </c>
      <c r="B46" s="200" t="s">
        <v>53</v>
      </c>
      <c r="C46" s="201" t="s">
        <v>116</v>
      </c>
      <c r="D46" s="109">
        <v>0.5</v>
      </c>
      <c r="E46" s="206">
        <f t="shared" si="7"/>
        <v>298</v>
      </c>
      <c r="F46" s="205">
        <v>1</v>
      </c>
      <c r="G46" s="203">
        <f t="shared" si="8"/>
        <v>298</v>
      </c>
      <c r="H46" s="205">
        <v>1</v>
      </c>
      <c r="I46" s="146">
        <f t="shared" si="12"/>
        <v>298</v>
      </c>
      <c r="J46" s="204">
        <v>57.91</v>
      </c>
      <c r="K46" s="204">
        <f t="shared" si="11"/>
        <v>17257.18</v>
      </c>
    </row>
    <row r="47" spans="1:18" s="199" customFormat="1" ht="13" x14ac:dyDescent="0.25">
      <c r="A47" s="250" t="s">
        <v>189</v>
      </c>
      <c r="B47" s="200" t="s">
        <v>188</v>
      </c>
      <c r="C47" s="201"/>
      <c r="D47" s="251">
        <v>0</v>
      </c>
      <c r="E47" s="206">
        <f t="shared" si="7"/>
        <v>0</v>
      </c>
      <c r="F47" s="252">
        <v>1</v>
      </c>
      <c r="G47" s="203">
        <f t="shared" si="8"/>
        <v>0</v>
      </c>
      <c r="H47" s="205">
        <v>1</v>
      </c>
      <c r="I47" s="146">
        <f t="shared" si="12"/>
        <v>0</v>
      </c>
      <c r="J47" s="204">
        <v>57.91</v>
      </c>
      <c r="K47" s="204">
        <f t="shared" si="11"/>
        <v>0</v>
      </c>
    </row>
    <row r="48" spans="1:18" s="199" customFormat="1" ht="24.5" x14ac:dyDescent="0.25">
      <c r="A48" s="250" t="s">
        <v>190</v>
      </c>
      <c r="B48" s="200" t="s">
        <v>196</v>
      </c>
      <c r="C48" s="201" t="s">
        <v>198</v>
      </c>
      <c r="D48" s="294">
        <v>0</v>
      </c>
      <c r="E48" s="206">
        <f t="shared" si="7"/>
        <v>0</v>
      </c>
      <c r="F48" s="252">
        <v>4</v>
      </c>
      <c r="G48" s="203">
        <f t="shared" si="8"/>
        <v>0</v>
      </c>
      <c r="H48" s="205">
        <v>0</v>
      </c>
      <c r="I48" s="146">
        <f t="shared" si="12"/>
        <v>0</v>
      </c>
      <c r="J48" s="204">
        <v>57.91</v>
      </c>
      <c r="K48" s="204">
        <f t="shared" si="11"/>
        <v>0</v>
      </c>
      <c r="L48" s="248"/>
    </row>
    <row r="49" spans="1:12" s="199" customFormat="1" ht="26" x14ac:dyDescent="0.25">
      <c r="A49" s="250" t="s">
        <v>191</v>
      </c>
      <c r="B49" s="200" t="s">
        <v>243</v>
      </c>
      <c r="C49" s="201" t="s">
        <v>197</v>
      </c>
      <c r="D49" s="251">
        <v>0</v>
      </c>
      <c r="E49" s="206">
        <f t="shared" si="7"/>
        <v>0</v>
      </c>
      <c r="F49" s="252">
        <v>1</v>
      </c>
      <c r="G49" s="203">
        <f t="shared" si="8"/>
        <v>0</v>
      </c>
      <c r="H49" s="205">
        <v>2</v>
      </c>
      <c r="I49" s="146">
        <f t="shared" si="12"/>
        <v>0</v>
      </c>
      <c r="J49" s="204">
        <v>57.91</v>
      </c>
      <c r="K49" s="204">
        <f t="shared" si="11"/>
        <v>0</v>
      </c>
      <c r="L49" s="248"/>
    </row>
    <row r="50" spans="1:12" s="199" customFormat="1" ht="27" customHeight="1" x14ac:dyDescent="0.25">
      <c r="A50" s="250" t="s">
        <v>192</v>
      </c>
      <c r="B50" s="200" t="s">
        <v>59</v>
      </c>
      <c r="C50" s="201" t="s">
        <v>79</v>
      </c>
      <c r="D50" s="109">
        <v>0</v>
      </c>
      <c r="E50" s="206">
        <f t="shared" si="7"/>
        <v>0</v>
      </c>
      <c r="F50" s="205">
        <v>1</v>
      </c>
      <c r="G50" s="203">
        <f t="shared" si="8"/>
        <v>0</v>
      </c>
      <c r="H50" s="205">
        <v>2</v>
      </c>
      <c r="I50" s="146">
        <f t="shared" si="12"/>
        <v>0</v>
      </c>
      <c r="J50" s="204">
        <v>57.91</v>
      </c>
      <c r="K50" s="204">
        <f t="shared" si="11"/>
        <v>0</v>
      </c>
      <c r="L50" s="248"/>
    </row>
    <row r="51" spans="1:12" s="199" customFormat="1" ht="26" x14ac:dyDescent="0.25">
      <c r="A51" s="262" t="s">
        <v>140</v>
      </c>
      <c r="B51" s="200" t="s">
        <v>54</v>
      </c>
      <c r="C51" s="156" t="s">
        <v>339</v>
      </c>
      <c r="D51" s="109">
        <v>1</v>
      </c>
      <c r="E51" s="206">
        <f t="shared" si="7"/>
        <v>596</v>
      </c>
      <c r="F51" s="205">
        <v>2</v>
      </c>
      <c r="G51" s="203">
        <f t="shared" si="8"/>
        <v>1192</v>
      </c>
      <c r="H51" s="205">
        <v>0.5</v>
      </c>
      <c r="I51" s="146">
        <f t="shared" si="12"/>
        <v>596</v>
      </c>
      <c r="J51" s="204">
        <v>0</v>
      </c>
      <c r="K51" s="204">
        <f t="shared" si="11"/>
        <v>0</v>
      </c>
    </row>
    <row r="52" spans="1:12" s="199" customFormat="1" ht="13" x14ac:dyDescent="0.25">
      <c r="A52" s="262" t="s">
        <v>183</v>
      </c>
      <c r="B52" s="200" t="s">
        <v>58</v>
      </c>
      <c r="C52" s="201" t="s">
        <v>30</v>
      </c>
      <c r="D52" s="109">
        <v>1</v>
      </c>
      <c r="E52" s="206">
        <f t="shared" si="7"/>
        <v>596</v>
      </c>
      <c r="F52" s="205">
        <v>2</v>
      </c>
      <c r="G52" s="203">
        <f>(E52)*(F52)</f>
        <v>1192</v>
      </c>
      <c r="H52" s="205">
        <v>0.5</v>
      </c>
      <c r="I52" s="191">
        <f t="shared" si="12"/>
        <v>596</v>
      </c>
      <c r="J52" s="204">
        <v>57.91</v>
      </c>
      <c r="K52" s="204">
        <f t="shared" si="11"/>
        <v>34514.36</v>
      </c>
    </row>
    <row r="53" spans="1:12" s="199" customFormat="1" ht="13" x14ac:dyDescent="0.25">
      <c r="A53" s="262" t="s">
        <v>184</v>
      </c>
      <c r="B53" s="200" t="s">
        <v>186</v>
      </c>
      <c r="C53" s="201" t="s">
        <v>30</v>
      </c>
      <c r="D53" s="109">
        <v>1</v>
      </c>
      <c r="E53" s="206">
        <f t="shared" si="7"/>
        <v>596</v>
      </c>
      <c r="F53" s="205">
        <v>1</v>
      </c>
      <c r="G53" s="203">
        <f>(E53)*(F53)</f>
        <v>596</v>
      </c>
      <c r="H53" s="205">
        <v>0.5</v>
      </c>
      <c r="I53" s="191">
        <f t="shared" si="12"/>
        <v>298</v>
      </c>
      <c r="J53" s="204">
        <v>57.91</v>
      </c>
      <c r="K53" s="204">
        <f t="shared" si="11"/>
        <v>17257.18</v>
      </c>
    </row>
    <row r="54" spans="1:12" s="199" customFormat="1" ht="13" x14ac:dyDescent="0.25">
      <c r="A54" s="262" t="s">
        <v>193</v>
      </c>
      <c r="B54" s="200" t="s">
        <v>219</v>
      </c>
      <c r="C54" s="201" t="s">
        <v>94</v>
      </c>
      <c r="D54" s="109">
        <v>0.25</v>
      </c>
      <c r="E54" s="206">
        <f t="shared" si="7"/>
        <v>149</v>
      </c>
      <c r="F54" s="205">
        <v>1</v>
      </c>
      <c r="G54" s="203">
        <f>(E54)*(F54)</f>
        <v>149</v>
      </c>
      <c r="H54" s="205">
        <v>0.5</v>
      </c>
      <c r="I54" s="191">
        <f t="shared" si="12"/>
        <v>74.5</v>
      </c>
      <c r="J54" s="204">
        <v>57.91</v>
      </c>
      <c r="K54" s="204">
        <f t="shared" si="11"/>
        <v>4314.2950000000001</v>
      </c>
    </row>
    <row r="55" spans="1:12" s="199" customFormat="1" ht="32.5" customHeight="1" x14ac:dyDescent="0.25">
      <c r="A55" s="262" t="s">
        <v>182</v>
      </c>
      <c r="B55" s="200" t="s">
        <v>41</v>
      </c>
      <c r="C55" s="156" t="s">
        <v>338</v>
      </c>
      <c r="D55" s="109">
        <v>1</v>
      </c>
      <c r="E55" s="206">
        <f t="shared" si="7"/>
        <v>596</v>
      </c>
      <c r="F55" s="205">
        <v>1</v>
      </c>
      <c r="G55" s="203">
        <f t="shared" ref="G55" si="22">(E55)*(F55)</f>
        <v>596</v>
      </c>
      <c r="H55" s="205">
        <v>1</v>
      </c>
      <c r="I55" s="146">
        <f t="shared" si="12"/>
        <v>596</v>
      </c>
      <c r="J55" s="204">
        <v>0</v>
      </c>
      <c r="K55" s="204">
        <f t="shared" si="11"/>
        <v>0</v>
      </c>
    </row>
    <row r="56" spans="1:12" ht="13" x14ac:dyDescent="0.25">
      <c r="A56" s="422"/>
      <c r="B56" s="424" t="s">
        <v>96</v>
      </c>
      <c r="C56" s="426"/>
      <c r="D56" s="428"/>
      <c r="E56" s="430"/>
      <c r="F56" s="432"/>
      <c r="G56" s="173" t="s">
        <v>106</v>
      </c>
      <c r="H56" s="128">
        <f>SUM(H26:H55)</f>
        <v>21.25</v>
      </c>
      <c r="I56" s="434">
        <f>SUM(I26:I55)</f>
        <v>7137.5</v>
      </c>
      <c r="J56" s="420"/>
      <c r="K56" s="418">
        <f>SUM(K26:K55)</f>
        <v>335675.31499999994</v>
      </c>
    </row>
    <row r="57" spans="1:12" ht="13" x14ac:dyDescent="0.25">
      <c r="A57" s="423"/>
      <c r="B57" s="425"/>
      <c r="C57" s="427"/>
      <c r="D57" s="429"/>
      <c r="E57" s="431"/>
      <c r="F57" s="436"/>
      <c r="G57" s="173" t="s">
        <v>107</v>
      </c>
      <c r="H57" s="128">
        <f>SUM(H26:H35)+SUM(H37:H55)</f>
        <v>19.75</v>
      </c>
      <c r="I57" s="435"/>
      <c r="J57" s="421"/>
      <c r="K57" s="419"/>
    </row>
    <row r="58" spans="1:12" s="199" customFormat="1" ht="13" x14ac:dyDescent="0.25">
      <c r="A58" s="266" t="s">
        <v>103</v>
      </c>
      <c r="B58" s="40"/>
      <c r="C58" s="41"/>
      <c r="D58" s="110"/>
      <c r="E58" s="3"/>
      <c r="F58" s="174"/>
      <c r="G58" s="175"/>
      <c r="H58" s="174"/>
      <c r="I58" s="161"/>
      <c r="J58" s="166"/>
      <c r="K58" s="166"/>
    </row>
    <row r="59" spans="1:12" s="199" customFormat="1" ht="13" x14ac:dyDescent="0.25">
      <c r="A59" s="262" t="s">
        <v>141</v>
      </c>
      <c r="B59" s="200" t="s">
        <v>50</v>
      </c>
      <c r="C59" s="201" t="s">
        <v>30</v>
      </c>
      <c r="D59" s="109">
        <v>5.0000000000000001E-3</v>
      </c>
      <c r="E59" s="206">
        <f>ROUND(D59*$E$7,0)</f>
        <v>3</v>
      </c>
      <c r="F59" s="205">
        <v>1</v>
      </c>
      <c r="G59" s="203">
        <f t="shared" ref="G59:G60" si="23">(E59)*(F59)</f>
        <v>3</v>
      </c>
      <c r="H59" s="205">
        <v>0.5</v>
      </c>
      <c r="I59" s="191">
        <f t="shared" ref="I59:I60" si="24">(G59)*(H59)</f>
        <v>1.5</v>
      </c>
      <c r="J59" s="204">
        <v>57.91</v>
      </c>
      <c r="K59" s="204">
        <f t="shared" ref="K59:K60" si="25">(I59)*(J59)</f>
        <v>86.864999999999995</v>
      </c>
    </row>
    <row r="60" spans="1:12" s="199" customFormat="1" ht="26" x14ac:dyDescent="0.25">
      <c r="A60" s="262" t="s">
        <v>194</v>
      </c>
      <c r="B60" s="200" t="s">
        <v>213</v>
      </c>
      <c r="C60" s="201" t="s">
        <v>30</v>
      </c>
      <c r="D60" s="109">
        <v>0.1</v>
      </c>
      <c r="E60" s="206">
        <f t="shared" ref="E60:E65" si="26">ROUND(D60*$E$7,0)</f>
        <v>60</v>
      </c>
      <c r="F60" s="205">
        <v>1</v>
      </c>
      <c r="G60" s="203">
        <f t="shared" si="23"/>
        <v>60</v>
      </c>
      <c r="H60" s="205">
        <v>1</v>
      </c>
      <c r="I60" s="191">
        <f t="shared" si="24"/>
        <v>60</v>
      </c>
      <c r="J60" s="204">
        <v>57.91</v>
      </c>
      <c r="K60" s="204">
        <f t="shared" si="25"/>
        <v>3474.6</v>
      </c>
    </row>
    <row r="61" spans="1:12" s="199" customFormat="1" ht="13" x14ac:dyDescent="0.25">
      <c r="A61" s="264" t="s">
        <v>195</v>
      </c>
      <c r="B61" s="200" t="s">
        <v>75</v>
      </c>
      <c r="C61" s="201" t="s">
        <v>30</v>
      </c>
      <c r="D61" s="109">
        <v>1</v>
      </c>
      <c r="E61" s="206">
        <f t="shared" si="26"/>
        <v>596</v>
      </c>
      <c r="F61" s="205">
        <v>1</v>
      </c>
      <c r="G61" s="203">
        <f>(E61)*(F61)</f>
        <v>596</v>
      </c>
      <c r="H61" s="205">
        <v>1</v>
      </c>
      <c r="I61" s="191">
        <f>(G61)*(H61)</f>
        <v>596</v>
      </c>
      <c r="J61" s="204">
        <v>57.91</v>
      </c>
      <c r="K61" s="204">
        <f>(I61)*(J61)</f>
        <v>34514.36</v>
      </c>
    </row>
    <row r="62" spans="1:12" s="199" customFormat="1" ht="26" x14ac:dyDescent="0.25">
      <c r="A62" s="262" t="s">
        <v>185</v>
      </c>
      <c r="B62" s="200" t="s">
        <v>221</v>
      </c>
      <c r="C62" s="201" t="s">
        <v>337</v>
      </c>
      <c r="D62" s="109">
        <v>0.9</v>
      </c>
      <c r="E62" s="206">
        <f t="shared" si="26"/>
        <v>536</v>
      </c>
      <c r="F62" s="176">
        <v>0.5</v>
      </c>
      <c r="G62" s="203">
        <f t="shared" ref="G62:G65" si="27">(E62)*(F62)</f>
        <v>268</v>
      </c>
      <c r="H62" s="176">
        <v>0.25</v>
      </c>
      <c r="I62" s="191">
        <f t="shared" ref="I62:I65" si="28">(G62)*(H62)</f>
        <v>67</v>
      </c>
      <c r="J62" s="204">
        <v>57.91</v>
      </c>
      <c r="K62" s="204">
        <f t="shared" ref="K62:K65" si="29">(I62)*(J62)</f>
        <v>3879.97</v>
      </c>
      <c r="L62" s="248"/>
    </row>
    <row r="63" spans="1:12" s="199" customFormat="1" ht="26" x14ac:dyDescent="0.25">
      <c r="A63" s="262" t="s">
        <v>185</v>
      </c>
      <c r="B63" s="200" t="s">
        <v>222</v>
      </c>
      <c r="C63" s="201" t="s">
        <v>337</v>
      </c>
      <c r="D63" s="109">
        <v>0.9</v>
      </c>
      <c r="E63" s="206">
        <f t="shared" si="26"/>
        <v>536</v>
      </c>
      <c r="F63" s="205">
        <v>0.5</v>
      </c>
      <c r="G63" s="203">
        <f t="shared" si="27"/>
        <v>268</v>
      </c>
      <c r="H63" s="205">
        <v>0.25</v>
      </c>
      <c r="I63" s="191">
        <f t="shared" si="28"/>
        <v>67</v>
      </c>
      <c r="J63" s="204">
        <v>57.91</v>
      </c>
      <c r="K63" s="204">
        <f t="shared" si="29"/>
        <v>3879.97</v>
      </c>
      <c r="L63" s="248"/>
    </row>
    <row r="64" spans="1:12" s="199" customFormat="1" ht="26" x14ac:dyDescent="0.25">
      <c r="A64" s="262" t="s">
        <v>187</v>
      </c>
      <c r="B64" s="200" t="s">
        <v>223</v>
      </c>
      <c r="C64" s="201" t="s">
        <v>337</v>
      </c>
      <c r="D64" s="109">
        <v>0.1</v>
      </c>
      <c r="E64" s="206">
        <f t="shared" si="26"/>
        <v>60</v>
      </c>
      <c r="F64" s="205">
        <v>0.5</v>
      </c>
      <c r="G64" s="203">
        <f t="shared" si="27"/>
        <v>30</v>
      </c>
      <c r="H64" s="205">
        <v>2</v>
      </c>
      <c r="I64" s="191">
        <f t="shared" si="28"/>
        <v>60</v>
      </c>
      <c r="J64" s="204">
        <v>57.91</v>
      </c>
      <c r="K64" s="204">
        <f t="shared" si="29"/>
        <v>3474.6</v>
      </c>
    </row>
    <row r="65" spans="1:11" s="199" customFormat="1" ht="30" customHeight="1" x14ac:dyDescent="0.25">
      <c r="A65" s="262" t="s">
        <v>187</v>
      </c>
      <c r="B65" s="200" t="s">
        <v>224</v>
      </c>
      <c r="C65" s="201" t="s">
        <v>337</v>
      </c>
      <c r="D65" s="109">
        <v>0.1</v>
      </c>
      <c r="E65" s="206">
        <f t="shared" si="26"/>
        <v>60</v>
      </c>
      <c r="F65" s="205">
        <v>0.5</v>
      </c>
      <c r="G65" s="203">
        <f t="shared" si="27"/>
        <v>30</v>
      </c>
      <c r="H65" s="205">
        <v>1</v>
      </c>
      <c r="I65" s="191">
        <f t="shared" si="28"/>
        <v>30</v>
      </c>
      <c r="J65" s="204">
        <v>57.91</v>
      </c>
      <c r="K65" s="204">
        <f t="shared" si="29"/>
        <v>1737.3</v>
      </c>
    </row>
    <row r="66" spans="1:11" ht="13" x14ac:dyDescent="0.25">
      <c r="A66" s="422"/>
      <c r="B66" s="424" t="s">
        <v>97</v>
      </c>
      <c r="C66" s="426"/>
      <c r="D66" s="428"/>
      <c r="E66" s="430"/>
      <c r="F66" s="432"/>
      <c r="G66" s="173" t="s">
        <v>106</v>
      </c>
      <c r="H66" s="128">
        <f>SUM(H59:H62)+H64</f>
        <v>4.75</v>
      </c>
      <c r="I66" s="434">
        <f>SUM(I54:I65)</f>
        <v>8689.5</v>
      </c>
      <c r="J66" s="420"/>
      <c r="K66" s="418">
        <f>SUM(K59:K65)</f>
        <v>51047.665000000001</v>
      </c>
    </row>
    <row r="67" spans="1:11" ht="13" x14ac:dyDescent="0.25">
      <c r="A67" s="423"/>
      <c r="B67" s="425"/>
      <c r="C67" s="427"/>
      <c r="D67" s="429"/>
      <c r="E67" s="431"/>
      <c r="F67" s="433"/>
      <c r="G67" s="291" t="s">
        <v>107</v>
      </c>
      <c r="H67" s="128">
        <f>SUM(H59:H61)+H63+H65</f>
        <v>3.75</v>
      </c>
      <c r="I67" s="435"/>
      <c r="J67" s="421"/>
      <c r="K67" s="419"/>
    </row>
    <row r="68" spans="1:11" ht="18" customHeight="1" x14ac:dyDescent="0.3">
      <c r="A68" s="152"/>
      <c r="B68" s="92"/>
      <c r="D68" s="111"/>
      <c r="E68" s="90"/>
      <c r="F68" s="289" t="s">
        <v>238</v>
      </c>
      <c r="G68" s="290">
        <f>SUM(G8:G67)</f>
        <v>20486</v>
      </c>
      <c r="H68" s="286"/>
      <c r="I68" s="281"/>
      <c r="J68" s="167"/>
      <c r="K68" s="168"/>
    </row>
    <row r="69" spans="1:11" ht="13" x14ac:dyDescent="0.3">
      <c r="A69" s="152"/>
      <c r="B69" s="92"/>
      <c r="D69" s="277"/>
      <c r="E69" s="90"/>
      <c r="F69" s="287" t="s">
        <v>237</v>
      </c>
      <c r="G69" s="288"/>
      <c r="H69" s="285"/>
      <c r="I69" s="416">
        <f>I23+I56+I66</f>
        <v>41856</v>
      </c>
      <c r="J69" s="282"/>
      <c r="K69" s="278"/>
    </row>
    <row r="70" spans="1:11" ht="16.149999999999999" customHeight="1" x14ac:dyDescent="0.3">
      <c r="A70" s="152"/>
      <c r="B70" s="151"/>
      <c r="C70" s="143"/>
      <c r="D70" s="112"/>
      <c r="F70" s="283" t="s">
        <v>236</v>
      </c>
      <c r="G70" s="284"/>
      <c r="H70" s="284"/>
      <c r="I70" s="284"/>
      <c r="J70" s="279"/>
      <c r="K70" s="280">
        <f>K23+K56+K66</f>
        <v>1707505.3049999999</v>
      </c>
    </row>
    <row r="71" spans="1:11" x14ac:dyDescent="0.25">
      <c r="A71" s="152"/>
      <c r="B71" s="92"/>
      <c r="C71" s="91"/>
      <c r="D71" s="129"/>
      <c r="E71" s="90"/>
      <c r="F71" s="90"/>
      <c r="G71" s="90"/>
      <c r="H71" s="90"/>
      <c r="I71" s="90"/>
      <c r="J71" s="90"/>
      <c r="K71" s="90"/>
    </row>
    <row r="72" spans="1:11" x14ac:dyDescent="0.25">
      <c r="A72" s="152"/>
      <c r="B72" s="92"/>
      <c r="C72" s="91"/>
      <c r="D72" s="129"/>
      <c r="E72" s="90"/>
      <c r="F72" s="90"/>
      <c r="G72" s="90"/>
      <c r="H72" s="90"/>
      <c r="I72" s="90"/>
      <c r="J72" s="90"/>
      <c r="K72" s="90"/>
    </row>
    <row r="73" spans="1:11" x14ac:dyDescent="0.25">
      <c r="A73" s="152"/>
      <c r="B73" s="92"/>
      <c r="C73" s="91"/>
      <c r="D73" s="129"/>
      <c r="E73" s="90"/>
      <c r="F73" s="90"/>
      <c r="G73" s="90"/>
      <c r="H73" s="90"/>
      <c r="I73" s="90"/>
      <c r="J73" s="90"/>
      <c r="K73" s="90"/>
    </row>
    <row r="74" spans="1:11" x14ac:dyDescent="0.25">
      <c r="A74" s="152"/>
      <c r="B74" s="153"/>
      <c r="C74" s="91"/>
      <c r="D74" s="129"/>
      <c r="E74" s="90"/>
      <c r="F74" s="90"/>
      <c r="G74" s="90"/>
      <c r="H74" s="90"/>
      <c r="I74" s="90"/>
      <c r="J74" s="90"/>
      <c r="K74" s="90"/>
    </row>
    <row r="75" spans="1:11" x14ac:dyDescent="0.25">
      <c r="A75" s="152"/>
      <c r="B75" s="153"/>
      <c r="C75" s="91"/>
      <c r="D75" s="129"/>
      <c r="E75" s="90"/>
      <c r="F75" s="90"/>
      <c r="G75" s="90"/>
      <c r="H75" s="90"/>
      <c r="I75" s="90"/>
      <c r="J75" s="90"/>
      <c r="K75" s="90"/>
    </row>
    <row r="76" spans="1:11" x14ac:dyDescent="0.25">
      <c r="A76" s="152"/>
      <c r="B76" s="153"/>
      <c r="C76" s="91"/>
      <c r="D76" s="129"/>
      <c r="E76" s="90"/>
      <c r="F76" s="90"/>
      <c r="G76" s="90"/>
      <c r="H76" s="90"/>
      <c r="I76" s="90"/>
      <c r="J76" s="90"/>
      <c r="K76" s="90"/>
    </row>
    <row r="77" spans="1:11" x14ac:dyDescent="0.25">
      <c r="A77" s="152"/>
      <c r="B77" s="92"/>
      <c r="C77" s="91"/>
      <c r="D77" s="129"/>
      <c r="E77" s="90"/>
      <c r="F77" s="90"/>
      <c r="G77" s="90"/>
      <c r="H77" s="90"/>
      <c r="I77" s="93"/>
      <c r="J77" s="93"/>
      <c r="K77" s="93"/>
    </row>
    <row r="78" spans="1:11" x14ac:dyDescent="0.25">
      <c r="A78" s="152"/>
      <c r="B78" s="92"/>
      <c r="C78" s="91"/>
      <c r="D78" s="129"/>
      <c r="E78" s="90"/>
      <c r="F78" s="90"/>
      <c r="G78" s="90"/>
      <c r="H78" s="90"/>
      <c r="I78" s="93"/>
      <c r="J78" s="93"/>
      <c r="K78" s="93"/>
    </row>
    <row r="79" spans="1:11" x14ac:dyDescent="0.25">
      <c r="A79" s="152"/>
      <c r="B79" s="92"/>
      <c r="C79" s="91"/>
      <c r="D79" s="129"/>
      <c r="E79" s="90"/>
      <c r="F79" s="90"/>
      <c r="G79" s="90"/>
      <c r="H79" s="93"/>
      <c r="I79" s="93"/>
      <c r="J79" s="93"/>
      <c r="K79" s="93"/>
    </row>
    <row r="80" spans="1:11" x14ac:dyDescent="0.25">
      <c r="A80" s="152"/>
      <c r="B80" s="153"/>
      <c r="C80" s="91"/>
      <c r="D80" s="129"/>
      <c r="E80" s="90"/>
      <c r="F80" s="90"/>
      <c r="G80" s="90"/>
      <c r="H80" s="93"/>
      <c r="I80" s="93"/>
      <c r="J80" s="93"/>
      <c r="K80" s="93"/>
    </row>
    <row r="81" spans="1:11" x14ac:dyDescent="0.25">
      <c r="A81" s="152"/>
      <c r="B81" s="153"/>
      <c r="C81" s="91"/>
      <c r="D81" s="129"/>
      <c r="E81" s="90"/>
      <c r="F81" s="90"/>
      <c r="G81" s="90"/>
      <c r="H81" s="93"/>
      <c r="I81" s="93"/>
      <c r="J81" s="93"/>
      <c r="K81" s="93"/>
    </row>
    <row r="82" spans="1:11" x14ac:dyDescent="0.25">
      <c r="A82" s="152"/>
      <c r="B82" s="153"/>
      <c r="C82" s="91"/>
      <c r="D82" s="129"/>
      <c r="E82" s="90"/>
      <c r="F82" s="90"/>
      <c r="G82" s="90"/>
      <c r="H82" s="90"/>
      <c r="I82" s="93"/>
      <c r="J82" s="93"/>
      <c r="K82" s="93"/>
    </row>
    <row r="83" spans="1:11" x14ac:dyDescent="0.25">
      <c r="A83" s="152"/>
      <c r="B83" s="92"/>
      <c r="C83" s="91"/>
      <c r="D83" s="129"/>
      <c r="E83" s="90"/>
      <c r="F83" s="90"/>
      <c r="G83" s="90"/>
      <c r="H83" s="90"/>
      <c r="I83" s="93"/>
      <c r="J83" s="93"/>
      <c r="K83" s="93"/>
    </row>
    <row r="84" spans="1:11" x14ac:dyDescent="0.25">
      <c r="A84" s="152"/>
      <c r="B84" s="92"/>
      <c r="C84" s="91"/>
      <c r="D84" s="129"/>
      <c r="E84" s="90"/>
      <c r="F84" s="90"/>
      <c r="G84" s="90"/>
      <c r="H84" s="90"/>
      <c r="I84" s="93"/>
      <c r="J84" s="93"/>
      <c r="K84" s="93"/>
    </row>
    <row r="85" spans="1:11" x14ac:dyDescent="0.25">
      <c r="A85" s="152"/>
      <c r="B85" s="92"/>
      <c r="C85" s="91"/>
      <c r="D85" s="129"/>
      <c r="E85" s="90"/>
      <c r="F85" s="90"/>
      <c r="G85" s="90"/>
      <c r="H85" s="93"/>
      <c r="I85" s="93"/>
      <c r="J85" s="93"/>
      <c r="K85" s="93"/>
    </row>
    <row r="86" spans="1:11" x14ac:dyDescent="0.25">
      <c r="A86" s="152"/>
      <c r="B86" s="153"/>
      <c r="C86" s="91"/>
      <c r="D86" s="129"/>
      <c r="E86" s="90"/>
      <c r="F86" s="90"/>
      <c r="G86" s="90"/>
      <c r="H86" s="93"/>
      <c r="I86" s="93"/>
      <c r="J86" s="93"/>
      <c r="K86" s="93"/>
    </row>
    <row r="87" spans="1:11" x14ac:dyDescent="0.25">
      <c r="A87" s="152"/>
      <c r="B87" s="153"/>
      <c r="C87" s="91"/>
      <c r="D87" s="129"/>
      <c r="E87" s="90"/>
      <c r="F87" s="90"/>
      <c r="G87" s="90"/>
      <c r="H87" s="93"/>
      <c r="I87" s="93"/>
      <c r="J87" s="93"/>
      <c r="K87" s="93"/>
    </row>
    <row r="88" spans="1:11" x14ac:dyDescent="0.25">
      <c r="A88" s="152"/>
      <c r="B88" s="153"/>
      <c r="C88" s="94"/>
      <c r="D88" s="130"/>
      <c r="E88" s="89"/>
      <c r="F88" s="89"/>
      <c r="G88" s="89"/>
      <c r="H88" s="93"/>
      <c r="I88" s="93"/>
      <c r="J88" s="93"/>
      <c r="K88" s="93"/>
    </row>
    <row r="89" spans="1:11" x14ac:dyDescent="0.25">
      <c r="B89" s="152"/>
      <c r="H89" s="96"/>
      <c r="I89" s="96"/>
      <c r="J89" s="96"/>
      <c r="K89" s="93"/>
    </row>
    <row r="90" spans="1:11" x14ac:dyDescent="0.25">
      <c r="H90" s="96"/>
      <c r="I90" s="96"/>
      <c r="J90" s="96"/>
      <c r="K90" s="93"/>
    </row>
    <row r="91" spans="1:11" x14ac:dyDescent="0.25">
      <c r="H91" s="96"/>
      <c r="I91" s="96"/>
      <c r="J91" s="96"/>
      <c r="K91" s="93"/>
    </row>
    <row r="92" spans="1:11" x14ac:dyDescent="0.25">
      <c r="H92" s="96"/>
      <c r="I92" s="96"/>
      <c r="J92" s="96"/>
      <c r="K92" s="93"/>
    </row>
    <row r="93" spans="1:11" x14ac:dyDescent="0.25">
      <c r="K93" s="140"/>
    </row>
    <row r="94" spans="1:11" x14ac:dyDescent="0.25">
      <c r="K94" s="140"/>
    </row>
    <row r="95" spans="1:11" x14ac:dyDescent="0.25">
      <c r="K95" s="140"/>
    </row>
    <row r="96" spans="1:11" x14ac:dyDescent="0.25">
      <c r="K96" s="140"/>
    </row>
    <row r="97" spans="11:11" x14ac:dyDescent="0.25">
      <c r="K97" s="140"/>
    </row>
    <row r="98" spans="11:11" x14ac:dyDescent="0.25">
      <c r="K98" s="140"/>
    </row>
    <row r="99" spans="11:11" x14ac:dyDescent="0.25">
      <c r="K99" s="140"/>
    </row>
    <row r="100" spans="11:11" x14ac:dyDescent="0.25">
      <c r="K100" s="140"/>
    </row>
    <row r="101" spans="11:11" x14ac:dyDescent="0.25">
      <c r="K101" s="140"/>
    </row>
    <row r="102" spans="11:11" x14ac:dyDescent="0.25">
      <c r="K102" s="140"/>
    </row>
    <row r="103" spans="11:11" x14ac:dyDescent="0.25">
      <c r="K103" s="140"/>
    </row>
    <row r="104" spans="11:11" x14ac:dyDescent="0.25">
      <c r="K104" s="140"/>
    </row>
    <row r="105" spans="11:11" x14ac:dyDescent="0.25">
      <c r="K105" s="140"/>
    </row>
    <row r="106" spans="11:11" x14ac:dyDescent="0.25">
      <c r="K106" s="140"/>
    </row>
    <row r="107" spans="11:11" x14ac:dyDescent="0.25">
      <c r="K107" s="140"/>
    </row>
    <row r="108" spans="11:11" x14ac:dyDescent="0.25">
      <c r="K108" s="140"/>
    </row>
    <row r="109" spans="11:11" x14ac:dyDescent="0.25">
      <c r="K109" s="140"/>
    </row>
    <row r="110" spans="11:11" x14ac:dyDescent="0.25">
      <c r="K110" s="140"/>
    </row>
    <row r="111" spans="11:11" x14ac:dyDescent="0.25">
      <c r="K111" s="140"/>
    </row>
    <row r="112" spans="11:11" x14ac:dyDescent="0.25">
      <c r="K112" s="140"/>
    </row>
    <row r="113" spans="11:11" x14ac:dyDescent="0.25">
      <c r="K113" s="140"/>
    </row>
    <row r="114" spans="11:11" x14ac:dyDescent="0.25">
      <c r="K114" s="140"/>
    </row>
    <row r="115" spans="11:11" x14ac:dyDescent="0.25">
      <c r="K115" s="140"/>
    </row>
    <row r="116" spans="11:11" x14ac:dyDescent="0.25">
      <c r="K116" s="140"/>
    </row>
    <row r="117" spans="11:11" x14ac:dyDescent="0.25">
      <c r="K117" s="140"/>
    </row>
    <row r="118" spans="11:11" x14ac:dyDescent="0.25">
      <c r="K118" s="140"/>
    </row>
    <row r="119" spans="11:11" x14ac:dyDescent="0.25">
      <c r="K119" s="140"/>
    </row>
    <row r="120" spans="11:11" x14ac:dyDescent="0.25">
      <c r="K120" s="140"/>
    </row>
    <row r="121" spans="11:11" x14ac:dyDescent="0.25">
      <c r="K121" s="140"/>
    </row>
    <row r="122" spans="11:11" x14ac:dyDescent="0.25">
      <c r="K122" s="140"/>
    </row>
    <row r="123" spans="11:11" x14ac:dyDescent="0.25">
      <c r="K123" s="140"/>
    </row>
    <row r="124" spans="11:11" x14ac:dyDescent="0.25">
      <c r="K124" s="140"/>
    </row>
    <row r="125" spans="11:11" x14ac:dyDescent="0.25">
      <c r="K125" s="140"/>
    </row>
    <row r="126" spans="11:11" x14ac:dyDescent="0.25">
      <c r="K126" s="140"/>
    </row>
    <row r="127" spans="11:11" x14ac:dyDescent="0.25">
      <c r="K127" s="140"/>
    </row>
    <row r="128" spans="11:11" x14ac:dyDescent="0.25">
      <c r="K128" s="140"/>
    </row>
    <row r="129" spans="11:11" x14ac:dyDescent="0.25">
      <c r="K129" s="140"/>
    </row>
    <row r="130" spans="11:11" x14ac:dyDescent="0.25">
      <c r="K130" s="140"/>
    </row>
    <row r="131" spans="11:11" x14ac:dyDescent="0.25">
      <c r="K131" s="140"/>
    </row>
    <row r="132" spans="11:11" x14ac:dyDescent="0.25">
      <c r="K132" s="140"/>
    </row>
    <row r="133" spans="11:11" x14ac:dyDescent="0.25">
      <c r="K133" s="140"/>
    </row>
    <row r="134" spans="11:11" x14ac:dyDescent="0.25">
      <c r="K134" s="140"/>
    </row>
    <row r="135" spans="11:11" x14ac:dyDescent="0.25">
      <c r="K135" s="140"/>
    </row>
    <row r="136" spans="11:11" x14ac:dyDescent="0.25">
      <c r="K136" s="140"/>
    </row>
    <row r="137" spans="11:11" x14ac:dyDescent="0.25">
      <c r="K137" s="140"/>
    </row>
    <row r="138" spans="11:11" x14ac:dyDescent="0.25">
      <c r="K138" s="140"/>
    </row>
    <row r="139" spans="11:11" x14ac:dyDescent="0.25">
      <c r="K139" s="140"/>
    </row>
    <row r="140" spans="11:11" x14ac:dyDescent="0.25">
      <c r="K140" s="140"/>
    </row>
    <row r="141" spans="11:11" x14ac:dyDescent="0.25">
      <c r="K141" s="140"/>
    </row>
    <row r="142" spans="11:11" x14ac:dyDescent="0.25">
      <c r="K142" s="140"/>
    </row>
    <row r="143" spans="11:11" x14ac:dyDescent="0.25">
      <c r="K143" s="140"/>
    </row>
    <row r="144" spans="11:11" x14ac:dyDescent="0.25">
      <c r="K144" s="140"/>
    </row>
    <row r="145" spans="11:11" x14ac:dyDescent="0.25">
      <c r="K145" s="140"/>
    </row>
    <row r="146" spans="11:11" x14ac:dyDescent="0.25">
      <c r="K146" s="140"/>
    </row>
    <row r="147" spans="11:11" x14ac:dyDescent="0.25">
      <c r="K147" s="140"/>
    </row>
    <row r="148" spans="11:11" x14ac:dyDescent="0.25">
      <c r="K148" s="140"/>
    </row>
    <row r="149" spans="11:11" x14ac:dyDescent="0.25">
      <c r="K149" s="140"/>
    </row>
    <row r="150" spans="11:11" x14ac:dyDescent="0.25">
      <c r="K150" s="140"/>
    </row>
    <row r="151" spans="11:11" x14ac:dyDescent="0.25">
      <c r="K151" s="140"/>
    </row>
    <row r="152" spans="11:11" x14ac:dyDescent="0.25">
      <c r="K152" s="140"/>
    </row>
    <row r="153" spans="11:11" x14ac:dyDescent="0.25">
      <c r="K153" s="140"/>
    </row>
    <row r="154" spans="11:11" x14ac:dyDescent="0.25">
      <c r="K154" s="140"/>
    </row>
    <row r="155" spans="11:11" x14ac:dyDescent="0.25">
      <c r="K155" s="140"/>
    </row>
    <row r="156" spans="11:11" x14ac:dyDescent="0.25">
      <c r="K156" s="140"/>
    </row>
    <row r="157" spans="11:11" x14ac:dyDescent="0.25">
      <c r="K157" s="140"/>
    </row>
    <row r="158" spans="11:11" x14ac:dyDescent="0.25">
      <c r="K158" s="140"/>
    </row>
    <row r="159" spans="11:11" x14ac:dyDescent="0.25">
      <c r="K159" s="140"/>
    </row>
    <row r="160" spans="11:11" x14ac:dyDescent="0.25">
      <c r="K160" s="140"/>
    </row>
    <row r="161" spans="11:11" x14ac:dyDescent="0.25">
      <c r="K161" s="140"/>
    </row>
    <row r="162" spans="11:11" x14ac:dyDescent="0.25">
      <c r="K162" s="140"/>
    </row>
    <row r="163" spans="11:11" x14ac:dyDescent="0.25">
      <c r="K163" s="140"/>
    </row>
    <row r="164" spans="11:11" x14ac:dyDescent="0.25">
      <c r="K164" s="140"/>
    </row>
    <row r="165" spans="11:11" x14ac:dyDescent="0.25">
      <c r="K165" s="140"/>
    </row>
    <row r="166" spans="11:11" x14ac:dyDescent="0.25">
      <c r="K166" s="140"/>
    </row>
    <row r="167" spans="11:11" x14ac:dyDescent="0.25">
      <c r="K167" s="140"/>
    </row>
    <row r="168" spans="11:11" x14ac:dyDescent="0.25">
      <c r="K168" s="140"/>
    </row>
    <row r="169" spans="11:11" x14ac:dyDescent="0.25">
      <c r="K169" s="140"/>
    </row>
    <row r="170" spans="11:11" x14ac:dyDescent="0.25">
      <c r="K170" s="140"/>
    </row>
    <row r="171" spans="11:11" x14ac:dyDescent="0.25">
      <c r="K171" s="140"/>
    </row>
    <row r="172" spans="11:11" x14ac:dyDescent="0.25">
      <c r="K172" s="140"/>
    </row>
    <row r="173" spans="11:11" x14ac:dyDescent="0.25">
      <c r="K173" s="140"/>
    </row>
    <row r="174" spans="11:11" x14ac:dyDescent="0.25">
      <c r="K174" s="140"/>
    </row>
    <row r="175" spans="11:11" x14ac:dyDescent="0.25">
      <c r="K175" s="140"/>
    </row>
    <row r="176" spans="11:11" x14ac:dyDescent="0.25">
      <c r="K176" s="140"/>
    </row>
    <row r="177" spans="11:11" x14ac:dyDescent="0.25">
      <c r="K177" s="140"/>
    </row>
    <row r="178" spans="11:11" x14ac:dyDescent="0.25">
      <c r="K178" s="140"/>
    </row>
    <row r="179" spans="11:11" x14ac:dyDescent="0.25">
      <c r="K179" s="140"/>
    </row>
    <row r="180" spans="11:11" x14ac:dyDescent="0.25">
      <c r="K180" s="140"/>
    </row>
    <row r="181" spans="11:11" x14ac:dyDescent="0.25">
      <c r="K181" s="140"/>
    </row>
    <row r="182" spans="11:11" x14ac:dyDescent="0.25">
      <c r="K182" s="140"/>
    </row>
    <row r="183" spans="11:11" x14ac:dyDescent="0.25">
      <c r="K183" s="140"/>
    </row>
    <row r="184" spans="11:11" x14ac:dyDescent="0.25">
      <c r="K184" s="140"/>
    </row>
    <row r="185" spans="11:11" x14ac:dyDescent="0.25">
      <c r="K185" s="140"/>
    </row>
    <row r="186" spans="11:11" x14ac:dyDescent="0.25">
      <c r="K186" s="140"/>
    </row>
    <row r="187" spans="11:11" x14ac:dyDescent="0.25">
      <c r="K187" s="140"/>
    </row>
    <row r="188" spans="11:11" x14ac:dyDescent="0.25">
      <c r="K188" s="140"/>
    </row>
    <row r="189" spans="11:11" x14ac:dyDescent="0.25">
      <c r="K189" s="140"/>
    </row>
    <row r="190" spans="11:11" x14ac:dyDescent="0.25">
      <c r="K190" s="140"/>
    </row>
    <row r="191" spans="11:11" x14ac:dyDescent="0.25">
      <c r="K191" s="140"/>
    </row>
    <row r="192" spans="11:11" x14ac:dyDescent="0.25">
      <c r="K192" s="140"/>
    </row>
    <row r="193" spans="11:11" x14ac:dyDescent="0.25">
      <c r="K193" s="140"/>
    </row>
    <row r="194" spans="11:11" x14ac:dyDescent="0.25">
      <c r="K194" s="140"/>
    </row>
    <row r="195" spans="11:11" x14ac:dyDescent="0.25">
      <c r="K195" s="140"/>
    </row>
    <row r="196" spans="11:11" x14ac:dyDescent="0.25">
      <c r="K196" s="140"/>
    </row>
    <row r="197" spans="11:11" x14ac:dyDescent="0.25">
      <c r="K197" s="140"/>
    </row>
    <row r="198" spans="11:11" x14ac:dyDescent="0.25">
      <c r="K198" s="140"/>
    </row>
    <row r="199" spans="11:11" x14ac:dyDescent="0.25">
      <c r="K199" s="140"/>
    </row>
    <row r="200" spans="11:11" x14ac:dyDescent="0.25">
      <c r="K200" s="140"/>
    </row>
    <row r="201" spans="11:11" x14ac:dyDescent="0.25">
      <c r="K201" s="140"/>
    </row>
    <row r="202" spans="11:11" x14ac:dyDescent="0.25">
      <c r="K202" s="140"/>
    </row>
    <row r="203" spans="11:11" x14ac:dyDescent="0.25">
      <c r="K203" s="140"/>
    </row>
    <row r="204" spans="11:11" x14ac:dyDescent="0.25">
      <c r="K204" s="140"/>
    </row>
    <row r="205" spans="11:11" x14ac:dyDescent="0.25">
      <c r="K205" s="140"/>
    </row>
    <row r="206" spans="11:11" x14ac:dyDescent="0.25">
      <c r="K206" s="140"/>
    </row>
    <row r="207" spans="11:11" x14ac:dyDescent="0.25">
      <c r="K207" s="140"/>
    </row>
    <row r="208" spans="11:11" x14ac:dyDescent="0.25">
      <c r="K208" s="140"/>
    </row>
    <row r="209" spans="11:11" x14ac:dyDescent="0.25">
      <c r="K209" s="140"/>
    </row>
    <row r="210" spans="11:11" x14ac:dyDescent="0.25">
      <c r="K210" s="140"/>
    </row>
    <row r="211" spans="11:11" x14ac:dyDescent="0.25">
      <c r="K211" s="140"/>
    </row>
    <row r="212" spans="11:11" x14ac:dyDescent="0.25">
      <c r="K212" s="140"/>
    </row>
    <row r="213" spans="11:11" x14ac:dyDescent="0.25">
      <c r="K213" s="140"/>
    </row>
    <row r="214" spans="11:11" x14ac:dyDescent="0.25">
      <c r="K214" s="140"/>
    </row>
    <row r="215" spans="11:11" x14ac:dyDescent="0.25">
      <c r="K215" s="140"/>
    </row>
    <row r="216" spans="11:11" x14ac:dyDescent="0.25">
      <c r="K216" s="140"/>
    </row>
    <row r="217" spans="11:11" x14ac:dyDescent="0.25">
      <c r="K217" s="140"/>
    </row>
    <row r="218" spans="11:11" x14ac:dyDescent="0.25">
      <c r="K218" s="140"/>
    </row>
    <row r="219" spans="11:11" x14ac:dyDescent="0.25">
      <c r="K219" s="140"/>
    </row>
    <row r="220" spans="11:11" x14ac:dyDescent="0.25">
      <c r="K220" s="140"/>
    </row>
    <row r="221" spans="11:11" x14ac:dyDescent="0.25">
      <c r="K221" s="140"/>
    </row>
    <row r="222" spans="11:11" x14ac:dyDescent="0.25">
      <c r="K222" s="140"/>
    </row>
    <row r="223" spans="11:11" x14ac:dyDescent="0.25">
      <c r="K223" s="140"/>
    </row>
    <row r="224" spans="11:11" x14ac:dyDescent="0.25">
      <c r="K224" s="140"/>
    </row>
    <row r="225" spans="11:11" x14ac:dyDescent="0.25">
      <c r="K225" s="140"/>
    </row>
    <row r="226" spans="11:11" x14ac:dyDescent="0.25">
      <c r="K226" s="140"/>
    </row>
    <row r="227" spans="11:11" x14ac:dyDescent="0.25">
      <c r="K227" s="140"/>
    </row>
    <row r="228" spans="11:11" x14ac:dyDescent="0.25">
      <c r="K228" s="140"/>
    </row>
    <row r="229" spans="11:11" x14ac:dyDescent="0.25">
      <c r="K229" s="140"/>
    </row>
    <row r="230" spans="11:11" x14ac:dyDescent="0.25">
      <c r="K230" s="140"/>
    </row>
    <row r="231" spans="11:11" x14ac:dyDescent="0.25">
      <c r="K231" s="140"/>
    </row>
    <row r="232" spans="11:11" x14ac:dyDescent="0.25">
      <c r="K232" s="140"/>
    </row>
    <row r="233" spans="11:11" x14ac:dyDescent="0.25">
      <c r="K233" s="140"/>
    </row>
    <row r="234" spans="11:11" x14ac:dyDescent="0.25">
      <c r="K234" s="140"/>
    </row>
    <row r="235" spans="11:11" x14ac:dyDescent="0.25">
      <c r="K235" s="140"/>
    </row>
    <row r="236" spans="11:11" x14ac:dyDescent="0.25">
      <c r="K236" s="140"/>
    </row>
    <row r="237" spans="11:11" x14ac:dyDescent="0.25">
      <c r="K237" s="140"/>
    </row>
    <row r="238" spans="11:11" x14ac:dyDescent="0.25">
      <c r="K238" s="140"/>
    </row>
    <row r="239" spans="11:11" x14ac:dyDescent="0.25">
      <c r="K239" s="140"/>
    </row>
    <row r="240" spans="11:11" x14ac:dyDescent="0.25">
      <c r="K240" s="140"/>
    </row>
    <row r="241" spans="11:11" x14ac:dyDescent="0.25">
      <c r="K241" s="140"/>
    </row>
    <row r="242" spans="11:11" x14ac:dyDescent="0.25">
      <c r="K242" s="140"/>
    </row>
    <row r="243" spans="11:11" x14ac:dyDescent="0.25">
      <c r="K243" s="140"/>
    </row>
    <row r="244" spans="11:11" x14ac:dyDescent="0.25">
      <c r="K244" s="140"/>
    </row>
    <row r="245" spans="11:11" x14ac:dyDescent="0.25">
      <c r="K245" s="140"/>
    </row>
    <row r="246" spans="11:11" x14ac:dyDescent="0.25">
      <c r="K246" s="140"/>
    </row>
    <row r="247" spans="11:11" x14ac:dyDescent="0.25">
      <c r="K247" s="140"/>
    </row>
    <row r="248" spans="11:11" x14ac:dyDescent="0.25">
      <c r="K248" s="140"/>
    </row>
    <row r="249" spans="11:11" x14ac:dyDescent="0.25">
      <c r="K249" s="140"/>
    </row>
    <row r="250" spans="11:11" x14ac:dyDescent="0.25">
      <c r="K250" s="140"/>
    </row>
    <row r="251" spans="11:11" x14ac:dyDescent="0.25">
      <c r="K251" s="140"/>
    </row>
    <row r="252" spans="11:11" x14ac:dyDescent="0.25">
      <c r="K252" s="140"/>
    </row>
    <row r="253" spans="11:11" x14ac:dyDescent="0.25">
      <c r="K253" s="140"/>
    </row>
    <row r="254" spans="11:11" x14ac:dyDescent="0.25">
      <c r="K254" s="140"/>
    </row>
    <row r="255" spans="11:11" x14ac:dyDescent="0.25">
      <c r="K255" s="140"/>
    </row>
    <row r="256" spans="11:11" x14ac:dyDescent="0.25">
      <c r="K256" s="140"/>
    </row>
    <row r="257" spans="11:11" x14ac:dyDescent="0.25">
      <c r="K257" s="140"/>
    </row>
    <row r="258" spans="11:11" x14ac:dyDescent="0.25">
      <c r="K258" s="140"/>
    </row>
    <row r="259" spans="11:11" x14ac:dyDescent="0.25">
      <c r="K259" s="140"/>
    </row>
    <row r="260" spans="11:11" x14ac:dyDescent="0.25">
      <c r="K260" s="140"/>
    </row>
    <row r="261" spans="11:11" x14ac:dyDescent="0.25">
      <c r="K261" s="140"/>
    </row>
    <row r="262" spans="11:11" x14ac:dyDescent="0.25">
      <c r="K262" s="140"/>
    </row>
    <row r="263" spans="11:11" x14ac:dyDescent="0.25">
      <c r="K263" s="140"/>
    </row>
    <row r="264" spans="11:11" x14ac:dyDescent="0.25">
      <c r="K264" s="140"/>
    </row>
    <row r="265" spans="11:11" x14ac:dyDescent="0.25">
      <c r="K265" s="140"/>
    </row>
    <row r="266" spans="11:11" x14ac:dyDescent="0.25">
      <c r="K266" s="140"/>
    </row>
    <row r="267" spans="11:11" x14ac:dyDescent="0.25">
      <c r="K267" s="140"/>
    </row>
    <row r="268" spans="11:11" x14ac:dyDescent="0.25">
      <c r="K268" s="140"/>
    </row>
    <row r="269" spans="11:11" x14ac:dyDescent="0.25">
      <c r="K269" s="140"/>
    </row>
    <row r="270" spans="11:11" x14ac:dyDescent="0.25">
      <c r="K270" s="140"/>
    </row>
    <row r="271" spans="11:11" x14ac:dyDescent="0.25">
      <c r="K271" s="140"/>
    </row>
    <row r="272" spans="11:11" x14ac:dyDescent="0.25">
      <c r="K272" s="140"/>
    </row>
    <row r="273" spans="11:11" x14ac:dyDescent="0.25">
      <c r="K273" s="140"/>
    </row>
    <row r="274" spans="11:11" x14ac:dyDescent="0.25">
      <c r="K274" s="140"/>
    </row>
    <row r="275" spans="11:11" x14ac:dyDescent="0.25">
      <c r="K275" s="140"/>
    </row>
    <row r="276" spans="11:11" x14ac:dyDescent="0.25">
      <c r="K276" s="140"/>
    </row>
    <row r="277" spans="11:11" x14ac:dyDescent="0.25">
      <c r="K277" s="140"/>
    </row>
    <row r="278" spans="11:11" x14ac:dyDescent="0.25">
      <c r="K278" s="140"/>
    </row>
    <row r="279" spans="11:11" x14ac:dyDescent="0.25">
      <c r="K279" s="140"/>
    </row>
    <row r="280" spans="11:11" x14ac:dyDescent="0.25">
      <c r="K280" s="140"/>
    </row>
    <row r="281" spans="11:11" x14ac:dyDescent="0.25">
      <c r="K281" s="140"/>
    </row>
    <row r="282" spans="11:11" x14ac:dyDescent="0.25">
      <c r="K282" s="140"/>
    </row>
    <row r="283" spans="11:11" x14ac:dyDescent="0.25">
      <c r="K283" s="140"/>
    </row>
    <row r="284" spans="11:11" x14ac:dyDescent="0.25">
      <c r="K284" s="140"/>
    </row>
    <row r="285" spans="11:11" x14ac:dyDescent="0.25">
      <c r="K285" s="140"/>
    </row>
    <row r="286" spans="11:11" x14ac:dyDescent="0.25">
      <c r="K286" s="140"/>
    </row>
    <row r="287" spans="11:11" x14ac:dyDescent="0.25">
      <c r="K287" s="140"/>
    </row>
    <row r="288" spans="11:11" x14ac:dyDescent="0.25">
      <c r="K288" s="140"/>
    </row>
    <row r="289" spans="11:11" x14ac:dyDescent="0.25">
      <c r="K289" s="140"/>
    </row>
    <row r="290" spans="11:11" x14ac:dyDescent="0.25">
      <c r="K290" s="140"/>
    </row>
    <row r="291" spans="11:11" x14ac:dyDescent="0.25">
      <c r="K291" s="140"/>
    </row>
    <row r="292" spans="11:11" x14ac:dyDescent="0.25">
      <c r="K292" s="140"/>
    </row>
    <row r="293" spans="11:11" x14ac:dyDescent="0.25">
      <c r="K293" s="140"/>
    </row>
    <row r="294" spans="11:11" x14ac:dyDescent="0.25">
      <c r="K294" s="140"/>
    </row>
    <row r="295" spans="11:11" x14ac:dyDescent="0.25">
      <c r="K295" s="140"/>
    </row>
    <row r="296" spans="11:11" x14ac:dyDescent="0.25">
      <c r="K296" s="140"/>
    </row>
    <row r="297" spans="11:11" x14ac:dyDescent="0.25">
      <c r="K297" s="140"/>
    </row>
    <row r="298" spans="11:11" x14ac:dyDescent="0.25">
      <c r="K298" s="140"/>
    </row>
    <row r="299" spans="11:11" x14ac:dyDescent="0.25">
      <c r="K299" s="140"/>
    </row>
    <row r="300" spans="11:11" x14ac:dyDescent="0.25">
      <c r="K300" s="140"/>
    </row>
    <row r="301" spans="11:11" x14ac:dyDescent="0.25">
      <c r="K301" s="140"/>
    </row>
    <row r="302" spans="11:11" x14ac:dyDescent="0.25">
      <c r="K302" s="140"/>
    </row>
    <row r="303" spans="11:11" x14ac:dyDescent="0.25">
      <c r="K303" s="140"/>
    </row>
    <row r="304" spans="11:11" x14ac:dyDescent="0.25">
      <c r="K304" s="140"/>
    </row>
    <row r="305" spans="11:11" x14ac:dyDescent="0.25">
      <c r="K305" s="140"/>
    </row>
    <row r="306" spans="11:11" x14ac:dyDescent="0.25">
      <c r="K306" s="140"/>
    </row>
    <row r="307" spans="11:11" x14ac:dyDescent="0.25">
      <c r="K307" s="140"/>
    </row>
    <row r="308" spans="11:11" x14ac:dyDescent="0.25">
      <c r="K308" s="140"/>
    </row>
    <row r="309" spans="11:11" x14ac:dyDescent="0.25">
      <c r="K309" s="140"/>
    </row>
    <row r="310" spans="11:11" x14ac:dyDescent="0.25">
      <c r="K310" s="140"/>
    </row>
    <row r="311" spans="11:11" x14ac:dyDescent="0.25">
      <c r="K311" s="140"/>
    </row>
    <row r="312" spans="11:11" x14ac:dyDescent="0.25">
      <c r="K312" s="140"/>
    </row>
    <row r="313" spans="11:11" x14ac:dyDescent="0.25">
      <c r="K313" s="140"/>
    </row>
    <row r="314" spans="11:11" x14ac:dyDescent="0.25">
      <c r="K314" s="140"/>
    </row>
    <row r="315" spans="11:11" x14ac:dyDescent="0.25">
      <c r="K315" s="140"/>
    </row>
    <row r="316" spans="11:11" x14ac:dyDescent="0.25">
      <c r="K316" s="140"/>
    </row>
    <row r="317" spans="11:11" x14ac:dyDescent="0.25">
      <c r="K317" s="140"/>
    </row>
    <row r="318" spans="11:11" x14ac:dyDescent="0.25">
      <c r="K318" s="140"/>
    </row>
    <row r="319" spans="11:11" x14ac:dyDescent="0.25">
      <c r="K319" s="140"/>
    </row>
    <row r="320" spans="11:11" x14ac:dyDescent="0.25">
      <c r="K320" s="140"/>
    </row>
    <row r="321" spans="11:11" x14ac:dyDescent="0.25">
      <c r="K321" s="140"/>
    </row>
    <row r="322" spans="11:11" x14ac:dyDescent="0.25">
      <c r="K322" s="140"/>
    </row>
    <row r="323" spans="11:11" x14ac:dyDescent="0.25">
      <c r="K323" s="140"/>
    </row>
    <row r="324" spans="11:11" x14ac:dyDescent="0.25">
      <c r="K324" s="140"/>
    </row>
    <row r="325" spans="11:11" x14ac:dyDescent="0.25">
      <c r="K325" s="140"/>
    </row>
    <row r="326" spans="11:11" x14ac:dyDescent="0.25">
      <c r="K326" s="140"/>
    </row>
    <row r="327" spans="11:11" x14ac:dyDescent="0.25">
      <c r="K327" s="140"/>
    </row>
    <row r="328" spans="11:11" x14ac:dyDescent="0.25">
      <c r="K328" s="140"/>
    </row>
    <row r="329" spans="11:11" x14ac:dyDescent="0.25">
      <c r="K329" s="140"/>
    </row>
    <row r="330" spans="11:11" x14ac:dyDescent="0.25">
      <c r="K330" s="140"/>
    </row>
    <row r="331" spans="11:11" x14ac:dyDescent="0.25">
      <c r="K331" s="140"/>
    </row>
    <row r="332" spans="11:11" x14ac:dyDescent="0.25">
      <c r="K332" s="140"/>
    </row>
    <row r="333" spans="11:11" x14ac:dyDescent="0.25">
      <c r="K333" s="140"/>
    </row>
    <row r="334" spans="11:11" x14ac:dyDescent="0.25">
      <c r="K334" s="140"/>
    </row>
    <row r="335" spans="11:11" x14ac:dyDescent="0.25">
      <c r="K335" s="140"/>
    </row>
    <row r="336" spans="11:11" x14ac:dyDescent="0.25">
      <c r="K336" s="140"/>
    </row>
    <row r="337" spans="11:11" x14ac:dyDescent="0.25">
      <c r="K337" s="140"/>
    </row>
    <row r="338" spans="11:11" x14ac:dyDescent="0.25">
      <c r="K338" s="140"/>
    </row>
    <row r="339" spans="11:11" x14ac:dyDescent="0.25">
      <c r="K339" s="140"/>
    </row>
    <row r="340" spans="11:11" x14ac:dyDescent="0.25">
      <c r="K340" s="140"/>
    </row>
    <row r="341" spans="11:11" x14ac:dyDescent="0.25">
      <c r="K341" s="140"/>
    </row>
    <row r="342" spans="11:11" x14ac:dyDescent="0.25">
      <c r="K342" s="140"/>
    </row>
    <row r="343" spans="11:11" x14ac:dyDescent="0.25">
      <c r="K343" s="140"/>
    </row>
    <row r="344" spans="11:11" x14ac:dyDescent="0.25">
      <c r="K344" s="140"/>
    </row>
    <row r="345" spans="11:11" x14ac:dyDescent="0.25">
      <c r="K345" s="140"/>
    </row>
    <row r="346" spans="11:11" x14ac:dyDescent="0.25">
      <c r="K346" s="140"/>
    </row>
    <row r="347" spans="11:11" x14ac:dyDescent="0.25">
      <c r="K347" s="140"/>
    </row>
    <row r="348" spans="11:11" x14ac:dyDescent="0.25">
      <c r="K348" s="140"/>
    </row>
    <row r="349" spans="11:11" x14ac:dyDescent="0.25">
      <c r="K349" s="140"/>
    </row>
    <row r="350" spans="11:11" x14ac:dyDescent="0.25">
      <c r="K350" s="140"/>
    </row>
    <row r="351" spans="11:11" x14ac:dyDescent="0.25">
      <c r="K351" s="140"/>
    </row>
    <row r="352" spans="11:11" x14ac:dyDescent="0.25">
      <c r="K352" s="140"/>
    </row>
    <row r="353" spans="11:11" x14ac:dyDescent="0.25">
      <c r="K353" s="140"/>
    </row>
    <row r="354" spans="11:11" x14ac:dyDescent="0.25">
      <c r="K354" s="140"/>
    </row>
    <row r="355" spans="11:11" x14ac:dyDescent="0.25">
      <c r="K355" s="140"/>
    </row>
    <row r="356" spans="11:11" x14ac:dyDescent="0.25">
      <c r="K356" s="140"/>
    </row>
    <row r="357" spans="11:11" x14ac:dyDescent="0.25">
      <c r="K357" s="140"/>
    </row>
    <row r="358" spans="11:11" x14ac:dyDescent="0.25">
      <c r="K358" s="140"/>
    </row>
    <row r="359" spans="11:11" x14ac:dyDescent="0.25">
      <c r="K359" s="140"/>
    </row>
    <row r="360" spans="11:11" x14ac:dyDescent="0.25">
      <c r="K360" s="140"/>
    </row>
    <row r="361" spans="11:11" x14ac:dyDescent="0.25">
      <c r="K361" s="140"/>
    </row>
    <row r="362" spans="11:11" x14ac:dyDescent="0.25">
      <c r="K362" s="140"/>
    </row>
    <row r="363" spans="11:11" x14ac:dyDescent="0.25">
      <c r="K363" s="140"/>
    </row>
    <row r="364" spans="11:11" x14ac:dyDescent="0.25">
      <c r="K364" s="140"/>
    </row>
    <row r="365" spans="11:11" x14ac:dyDescent="0.25">
      <c r="K365" s="140"/>
    </row>
    <row r="366" spans="11:11" x14ac:dyDescent="0.25">
      <c r="K366" s="140"/>
    </row>
    <row r="367" spans="11:11" x14ac:dyDescent="0.25">
      <c r="K367" s="140"/>
    </row>
    <row r="368" spans="11:11" x14ac:dyDescent="0.25">
      <c r="K368" s="140"/>
    </row>
    <row r="369" spans="11:11" x14ac:dyDescent="0.25">
      <c r="K369" s="140"/>
    </row>
    <row r="370" spans="11:11" x14ac:dyDescent="0.25">
      <c r="K370" s="140"/>
    </row>
    <row r="371" spans="11:11" x14ac:dyDescent="0.25">
      <c r="K371" s="140"/>
    </row>
    <row r="372" spans="11:11" x14ac:dyDescent="0.25">
      <c r="K372" s="140"/>
    </row>
    <row r="373" spans="11:11" x14ac:dyDescent="0.25">
      <c r="K373" s="140"/>
    </row>
    <row r="374" spans="11:11" x14ac:dyDescent="0.25">
      <c r="K374" s="140"/>
    </row>
    <row r="375" spans="11:11" x14ac:dyDescent="0.25">
      <c r="K375" s="140"/>
    </row>
    <row r="376" spans="11:11" x14ac:dyDescent="0.25">
      <c r="K376" s="140"/>
    </row>
    <row r="377" spans="11:11" x14ac:dyDescent="0.25">
      <c r="K377" s="140"/>
    </row>
    <row r="378" spans="11:11" x14ac:dyDescent="0.25">
      <c r="K378" s="140"/>
    </row>
    <row r="379" spans="11:11" x14ac:dyDescent="0.25">
      <c r="K379" s="140"/>
    </row>
    <row r="380" spans="11:11" x14ac:dyDescent="0.25">
      <c r="K380" s="140"/>
    </row>
    <row r="381" spans="11:11" x14ac:dyDescent="0.25">
      <c r="K381" s="140"/>
    </row>
    <row r="382" spans="11:11" x14ac:dyDescent="0.25">
      <c r="K382" s="140"/>
    </row>
    <row r="383" spans="11:11" x14ac:dyDescent="0.25">
      <c r="K383" s="140"/>
    </row>
    <row r="384" spans="11:11" x14ac:dyDescent="0.25">
      <c r="K384" s="140"/>
    </row>
    <row r="385" spans="11:11" x14ac:dyDescent="0.25">
      <c r="K385" s="140"/>
    </row>
    <row r="386" spans="11:11" x14ac:dyDescent="0.25">
      <c r="K386" s="140"/>
    </row>
    <row r="387" spans="11:11" x14ac:dyDescent="0.25">
      <c r="K387" s="140"/>
    </row>
    <row r="388" spans="11:11" x14ac:dyDescent="0.25">
      <c r="K388" s="140"/>
    </row>
    <row r="389" spans="11:11" x14ac:dyDescent="0.25">
      <c r="K389" s="140"/>
    </row>
    <row r="390" spans="11:11" x14ac:dyDescent="0.25">
      <c r="K390" s="140"/>
    </row>
    <row r="391" spans="11:11" x14ac:dyDescent="0.25">
      <c r="K391" s="140"/>
    </row>
    <row r="392" spans="11:11" x14ac:dyDescent="0.25">
      <c r="K392" s="140"/>
    </row>
    <row r="393" spans="11:11" x14ac:dyDescent="0.25">
      <c r="K393" s="140"/>
    </row>
    <row r="394" spans="11:11" x14ac:dyDescent="0.25">
      <c r="K394" s="140"/>
    </row>
    <row r="395" spans="11:11" x14ac:dyDescent="0.25">
      <c r="K395" s="140"/>
    </row>
    <row r="396" spans="11:11" x14ac:dyDescent="0.25">
      <c r="K396" s="140"/>
    </row>
    <row r="397" spans="11:11" x14ac:dyDescent="0.25">
      <c r="K397" s="140"/>
    </row>
    <row r="398" spans="11:11" x14ac:dyDescent="0.25">
      <c r="K398" s="140"/>
    </row>
    <row r="399" spans="11:11" x14ac:dyDescent="0.25">
      <c r="K399" s="140"/>
    </row>
    <row r="400" spans="11:11" x14ac:dyDescent="0.25">
      <c r="K400" s="140"/>
    </row>
    <row r="401" spans="11:11" x14ac:dyDescent="0.25">
      <c r="K401" s="140"/>
    </row>
    <row r="402" spans="11:11" x14ac:dyDescent="0.25">
      <c r="K402" s="140"/>
    </row>
    <row r="403" spans="11:11" x14ac:dyDescent="0.25">
      <c r="K403" s="140"/>
    </row>
    <row r="404" spans="11:11" x14ac:dyDescent="0.25">
      <c r="K404" s="140"/>
    </row>
    <row r="405" spans="11:11" x14ac:dyDescent="0.25">
      <c r="K405" s="140"/>
    </row>
    <row r="406" spans="11:11" x14ac:dyDescent="0.25">
      <c r="K406" s="140"/>
    </row>
    <row r="407" spans="11:11" x14ac:dyDescent="0.25">
      <c r="K407" s="140"/>
    </row>
    <row r="408" spans="11:11" x14ac:dyDescent="0.25">
      <c r="K408" s="140"/>
    </row>
    <row r="409" spans="11:11" x14ac:dyDescent="0.25">
      <c r="K409" s="140"/>
    </row>
    <row r="410" spans="11:11" x14ac:dyDescent="0.25">
      <c r="K410" s="140"/>
    </row>
    <row r="411" spans="11:11" x14ac:dyDescent="0.25">
      <c r="K411" s="140"/>
    </row>
    <row r="412" spans="11:11" x14ac:dyDescent="0.25">
      <c r="K412" s="140"/>
    </row>
    <row r="413" spans="11:11" x14ac:dyDescent="0.25">
      <c r="K413" s="140"/>
    </row>
    <row r="414" spans="11:11" x14ac:dyDescent="0.25">
      <c r="K414" s="140"/>
    </row>
    <row r="415" spans="11:11" x14ac:dyDescent="0.25">
      <c r="K415" s="140"/>
    </row>
    <row r="416" spans="11:11" x14ac:dyDescent="0.25">
      <c r="K416" s="140"/>
    </row>
    <row r="417" spans="11:11" x14ac:dyDescent="0.25">
      <c r="K417" s="140"/>
    </row>
    <row r="418" spans="11:11" x14ac:dyDescent="0.25">
      <c r="K418" s="140"/>
    </row>
    <row r="419" spans="11:11" x14ac:dyDescent="0.25">
      <c r="K419" s="140"/>
    </row>
    <row r="420" spans="11:11" x14ac:dyDescent="0.25">
      <c r="K420" s="140"/>
    </row>
    <row r="421" spans="11:11" x14ac:dyDescent="0.25">
      <c r="K421" s="140"/>
    </row>
    <row r="422" spans="11:11" x14ac:dyDescent="0.25">
      <c r="K422" s="140"/>
    </row>
    <row r="423" spans="11:11" x14ac:dyDescent="0.25">
      <c r="K423" s="140"/>
    </row>
    <row r="424" spans="11:11" x14ac:dyDescent="0.25">
      <c r="K424" s="140"/>
    </row>
    <row r="425" spans="11:11" x14ac:dyDescent="0.25">
      <c r="K425" s="140"/>
    </row>
    <row r="426" spans="11:11" x14ac:dyDescent="0.25">
      <c r="K426" s="140"/>
    </row>
    <row r="427" spans="11:11" x14ac:dyDescent="0.25">
      <c r="K427" s="140"/>
    </row>
    <row r="428" spans="11:11" x14ac:dyDescent="0.25">
      <c r="K428" s="140"/>
    </row>
    <row r="429" spans="11:11" x14ac:dyDescent="0.25">
      <c r="K429" s="140"/>
    </row>
    <row r="430" spans="11:11" x14ac:dyDescent="0.25">
      <c r="K430" s="140"/>
    </row>
    <row r="431" spans="11:11" x14ac:dyDescent="0.25">
      <c r="K431" s="140"/>
    </row>
    <row r="432" spans="11:11" x14ac:dyDescent="0.25">
      <c r="K432" s="140"/>
    </row>
    <row r="433" spans="11:11" x14ac:dyDescent="0.25">
      <c r="K433" s="140"/>
    </row>
    <row r="434" spans="11:11" x14ac:dyDescent="0.25">
      <c r="K434" s="140"/>
    </row>
    <row r="435" spans="11:11" x14ac:dyDescent="0.25">
      <c r="K435" s="140"/>
    </row>
    <row r="436" spans="11:11" x14ac:dyDescent="0.25">
      <c r="K436" s="140"/>
    </row>
    <row r="437" spans="11:11" x14ac:dyDescent="0.25">
      <c r="K437" s="140"/>
    </row>
    <row r="438" spans="11:11" x14ac:dyDescent="0.25">
      <c r="K438" s="140"/>
    </row>
    <row r="439" spans="11:11" x14ac:dyDescent="0.25">
      <c r="K439" s="140"/>
    </row>
    <row r="440" spans="11:11" x14ac:dyDescent="0.25">
      <c r="K440" s="140"/>
    </row>
    <row r="441" spans="11:11" x14ac:dyDescent="0.25">
      <c r="K441" s="140"/>
    </row>
    <row r="442" spans="11:11" x14ac:dyDescent="0.25">
      <c r="K442" s="140"/>
    </row>
    <row r="443" spans="11:11" x14ac:dyDescent="0.25">
      <c r="K443" s="140"/>
    </row>
    <row r="444" spans="11:11" x14ac:dyDescent="0.25">
      <c r="K444" s="140"/>
    </row>
    <row r="445" spans="11:11" x14ac:dyDescent="0.25">
      <c r="K445" s="140"/>
    </row>
    <row r="446" spans="11:11" x14ac:dyDescent="0.25">
      <c r="K446" s="140"/>
    </row>
    <row r="447" spans="11:11" x14ac:dyDescent="0.25">
      <c r="K447" s="140"/>
    </row>
    <row r="448" spans="11:11" x14ac:dyDescent="0.25">
      <c r="K448" s="140"/>
    </row>
    <row r="449" spans="11:11" x14ac:dyDescent="0.25">
      <c r="K449" s="140"/>
    </row>
    <row r="450" spans="11:11" x14ac:dyDescent="0.25">
      <c r="K450" s="140"/>
    </row>
    <row r="451" spans="11:11" x14ac:dyDescent="0.25">
      <c r="K451" s="140"/>
    </row>
    <row r="452" spans="11:11" x14ac:dyDescent="0.25">
      <c r="K452" s="140"/>
    </row>
    <row r="453" spans="11:11" x14ac:dyDescent="0.25">
      <c r="K453" s="140"/>
    </row>
    <row r="454" spans="11:11" x14ac:dyDescent="0.25">
      <c r="K454" s="140"/>
    </row>
    <row r="455" spans="11:11" x14ac:dyDescent="0.25">
      <c r="K455" s="140"/>
    </row>
    <row r="456" spans="11:11" x14ac:dyDescent="0.25">
      <c r="K456" s="140"/>
    </row>
    <row r="457" spans="11:11" x14ac:dyDescent="0.25">
      <c r="K457" s="140"/>
    </row>
    <row r="458" spans="11:11" x14ac:dyDescent="0.25">
      <c r="K458" s="140"/>
    </row>
    <row r="459" spans="11:11" x14ac:dyDescent="0.25">
      <c r="K459" s="140"/>
    </row>
    <row r="460" spans="11:11" x14ac:dyDescent="0.25">
      <c r="K460" s="140"/>
    </row>
    <row r="461" spans="11:11" x14ac:dyDescent="0.25">
      <c r="K461" s="140"/>
    </row>
    <row r="462" spans="11:11" x14ac:dyDescent="0.25">
      <c r="K462" s="140"/>
    </row>
    <row r="463" spans="11:11" x14ac:dyDescent="0.25">
      <c r="K463" s="140"/>
    </row>
    <row r="464" spans="11:11" x14ac:dyDescent="0.25">
      <c r="K464" s="140"/>
    </row>
    <row r="465" spans="11:11" x14ac:dyDescent="0.25">
      <c r="K465" s="140"/>
    </row>
    <row r="466" spans="11:11" x14ac:dyDescent="0.25">
      <c r="K466" s="140"/>
    </row>
    <row r="467" spans="11:11" x14ac:dyDescent="0.25">
      <c r="K467" s="140"/>
    </row>
    <row r="468" spans="11:11" x14ac:dyDescent="0.25">
      <c r="K468" s="140"/>
    </row>
    <row r="469" spans="11:11" x14ac:dyDescent="0.25">
      <c r="K469" s="140"/>
    </row>
    <row r="470" spans="11:11" x14ac:dyDescent="0.25">
      <c r="K470" s="140"/>
    </row>
    <row r="471" spans="11:11" x14ac:dyDescent="0.25">
      <c r="K471" s="140"/>
    </row>
    <row r="472" spans="11:11" x14ac:dyDescent="0.25">
      <c r="K472" s="140"/>
    </row>
    <row r="473" spans="11:11" x14ac:dyDescent="0.25">
      <c r="K473" s="140"/>
    </row>
    <row r="474" spans="11:11" x14ac:dyDescent="0.25">
      <c r="K474" s="140"/>
    </row>
    <row r="475" spans="11:11" x14ac:dyDescent="0.25">
      <c r="K475" s="140"/>
    </row>
    <row r="476" spans="11:11" x14ac:dyDescent="0.25">
      <c r="K476" s="140"/>
    </row>
    <row r="477" spans="11:11" x14ac:dyDescent="0.25">
      <c r="K477" s="140"/>
    </row>
    <row r="478" spans="11:11" x14ac:dyDescent="0.25">
      <c r="K478" s="140"/>
    </row>
    <row r="479" spans="11:11" x14ac:dyDescent="0.25">
      <c r="K479" s="140"/>
    </row>
    <row r="480" spans="11:11" x14ac:dyDescent="0.25">
      <c r="K480" s="140"/>
    </row>
    <row r="481" spans="11:11" x14ac:dyDescent="0.25">
      <c r="K481" s="140"/>
    </row>
    <row r="482" spans="11:11" x14ac:dyDescent="0.25">
      <c r="K482" s="140"/>
    </row>
    <row r="483" spans="11:11" x14ac:dyDescent="0.25">
      <c r="K483" s="140"/>
    </row>
    <row r="484" spans="11:11" x14ac:dyDescent="0.25">
      <c r="K484" s="140"/>
    </row>
    <row r="485" spans="11:11" x14ac:dyDescent="0.25">
      <c r="K485" s="140"/>
    </row>
    <row r="486" spans="11:11" x14ac:dyDescent="0.25">
      <c r="K486" s="140"/>
    </row>
    <row r="487" spans="11:11" x14ac:dyDescent="0.25">
      <c r="K487" s="140"/>
    </row>
    <row r="488" spans="11:11" x14ac:dyDescent="0.25">
      <c r="K488" s="140"/>
    </row>
    <row r="489" spans="11:11" x14ac:dyDescent="0.25">
      <c r="K489" s="140"/>
    </row>
    <row r="490" spans="11:11" x14ac:dyDescent="0.25">
      <c r="K490" s="140"/>
    </row>
    <row r="491" spans="11:11" x14ac:dyDescent="0.25">
      <c r="K491" s="140"/>
    </row>
    <row r="492" spans="11:11" x14ac:dyDescent="0.25">
      <c r="K492" s="140"/>
    </row>
    <row r="493" spans="11:11" x14ac:dyDescent="0.25">
      <c r="K493" s="140"/>
    </row>
    <row r="494" spans="11:11" x14ac:dyDescent="0.25">
      <c r="K494" s="140"/>
    </row>
    <row r="495" spans="11:11" x14ac:dyDescent="0.25">
      <c r="K495" s="140"/>
    </row>
    <row r="496" spans="11:11" x14ac:dyDescent="0.25">
      <c r="K496" s="140"/>
    </row>
    <row r="497" spans="11:11" x14ac:dyDescent="0.25">
      <c r="K497" s="140"/>
    </row>
    <row r="498" spans="11:11" x14ac:dyDescent="0.25">
      <c r="K498" s="140"/>
    </row>
    <row r="499" spans="11:11" x14ac:dyDescent="0.25">
      <c r="K499" s="140"/>
    </row>
    <row r="500" spans="11:11" x14ac:dyDescent="0.25">
      <c r="K500" s="140"/>
    </row>
    <row r="501" spans="11:11" x14ac:dyDescent="0.25">
      <c r="K501" s="140"/>
    </row>
    <row r="502" spans="11:11" x14ac:dyDescent="0.25">
      <c r="K502" s="140"/>
    </row>
    <row r="503" spans="11:11" x14ac:dyDescent="0.25">
      <c r="K503" s="140"/>
    </row>
    <row r="504" spans="11:11" x14ac:dyDescent="0.25">
      <c r="K504" s="140"/>
    </row>
    <row r="505" spans="11:11" x14ac:dyDescent="0.25">
      <c r="K505" s="140"/>
    </row>
    <row r="506" spans="11:11" x14ac:dyDescent="0.25">
      <c r="K506" s="140"/>
    </row>
    <row r="507" spans="11:11" x14ac:dyDescent="0.25">
      <c r="K507" s="140"/>
    </row>
    <row r="508" spans="11:11" x14ac:dyDescent="0.25">
      <c r="K508" s="140"/>
    </row>
    <row r="509" spans="11:11" x14ac:dyDescent="0.25">
      <c r="K509" s="140"/>
    </row>
    <row r="510" spans="11:11" x14ac:dyDescent="0.25">
      <c r="K510" s="140"/>
    </row>
    <row r="511" spans="11:11" x14ac:dyDescent="0.25">
      <c r="K511" s="140"/>
    </row>
    <row r="512" spans="11:11" x14ac:dyDescent="0.25">
      <c r="K512" s="140"/>
    </row>
    <row r="513" spans="11:11" x14ac:dyDescent="0.25">
      <c r="K513" s="140"/>
    </row>
    <row r="514" spans="11:11" x14ac:dyDescent="0.25">
      <c r="K514" s="140"/>
    </row>
    <row r="515" spans="11:11" x14ac:dyDescent="0.25">
      <c r="K515" s="140"/>
    </row>
    <row r="516" spans="11:11" x14ac:dyDescent="0.25">
      <c r="K516" s="140"/>
    </row>
    <row r="517" spans="11:11" x14ac:dyDescent="0.25">
      <c r="K517" s="140"/>
    </row>
    <row r="518" spans="11:11" x14ac:dyDescent="0.25">
      <c r="K518" s="140"/>
    </row>
    <row r="519" spans="11:11" x14ac:dyDescent="0.25">
      <c r="K519" s="140"/>
    </row>
    <row r="520" spans="11:11" x14ac:dyDescent="0.25">
      <c r="K520" s="140"/>
    </row>
    <row r="521" spans="11:11" x14ac:dyDescent="0.25">
      <c r="K521" s="140"/>
    </row>
    <row r="522" spans="11:11" x14ac:dyDescent="0.25">
      <c r="K522" s="140"/>
    </row>
    <row r="523" spans="11:11" x14ac:dyDescent="0.25">
      <c r="K523" s="140"/>
    </row>
    <row r="524" spans="11:11" x14ac:dyDescent="0.25">
      <c r="K524" s="140"/>
    </row>
    <row r="525" spans="11:11" x14ac:dyDescent="0.25">
      <c r="K525" s="140"/>
    </row>
    <row r="526" spans="11:11" x14ac:dyDescent="0.25">
      <c r="K526" s="140"/>
    </row>
    <row r="527" spans="11:11" x14ac:dyDescent="0.25">
      <c r="K527" s="140"/>
    </row>
    <row r="528" spans="11:11" x14ac:dyDescent="0.25">
      <c r="K528" s="140"/>
    </row>
    <row r="529" spans="11:11" x14ac:dyDescent="0.25">
      <c r="K529" s="140"/>
    </row>
    <row r="530" spans="11:11" x14ac:dyDescent="0.25">
      <c r="K530" s="140"/>
    </row>
    <row r="531" spans="11:11" x14ac:dyDescent="0.25">
      <c r="K531" s="140"/>
    </row>
    <row r="532" spans="11:11" x14ac:dyDescent="0.25">
      <c r="K532" s="140"/>
    </row>
    <row r="533" spans="11:11" x14ac:dyDescent="0.25">
      <c r="K533" s="140"/>
    </row>
    <row r="534" spans="11:11" x14ac:dyDescent="0.25">
      <c r="K534" s="140"/>
    </row>
    <row r="535" spans="11:11" x14ac:dyDescent="0.25">
      <c r="K535" s="140"/>
    </row>
    <row r="536" spans="11:11" x14ac:dyDescent="0.25">
      <c r="K536" s="140"/>
    </row>
    <row r="537" spans="11:11" x14ac:dyDescent="0.25">
      <c r="K537" s="140"/>
    </row>
    <row r="538" spans="11:11" x14ac:dyDescent="0.25">
      <c r="K538" s="140"/>
    </row>
    <row r="539" spans="11:11" x14ac:dyDescent="0.25">
      <c r="K539" s="140"/>
    </row>
    <row r="540" spans="11:11" x14ac:dyDescent="0.25">
      <c r="K540" s="140"/>
    </row>
    <row r="541" spans="11:11" x14ac:dyDescent="0.25">
      <c r="K541" s="140"/>
    </row>
    <row r="542" spans="11:11" x14ac:dyDescent="0.25">
      <c r="K542" s="140"/>
    </row>
    <row r="543" spans="11:11" x14ac:dyDescent="0.25">
      <c r="K543" s="140"/>
    </row>
    <row r="544" spans="11:11" x14ac:dyDescent="0.25">
      <c r="K544" s="140"/>
    </row>
    <row r="545" spans="11:11" x14ac:dyDescent="0.25">
      <c r="K545" s="140"/>
    </row>
    <row r="546" spans="11:11" x14ac:dyDescent="0.25">
      <c r="K546" s="140"/>
    </row>
    <row r="547" spans="11:11" x14ac:dyDescent="0.25">
      <c r="K547" s="140"/>
    </row>
    <row r="548" spans="11:11" x14ac:dyDescent="0.25">
      <c r="K548" s="140"/>
    </row>
    <row r="549" spans="11:11" x14ac:dyDescent="0.25">
      <c r="K549" s="140"/>
    </row>
    <row r="550" spans="11:11" x14ac:dyDescent="0.25">
      <c r="K550" s="140"/>
    </row>
    <row r="551" spans="11:11" x14ac:dyDescent="0.25">
      <c r="K551" s="140"/>
    </row>
    <row r="552" spans="11:11" x14ac:dyDescent="0.25">
      <c r="K552" s="140"/>
    </row>
    <row r="553" spans="11:11" x14ac:dyDescent="0.25">
      <c r="K553" s="140"/>
    </row>
    <row r="554" spans="11:11" x14ac:dyDescent="0.25">
      <c r="K554" s="140"/>
    </row>
    <row r="555" spans="11:11" x14ac:dyDescent="0.25">
      <c r="K555" s="140"/>
    </row>
    <row r="556" spans="11:11" x14ac:dyDescent="0.25">
      <c r="K556" s="140"/>
    </row>
    <row r="557" spans="11:11" x14ac:dyDescent="0.25">
      <c r="K557" s="140"/>
    </row>
    <row r="558" spans="11:11" x14ac:dyDescent="0.25">
      <c r="K558" s="140"/>
    </row>
    <row r="559" spans="11:11" x14ac:dyDescent="0.25">
      <c r="K559" s="140"/>
    </row>
    <row r="560" spans="11:11" x14ac:dyDescent="0.25">
      <c r="K560" s="140"/>
    </row>
    <row r="561" spans="11:11" x14ac:dyDescent="0.25">
      <c r="K561" s="140"/>
    </row>
    <row r="562" spans="11:11" x14ac:dyDescent="0.25">
      <c r="K562" s="140"/>
    </row>
    <row r="563" spans="11:11" x14ac:dyDescent="0.25">
      <c r="K563" s="140"/>
    </row>
    <row r="564" spans="11:11" x14ac:dyDescent="0.25">
      <c r="K564" s="140"/>
    </row>
    <row r="565" spans="11:11" x14ac:dyDescent="0.25">
      <c r="K565" s="140"/>
    </row>
    <row r="566" spans="11:11" x14ac:dyDescent="0.25">
      <c r="K566" s="140"/>
    </row>
    <row r="567" spans="11:11" x14ac:dyDescent="0.25">
      <c r="K567" s="140"/>
    </row>
    <row r="568" spans="11:11" x14ac:dyDescent="0.25">
      <c r="K568" s="140"/>
    </row>
    <row r="569" spans="11:11" x14ac:dyDescent="0.25">
      <c r="K569" s="140"/>
    </row>
    <row r="570" spans="11:11" x14ac:dyDescent="0.25">
      <c r="K570" s="140"/>
    </row>
    <row r="571" spans="11:11" x14ac:dyDescent="0.25">
      <c r="K571" s="140"/>
    </row>
    <row r="572" spans="11:11" x14ac:dyDescent="0.25">
      <c r="K572" s="140"/>
    </row>
    <row r="573" spans="11:11" x14ac:dyDescent="0.25">
      <c r="K573" s="140"/>
    </row>
    <row r="574" spans="11:11" x14ac:dyDescent="0.25">
      <c r="K574" s="140"/>
    </row>
    <row r="575" spans="11:11" x14ac:dyDescent="0.25">
      <c r="K575" s="140"/>
    </row>
    <row r="576" spans="11:11" x14ac:dyDescent="0.25">
      <c r="K576" s="140"/>
    </row>
    <row r="577" spans="11:11" x14ac:dyDescent="0.25">
      <c r="K577" s="140"/>
    </row>
    <row r="578" spans="11:11" x14ac:dyDescent="0.25">
      <c r="K578" s="140"/>
    </row>
    <row r="579" spans="11:11" x14ac:dyDescent="0.25">
      <c r="K579" s="140"/>
    </row>
    <row r="580" spans="11:11" x14ac:dyDescent="0.25">
      <c r="K580" s="140"/>
    </row>
    <row r="581" spans="11:11" x14ac:dyDescent="0.25">
      <c r="K581" s="140"/>
    </row>
    <row r="582" spans="11:11" x14ac:dyDescent="0.25">
      <c r="K582" s="140"/>
    </row>
    <row r="583" spans="11:11" x14ac:dyDescent="0.25">
      <c r="K583" s="140"/>
    </row>
    <row r="584" spans="11:11" x14ac:dyDescent="0.25">
      <c r="K584" s="140"/>
    </row>
    <row r="585" spans="11:11" x14ac:dyDescent="0.25">
      <c r="K585" s="140"/>
    </row>
    <row r="586" spans="11:11" x14ac:dyDescent="0.25">
      <c r="K586" s="140"/>
    </row>
    <row r="587" spans="11:11" x14ac:dyDescent="0.25">
      <c r="K587" s="140"/>
    </row>
    <row r="588" spans="11:11" x14ac:dyDescent="0.25">
      <c r="K588" s="140"/>
    </row>
    <row r="589" spans="11:11" x14ac:dyDescent="0.25">
      <c r="K589" s="140"/>
    </row>
    <row r="590" spans="11:11" x14ac:dyDescent="0.25">
      <c r="K590" s="140"/>
    </row>
    <row r="591" spans="11:11" x14ac:dyDescent="0.25">
      <c r="K591" s="140"/>
    </row>
    <row r="592" spans="11:11" x14ac:dyDescent="0.25">
      <c r="K592" s="140"/>
    </row>
    <row r="593" spans="11:11" x14ac:dyDescent="0.25">
      <c r="K593" s="140"/>
    </row>
    <row r="594" spans="11:11" x14ac:dyDescent="0.25">
      <c r="K594" s="140"/>
    </row>
    <row r="595" spans="11:11" x14ac:dyDescent="0.25">
      <c r="K595" s="140"/>
    </row>
    <row r="596" spans="11:11" x14ac:dyDescent="0.25">
      <c r="K596" s="140"/>
    </row>
    <row r="597" spans="11:11" x14ac:dyDescent="0.25">
      <c r="K597" s="140"/>
    </row>
    <row r="598" spans="11:11" x14ac:dyDescent="0.25">
      <c r="K598" s="140"/>
    </row>
    <row r="599" spans="11:11" x14ac:dyDescent="0.25">
      <c r="K599" s="140"/>
    </row>
    <row r="600" spans="11:11" x14ac:dyDescent="0.25">
      <c r="K600" s="140"/>
    </row>
    <row r="601" spans="11:11" x14ac:dyDescent="0.25">
      <c r="K601" s="140"/>
    </row>
    <row r="602" spans="11:11" x14ac:dyDescent="0.25">
      <c r="K602" s="140"/>
    </row>
    <row r="603" spans="11:11" x14ac:dyDescent="0.25">
      <c r="K603" s="140"/>
    </row>
    <row r="604" spans="11:11" x14ac:dyDescent="0.25">
      <c r="K604" s="140"/>
    </row>
    <row r="605" spans="11:11" x14ac:dyDescent="0.25">
      <c r="K605" s="140"/>
    </row>
    <row r="606" spans="11:11" x14ac:dyDescent="0.25">
      <c r="K606" s="140"/>
    </row>
    <row r="607" spans="11:11" x14ac:dyDescent="0.25">
      <c r="K607" s="140"/>
    </row>
    <row r="608" spans="11:11" x14ac:dyDescent="0.25">
      <c r="K608" s="140"/>
    </row>
    <row r="609" spans="11:11" x14ac:dyDescent="0.25">
      <c r="K609" s="140"/>
    </row>
    <row r="610" spans="11:11" x14ac:dyDescent="0.25">
      <c r="K610" s="140"/>
    </row>
    <row r="611" spans="11:11" x14ac:dyDescent="0.25">
      <c r="K611" s="140"/>
    </row>
    <row r="612" spans="11:11" x14ac:dyDescent="0.25">
      <c r="K612" s="140"/>
    </row>
    <row r="613" spans="11:11" x14ac:dyDescent="0.25">
      <c r="K613" s="140"/>
    </row>
    <row r="614" spans="11:11" x14ac:dyDescent="0.25">
      <c r="K614" s="140"/>
    </row>
    <row r="615" spans="11:11" x14ac:dyDescent="0.25">
      <c r="K615" s="140"/>
    </row>
    <row r="616" spans="11:11" x14ac:dyDescent="0.25">
      <c r="K616" s="140"/>
    </row>
    <row r="617" spans="11:11" x14ac:dyDescent="0.25">
      <c r="K617" s="140"/>
    </row>
    <row r="618" spans="11:11" x14ac:dyDescent="0.25">
      <c r="K618" s="140"/>
    </row>
    <row r="619" spans="11:11" x14ac:dyDescent="0.25">
      <c r="K619" s="140"/>
    </row>
    <row r="620" spans="11:11" x14ac:dyDescent="0.25">
      <c r="K620" s="140"/>
    </row>
    <row r="621" spans="11:11" x14ac:dyDescent="0.25">
      <c r="K621" s="140"/>
    </row>
    <row r="622" spans="11:11" x14ac:dyDescent="0.25">
      <c r="K622" s="140"/>
    </row>
    <row r="623" spans="11:11" x14ac:dyDescent="0.25">
      <c r="K623" s="140"/>
    </row>
    <row r="624" spans="11:11" x14ac:dyDescent="0.25">
      <c r="K624" s="140"/>
    </row>
    <row r="625" spans="11:11" x14ac:dyDescent="0.25">
      <c r="K625" s="140"/>
    </row>
    <row r="626" spans="11:11" x14ac:dyDescent="0.25">
      <c r="K626" s="140"/>
    </row>
    <row r="627" spans="11:11" x14ac:dyDescent="0.25">
      <c r="K627" s="140"/>
    </row>
    <row r="628" spans="11:11" x14ac:dyDescent="0.25">
      <c r="K628" s="140"/>
    </row>
    <row r="629" spans="11:11" x14ac:dyDescent="0.25">
      <c r="K629" s="140"/>
    </row>
    <row r="630" spans="11:11" x14ac:dyDescent="0.25">
      <c r="K630" s="140"/>
    </row>
    <row r="631" spans="11:11" x14ac:dyDescent="0.25">
      <c r="K631" s="140"/>
    </row>
    <row r="632" spans="11:11" x14ac:dyDescent="0.25">
      <c r="K632" s="140"/>
    </row>
    <row r="633" spans="11:11" x14ac:dyDescent="0.25">
      <c r="K633" s="140"/>
    </row>
    <row r="634" spans="11:11" x14ac:dyDescent="0.25">
      <c r="K634" s="140"/>
    </row>
    <row r="635" spans="11:11" x14ac:dyDescent="0.25">
      <c r="K635" s="140"/>
    </row>
    <row r="636" spans="11:11" x14ac:dyDescent="0.25">
      <c r="K636" s="140"/>
    </row>
    <row r="637" spans="11:11" x14ac:dyDescent="0.25">
      <c r="K637" s="140"/>
    </row>
    <row r="638" spans="11:11" x14ac:dyDescent="0.25">
      <c r="K638" s="140"/>
    </row>
    <row r="639" spans="11:11" x14ac:dyDescent="0.25">
      <c r="K639" s="140"/>
    </row>
    <row r="640" spans="11:11" x14ac:dyDescent="0.25">
      <c r="K640" s="140"/>
    </row>
    <row r="641" spans="11:11" x14ac:dyDescent="0.25">
      <c r="K641" s="140"/>
    </row>
    <row r="642" spans="11:11" x14ac:dyDescent="0.25">
      <c r="K642" s="140"/>
    </row>
    <row r="643" spans="11:11" x14ac:dyDescent="0.25">
      <c r="K643" s="140"/>
    </row>
    <row r="644" spans="11:11" x14ac:dyDescent="0.25">
      <c r="K644" s="140"/>
    </row>
    <row r="645" spans="11:11" x14ac:dyDescent="0.25">
      <c r="K645" s="140"/>
    </row>
    <row r="646" spans="11:11" x14ac:dyDescent="0.25">
      <c r="K646" s="140"/>
    </row>
    <row r="647" spans="11:11" x14ac:dyDescent="0.25">
      <c r="K647" s="140"/>
    </row>
    <row r="648" spans="11:11" x14ac:dyDescent="0.25">
      <c r="K648" s="140"/>
    </row>
    <row r="649" spans="11:11" x14ac:dyDescent="0.25">
      <c r="K649" s="140"/>
    </row>
    <row r="650" spans="11:11" x14ac:dyDescent="0.25">
      <c r="K650" s="140"/>
    </row>
    <row r="651" spans="11:11" x14ac:dyDescent="0.25">
      <c r="K651" s="140"/>
    </row>
    <row r="652" spans="11:11" x14ac:dyDescent="0.25">
      <c r="K652" s="140"/>
    </row>
    <row r="653" spans="11:11" x14ac:dyDescent="0.25">
      <c r="K653" s="140"/>
    </row>
    <row r="654" spans="11:11" x14ac:dyDescent="0.25">
      <c r="K654" s="140"/>
    </row>
    <row r="655" spans="11:11" x14ac:dyDescent="0.25">
      <c r="K655" s="140"/>
    </row>
    <row r="656" spans="11:11" x14ac:dyDescent="0.25">
      <c r="K656" s="140"/>
    </row>
    <row r="657" spans="11:11" x14ac:dyDescent="0.25">
      <c r="K657" s="140"/>
    </row>
    <row r="658" spans="11:11" x14ac:dyDescent="0.25">
      <c r="K658" s="140"/>
    </row>
    <row r="659" spans="11:11" x14ac:dyDescent="0.25">
      <c r="K659" s="140"/>
    </row>
    <row r="660" spans="11:11" x14ac:dyDescent="0.25">
      <c r="K660" s="140"/>
    </row>
    <row r="661" spans="11:11" x14ac:dyDescent="0.25">
      <c r="K661" s="140"/>
    </row>
    <row r="662" spans="11:11" x14ac:dyDescent="0.25">
      <c r="K662" s="140"/>
    </row>
    <row r="663" spans="11:11" x14ac:dyDescent="0.25">
      <c r="K663" s="140"/>
    </row>
    <row r="664" spans="11:11" x14ac:dyDescent="0.25">
      <c r="K664" s="140"/>
    </row>
    <row r="665" spans="11:11" x14ac:dyDescent="0.25">
      <c r="K665" s="140"/>
    </row>
    <row r="666" spans="11:11" x14ac:dyDescent="0.25">
      <c r="K666" s="140"/>
    </row>
    <row r="667" spans="11:11" x14ac:dyDescent="0.25">
      <c r="K667" s="140"/>
    </row>
    <row r="668" spans="11:11" x14ac:dyDescent="0.25">
      <c r="K668" s="140"/>
    </row>
    <row r="669" spans="11:11" x14ac:dyDescent="0.25">
      <c r="K669" s="140"/>
    </row>
    <row r="670" spans="11:11" x14ac:dyDescent="0.25">
      <c r="K670" s="140"/>
    </row>
    <row r="671" spans="11:11" x14ac:dyDescent="0.25">
      <c r="K671" s="140"/>
    </row>
    <row r="672" spans="11:11" x14ac:dyDescent="0.25">
      <c r="K672" s="140"/>
    </row>
    <row r="673" spans="11:11" x14ac:dyDescent="0.25">
      <c r="K673" s="140"/>
    </row>
    <row r="674" spans="11:11" x14ac:dyDescent="0.25">
      <c r="K674" s="140"/>
    </row>
    <row r="675" spans="11:11" x14ac:dyDescent="0.25">
      <c r="K675" s="140"/>
    </row>
    <row r="676" spans="11:11" x14ac:dyDescent="0.25">
      <c r="K676" s="140"/>
    </row>
    <row r="677" spans="11:11" x14ac:dyDescent="0.25">
      <c r="K677" s="140"/>
    </row>
    <row r="678" spans="11:11" x14ac:dyDescent="0.25">
      <c r="K678" s="140"/>
    </row>
    <row r="679" spans="11:11" x14ac:dyDescent="0.25">
      <c r="K679" s="140"/>
    </row>
    <row r="680" spans="11:11" x14ac:dyDescent="0.25">
      <c r="K680" s="140"/>
    </row>
    <row r="681" spans="11:11" x14ac:dyDescent="0.25">
      <c r="K681" s="140"/>
    </row>
    <row r="682" spans="11:11" x14ac:dyDescent="0.25">
      <c r="K682" s="140"/>
    </row>
    <row r="683" spans="11:11" x14ac:dyDescent="0.25">
      <c r="K683" s="140"/>
    </row>
    <row r="684" spans="11:11" x14ac:dyDescent="0.25">
      <c r="K684" s="140"/>
    </row>
    <row r="685" spans="11:11" x14ac:dyDescent="0.25">
      <c r="K685" s="140"/>
    </row>
    <row r="686" spans="11:11" x14ac:dyDescent="0.25">
      <c r="K686" s="140"/>
    </row>
    <row r="687" spans="11:11" x14ac:dyDescent="0.25">
      <c r="K687" s="140"/>
    </row>
    <row r="688" spans="11:11" x14ac:dyDescent="0.25">
      <c r="K688" s="140"/>
    </row>
    <row r="689" spans="11:11" x14ac:dyDescent="0.25">
      <c r="K689" s="140"/>
    </row>
    <row r="690" spans="11:11" x14ac:dyDescent="0.25">
      <c r="K690" s="140"/>
    </row>
    <row r="691" spans="11:11" x14ac:dyDescent="0.25">
      <c r="K691" s="140"/>
    </row>
    <row r="692" spans="11:11" x14ac:dyDescent="0.25">
      <c r="K692" s="140"/>
    </row>
    <row r="693" spans="11:11" x14ac:dyDescent="0.25">
      <c r="K693" s="140"/>
    </row>
    <row r="694" spans="11:11" x14ac:dyDescent="0.25">
      <c r="K694" s="140"/>
    </row>
    <row r="695" spans="11:11" x14ac:dyDescent="0.25">
      <c r="K695" s="140"/>
    </row>
    <row r="696" spans="11:11" x14ac:dyDescent="0.25">
      <c r="K696" s="140"/>
    </row>
    <row r="697" spans="11:11" x14ac:dyDescent="0.25">
      <c r="K697" s="140"/>
    </row>
    <row r="698" spans="11:11" x14ac:dyDescent="0.25">
      <c r="K698" s="140"/>
    </row>
    <row r="699" spans="11:11" x14ac:dyDescent="0.25">
      <c r="K699" s="140"/>
    </row>
    <row r="700" spans="11:11" x14ac:dyDescent="0.25">
      <c r="K700" s="140"/>
    </row>
    <row r="701" spans="11:11" x14ac:dyDescent="0.25">
      <c r="K701" s="140"/>
    </row>
    <row r="702" spans="11:11" x14ac:dyDescent="0.25">
      <c r="K702" s="140"/>
    </row>
    <row r="703" spans="11:11" x14ac:dyDescent="0.25">
      <c r="K703" s="140"/>
    </row>
    <row r="704" spans="11:11" x14ac:dyDescent="0.25">
      <c r="K704" s="140"/>
    </row>
    <row r="705" spans="11:11" x14ac:dyDescent="0.25">
      <c r="K705" s="140"/>
    </row>
    <row r="706" spans="11:11" x14ac:dyDescent="0.25">
      <c r="K706" s="140"/>
    </row>
    <row r="707" spans="11:11" x14ac:dyDescent="0.25">
      <c r="K707" s="140"/>
    </row>
    <row r="708" spans="11:11" x14ac:dyDescent="0.25">
      <c r="K708" s="140"/>
    </row>
    <row r="709" spans="11:11" x14ac:dyDescent="0.25">
      <c r="K709" s="140"/>
    </row>
    <row r="710" spans="11:11" x14ac:dyDescent="0.25">
      <c r="K710" s="140"/>
    </row>
    <row r="711" spans="11:11" x14ac:dyDescent="0.25">
      <c r="K711" s="140"/>
    </row>
    <row r="712" spans="11:11" x14ac:dyDescent="0.25">
      <c r="K712" s="140"/>
    </row>
    <row r="713" spans="11:11" x14ac:dyDescent="0.25">
      <c r="K713" s="140"/>
    </row>
    <row r="714" spans="11:11" x14ac:dyDescent="0.25">
      <c r="K714" s="140"/>
    </row>
    <row r="715" spans="11:11" x14ac:dyDescent="0.25">
      <c r="K715" s="140"/>
    </row>
    <row r="716" spans="11:11" x14ac:dyDescent="0.25">
      <c r="K716" s="140"/>
    </row>
    <row r="717" spans="11:11" x14ac:dyDescent="0.25">
      <c r="K717" s="140"/>
    </row>
    <row r="718" spans="11:11" x14ac:dyDescent="0.25">
      <c r="K718" s="140"/>
    </row>
    <row r="719" spans="11:11" x14ac:dyDescent="0.25">
      <c r="K719" s="140"/>
    </row>
    <row r="720" spans="11:11" x14ac:dyDescent="0.25">
      <c r="K720" s="140"/>
    </row>
    <row r="721" spans="11:11" x14ac:dyDescent="0.25">
      <c r="K721" s="140"/>
    </row>
    <row r="722" spans="11:11" x14ac:dyDescent="0.25">
      <c r="K722" s="140"/>
    </row>
    <row r="723" spans="11:11" x14ac:dyDescent="0.25">
      <c r="K723" s="140"/>
    </row>
    <row r="724" spans="11:11" x14ac:dyDescent="0.25">
      <c r="K724" s="140"/>
    </row>
    <row r="725" spans="11:11" x14ac:dyDescent="0.25">
      <c r="K725" s="140"/>
    </row>
    <row r="726" spans="11:11" x14ac:dyDescent="0.25">
      <c r="K726" s="140"/>
    </row>
    <row r="727" spans="11:11" x14ac:dyDescent="0.25">
      <c r="K727" s="140"/>
    </row>
    <row r="728" spans="11:11" x14ac:dyDescent="0.25">
      <c r="K728" s="140"/>
    </row>
    <row r="729" spans="11:11" x14ac:dyDescent="0.25">
      <c r="K729" s="140"/>
    </row>
    <row r="730" spans="11:11" x14ac:dyDescent="0.25">
      <c r="K730" s="140"/>
    </row>
    <row r="731" spans="11:11" x14ac:dyDescent="0.25">
      <c r="K731" s="140"/>
    </row>
    <row r="732" spans="11:11" x14ac:dyDescent="0.25">
      <c r="K732" s="140"/>
    </row>
    <row r="733" spans="11:11" x14ac:dyDescent="0.25">
      <c r="K733" s="140"/>
    </row>
    <row r="734" spans="11:11" x14ac:dyDescent="0.25">
      <c r="K734" s="140"/>
    </row>
    <row r="735" spans="11:11" x14ac:dyDescent="0.25">
      <c r="K735" s="140"/>
    </row>
    <row r="736" spans="11:11" x14ac:dyDescent="0.25">
      <c r="K736" s="140"/>
    </row>
    <row r="737" spans="11:11" x14ac:dyDescent="0.25">
      <c r="K737" s="140"/>
    </row>
    <row r="738" spans="11:11" x14ac:dyDescent="0.25">
      <c r="K738" s="140"/>
    </row>
    <row r="739" spans="11:11" x14ac:dyDescent="0.25">
      <c r="K739" s="140"/>
    </row>
    <row r="740" spans="11:11" x14ac:dyDescent="0.25">
      <c r="K740" s="140"/>
    </row>
    <row r="741" spans="11:11" x14ac:dyDescent="0.25">
      <c r="K741" s="140"/>
    </row>
    <row r="742" spans="11:11" x14ac:dyDescent="0.25">
      <c r="K742" s="140"/>
    </row>
    <row r="743" spans="11:11" x14ac:dyDescent="0.25">
      <c r="K743" s="140"/>
    </row>
    <row r="744" spans="11:11" x14ac:dyDescent="0.25">
      <c r="K744" s="140"/>
    </row>
    <row r="745" spans="11:11" x14ac:dyDescent="0.25">
      <c r="K745" s="140"/>
    </row>
    <row r="746" spans="11:11" x14ac:dyDescent="0.25">
      <c r="K746" s="140"/>
    </row>
    <row r="747" spans="11:11" x14ac:dyDescent="0.25">
      <c r="K747" s="140"/>
    </row>
    <row r="748" spans="11:11" x14ac:dyDescent="0.25">
      <c r="K748" s="140"/>
    </row>
    <row r="749" spans="11:11" x14ac:dyDescent="0.25">
      <c r="K749" s="140"/>
    </row>
    <row r="750" spans="11:11" x14ac:dyDescent="0.25">
      <c r="K750" s="140"/>
    </row>
    <row r="751" spans="11:11" x14ac:dyDescent="0.25">
      <c r="K751" s="140"/>
    </row>
    <row r="752" spans="11:11" x14ac:dyDescent="0.25">
      <c r="K752" s="140"/>
    </row>
    <row r="753" spans="11:11" x14ac:dyDescent="0.25">
      <c r="K753" s="140"/>
    </row>
    <row r="754" spans="11:11" x14ac:dyDescent="0.25">
      <c r="K754" s="140"/>
    </row>
    <row r="755" spans="11:11" x14ac:dyDescent="0.25">
      <c r="K755" s="140"/>
    </row>
    <row r="756" spans="11:11" x14ac:dyDescent="0.25">
      <c r="K756" s="140"/>
    </row>
    <row r="757" spans="11:11" x14ac:dyDescent="0.25">
      <c r="K757" s="140"/>
    </row>
    <row r="758" spans="11:11" x14ac:dyDescent="0.25">
      <c r="K758" s="140"/>
    </row>
    <row r="759" spans="11:11" x14ac:dyDescent="0.25">
      <c r="K759" s="140"/>
    </row>
    <row r="760" spans="11:11" x14ac:dyDescent="0.25">
      <c r="K760" s="140"/>
    </row>
    <row r="761" spans="11:11" x14ac:dyDescent="0.25">
      <c r="K761" s="140"/>
    </row>
    <row r="762" spans="11:11" x14ac:dyDescent="0.25">
      <c r="K762" s="140"/>
    </row>
    <row r="763" spans="11:11" x14ac:dyDescent="0.25">
      <c r="K763" s="140"/>
    </row>
    <row r="764" spans="11:11" x14ac:dyDescent="0.25">
      <c r="K764" s="140"/>
    </row>
    <row r="765" spans="11:11" x14ac:dyDescent="0.25">
      <c r="K765" s="140"/>
    </row>
    <row r="766" spans="11:11" x14ac:dyDescent="0.25">
      <c r="K766" s="140"/>
    </row>
    <row r="767" spans="11:11" x14ac:dyDescent="0.25">
      <c r="K767" s="140"/>
    </row>
    <row r="768" spans="11:11" x14ac:dyDescent="0.25">
      <c r="K768" s="140"/>
    </row>
    <row r="769" spans="11:11" x14ac:dyDescent="0.25">
      <c r="K769" s="140"/>
    </row>
    <row r="770" spans="11:11" x14ac:dyDescent="0.25">
      <c r="K770" s="140"/>
    </row>
    <row r="771" spans="11:11" x14ac:dyDescent="0.25">
      <c r="K771" s="140"/>
    </row>
    <row r="772" spans="11:11" x14ac:dyDescent="0.25">
      <c r="K772" s="140"/>
    </row>
    <row r="773" spans="11:11" x14ac:dyDescent="0.25">
      <c r="K773" s="140"/>
    </row>
    <row r="774" spans="11:11" x14ac:dyDescent="0.25">
      <c r="K774" s="140"/>
    </row>
    <row r="775" spans="11:11" x14ac:dyDescent="0.25">
      <c r="K775" s="140"/>
    </row>
    <row r="776" spans="11:11" x14ac:dyDescent="0.25">
      <c r="K776" s="140"/>
    </row>
    <row r="777" spans="11:11" x14ac:dyDescent="0.25">
      <c r="K777" s="140"/>
    </row>
    <row r="778" spans="11:11" x14ac:dyDescent="0.25">
      <c r="K778" s="140"/>
    </row>
    <row r="779" spans="11:11" x14ac:dyDescent="0.25">
      <c r="K779" s="140"/>
    </row>
    <row r="780" spans="11:11" x14ac:dyDescent="0.25">
      <c r="K780" s="140"/>
    </row>
    <row r="781" spans="11:11" x14ac:dyDescent="0.25">
      <c r="K781" s="140"/>
    </row>
    <row r="782" spans="11:11" x14ac:dyDescent="0.25">
      <c r="K782" s="140"/>
    </row>
    <row r="783" spans="11:11" x14ac:dyDescent="0.25">
      <c r="K783" s="140"/>
    </row>
    <row r="784" spans="11:11" x14ac:dyDescent="0.25">
      <c r="K784" s="140"/>
    </row>
    <row r="785" spans="11:11" x14ac:dyDescent="0.25">
      <c r="K785" s="140"/>
    </row>
    <row r="786" spans="11:11" x14ac:dyDescent="0.25">
      <c r="K786" s="140"/>
    </row>
    <row r="787" spans="11:11" x14ac:dyDescent="0.25">
      <c r="K787" s="140"/>
    </row>
    <row r="788" spans="11:11" x14ac:dyDescent="0.25">
      <c r="K788" s="140"/>
    </row>
    <row r="789" spans="11:11" x14ac:dyDescent="0.25">
      <c r="K789" s="140"/>
    </row>
    <row r="790" spans="11:11" x14ac:dyDescent="0.25">
      <c r="K790" s="140"/>
    </row>
    <row r="791" spans="11:11" x14ac:dyDescent="0.25">
      <c r="K791" s="140"/>
    </row>
    <row r="792" spans="11:11" x14ac:dyDescent="0.25">
      <c r="K792" s="140"/>
    </row>
    <row r="793" spans="11:11" x14ac:dyDescent="0.25">
      <c r="K793" s="140"/>
    </row>
    <row r="794" spans="11:11" x14ac:dyDescent="0.25">
      <c r="K794" s="140"/>
    </row>
    <row r="795" spans="11:11" x14ac:dyDescent="0.25">
      <c r="K795" s="140"/>
    </row>
    <row r="796" spans="11:11" x14ac:dyDescent="0.25">
      <c r="K796" s="140"/>
    </row>
    <row r="797" spans="11:11" x14ac:dyDescent="0.25">
      <c r="K797" s="140"/>
    </row>
    <row r="798" spans="11:11" x14ac:dyDescent="0.25">
      <c r="K798" s="140"/>
    </row>
    <row r="799" spans="11:11" x14ac:dyDescent="0.25">
      <c r="K799" s="140"/>
    </row>
    <row r="800" spans="11:11" x14ac:dyDescent="0.25">
      <c r="K800" s="140"/>
    </row>
    <row r="801" spans="11:11" x14ac:dyDescent="0.25">
      <c r="K801" s="140"/>
    </row>
    <row r="802" spans="11:11" x14ac:dyDescent="0.25">
      <c r="K802" s="140"/>
    </row>
    <row r="803" spans="11:11" x14ac:dyDescent="0.25">
      <c r="K803" s="140"/>
    </row>
    <row r="804" spans="11:11" x14ac:dyDescent="0.25">
      <c r="K804" s="140"/>
    </row>
    <row r="805" spans="11:11" x14ac:dyDescent="0.25">
      <c r="K805" s="140"/>
    </row>
    <row r="806" spans="11:11" x14ac:dyDescent="0.25">
      <c r="K806" s="140"/>
    </row>
    <row r="807" spans="11:11" x14ac:dyDescent="0.25">
      <c r="K807" s="140"/>
    </row>
    <row r="808" spans="11:11" x14ac:dyDescent="0.25">
      <c r="K808" s="140"/>
    </row>
    <row r="809" spans="11:11" x14ac:dyDescent="0.25">
      <c r="K809" s="140"/>
    </row>
    <row r="810" spans="11:11" x14ac:dyDescent="0.25">
      <c r="K810" s="140"/>
    </row>
    <row r="811" spans="11:11" x14ac:dyDescent="0.25">
      <c r="K811" s="140"/>
    </row>
    <row r="812" spans="11:11" x14ac:dyDescent="0.25">
      <c r="K812" s="140"/>
    </row>
    <row r="813" spans="11:11" x14ac:dyDescent="0.25">
      <c r="K813" s="140"/>
    </row>
    <row r="814" spans="11:11" x14ac:dyDescent="0.25">
      <c r="K814" s="140"/>
    </row>
    <row r="815" spans="11:11" x14ac:dyDescent="0.25">
      <c r="K815" s="140"/>
    </row>
    <row r="816" spans="11:11" x14ac:dyDescent="0.25">
      <c r="K816" s="140"/>
    </row>
    <row r="817" spans="11:11" x14ac:dyDescent="0.25">
      <c r="K817" s="140"/>
    </row>
    <row r="818" spans="11:11" x14ac:dyDescent="0.25">
      <c r="K818" s="140"/>
    </row>
    <row r="819" spans="11:11" x14ac:dyDescent="0.25">
      <c r="K819" s="140"/>
    </row>
    <row r="820" spans="11:11" x14ac:dyDescent="0.25">
      <c r="K820" s="140"/>
    </row>
    <row r="821" spans="11:11" x14ac:dyDescent="0.25">
      <c r="K821" s="140"/>
    </row>
    <row r="822" spans="11:11" x14ac:dyDescent="0.25">
      <c r="K822" s="140"/>
    </row>
    <row r="823" spans="11:11" x14ac:dyDescent="0.25">
      <c r="K823" s="140"/>
    </row>
    <row r="824" spans="11:11" x14ac:dyDescent="0.25">
      <c r="K824" s="140"/>
    </row>
    <row r="825" spans="11:11" x14ac:dyDescent="0.25">
      <c r="K825" s="140"/>
    </row>
    <row r="826" spans="11:11" x14ac:dyDescent="0.25">
      <c r="K826" s="140"/>
    </row>
    <row r="827" spans="11:11" x14ac:dyDescent="0.25">
      <c r="K827" s="140"/>
    </row>
    <row r="828" spans="11:11" x14ac:dyDescent="0.25">
      <c r="K828" s="140"/>
    </row>
    <row r="829" spans="11:11" x14ac:dyDescent="0.25">
      <c r="K829" s="140"/>
    </row>
    <row r="830" spans="11:11" x14ac:dyDescent="0.25">
      <c r="K830" s="140"/>
    </row>
    <row r="831" spans="11:11" x14ac:dyDescent="0.25">
      <c r="K831" s="140"/>
    </row>
    <row r="832" spans="11:11" x14ac:dyDescent="0.25">
      <c r="K832" s="140"/>
    </row>
    <row r="833" spans="11:11" x14ac:dyDescent="0.25">
      <c r="K833" s="140"/>
    </row>
    <row r="834" spans="11:11" x14ac:dyDescent="0.25">
      <c r="K834" s="140"/>
    </row>
    <row r="835" spans="11:11" x14ac:dyDescent="0.25">
      <c r="K835" s="140"/>
    </row>
    <row r="836" spans="11:11" x14ac:dyDescent="0.25">
      <c r="K836" s="140"/>
    </row>
    <row r="837" spans="11:11" x14ac:dyDescent="0.25">
      <c r="K837" s="140"/>
    </row>
    <row r="838" spans="11:11" x14ac:dyDescent="0.25">
      <c r="K838" s="140"/>
    </row>
    <row r="839" spans="11:11" x14ac:dyDescent="0.25">
      <c r="K839" s="140"/>
    </row>
    <row r="840" spans="11:11" x14ac:dyDescent="0.25">
      <c r="K840" s="140"/>
    </row>
    <row r="841" spans="11:11" x14ac:dyDescent="0.25">
      <c r="K841" s="140"/>
    </row>
    <row r="842" spans="11:11" x14ac:dyDescent="0.25">
      <c r="K842" s="140"/>
    </row>
    <row r="843" spans="11:11" x14ac:dyDescent="0.25">
      <c r="K843" s="140"/>
    </row>
    <row r="844" spans="11:11" x14ac:dyDescent="0.25">
      <c r="K844" s="140"/>
    </row>
    <row r="845" spans="11:11" x14ac:dyDescent="0.25">
      <c r="K845" s="140"/>
    </row>
    <row r="846" spans="11:11" x14ac:dyDescent="0.25">
      <c r="K846" s="140"/>
    </row>
    <row r="847" spans="11:11" x14ac:dyDescent="0.25">
      <c r="K847" s="140"/>
    </row>
    <row r="848" spans="11:11" x14ac:dyDescent="0.25">
      <c r="K848" s="140"/>
    </row>
    <row r="849" spans="11:11" x14ac:dyDescent="0.25">
      <c r="K849" s="140"/>
    </row>
    <row r="850" spans="11:11" x14ac:dyDescent="0.25">
      <c r="K850" s="140"/>
    </row>
    <row r="851" spans="11:11" x14ac:dyDescent="0.25">
      <c r="K851" s="140"/>
    </row>
    <row r="852" spans="11:11" x14ac:dyDescent="0.25">
      <c r="K852" s="140"/>
    </row>
    <row r="853" spans="11:11" x14ac:dyDescent="0.25">
      <c r="K853" s="140"/>
    </row>
    <row r="854" spans="11:11" x14ac:dyDescent="0.25">
      <c r="K854" s="140"/>
    </row>
    <row r="855" spans="11:11" x14ac:dyDescent="0.25">
      <c r="K855" s="140"/>
    </row>
    <row r="856" spans="11:11" x14ac:dyDescent="0.25">
      <c r="K856" s="140"/>
    </row>
    <row r="857" spans="11:11" x14ac:dyDescent="0.25">
      <c r="K857" s="140"/>
    </row>
    <row r="858" spans="11:11" x14ac:dyDescent="0.25">
      <c r="K858" s="140"/>
    </row>
    <row r="859" spans="11:11" x14ac:dyDescent="0.25">
      <c r="K859" s="140"/>
    </row>
    <row r="860" spans="11:11" x14ac:dyDescent="0.25">
      <c r="K860" s="140"/>
    </row>
    <row r="861" spans="11:11" x14ac:dyDescent="0.25">
      <c r="K861" s="140"/>
    </row>
    <row r="862" spans="11:11" x14ac:dyDescent="0.25">
      <c r="K862" s="140"/>
    </row>
    <row r="863" spans="11:11" x14ac:dyDescent="0.25">
      <c r="K863" s="140"/>
    </row>
    <row r="864" spans="11:11" x14ac:dyDescent="0.25">
      <c r="K864" s="140"/>
    </row>
    <row r="865" spans="11:11" x14ac:dyDescent="0.25">
      <c r="K865" s="140"/>
    </row>
    <row r="866" spans="11:11" x14ac:dyDescent="0.25">
      <c r="K866" s="140"/>
    </row>
    <row r="867" spans="11:11" x14ac:dyDescent="0.25">
      <c r="K867" s="140"/>
    </row>
    <row r="868" spans="11:11" x14ac:dyDescent="0.25">
      <c r="K868" s="140"/>
    </row>
    <row r="869" spans="11:11" x14ac:dyDescent="0.25">
      <c r="K869" s="140"/>
    </row>
    <row r="870" spans="11:11" x14ac:dyDescent="0.25">
      <c r="K870" s="140"/>
    </row>
    <row r="871" spans="11:11" x14ac:dyDescent="0.25">
      <c r="K871" s="140"/>
    </row>
    <row r="872" spans="11:11" x14ac:dyDescent="0.25">
      <c r="K872" s="140"/>
    </row>
    <row r="873" spans="11:11" x14ac:dyDescent="0.25">
      <c r="K873" s="140"/>
    </row>
    <row r="874" spans="11:11" x14ac:dyDescent="0.25">
      <c r="K874" s="140"/>
    </row>
    <row r="875" spans="11:11" x14ac:dyDescent="0.25">
      <c r="K875" s="140"/>
    </row>
    <row r="876" spans="11:11" x14ac:dyDescent="0.25">
      <c r="K876" s="140"/>
    </row>
    <row r="877" spans="11:11" x14ac:dyDescent="0.25">
      <c r="K877" s="140"/>
    </row>
    <row r="878" spans="11:11" x14ac:dyDescent="0.25">
      <c r="K878" s="140"/>
    </row>
    <row r="879" spans="11:11" x14ac:dyDescent="0.25">
      <c r="K879" s="140"/>
    </row>
    <row r="880" spans="11:11" x14ac:dyDescent="0.25">
      <c r="K880" s="140"/>
    </row>
    <row r="881" spans="11:11" x14ac:dyDescent="0.25">
      <c r="K881" s="140"/>
    </row>
    <row r="882" spans="11:11" x14ac:dyDescent="0.25">
      <c r="K882" s="140"/>
    </row>
    <row r="883" spans="11:11" x14ac:dyDescent="0.25">
      <c r="K883" s="140"/>
    </row>
    <row r="884" spans="11:11" x14ac:dyDescent="0.25">
      <c r="K884" s="140"/>
    </row>
    <row r="885" spans="11:11" x14ac:dyDescent="0.25">
      <c r="K885" s="140"/>
    </row>
    <row r="886" spans="11:11" x14ac:dyDescent="0.25">
      <c r="K886" s="140"/>
    </row>
    <row r="887" spans="11:11" x14ac:dyDescent="0.25">
      <c r="K887" s="140"/>
    </row>
    <row r="888" spans="11:11" x14ac:dyDescent="0.25">
      <c r="K888" s="140"/>
    </row>
    <row r="889" spans="11:11" x14ac:dyDescent="0.25">
      <c r="K889" s="140"/>
    </row>
    <row r="890" spans="11:11" x14ac:dyDescent="0.25">
      <c r="K890" s="140"/>
    </row>
    <row r="891" spans="11:11" x14ac:dyDescent="0.25">
      <c r="K891" s="140"/>
    </row>
    <row r="892" spans="11:11" x14ac:dyDescent="0.25">
      <c r="K892" s="140"/>
    </row>
    <row r="893" spans="11:11" x14ac:dyDescent="0.25">
      <c r="K893" s="140"/>
    </row>
    <row r="894" spans="11:11" x14ac:dyDescent="0.25">
      <c r="K894" s="140"/>
    </row>
    <row r="895" spans="11:11" x14ac:dyDescent="0.25">
      <c r="K895" s="140"/>
    </row>
    <row r="896" spans="11:11" x14ac:dyDescent="0.25">
      <c r="K896" s="140"/>
    </row>
    <row r="897" spans="11:11" x14ac:dyDescent="0.25">
      <c r="K897" s="140"/>
    </row>
    <row r="898" spans="11:11" x14ac:dyDescent="0.25">
      <c r="K898" s="140"/>
    </row>
    <row r="899" spans="11:11" x14ac:dyDescent="0.25">
      <c r="K899" s="140"/>
    </row>
    <row r="900" spans="11:11" x14ac:dyDescent="0.25">
      <c r="K900" s="140"/>
    </row>
    <row r="901" spans="11:11" x14ac:dyDescent="0.25">
      <c r="K901" s="140"/>
    </row>
    <row r="902" spans="11:11" x14ac:dyDescent="0.25">
      <c r="K902" s="140"/>
    </row>
    <row r="903" spans="11:11" x14ac:dyDescent="0.25">
      <c r="K903" s="140"/>
    </row>
    <row r="904" spans="11:11" x14ac:dyDescent="0.25">
      <c r="K904" s="140"/>
    </row>
    <row r="905" spans="11:11" x14ac:dyDescent="0.25">
      <c r="K905" s="140"/>
    </row>
    <row r="906" spans="11:11" x14ac:dyDescent="0.25">
      <c r="K906" s="140"/>
    </row>
    <row r="907" spans="11:11" x14ac:dyDescent="0.25">
      <c r="K907" s="140"/>
    </row>
    <row r="908" spans="11:11" x14ac:dyDescent="0.25">
      <c r="K908" s="140"/>
    </row>
    <row r="909" spans="11:11" x14ac:dyDescent="0.25">
      <c r="K909" s="140"/>
    </row>
    <row r="910" spans="11:11" x14ac:dyDescent="0.25">
      <c r="K910" s="140"/>
    </row>
    <row r="911" spans="11:11" x14ac:dyDescent="0.25">
      <c r="K911" s="140"/>
    </row>
    <row r="912" spans="11:11" x14ac:dyDescent="0.25">
      <c r="K912" s="140"/>
    </row>
    <row r="913" spans="11:11" x14ac:dyDescent="0.25">
      <c r="K913" s="140"/>
    </row>
    <row r="914" spans="11:11" x14ac:dyDescent="0.25">
      <c r="K914" s="140"/>
    </row>
    <row r="915" spans="11:11" x14ac:dyDescent="0.25">
      <c r="K915" s="140"/>
    </row>
    <row r="916" spans="11:11" x14ac:dyDescent="0.25">
      <c r="K916" s="140"/>
    </row>
    <row r="917" spans="11:11" x14ac:dyDescent="0.25">
      <c r="K917" s="140"/>
    </row>
    <row r="918" spans="11:11" x14ac:dyDescent="0.25">
      <c r="K918" s="140"/>
    </row>
    <row r="919" spans="11:11" x14ac:dyDescent="0.25">
      <c r="K919" s="140"/>
    </row>
    <row r="920" spans="11:11" x14ac:dyDescent="0.25">
      <c r="K920" s="140"/>
    </row>
    <row r="921" spans="11:11" x14ac:dyDescent="0.25">
      <c r="K921" s="140"/>
    </row>
    <row r="922" spans="11:11" x14ac:dyDescent="0.25">
      <c r="K922" s="140"/>
    </row>
    <row r="923" spans="11:11" x14ac:dyDescent="0.25">
      <c r="K923" s="140"/>
    </row>
    <row r="924" spans="11:11" x14ac:dyDescent="0.25">
      <c r="K924" s="140"/>
    </row>
    <row r="925" spans="11:11" x14ac:dyDescent="0.25">
      <c r="K925" s="140"/>
    </row>
    <row r="926" spans="11:11" x14ac:dyDescent="0.25">
      <c r="K926" s="140"/>
    </row>
    <row r="927" spans="11:11" x14ac:dyDescent="0.25">
      <c r="K927" s="140"/>
    </row>
    <row r="928" spans="11:11" x14ac:dyDescent="0.25">
      <c r="K928" s="140"/>
    </row>
    <row r="929" spans="11:11" x14ac:dyDescent="0.25">
      <c r="K929" s="140"/>
    </row>
    <row r="930" spans="11:11" x14ac:dyDescent="0.25">
      <c r="K930" s="140"/>
    </row>
    <row r="931" spans="11:11" x14ac:dyDescent="0.25">
      <c r="K931" s="140"/>
    </row>
    <row r="932" spans="11:11" x14ac:dyDescent="0.25">
      <c r="K932" s="140"/>
    </row>
    <row r="933" spans="11:11" x14ac:dyDescent="0.25">
      <c r="K933" s="140"/>
    </row>
    <row r="934" spans="11:11" x14ac:dyDescent="0.25">
      <c r="K934" s="140"/>
    </row>
    <row r="935" spans="11:11" x14ac:dyDescent="0.25">
      <c r="K935" s="140"/>
    </row>
    <row r="936" spans="11:11" x14ac:dyDescent="0.25">
      <c r="K936" s="140"/>
    </row>
    <row r="937" spans="11:11" x14ac:dyDescent="0.25">
      <c r="K937" s="140"/>
    </row>
    <row r="938" spans="11:11" x14ac:dyDescent="0.25">
      <c r="K938" s="140"/>
    </row>
    <row r="939" spans="11:11" x14ac:dyDescent="0.25">
      <c r="K939" s="140"/>
    </row>
    <row r="940" spans="11:11" x14ac:dyDescent="0.25">
      <c r="K940" s="140"/>
    </row>
    <row r="941" spans="11:11" x14ac:dyDescent="0.25">
      <c r="K941" s="140"/>
    </row>
    <row r="942" spans="11:11" x14ac:dyDescent="0.25">
      <c r="K942" s="140"/>
    </row>
    <row r="943" spans="11:11" x14ac:dyDescent="0.25">
      <c r="K943" s="140"/>
    </row>
    <row r="944" spans="11:11" x14ac:dyDescent="0.25">
      <c r="K944" s="140"/>
    </row>
    <row r="945" spans="11:11" x14ac:dyDescent="0.25">
      <c r="K945" s="140"/>
    </row>
    <row r="946" spans="11:11" x14ac:dyDescent="0.25">
      <c r="K946" s="140"/>
    </row>
    <row r="947" spans="11:11" x14ac:dyDescent="0.25">
      <c r="K947" s="140"/>
    </row>
    <row r="948" spans="11:11" x14ac:dyDescent="0.25">
      <c r="K948" s="140"/>
    </row>
    <row r="949" spans="11:11" x14ac:dyDescent="0.25">
      <c r="K949" s="140"/>
    </row>
    <row r="950" spans="11:11" x14ac:dyDescent="0.25">
      <c r="K950" s="140"/>
    </row>
    <row r="951" spans="11:11" x14ac:dyDescent="0.25">
      <c r="K951" s="140"/>
    </row>
    <row r="952" spans="11:11" x14ac:dyDescent="0.25">
      <c r="K952" s="140"/>
    </row>
    <row r="953" spans="11:11" x14ac:dyDescent="0.25">
      <c r="K953" s="140"/>
    </row>
    <row r="954" spans="11:11" x14ac:dyDescent="0.25">
      <c r="K954" s="140"/>
    </row>
    <row r="955" spans="11:11" x14ac:dyDescent="0.25">
      <c r="K955" s="140"/>
    </row>
    <row r="956" spans="11:11" x14ac:dyDescent="0.25">
      <c r="K956" s="140"/>
    </row>
    <row r="957" spans="11:11" x14ac:dyDescent="0.25">
      <c r="K957" s="140"/>
    </row>
    <row r="958" spans="11:11" x14ac:dyDescent="0.25">
      <c r="K958" s="140"/>
    </row>
    <row r="959" spans="11:11" x14ac:dyDescent="0.25">
      <c r="K959" s="140"/>
    </row>
    <row r="960" spans="11:11" x14ac:dyDescent="0.25">
      <c r="K960" s="140"/>
    </row>
    <row r="961" spans="11:11" x14ac:dyDescent="0.25">
      <c r="K961" s="140"/>
    </row>
    <row r="962" spans="11:11" x14ac:dyDescent="0.25">
      <c r="K962" s="140"/>
    </row>
    <row r="963" spans="11:11" x14ac:dyDescent="0.25">
      <c r="K963" s="140"/>
    </row>
    <row r="964" spans="11:11" x14ac:dyDescent="0.25">
      <c r="K964" s="140"/>
    </row>
    <row r="965" spans="11:11" x14ac:dyDescent="0.25">
      <c r="K965" s="140"/>
    </row>
    <row r="966" spans="11:11" x14ac:dyDescent="0.25">
      <c r="K966" s="140"/>
    </row>
    <row r="967" spans="11:11" x14ac:dyDescent="0.25">
      <c r="K967" s="140"/>
    </row>
    <row r="968" spans="11:11" x14ac:dyDescent="0.25">
      <c r="K968" s="140"/>
    </row>
    <row r="969" spans="11:11" x14ac:dyDescent="0.25">
      <c r="K969" s="140"/>
    </row>
    <row r="970" spans="11:11" x14ac:dyDescent="0.25">
      <c r="K970" s="140"/>
    </row>
    <row r="971" spans="11:11" x14ac:dyDescent="0.25">
      <c r="K971" s="140"/>
    </row>
    <row r="972" spans="11:11" x14ac:dyDescent="0.25">
      <c r="K972" s="140"/>
    </row>
    <row r="973" spans="11:11" x14ac:dyDescent="0.25">
      <c r="K973" s="140"/>
    </row>
    <row r="974" spans="11:11" x14ac:dyDescent="0.25">
      <c r="K974" s="140"/>
    </row>
    <row r="975" spans="11:11" x14ac:dyDescent="0.25">
      <c r="K975" s="140"/>
    </row>
    <row r="976" spans="11:11" x14ac:dyDescent="0.25">
      <c r="K976" s="140"/>
    </row>
    <row r="977" spans="11:11" x14ac:dyDescent="0.25">
      <c r="K977" s="140"/>
    </row>
    <row r="978" spans="11:11" x14ac:dyDescent="0.25">
      <c r="K978" s="140"/>
    </row>
    <row r="979" spans="11:11" x14ac:dyDescent="0.25">
      <c r="K979" s="140"/>
    </row>
    <row r="980" spans="11:11" x14ac:dyDescent="0.25">
      <c r="K980" s="140"/>
    </row>
    <row r="981" spans="11:11" x14ac:dyDescent="0.25">
      <c r="K981" s="140"/>
    </row>
    <row r="982" spans="11:11" x14ac:dyDescent="0.25">
      <c r="K982" s="140"/>
    </row>
    <row r="983" spans="11:11" x14ac:dyDescent="0.25">
      <c r="K983" s="140"/>
    </row>
    <row r="984" spans="11:11" x14ac:dyDescent="0.25">
      <c r="K984" s="140"/>
    </row>
    <row r="985" spans="11:11" x14ac:dyDescent="0.25">
      <c r="K985" s="140"/>
    </row>
    <row r="986" spans="11:11" x14ac:dyDescent="0.25">
      <c r="K986" s="140"/>
    </row>
    <row r="987" spans="11:11" x14ac:dyDescent="0.25">
      <c r="K987" s="140"/>
    </row>
    <row r="988" spans="11:11" x14ac:dyDescent="0.25">
      <c r="K988" s="140"/>
    </row>
    <row r="989" spans="11:11" x14ac:dyDescent="0.25">
      <c r="K989" s="140"/>
    </row>
    <row r="990" spans="11:11" x14ac:dyDescent="0.25">
      <c r="K990" s="140"/>
    </row>
    <row r="991" spans="11:11" x14ac:dyDescent="0.25">
      <c r="K991" s="140"/>
    </row>
    <row r="992" spans="11:11" x14ac:dyDescent="0.25">
      <c r="K992" s="140"/>
    </row>
    <row r="993" spans="11:11" x14ac:dyDescent="0.25">
      <c r="K993" s="140"/>
    </row>
    <row r="994" spans="11:11" x14ac:dyDescent="0.25">
      <c r="K994" s="140"/>
    </row>
    <row r="995" spans="11:11" x14ac:dyDescent="0.25">
      <c r="K995" s="140"/>
    </row>
    <row r="996" spans="11:11" x14ac:dyDescent="0.25">
      <c r="K996" s="140"/>
    </row>
    <row r="997" spans="11:11" x14ac:dyDescent="0.25">
      <c r="K997" s="140"/>
    </row>
    <row r="998" spans="11:11" x14ac:dyDescent="0.25">
      <c r="K998" s="140"/>
    </row>
    <row r="999" spans="11:11" x14ac:dyDescent="0.25">
      <c r="K999" s="140"/>
    </row>
    <row r="1000" spans="11:11" x14ac:dyDescent="0.25">
      <c r="K1000" s="140"/>
    </row>
    <row r="1001" spans="11:11" x14ac:dyDescent="0.25">
      <c r="K1001" s="140"/>
    </row>
    <row r="1002" spans="11:11" x14ac:dyDescent="0.25">
      <c r="K1002" s="140"/>
    </row>
    <row r="1003" spans="11:11" x14ac:dyDescent="0.25">
      <c r="K1003" s="140"/>
    </row>
    <row r="1004" spans="11:11" x14ac:dyDescent="0.25">
      <c r="K1004" s="140"/>
    </row>
    <row r="1005" spans="11:11" x14ac:dyDescent="0.25">
      <c r="K1005" s="140"/>
    </row>
    <row r="1006" spans="11:11" x14ac:dyDescent="0.25">
      <c r="K1006" s="140"/>
    </row>
    <row r="1007" spans="11:11" x14ac:dyDescent="0.25">
      <c r="K1007" s="140"/>
    </row>
    <row r="1008" spans="11:11" x14ac:dyDescent="0.25">
      <c r="K1008" s="140"/>
    </row>
    <row r="1009" spans="11:11" x14ac:dyDescent="0.25">
      <c r="K1009" s="140"/>
    </row>
    <row r="1010" spans="11:11" x14ac:dyDescent="0.25">
      <c r="K1010" s="140"/>
    </row>
    <row r="1011" spans="11:11" x14ac:dyDescent="0.25">
      <c r="K1011" s="140"/>
    </row>
    <row r="1012" spans="11:11" x14ac:dyDescent="0.25">
      <c r="K1012" s="140"/>
    </row>
    <row r="1013" spans="11:11" x14ac:dyDescent="0.25">
      <c r="K1013" s="140"/>
    </row>
    <row r="1014" spans="11:11" x14ac:dyDescent="0.25">
      <c r="K1014" s="140"/>
    </row>
    <row r="1015" spans="11:11" x14ac:dyDescent="0.25">
      <c r="K1015" s="140"/>
    </row>
    <row r="1016" spans="11:11" x14ac:dyDescent="0.25">
      <c r="K1016" s="140"/>
    </row>
    <row r="1017" spans="11:11" x14ac:dyDescent="0.25">
      <c r="K1017" s="140"/>
    </row>
    <row r="1018" spans="11:11" x14ac:dyDescent="0.25">
      <c r="K1018" s="140"/>
    </row>
    <row r="1019" spans="11:11" x14ac:dyDescent="0.25">
      <c r="K1019" s="140"/>
    </row>
    <row r="1020" spans="11:11" x14ac:dyDescent="0.25">
      <c r="K1020" s="140"/>
    </row>
    <row r="1021" spans="11:11" x14ac:dyDescent="0.25">
      <c r="K1021" s="140"/>
    </row>
    <row r="1022" spans="11:11" x14ac:dyDescent="0.25">
      <c r="K1022" s="140"/>
    </row>
    <row r="1023" spans="11:11" x14ac:dyDescent="0.25">
      <c r="K1023" s="140"/>
    </row>
    <row r="1024" spans="11:11" x14ac:dyDescent="0.25">
      <c r="K1024" s="140"/>
    </row>
    <row r="1025" spans="11:11" x14ac:dyDescent="0.25">
      <c r="K1025" s="140"/>
    </row>
    <row r="1026" spans="11:11" x14ac:dyDescent="0.25">
      <c r="K1026" s="140"/>
    </row>
    <row r="1027" spans="11:11" x14ac:dyDescent="0.25">
      <c r="K1027" s="140"/>
    </row>
    <row r="1028" spans="11:11" x14ac:dyDescent="0.25">
      <c r="K1028" s="140"/>
    </row>
    <row r="1029" spans="11:11" x14ac:dyDescent="0.25">
      <c r="K1029" s="140"/>
    </row>
    <row r="1030" spans="11:11" x14ac:dyDescent="0.25">
      <c r="K1030" s="140"/>
    </row>
    <row r="1031" spans="11:11" x14ac:dyDescent="0.25">
      <c r="K1031" s="140"/>
    </row>
    <row r="1032" spans="11:11" x14ac:dyDescent="0.25">
      <c r="K1032" s="140"/>
    </row>
    <row r="1033" spans="11:11" x14ac:dyDescent="0.25">
      <c r="K1033" s="140"/>
    </row>
    <row r="1034" spans="11:11" x14ac:dyDescent="0.25">
      <c r="K1034" s="140"/>
    </row>
    <row r="1035" spans="11:11" x14ac:dyDescent="0.25">
      <c r="K1035" s="140"/>
    </row>
    <row r="1036" spans="11:11" x14ac:dyDescent="0.25">
      <c r="K1036" s="140"/>
    </row>
    <row r="1037" spans="11:11" x14ac:dyDescent="0.25">
      <c r="K1037" s="140"/>
    </row>
    <row r="1038" spans="11:11" x14ac:dyDescent="0.25">
      <c r="K1038" s="140"/>
    </row>
    <row r="1039" spans="11:11" x14ac:dyDescent="0.25">
      <c r="K1039" s="140"/>
    </row>
    <row r="1040" spans="11:11" x14ac:dyDescent="0.25">
      <c r="K1040" s="140"/>
    </row>
    <row r="1041" spans="11:11" x14ac:dyDescent="0.25">
      <c r="K1041" s="140"/>
    </row>
    <row r="1042" spans="11:11" x14ac:dyDescent="0.25">
      <c r="K1042" s="140"/>
    </row>
    <row r="1043" spans="11:11" x14ac:dyDescent="0.25">
      <c r="K1043" s="140"/>
    </row>
    <row r="1044" spans="11:11" x14ac:dyDescent="0.25">
      <c r="K1044" s="140"/>
    </row>
    <row r="1045" spans="11:11" x14ac:dyDescent="0.25">
      <c r="K1045" s="140"/>
    </row>
    <row r="1046" spans="11:11" x14ac:dyDescent="0.25">
      <c r="K1046" s="140"/>
    </row>
    <row r="1047" spans="11:11" x14ac:dyDescent="0.25">
      <c r="K1047" s="140"/>
    </row>
    <row r="1048" spans="11:11" x14ac:dyDescent="0.25">
      <c r="K1048" s="140"/>
    </row>
    <row r="1049" spans="11:11" x14ac:dyDescent="0.25">
      <c r="K1049" s="140"/>
    </row>
    <row r="1050" spans="11:11" x14ac:dyDescent="0.25">
      <c r="K1050" s="140"/>
    </row>
    <row r="1051" spans="11:11" x14ac:dyDescent="0.25">
      <c r="K1051" s="140"/>
    </row>
    <row r="1052" spans="11:11" x14ac:dyDescent="0.25">
      <c r="K1052" s="140"/>
    </row>
    <row r="1053" spans="11:11" x14ac:dyDescent="0.25">
      <c r="K1053" s="140"/>
    </row>
    <row r="1054" spans="11:11" x14ac:dyDescent="0.25">
      <c r="K1054" s="140"/>
    </row>
    <row r="1055" spans="11:11" x14ac:dyDescent="0.25">
      <c r="K1055" s="140"/>
    </row>
    <row r="1056" spans="11:11" x14ac:dyDescent="0.25">
      <c r="K1056" s="140"/>
    </row>
    <row r="1057" spans="11:11" x14ac:dyDescent="0.25">
      <c r="K1057" s="140"/>
    </row>
    <row r="1058" spans="11:11" x14ac:dyDescent="0.25">
      <c r="K1058" s="140"/>
    </row>
    <row r="1059" spans="11:11" x14ac:dyDescent="0.25">
      <c r="K1059" s="140"/>
    </row>
    <row r="1060" spans="11:11" x14ac:dyDescent="0.25">
      <c r="K1060" s="140"/>
    </row>
    <row r="1061" spans="11:11" x14ac:dyDescent="0.25">
      <c r="K1061" s="140"/>
    </row>
    <row r="1062" spans="11:11" x14ac:dyDescent="0.25">
      <c r="K1062" s="140"/>
    </row>
    <row r="1063" spans="11:11" x14ac:dyDescent="0.25">
      <c r="K1063" s="140"/>
    </row>
    <row r="1064" spans="11:11" x14ac:dyDescent="0.25">
      <c r="K1064" s="140"/>
    </row>
    <row r="1065" spans="11:11" x14ac:dyDescent="0.25">
      <c r="K1065" s="140"/>
    </row>
    <row r="1066" spans="11:11" x14ac:dyDescent="0.25">
      <c r="K1066" s="140"/>
    </row>
    <row r="1067" spans="11:11" x14ac:dyDescent="0.25">
      <c r="K1067" s="140"/>
    </row>
    <row r="1068" spans="11:11" x14ac:dyDescent="0.25">
      <c r="K1068" s="140"/>
    </row>
    <row r="1069" spans="11:11" x14ac:dyDescent="0.25">
      <c r="K1069" s="140"/>
    </row>
    <row r="1070" spans="11:11" x14ac:dyDescent="0.25">
      <c r="K1070" s="140"/>
    </row>
    <row r="1071" spans="11:11" x14ac:dyDescent="0.25">
      <c r="K1071" s="140"/>
    </row>
    <row r="1072" spans="11:11" x14ac:dyDescent="0.25">
      <c r="K1072" s="140"/>
    </row>
    <row r="1073" spans="11:11" x14ac:dyDescent="0.25">
      <c r="K1073" s="140"/>
    </row>
    <row r="1074" spans="11:11" x14ac:dyDescent="0.25">
      <c r="K1074" s="140"/>
    </row>
    <row r="1075" spans="11:11" x14ac:dyDescent="0.25">
      <c r="K1075" s="140"/>
    </row>
    <row r="1076" spans="11:11" x14ac:dyDescent="0.25">
      <c r="K1076" s="140"/>
    </row>
    <row r="1077" spans="11:11" x14ac:dyDescent="0.25">
      <c r="K1077" s="140"/>
    </row>
    <row r="1078" spans="11:11" x14ac:dyDescent="0.25">
      <c r="K1078" s="140"/>
    </row>
    <row r="1079" spans="11:11" x14ac:dyDescent="0.25">
      <c r="K1079" s="140"/>
    </row>
    <row r="1080" spans="11:11" x14ac:dyDescent="0.25">
      <c r="K1080" s="140"/>
    </row>
    <row r="1081" spans="11:11" x14ac:dyDescent="0.25">
      <c r="K1081" s="140"/>
    </row>
    <row r="1082" spans="11:11" x14ac:dyDescent="0.25">
      <c r="K1082" s="140"/>
    </row>
    <row r="1083" spans="11:11" x14ac:dyDescent="0.25">
      <c r="K1083" s="140"/>
    </row>
    <row r="1084" spans="11:11" x14ac:dyDescent="0.25">
      <c r="K1084" s="140"/>
    </row>
    <row r="1085" spans="11:11" x14ac:dyDescent="0.25">
      <c r="K1085" s="140"/>
    </row>
    <row r="1086" spans="11:11" x14ac:dyDescent="0.25">
      <c r="K1086" s="140"/>
    </row>
    <row r="1087" spans="11:11" x14ac:dyDescent="0.25">
      <c r="K1087" s="140"/>
    </row>
    <row r="1088" spans="11:11" x14ac:dyDescent="0.25">
      <c r="K1088" s="140"/>
    </row>
    <row r="1089" spans="11:11" x14ac:dyDescent="0.25">
      <c r="K1089" s="140"/>
    </row>
    <row r="1090" spans="11:11" x14ac:dyDescent="0.25">
      <c r="K1090" s="140"/>
    </row>
    <row r="1091" spans="11:11" x14ac:dyDescent="0.25">
      <c r="K1091" s="140"/>
    </row>
    <row r="1092" spans="11:11" x14ac:dyDescent="0.25">
      <c r="K1092" s="140"/>
    </row>
    <row r="1093" spans="11:11" x14ac:dyDescent="0.25">
      <c r="K1093" s="140"/>
    </row>
    <row r="1094" spans="11:11" x14ac:dyDescent="0.25">
      <c r="K1094" s="140"/>
    </row>
    <row r="1095" spans="11:11" x14ac:dyDescent="0.25">
      <c r="K1095" s="140"/>
    </row>
    <row r="1096" spans="11:11" x14ac:dyDescent="0.25">
      <c r="K1096" s="140"/>
    </row>
    <row r="1097" spans="11:11" x14ac:dyDescent="0.25">
      <c r="K1097" s="140"/>
    </row>
    <row r="1098" spans="11:11" x14ac:dyDescent="0.25">
      <c r="K1098" s="140"/>
    </row>
    <row r="1099" spans="11:11" x14ac:dyDescent="0.25">
      <c r="K1099" s="140"/>
    </row>
    <row r="1100" spans="11:11" x14ac:dyDescent="0.25">
      <c r="K1100" s="140"/>
    </row>
    <row r="1101" spans="11:11" x14ac:dyDescent="0.25">
      <c r="K1101" s="140"/>
    </row>
    <row r="1102" spans="11:11" x14ac:dyDescent="0.25">
      <c r="K1102" s="140"/>
    </row>
    <row r="1103" spans="11:11" x14ac:dyDescent="0.25">
      <c r="K1103" s="140"/>
    </row>
    <row r="1104" spans="11:11" x14ac:dyDescent="0.25">
      <c r="K1104" s="140"/>
    </row>
    <row r="1105" spans="11:11" x14ac:dyDescent="0.25">
      <c r="K1105" s="140"/>
    </row>
    <row r="1106" spans="11:11" x14ac:dyDescent="0.25">
      <c r="K1106" s="140"/>
    </row>
    <row r="1107" spans="11:11" x14ac:dyDescent="0.25">
      <c r="K1107" s="140"/>
    </row>
    <row r="1108" spans="11:11" x14ac:dyDescent="0.25">
      <c r="K1108" s="140"/>
    </row>
    <row r="1109" spans="11:11" x14ac:dyDescent="0.25">
      <c r="K1109" s="140"/>
    </row>
    <row r="1110" spans="11:11" x14ac:dyDescent="0.25">
      <c r="K1110" s="140"/>
    </row>
    <row r="1111" spans="11:11" x14ac:dyDescent="0.25">
      <c r="K1111" s="140"/>
    </row>
    <row r="1112" spans="11:11" x14ac:dyDescent="0.25">
      <c r="K1112" s="140"/>
    </row>
    <row r="1113" spans="11:11" x14ac:dyDescent="0.25">
      <c r="K1113" s="140"/>
    </row>
    <row r="1114" spans="11:11" x14ac:dyDescent="0.25">
      <c r="K1114" s="140"/>
    </row>
    <row r="1115" spans="11:11" x14ac:dyDescent="0.25">
      <c r="K1115" s="140"/>
    </row>
    <row r="1116" spans="11:11" x14ac:dyDescent="0.25">
      <c r="K1116" s="140"/>
    </row>
    <row r="1117" spans="11:11" x14ac:dyDescent="0.25">
      <c r="K1117" s="140"/>
    </row>
    <row r="1118" spans="11:11" x14ac:dyDescent="0.25">
      <c r="K1118" s="140"/>
    </row>
    <row r="1119" spans="11:11" x14ac:dyDescent="0.25">
      <c r="K1119" s="140"/>
    </row>
    <row r="1120" spans="11:11" x14ac:dyDescent="0.25">
      <c r="K1120" s="140"/>
    </row>
    <row r="1121" spans="11:11" x14ac:dyDescent="0.25">
      <c r="K1121" s="140"/>
    </row>
    <row r="1122" spans="11:11" x14ac:dyDescent="0.25">
      <c r="K1122" s="140"/>
    </row>
    <row r="1123" spans="11:11" x14ac:dyDescent="0.25">
      <c r="K1123" s="140"/>
    </row>
    <row r="1124" spans="11:11" x14ac:dyDescent="0.25">
      <c r="K1124" s="140"/>
    </row>
    <row r="1125" spans="11:11" x14ac:dyDescent="0.25">
      <c r="K1125" s="140"/>
    </row>
    <row r="1126" spans="11:11" x14ac:dyDescent="0.25">
      <c r="K1126" s="140"/>
    </row>
    <row r="1127" spans="11:11" x14ac:dyDescent="0.25">
      <c r="K1127" s="140"/>
    </row>
    <row r="1128" spans="11:11" x14ac:dyDescent="0.25">
      <c r="K1128" s="140"/>
    </row>
    <row r="1129" spans="11:11" x14ac:dyDescent="0.25">
      <c r="K1129" s="140"/>
    </row>
    <row r="1130" spans="11:11" x14ac:dyDescent="0.25">
      <c r="K1130" s="140"/>
    </row>
    <row r="1131" spans="11:11" x14ac:dyDescent="0.25">
      <c r="K1131" s="140"/>
    </row>
    <row r="1132" spans="11:11" x14ac:dyDescent="0.25">
      <c r="K1132" s="140"/>
    </row>
    <row r="1133" spans="11:11" x14ac:dyDescent="0.25">
      <c r="K1133" s="140"/>
    </row>
    <row r="1134" spans="11:11" x14ac:dyDescent="0.25">
      <c r="K1134" s="140"/>
    </row>
    <row r="1135" spans="11:11" x14ac:dyDescent="0.25">
      <c r="K1135" s="140"/>
    </row>
    <row r="1136" spans="11:11" x14ac:dyDescent="0.25">
      <c r="K1136" s="140"/>
    </row>
    <row r="1137" spans="11:11" x14ac:dyDescent="0.25">
      <c r="K1137" s="140"/>
    </row>
    <row r="1138" spans="11:11" x14ac:dyDescent="0.25">
      <c r="K1138" s="140"/>
    </row>
    <row r="1139" spans="11:11" x14ac:dyDescent="0.25">
      <c r="K1139" s="140"/>
    </row>
    <row r="1140" spans="11:11" x14ac:dyDescent="0.25">
      <c r="K1140" s="140"/>
    </row>
    <row r="1141" spans="11:11" x14ac:dyDescent="0.25">
      <c r="K1141" s="140"/>
    </row>
    <row r="1142" spans="11:11" x14ac:dyDescent="0.25">
      <c r="K1142" s="140"/>
    </row>
    <row r="1143" spans="11:11" x14ac:dyDescent="0.25">
      <c r="K1143" s="140"/>
    </row>
    <row r="1144" spans="11:11" x14ac:dyDescent="0.25">
      <c r="K1144" s="140"/>
    </row>
    <row r="1145" spans="11:11" x14ac:dyDescent="0.25">
      <c r="K1145" s="140"/>
    </row>
    <row r="1146" spans="11:11" x14ac:dyDescent="0.25">
      <c r="K1146" s="140"/>
    </row>
    <row r="1147" spans="11:11" x14ac:dyDescent="0.25">
      <c r="K1147" s="140"/>
    </row>
    <row r="1148" spans="11:11" x14ac:dyDescent="0.25">
      <c r="K1148" s="140"/>
    </row>
    <row r="1149" spans="11:11" x14ac:dyDescent="0.25">
      <c r="K1149" s="140"/>
    </row>
    <row r="1150" spans="11:11" x14ac:dyDescent="0.25">
      <c r="K1150" s="140"/>
    </row>
    <row r="1151" spans="11:11" x14ac:dyDescent="0.25">
      <c r="K1151" s="140"/>
    </row>
    <row r="1152" spans="11:11" x14ac:dyDescent="0.25">
      <c r="K1152" s="140"/>
    </row>
    <row r="1153" spans="11:11" x14ac:dyDescent="0.25">
      <c r="K1153" s="140"/>
    </row>
    <row r="1154" spans="11:11" x14ac:dyDescent="0.25">
      <c r="K1154" s="140"/>
    </row>
    <row r="1155" spans="11:11" x14ac:dyDescent="0.25">
      <c r="K1155" s="140"/>
    </row>
    <row r="1156" spans="11:11" x14ac:dyDescent="0.25">
      <c r="K1156" s="140"/>
    </row>
    <row r="1157" spans="11:11" x14ac:dyDescent="0.25">
      <c r="K1157" s="140"/>
    </row>
    <row r="1158" spans="11:11" x14ac:dyDescent="0.25">
      <c r="K1158" s="140"/>
    </row>
    <row r="1159" spans="11:11" x14ac:dyDescent="0.25">
      <c r="K1159" s="140"/>
    </row>
    <row r="1160" spans="11:11" x14ac:dyDescent="0.25">
      <c r="K1160" s="140"/>
    </row>
    <row r="1161" spans="11:11" x14ac:dyDescent="0.25">
      <c r="K1161" s="140"/>
    </row>
    <row r="1162" spans="11:11" x14ac:dyDescent="0.25">
      <c r="K1162" s="140"/>
    </row>
    <row r="1163" spans="11:11" x14ac:dyDescent="0.25">
      <c r="K1163" s="140"/>
    </row>
    <row r="1164" spans="11:11" x14ac:dyDescent="0.25">
      <c r="K1164" s="140"/>
    </row>
    <row r="1165" spans="11:11" x14ac:dyDescent="0.25">
      <c r="K1165" s="140"/>
    </row>
    <row r="1166" spans="11:11" x14ac:dyDescent="0.25">
      <c r="K1166" s="140"/>
    </row>
    <row r="1167" spans="11:11" x14ac:dyDescent="0.25">
      <c r="K1167" s="140"/>
    </row>
    <row r="1168" spans="11:11" x14ac:dyDescent="0.25">
      <c r="K1168" s="140"/>
    </row>
    <row r="1169" spans="11:11" x14ac:dyDescent="0.25">
      <c r="K1169" s="140"/>
    </row>
    <row r="1170" spans="11:11" x14ac:dyDescent="0.25">
      <c r="K1170" s="140"/>
    </row>
    <row r="1171" spans="11:11" x14ac:dyDescent="0.25">
      <c r="K1171" s="140"/>
    </row>
    <row r="1172" spans="11:11" x14ac:dyDescent="0.25">
      <c r="K1172" s="140"/>
    </row>
    <row r="1173" spans="11:11" x14ac:dyDescent="0.25">
      <c r="K1173" s="140"/>
    </row>
    <row r="1174" spans="11:11" x14ac:dyDescent="0.25">
      <c r="K1174" s="140"/>
    </row>
    <row r="1175" spans="11:11" x14ac:dyDescent="0.25">
      <c r="K1175" s="140"/>
    </row>
    <row r="1176" spans="11:11" x14ac:dyDescent="0.25">
      <c r="K1176" s="140"/>
    </row>
    <row r="1177" spans="11:11" x14ac:dyDescent="0.25">
      <c r="K1177" s="140"/>
    </row>
    <row r="1178" spans="11:11" x14ac:dyDescent="0.25">
      <c r="K1178" s="140"/>
    </row>
    <row r="1179" spans="11:11" x14ac:dyDescent="0.25">
      <c r="K1179" s="140"/>
    </row>
    <row r="1180" spans="11:11" x14ac:dyDescent="0.25">
      <c r="K1180" s="140"/>
    </row>
    <row r="1181" spans="11:11" x14ac:dyDescent="0.25">
      <c r="K1181" s="140"/>
    </row>
    <row r="1182" spans="11:11" x14ac:dyDescent="0.25">
      <c r="K1182" s="140"/>
    </row>
    <row r="1183" spans="11:11" x14ac:dyDescent="0.25">
      <c r="K1183" s="140"/>
    </row>
    <row r="1184" spans="11:11" x14ac:dyDescent="0.25">
      <c r="K1184" s="140"/>
    </row>
    <row r="1185" spans="11:11" x14ac:dyDescent="0.25">
      <c r="K1185" s="140"/>
    </row>
    <row r="1186" spans="11:11" x14ac:dyDescent="0.25">
      <c r="K1186" s="140"/>
    </row>
    <row r="1187" spans="11:11" x14ac:dyDescent="0.25">
      <c r="K1187" s="140"/>
    </row>
    <row r="1188" spans="11:11" x14ac:dyDescent="0.25">
      <c r="K1188" s="140"/>
    </row>
    <row r="1189" spans="11:11" x14ac:dyDescent="0.25">
      <c r="K1189" s="140"/>
    </row>
    <row r="1190" spans="11:11" x14ac:dyDescent="0.25">
      <c r="K1190" s="140"/>
    </row>
    <row r="1191" spans="11:11" x14ac:dyDescent="0.25">
      <c r="K1191" s="140"/>
    </row>
    <row r="1192" spans="11:11" x14ac:dyDescent="0.25">
      <c r="K1192" s="140"/>
    </row>
    <row r="1193" spans="11:11" x14ac:dyDescent="0.25">
      <c r="K1193" s="140"/>
    </row>
    <row r="1194" spans="11:11" x14ac:dyDescent="0.25">
      <c r="K1194" s="140"/>
    </row>
    <row r="1195" spans="11:11" x14ac:dyDescent="0.25">
      <c r="K1195" s="140"/>
    </row>
    <row r="1196" spans="11:11" x14ac:dyDescent="0.25">
      <c r="K1196" s="140"/>
    </row>
    <row r="1197" spans="11:11" x14ac:dyDescent="0.25">
      <c r="K1197" s="140"/>
    </row>
    <row r="1198" spans="11:11" x14ac:dyDescent="0.25">
      <c r="K1198" s="140"/>
    </row>
    <row r="1199" spans="11:11" x14ac:dyDescent="0.25">
      <c r="K1199" s="140"/>
    </row>
    <row r="1200" spans="11:11" x14ac:dyDescent="0.25">
      <c r="K1200" s="140"/>
    </row>
    <row r="1201" spans="11:11" x14ac:dyDescent="0.25">
      <c r="K1201" s="140"/>
    </row>
    <row r="1202" spans="11:11" x14ac:dyDescent="0.25">
      <c r="K1202" s="140"/>
    </row>
    <row r="1203" spans="11:11" x14ac:dyDescent="0.25">
      <c r="K1203" s="140"/>
    </row>
    <row r="1204" spans="11:11" x14ac:dyDescent="0.25">
      <c r="K1204" s="140"/>
    </row>
    <row r="1205" spans="11:11" x14ac:dyDescent="0.25">
      <c r="K1205" s="140"/>
    </row>
    <row r="1206" spans="11:11" x14ac:dyDescent="0.25">
      <c r="K1206" s="140"/>
    </row>
    <row r="1207" spans="11:11" x14ac:dyDescent="0.25">
      <c r="K1207" s="140"/>
    </row>
    <row r="1208" spans="11:11" x14ac:dyDescent="0.25">
      <c r="K1208" s="140"/>
    </row>
    <row r="1209" spans="11:11" x14ac:dyDescent="0.25">
      <c r="K1209" s="140"/>
    </row>
    <row r="1210" spans="11:11" x14ac:dyDescent="0.25">
      <c r="K1210" s="140"/>
    </row>
    <row r="1211" spans="11:11" x14ac:dyDescent="0.25">
      <c r="K1211" s="140"/>
    </row>
    <row r="1212" spans="11:11" x14ac:dyDescent="0.25">
      <c r="K1212" s="140"/>
    </row>
    <row r="1213" spans="11:11" x14ac:dyDescent="0.25">
      <c r="K1213" s="140"/>
    </row>
    <row r="1214" spans="11:11" x14ac:dyDescent="0.25">
      <c r="K1214" s="140"/>
    </row>
    <row r="1215" spans="11:11" x14ac:dyDescent="0.25">
      <c r="K1215" s="140"/>
    </row>
    <row r="1216" spans="11:11" x14ac:dyDescent="0.25">
      <c r="K1216" s="140"/>
    </row>
    <row r="1217" spans="11:11" x14ac:dyDescent="0.25">
      <c r="K1217" s="140"/>
    </row>
    <row r="1218" spans="11:11" x14ac:dyDescent="0.25">
      <c r="K1218" s="140"/>
    </row>
    <row r="1219" spans="11:11" x14ac:dyDescent="0.25">
      <c r="K1219" s="140"/>
    </row>
    <row r="1220" spans="11:11" x14ac:dyDescent="0.25">
      <c r="K1220" s="140"/>
    </row>
    <row r="1221" spans="11:11" x14ac:dyDescent="0.25">
      <c r="K1221" s="140"/>
    </row>
    <row r="1222" spans="11:11" x14ac:dyDescent="0.25">
      <c r="K1222" s="140"/>
    </row>
    <row r="1223" spans="11:11" x14ac:dyDescent="0.25">
      <c r="K1223" s="140"/>
    </row>
    <row r="1224" spans="11:11" x14ac:dyDescent="0.25">
      <c r="K1224" s="140"/>
    </row>
    <row r="1225" spans="11:11" x14ac:dyDescent="0.25">
      <c r="K1225" s="140"/>
    </row>
    <row r="1226" spans="11:11" x14ac:dyDescent="0.25">
      <c r="K1226" s="140"/>
    </row>
    <row r="1227" spans="11:11" x14ac:dyDescent="0.25">
      <c r="K1227" s="140"/>
    </row>
    <row r="1228" spans="11:11" x14ac:dyDescent="0.25">
      <c r="K1228" s="140"/>
    </row>
    <row r="1229" spans="11:11" x14ac:dyDescent="0.25">
      <c r="K1229" s="140"/>
    </row>
    <row r="1230" spans="11:11" x14ac:dyDescent="0.25">
      <c r="K1230" s="140"/>
    </row>
    <row r="1231" spans="11:11" x14ac:dyDescent="0.25">
      <c r="K1231" s="140"/>
    </row>
    <row r="1232" spans="11:11" x14ac:dyDescent="0.25">
      <c r="K1232" s="140"/>
    </row>
    <row r="1233" spans="11:11" x14ac:dyDescent="0.25">
      <c r="K1233" s="140"/>
    </row>
    <row r="1234" spans="11:11" x14ac:dyDescent="0.25">
      <c r="K1234" s="140"/>
    </row>
    <row r="1235" spans="11:11" x14ac:dyDescent="0.25">
      <c r="K1235" s="140"/>
    </row>
    <row r="1236" spans="11:11" x14ac:dyDescent="0.25">
      <c r="K1236" s="140"/>
    </row>
    <row r="1237" spans="11:11" x14ac:dyDescent="0.25">
      <c r="K1237" s="140"/>
    </row>
    <row r="1238" spans="11:11" x14ac:dyDescent="0.25">
      <c r="K1238" s="140"/>
    </row>
    <row r="1239" spans="11:11" x14ac:dyDescent="0.25">
      <c r="K1239" s="140"/>
    </row>
    <row r="1240" spans="11:11" x14ac:dyDescent="0.25">
      <c r="K1240" s="140"/>
    </row>
    <row r="1241" spans="11:11" x14ac:dyDescent="0.25">
      <c r="K1241" s="140"/>
    </row>
    <row r="1242" spans="11:11" x14ac:dyDescent="0.25">
      <c r="K1242" s="140"/>
    </row>
    <row r="1243" spans="11:11" x14ac:dyDescent="0.25">
      <c r="K1243" s="140"/>
    </row>
    <row r="1244" spans="11:11" x14ac:dyDescent="0.25">
      <c r="K1244" s="140"/>
    </row>
    <row r="1245" spans="11:11" x14ac:dyDescent="0.25">
      <c r="K1245" s="140"/>
    </row>
    <row r="1246" spans="11:11" x14ac:dyDescent="0.25">
      <c r="K1246" s="140"/>
    </row>
    <row r="1247" spans="11:11" x14ac:dyDescent="0.25">
      <c r="K1247" s="140"/>
    </row>
    <row r="1248" spans="11:11" x14ac:dyDescent="0.25">
      <c r="K1248" s="140"/>
    </row>
    <row r="1249" spans="11:11" x14ac:dyDescent="0.25">
      <c r="K1249" s="140"/>
    </row>
    <row r="1250" spans="11:11" x14ac:dyDescent="0.25">
      <c r="K1250" s="140"/>
    </row>
    <row r="1251" spans="11:11" x14ac:dyDescent="0.25">
      <c r="K1251" s="140"/>
    </row>
    <row r="1252" spans="11:11" x14ac:dyDescent="0.25">
      <c r="K1252" s="140"/>
    </row>
    <row r="1253" spans="11:11" x14ac:dyDescent="0.25">
      <c r="K1253" s="140"/>
    </row>
    <row r="1254" spans="11:11" x14ac:dyDescent="0.25">
      <c r="K1254" s="140"/>
    </row>
    <row r="1255" spans="11:11" x14ac:dyDescent="0.25">
      <c r="K1255" s="140"/>
    </row>
    <row r="1256" spans="11:11" x14ac:dyDescent="0.25">
      <c r="K1256" s="140"/>
    </row>
    <row r="1257" spans="11:11" x14ac:dyDescent="0.25">
      <c r="K1257" s="140"/>
    </row>
    <row r="1258" spans="11:11" x14ac:dyDescent="0.25">
      <c r="K1258" s="140"/>
    </row>
    <row r="1259" spans="11:11" x14ac:dyDescent="0.25">
      <c r="K1259" s="140"/>
    </row>
    <row r="1260" spans="11:11" x14ac:dyDescent="0.25">
      <c r="K1260" s="140"/>
    </row>
    <row r="1261" spans="11:11" x14ac:dyDescent="0.25">
      <c r="K1261" s="140"/>
    </row>
    <row r="1262" spans="11:11" x14ac:dyDescent="0.25">
      <c r="K1262" s="140"/>
    </row>
    <row r="1263" spans="11:11" x14ac:dyDescent="0.25">
      <c r="K1263" s="140"/>
    </row>
    <row r="1264" spans="11:11" x14ac:dyDescent="0.25">
      <c r="K1264" s="140"/>
    </row>
    <row r="1265" spans="11:11" x14ac:dyDescent="0.25">
      <c r="K1265" s="140"/>
    </row>
    <row r="1266" spans="11:11" x14ac:dyDescent="0.25">
      <c r="K1266" s="140"/>
    </row>
    <row r="1267" spans="11:11" x14ac:dyDescent="0.25">
      <c r="K1267" s="140"/>
    </row>
    <row r="1268" spans="11:11" x14ac:dyDescent="0.25">
      <c r="K1268" s="140"/>
    </row>
    <row r="1269" spans="11:11" x14ac:dyDescent="0.25">
      <c r="K1269" s="140"/>
    </row>
    <row r="1270" spans="11:11" x14ac:dyDescent="0.25">
      <c r="K1270" s="140"/>
    </row>
    <row r="1271" spans="11:11" x14ac:dyDescent="0.25">
      <c r="K1271" s="140"/>
    </row>
    <row r="1272" spans="11:11" x14ac:dyDescent="0.25">
      <c r="K1272" s="140"/>
    </row>
    <row r="1273" spans="11:11" x14ac:dyDescent="0.25">
      <c r="K1273" s="140"/>
    </row>
    <row r="1274" spans="11:11" x14ac:dyDescent="0.25">
      <c r="K1274" s="140"/>
    </row>
    <row r="1275" spans="11:11" x14ac:dyDescent="0.25">
      <c r="K1275" s="140"/>
    </row>
    <row r="1276" spans="11:11" x14ac:dyDescent="0.25">
      <c r="K1276" s="140"/>
    </row>
    <row r="1277" spans="11:11" x14ac:dyDescent="0.25">
      <c r="K1277" s="140"/>
    </row>
    <row r="1278" spans="11:11" x14ac:dyDescent="0.25">
      <c r="K1278" s="140"/>
    </row>
    <row r="1279" spans="11:11" x14ac:dyDescent="0.25">
      <c r="K1279" s="140"/>
    </row>
    <row r="1280" spans="11:11" x14ac:dyDescent="0.25">
      <c r="K1280" s="140"/>
    </row>
    <row r="1281" spans="11:11" x14ac:dyDescent="0.25">
      <c r="K1281" s="140"/>
    </row>
    <row r="1282" spans="11:11" x14ac:dyDescent="0.25">
      <c r="K1282" s="140"/>
    </row>
    <row r="1283" spans="11:11" x14ac:dyDescent="0.25">
      <c r="K1283" s="140"/>
    </row>
    <row r="1284" spans="11:11" x14ac:dyDescent="0.25">
      <c r="K1284" s="140"/>
    </row>
    <row r="1285" spans="11:11" x14ac:dyDescent="0.25">
      <c r="K1285" s="140"/>
    </row>
    <row r="1286" spans="11:11" x14ac:dyDescent="0.25">
      <c r="K1286" s="140"/>
    </row>
    <row r="1287" spans="11:11" x14ac:dyDescent="0.25">
      <c r="K1287" s="140"/>
    </row>
    <row r="1288" spans="11:11" x14ac:dyDescent="0.25">
      <c r="K1288" s="140"/>
    </row>
    <row r="1289" spans="11:11" x14ac:dyDescent="0.25">
      <c r="K1289" s="140"/>
    </row>
    <row r="1290" spans="11:11" x14ac:dyDescent="0.25">
      <c r="K1290" s="140"/>
    </row>
    <row r="1291" spans="11:11" x14ac:dyDescent="0.25">
      <c r="K1291" s="140"/>
    </row>
    <row r="1292" spans="11:11" x14ac:dyDescent="0.25">
      <c r="K1292" s="140"/>
    </row>
    <row r="1293" spans="11:11" x14ac:dyDescent="0.25">
      <c r="K1293" s="140"/>
    </row>
    <row r="1294" spans="11:11" x14ac:dyDescent="0.25">
      <c r="K1294" s="140"/>
    </row>
    <row r="1295" spans="11:11" x14ac:dyDescent="0.25">
      <c r="K1295" s="140"/>
    </row>
    <row r="1296" spans="11:11" x14ac:dyDescent="0.25">
      <c r="K1296" s="140"/>
    </row>
    <row r="1297" spans="11:11" x14ac:dyDescent="0.25">
      <c r="K1297" s="140"/>
    </row>
    <row r="1298" spans="11:11" x14ac:dyDescent="0.25">
      <c r="K1298" s="140"/>
    </row>
    <row r="1299" spans="11:11" x14ac:dyDescent="0.25">
      <c r="K1299" s="140"/>
    </row>
    <row r="1300" spans="11:11" x14ac:dyDescent="0.25">
      <c r="K1300" s="140"/>
    </row>
    <row r="1301" spans="11:11" x14ac:dyDescent="0.25">
      <c r="K1301" s="140"/>
    </row>
    <row r="1302" spans="11:11" x14ac:dyDescent="0.25">
      <c r="K1302" s="140"/>
    </row>
    <row r="1303" spans="11:11" x14ac:dyDescent="0.25">
      <c r="K1303" s="140"/>
    </row>
    <row r="1304" spans="11:11" x14ac:dyDescent="0.25">
      <c r="K1304" s="140"/>
    </row>
    <row r="1305" spans="11:11" x14ac:dyDescent="0.25">
      <c r="K1305" s="140"/>
    </row>
    <row r="1306" spans="11:11" x14ac:dyDescent="0.25">
      <c r="K1306" s="140"/>
    </row>
    <row r="1307" spans="11:11" x14ac:dyDescent="0.25">
      <c r="K1307" s="140"/>
    </row>
    <row r="1308" spans="11:11" x14ac:dyDescent="0.25">
      <c r="K1308" s="140"/>
    </row>
    <row r="1309" spans="11:11" x14ac:dyDescent="0.25">
      <c r="K1309" s="140"/>
    </row>
    <row r="1310" spans="11:11" x14ac:dyDescent="0.25">
      <c r="K1310" s="140"/>
    </row>
    <row r="1311" spans="11:11" x14ac:dyDescent="0.25">
      <c r="K1311" s="140"/>
    </row>
    <row r="1312" spans="11:11" x14ac:dyDescent="0.25">
      <c r="K1312" s="140"/>
    </row>
    <row r="1313" spans="11:11" x14ac:dyDescent="0.25">
      <c r="K1313" s="140"/>
    </row>
    <row r="1314" spans="11:11" x14ac:dyDescent="0.25">
      <c r="K1314" s="140"/>
    </row>
    <row r="1315" spans="11:11" x14ac:dyDescent="0.25">
      <c r="K1315" s="140"/>
    </row>
    <row r="1316" spans="11:11" x14ac:dyDescent="0.25">
      <c r="K1316" s="140"/>
    </row>
    <row r="1317" spans="11:11" x14ac:dyDescent="0.25">
      <c r="K1317" s="140"/>
    </row>
    <row r="1318" spans="11:11" x14ac:dyDescent="0.25">
      <c r="K1318" s="140"/>
    </row>
    <row r="1319" spans="11:11" x14ac:dyDescent="0.25">
      <c r="K1319" s="140"/>
    </row>
    <row r="1320" spans="11:11" x14ac:dyDescent="0.25">
      <c r="K1320" s="140"/>
    </row>
    <row r="1321" spans="11:11" x14ac:dyDescent="0.25">
      <c r="K1321" s="140"/>
    </row>
    <row r="1322" spans="11:11" x14ac:dyDescent="0.25">
      <c r="K1322" s="140"/>
    </row>
    <row r="1323" spans="11:11" x14ac:dyDescent="0.25">
      <c r="K1323" s="140"/>
    </row>
    <row r="1324" spans="11:11" x14ac:dyDescent="0.25">
      <c r="K1324" s="140"/>
    </row>
    <row r="1325" spans="11:11" x14ac:dyDescent="0.25">
      <c r="K1325" s="140"/>
    </row>
    <row r="1326" spans="11:11" x14ac:dyDescent="0.25">
      <c r="K1326" s="140"/>
    </row>
    <row r="1327" spans="11:11" x14ac:dyDescent="0.25">
      <c r="K1327" s="140"/>
    </row>
    <row r="1328" spans="11:11" x14ac:dyDescent="0.25">
      <c r="K1328" s="140"/>
    </row>
    <row r="1329" spans="11:11" x14ac:dyDescent="0.25">
      <c r="K1329" s="140"/>
    </row>
    <row r="1330" spans="11:11" x14ac:dyDescent="0.25">
      <c r="K1330" s="140"/>
    </row>
    <row r="1331" spans="11:11" x14ac:dyDescent="0.25">
      <c r="K1331" s="140"/>
    </row>
    <row r="1332" spans="11:11" x14ac:dyDescent="0.25">
      <c r="K1332" s="140"/>
    </row>
    <row r="1333" spans="11:11" x14ac:dyDescent="0.25">
      <c r="K1333" s="140"/>
    </row>
    <row r="1334" spans="11:11" x14ac:dyDescent="0.25">
      <c r="K1334" s="140"/>
    </row>
    <row r="1335" spans="11:11" x14ac:dyDescent="0.25">
      <c r="K1335" s="140"/>
    </row>
    <row r="1336" spans="11:11" x14ac:dyDescent="0.25">
      <c r="K1336" s="140"/>
    </row>
    <row r="1337" spans="11:11" x14ac:dyDescent="0.25">
      <c r="K1337" s="140"/>
    </row>
    <row r="1338" spans="11:11" x14ac:dyDescent="0.25">
      <c r="K1338" s="140"/>
    </row>
    <row r="1339" spans="11:11" x14ac:dyDescent="0.25">
      <c r="K1339" s="140"/>
    </row>
    <row r="1340" spans="11:11" x14ac:dyDescent="0.25">
      <c r="K1340" s="140"/>
    </row>
    <row r="1341" spans="11:11" x14ac:dyDescent="0.25">
      <c r="K1341" s="140"/>
    </row>
    <row r="1342" spans="11:11" x14ac:dyDescent="0.25">
      <c r="K1342" s="140"/>
    </row>
    <row r="1343" spans="11:11" x14ac:dyDescent="0.25">
      <c r="K1343" s="140"/>
    </row>
    <row r="1344" spans="11:11" x14ac:dyDescent="0.25">
      <c r="K1344" s="140"/>
    </row>
    <row r="1345" spans="11:11" x14ac:dyDescent="0.25">
      <c r="K1345" s="140"/>
    </row>
    <row r="1346" spans="11:11" x14ac:dyDescent="0.25">
      <c r="K1346" s="140"/>
    </row>
    <row r="1347" spans="11:11" x14ac:dyDescent="0.25">
      <c r="K1347" s="140"/>
    </row>
    <row r="1348" spans="11:11" x14ac:dyDescent="0.25">
      <c r="K1348" s="140"/>
    </row>
    <row r="1349" spans="11:11" x14ac:dyDescent="0.25">
      <c r="K1349" s="140"/>
    </row>
    <row r="1350" spans="11:11" x14ac:dyDescent="0.25">
      <c r="K1350" s="140"/>
    </row>
    <row r="1351" spans="11:11" x14ac:dyDescent="0.25">
      <c r="K1351" s="140"/>
    </row>
    <row r="1352" spans="11:11" x14ac:dyDescent="0.25">
      <c r="K1352" s="140"/>
    </row>
    <row r="1353" spans="11:11" x14ac:dyDescent="0.25">
      <c r="K1353" s="140"/>
    </row>
    <row r="1354" spans="11:11" x14ac:dyDescent="0.25">
      <c r="K1354" s="140"/>
    </row>
    <row r="1355" spans="11:11" x14ac:dyDescent="0.25">
      <c r="K1355" s="140"/>
    </row>
    <row r="1356" spans="11:11" x14ac:dyDescent="0.25">
      <c r="K1356" s="140"/>
    </row>
    <row r="1357" spans="11:11" x14ac:dyDescent="0.25">
      <c r="K1357" s="140"/>
    </row>
    <row r="1358" spans="11:11" x14ac:dyDescent="0.25">
      <c r="K1358" s="140"/>
    </row>
    <row r="1359" spans="11:11" x14ac:dyDescent="0.25">
      <c r="K1359" s="140"/>
    </row>
    <row r="1360" spans="11:11" x14ac:dyDescent="0.25">
      <c r="K1360" s="140"/>
    </row>
    <row r="1361" spans="11:11" x14ac:dyDescent="0.25">
      <c r="K1361" s="140"/>
    </row>
    <row r="1362" spans="11:11" x14ac:dyDescent="0.25">
      <c r="K1362" s="140"/>
    </row>
    <row r="1363" spans="11:11" x14ac:dyDescent="0.25">
      <c r="K1363" s="140"/>
    </row>
    <row r="1364" spans="11:11" x14ac:dyDescent="0.25">
      <c r="K1364" s="140"/>
    </row>
    <row r="1365" spans="11:11" x14ac:dyDescent="0.25">
      <c r="K1365" s="140"/>
    </row>
    <row r="1366" spans="11:11" x14ac:dyDescent="0.25">
      <c r="K1366" s="140"/>
    </row>
    <row r="1367" spans="11:11" x14ac:dyDescent="0.25">
      <c r="K1367" s="140"/>
    </row>
    <row r="1368" spans="11:11" x14ac:dyDescent="0.25">
      <c r="K1368" s="140"/>
    </row>
    <row r="1369" spans="11:11" x14ac:dyDescent="0.25">
      <c r="K1369" s="140"/>
    </row>
    <row r="1370" spans="11:11" x14ac:dyDescent="0.25">
      <c r="K1370" s="140"/>
    </row>
    <row r="1371" spans="11:11" x14ac:dyDescent="0.25">
      <c r="K1371" s="140"/>
    </row>
    <row r="1372" spans="11:11" x14ac:dyDescent="0.25">
      <c r="K1372" s="140"/>
    </row>
    <row r="1373" spans="11:11" x14ac:dyDescent="0.25">
      <c r="K1373" s="140"/>
    </row>
    <row r="1374" spans="11:11" x14ac:dyDescent="0.25">
      <c r="K1374" s="140"/>
    </row>
    <row r="1375" spans="11:11" x14ac:dyDescent="0.25">
      <c r="K1375" s="140"/>
    </row>
    <row r="1376" spans="11:11" x14ac:dyDescent="0.25">
      <c r="K1376" s="140"/>
    </row>
    <row r="1377" spans="11:11" x14ac:dyDescent="0.25">
      <c r="K1377" s="140"/>
    </row>
    <row r="1378" spans="11:11" x14ac:dyDescent="0.25">
      <c r="K1378" s="140"/>
    </row>
    <row r="1379" spans="11:11" x14ac:dyDescent="0.25">
      <c r="K1379" s="140"/>
    </row>
    <row r="1380" spans="11:11" x14ac:dyDescent="0.25">
      <c r="K1380" s="140"/>
    </row>
    <row r="1381" spans="11:11" x14ac:dyDescent="0.25">
      <c r="K1381" s="140"/>
    </row>
    <row r="1382" spans="11:11" x14ac:dyDescent="0.25">
      <c r="K1382" s="140"/>
    </row>
    <row r="1383" spans="11:11" x14ac:dyDescent="0.25">
      <c r="K1383" s="140"/>
    </row>
    <row r="1384" spans="11:11" x14ac:dyDescent="0.25">
      <c r="K1384" s="140"/>
    </row>
    <row r="1385" spans="11:11" x14ac:dyDescent="0.25">
      <c r="K1385" s="140"/>
    </row>
    <row r="1386" spans="11:11" x14ac:dyDescent="0.25">
      <c r="K1386" s="140"/>
    </row>
    <row r="1387" spans="11:11" x14ac:dyDescent="0.25">
      <c r="K1387" s="140"/>
    </row>
    <row r="1388" spans="11:11" x14ac:dyDescent="0.25">
      <c r="K1388" s="140"/>
    </row>
    <row r="1389" spans="11:11" x14ac:dyDescent="0.25">
      <c r="K1389" s="140"/>
    </row>
    <row r="1390" spans="11:11" x14ac:dyDescent="0.25">
      <c r="K1390" s="140"/>
    </row>
    <row r="1391" spans="11:11" x14ac:dyDescent="0.25">
      <c r="K1391" s="140"/>
    </row>
    <row r="1392" spans="11:11" x14ac:dyDescent="0.25">
      <c r="K1392" s="140"/>
    </row>
    <row r="1393" spans="11:11" x14ac:dyDescent="0.25">
      <c r="K1393" s="140"/>
    </row>
    <row r="1394" spans="11:11" x14ac:dyDescent="0.25">
      <c r="K1394" s="140"/>
    </row>
    <row r="1395" spans="11:11" x14ac:dyDescent="0.25">
      <c r="K1395" s="140"/>
    </row>
    <row r="1396" spans="11:11" x14ac:dyDescent="0.25">
      <c r="K1396" s="140"/>
    </row>
    <row r="1397" spans="11:11" x14ac:dyDescent="0.25">
      <c r="K1397" s="140"/>
    </row>
    <row r="1398" spans="11:11" x14ac:dyDescent="0.25">
      <c r="K1398" s="140"/>
    </row>
    <row r="1399" spans="11:11" x14ac:dyDescent="0.25">
      <c r="K1399" s="140"/>
    </row>
    <row r="1400" spans="11:11" x14ac:dyDescent="0.25">
      <c r="K1400" s="140"/>
    </row>
    <row r="1401" spans="11:11" x14ac:dyDescent="0.25">
      <c r="K1401" s="140"/>
    </row>
    <row r="1402" spans="11:11" x14ac:dyDescent="0.25">
      <c r="K1402" s="140"/>
    </row>
    <row r="1403" spans="11:11" x14ac:dyDescent="0.25">
      <c r="K1403" s="140"/>
    </row>
    <row r="1404" spans="11:11" x14ac:dyDescent="0.25">
      <c r="K1404" s="140"/>
    </row>
    <row r="1405" spans="11:11" x14ac:dyDescent="0.25">
      <c r="K1405" s="140"/>
    </row>
    <row r="1406" spans="11:11" x14ac:dyDescent="0.25">
      <c r="K1406" s="140"/>
    </row>
    <row r="1407" spans="11:11" x14ac:dyDescent="0.25">
      <c r="K1407" s="140"/>
    </row>
    <row r="1408" spans="11:11" x14ac:dyDescent="0.25">
      <c r="K1408" s="140"/>
    </row>
    <row r="1409" spans="11:11" x14ac:dyDescent="0.25">
      <c r="K1409" s="140"/>
    </row>
    <row r="1410" spans="11:11" x14ac:dyDescent="0.25">
      <c r="K1410" s="140"/>
    </row>
    <row r="1411" spans="11:11" x14ac:dyDescent="0.25">
      <c r="K1411" s="140"/>
    </row>
    <row r="1412" spans="11:11" x14ac:dyDescent="0.25">
      <c r="K1412" s="140"/>
    </row>
    <row r="1413" spans="11:11" x14ac:dyDescent="0.25">
      <c r="K1413" s="140"/>
    </row>
    <row r="1414" spans="11:11" x14ac:dyDescent="0.25">
      <c r="K1414" s="140"/>
    </row>
    <row r="1415" spans="11:11" x14ac:dyDescent="0.25">
      <c r="K1415" s="140"/>
    </row>
    <row r="1416" spans="11:11" x14ac:dyDescent="0.25">
      <c r="K1416" s="140"/>
    </row>
    <row r="1417" spans="11:11" x14ac:dyDescent="0.25">
      <c r="K1417" s="140"/>
    </row>
    <row r="1418" spans="11:11" x14ac:dyDescent="0.25">
      <c r="K1418" s="140"/>
    </row>
    <row r="1419" spans="11:11" x14ac:dyDescent="0.25">
      <c r="K1419" s="140"/>
    </row>
    <row r="1420" spans="11:11" x14ac:dyDescent="0.25">
      <c r="K1420" s="140"/>
    </row>
    <row r="1421" spans="11:11" x14ac:dyDescent="0.25">
      <c r="K1421" s="140"/>
    </row>
    <row r="1422" spans="11:11" x14ac:dyDescent="0.25">
      <c r="K1422" s="140"/>
    </row>
    <row r="1423" spans="11:11" x14ac:dyDescent="0.25">
      <c r="K1423" s="140"/>
    </row>
    <row r="1424" spans="11:11" x14ac:dyDescent="0.25">
      <c r="K1424" s="140"/>
    </row>
    <row r="1425" spans="11:11" x14ac:dyDescent="0.25">
      <c r="K1425" s="140"/>
    </row>
    <row r="1426" spans="11:11" x14ac:dyDescent="0.25">
      <c r="K1426" s="140"/>
    </row>
    <row r="1427" spans="11:11" x14ac:dyDescent="0.25">
      <c r="K1427" s="140"/>
    </row>
    <row r="1428" spans="11:11" x14ac:dyDescent="0.25">
      <c r="K1428" s="140"/>
    </row>
    <row r="1429" spans="11:11" x14ac:dyDescent="0.25">
      <c r="K1429" s="140"/>
    </row>
    <row r="1430" spans="11:11" x14ac:dyDescent="0.25">
      <c r="K1430" s="140"/>
    </row>
    <row r="1431" spans="11:11" x14ac:dyDescent="0.25">
      <c r="K1431" s="140"/>
    </row>
    <row r="1432" spans="11:11" x14ac:dyDescent="0.25">
      <c r="K1432" s="140"/>
    </row>
    <row r="1433" spans="11:11" x14ac:dyDescent="0.25">
      <c r="K1433" s="140"/>
    </row>
    <row r="1434" spans="11:11" x14ac:dyDescent="0.25">
      <c r="K1434" s="140"/>
    </row>
    <row r="1435" spans="11:11" x14ac:dyDescent="0.25">
      <c r="K1435" s="140"/>
    </row>
    <row r="1436" spans="11:11" x14ac:dyDescent="0.25">
      <c r="K1436" s="140"/>
    </row>
    <row r="1437" spans="11:11" x14ac:dyDescent="0.25">
      <c r="K1437" s="140"/>
    </row>
    <row r="1438" spans="11:11" x14ac:dyDescent="0.25">
      <c r="K1438" s="140"/>
    </row>
    <row r="1439" spans="11:11" x14ac:dyDescent="0.25">
      <c r="K1439" s="140"/>
    </row>
    <row r="1440" spans="11:11" x14ac:dyDescent="0.25">
      <c r="K1440" s="140"/>
    </row>
    <row r="1441" spans="11:11" x14ac:dyDescent="0.25">
      <c r="K1441" s="140"/>
    </row>
    <row r="1442" spans="11:11" x14ac:dyDescent="0.25">
      <c r="K1442" s="140"/>
    </row>
    <row r="1443" spans="11:11" x14ac:dyDescent="0.25">
      <c r="K1443" s="140"/>
    </row>
    <row r="1444" spans="11:11" x14ac:dyDescent="0.25">
      <c r="K1444" s="140"/>
    </row>
    <row r="1445" spans="11:11" x14ac:dyDescent="0.25">
      <c r="K1445" s="140"/>
    </row>
    <row r="1446" spans="11:11" x14ac:dyDescent="0.25">
      <c r="K1446" s="140"/>
    </row>
    <row r="1447" spans="11:11" x14ac:dyDescent="0.25">
      <c r="K1447" s="140"/>
    </row>
    <row r="1448" spans="11:11" x14ac:dyDescent="0.25">
      <c r="K1448" s="140"/>
    </row>
    <row r="1449" spans="11:11" x14ac:dyDescent="0.25">
      <c r="K1449" s="140"/>
    </row>
    <row r="1450" spans="11:11" x14ac:dyDescent="0.25">
      <c r="K1450" s="140"/>
    </row>
    <row r="1451" spans="11:11" x14ac:dyDescent="0.25">
      <c r="K1451" s="140"/>
    </row>
    <row r="1452" spans="11:11" x14ac:dyDescent="0.25">
      <c r="K1452" s="140"/>
    </row>
    <row r="1453" spans="11:11" x14ac:dyDescent="0.25">
      <c r="K1453" s="140"/>
    </row>
    <row r="1454" spans="11:11" x14ac:dyDescent="0.25">
      <c r="K1454" s="140"/>
    </row>
    <row r="1455" spans="11:11" x14ac:dyDescent="0.25">
      <c r="K1455" s="140"/>
    </row>
    <row r="1456" spans="11:11" x14ac:dyDescent="0.25">
      <c r="K1456" s="140"/>
    </row>
    <row r="1457" spans="11:11" x14ac:dyDescent="0.25">
      <c r="K1457" s="140"/>
    </row>
    <row r="1458" spans="11:11" x14ac:dyDescent="0.25">
      <c r="K1458" s="140"/>
    </row>
    <row r="1459" spans="11:11" x14ac:dyDescent="0.25">
      <c r="K1459" s="140"/>
    </row>
    <row r="1460" spans="11:11" x14ac:dyDescent="0.25">
      <c r="K1460" s="140"/>
    </row>
    <row r="1461" spans="11:11" x14ac:dyDescent="0.25">
      <c r="K1461" s="140"/>
    </row>
    <row r="1462" spans="11:11" x14ac:dyDescent="0.25">
      <c r="K1462" s="140"/>
    </row>
    <row r="1463" spans="11:11" x14ac:dyDescent="0.25">
      <c r="K1463" s="140"/>
    </row>
    <row r="1464" spans="11:11" x14ac:dyDescent="0.25">
      <c r="K1464" s="140"/>
    </row>
    <row r="1465" spans="11:11" x14ac:dyDescent="0.25">
      <c r="K1465" s="140"/>
    </row>
    <row r="1466" spans="11:11" x14ac:dyDescent="0.25">
      <c r="K1466" s="140"/>
    </row>
    <row r="1467" spans="11:11" x14ac:dyDescent="0.25">
      <c r="K1467" s="140"/>
    </row>
    <row r="1468" spans="11:11" x14ac:dyDescent="0.25">
      <c r="K1468" s="140"/>
    </row>
    <row r="1469" spans="11:11" x14ac:dyDescent="0.25">
      <c r="K1469" s="140"/>
    </row>
    <row r="1470" spans="11:11" x14ac:dyDescent="0.25">
      <c r="K1470" s="140"/>
    </row>
    <row r="1471" spans="11:11" x14ac:dyDescent="0.25">
      <c r="K1471" s="140"/>
    </row>
    <row r="1472" spans="11:11" x14ac:dyDescent="0.25">
      <c r="K1472" s="140"/>
    </row>
    <row r="1473" spans="11:11" x14ac:dyDescent="0.25">
      <c r="K1473" s="140"/>
    </row>
    <row r="1474" spans="11:11" x14ac:dyDescent="0.25">
      <c r="K1474" s="140"/>
    </row>
    <row r="1475" spans="11:11" x14ac:dyDescent="0.25">
      <c r="K1475" s="140"/>
    </row>
    <row r="1476" spans="11:11" x14ac:dyDescent="0.25">
      <c r="K1476" s="140"/>
    </row>
    <row r="1477" spans="11:11" x14ac:dyDescent="0.25">
      <c r="K1477" s="140"/>
    </row>
    <row r="1478" spans="11:11" x14ac:dyDescent="0.25">
      <c r="K1478" s="140"/>
    </row>
    <row r="1479" spans="11:11" x14ac:dyDescent="0.25">
      <c r="K1479" s="140"/>
    </row>
    <row r="1480" spans="11:11" x14ac:dyDescent="0.25">
      <c r="K1480" s="140"/>
    </row>
    <row r="1481" spans="11:11" x14ac:dyDescent="0.25">
      <c r="K1481" s="140"/>
    </row>
    <row r="1482" spans="11:11" x14ac:dyDescent="0.25">
      <c r="K1482" s="140"/>
    </row>
    <row r="1483" spans="11:11" x14ac:dyDescent="0.25">
      <c r="K1483" s="140"/>
    </row>
    <row r="1484" spans="11:11" x14ac:dyDescent="0.25">
      <c r="K1484" s="140"/>
    </row>
    <row r="1485" spans="11:11" x14ac:dyDescent="0.25">
      <c r="K1485" s="140"/>
    </row>
    <row r="1486" spans="11:11" x14ac:dyDescent="0.25">
      <c r="K1486" s="140"/>
    </row>
    <row r="1487" spans="11:11" x14ac:dyDescent="0.25">
      <c r="K1487" s="140"/>
    </row>
    <row r="1488" spans="11:11" x14ac:dyDescent="0.25">
      <c r="K1488" s="140"/>
    </row>
    <row r="1489" spans="11:11" x14ac:dyDescent="0.25">
      <c r="K1489" s="140"/>
    </row>
    <row r="1490" spans="11:11" x14ac:dyDescent="0.25">
      <c r="K1490" s="140"/>
    </row>
    <row r="1491" spans="11:11" x14ac:dyDescent="0.25">
      <c r="K1491" s="140"/>
    </row>
    <row r="1492" spans="11:11" x14ac:dyDescent="0.25">
      <c r="K1492" s="140"/>
    </row>
    <row r="1493" spans="11:11" x14ac:dyDescent="0.25">
      <c r="K1493" s="140"/>
    </row>
    <row r="1494" spans="11:11" x14ac:dyDescent="0.25">
      <c r="K1494" s="140"/>
    </row>
    <row r="1495" spans="11:11" x14ac:dyDescent="0.25">
      <c r="K1495" s="140"/>
    </row>
    <row r="1496" spans="11:11" x14ac:dyDescent="0.25">
      <c r="K1496" s="140"/>
    </row>
    <row r="1497" spans="11:11" x14ac:dyDescent="0.25">
      <c r="K1497" s="140"/>
    </row>
    <row r="1498" spans="11:11" x14ac:dyDescent="0.25">
      <c r="K1498" s="140"/>
    </row>
    <row r="1499" spans="11:11" x14ac:dyDescent="0.25">
      <c r="K1499" s="140"/>
    </row>
    <row r="1500" spans="11:11" x14ac:dyDescent="0.25">
      <c r="K1500" s="140"/>
    </row>
    <row r="1501" spans="11:11" x14ac:dyDescent="0.25">
      <c r="K1501" s="140"/>
    </row>
    <row r="1502" spans="11:11" x14ac:dyDescent="0.25">
      <c r="K1502" s="140"/>
    </row>
    <row r="1503" spans="11:11" x14ac:dyDescent="0.25">
      <c r="K1503" s="140"/>
    </row>
    <row r="1504" spans="11:11" x14ac:dyDescent="0.25">
      <c r="K1504" s="140"/>
    </row>
    <row r="1505" spans="11:11" x14ac:dyDescent="0.25">
      <c r="K1505" s="140"/>
    </row>
    <row r="1506" spans="11:11" x14ac:dyDescent="0.25">
      <c r="K1506" s="140"/>
    </row>
    <row r="1507" spans="11:11" x14ac:dyDescent="0.25">
      <c r="K1507" s="140"/>
    </row>
    <row r="1508" spans="11:11" x14ac:dyDescent="0.25">
      <c r="K1508" s="140"/>
    </row>
    <row r="1509" spans="11:11" x14ac:dyDescent="0.25">
      <c r="K1509" s="140"/>
    </row>
    <row r="1510" spans="11:11" x14ac:dyDescent="0.25">
      <c r="K1510" s="140"/>
    </row>
    <row r="1511" spans="11:11" x14ac:dyDescent="0.25">
      <c r="K1511" s="140"/>
    </row>
    <row r="1512" spans="11:11" x14ac:dyDescent="0.25">
      <c r="K1512" s="140"/>
    </row>
    <row r="1513" spans="11:11" x14ac:dyDescent="0.25">
      <c r="K1513" s="140"/>
    </row>
    <row r="1514" spans="11:11" x14ac:dyDescent="0.25">
      <c r="K1514" s="140"/>
    </row>
    <row r="1515" spans="11:11" x14ac:dyDescent="0.25">
      <c r="K1515" s="140"/>
    </row>
    <row r="1516" spans="11:11" x14ac:dyDescent="0.25">
      <c r="K1516" s="140"/>
    </row>
    <row r="1517" spans="11:11" x14ac:dyDescent="0.25">
      <c r="K1517" s="140"/>
    </row>
    <row r="1518" spans="11:11" x14ac:dyDescent="0.25">
      <c r="K1518" s="140"/>
    </row>
    <row r="1519" spans="11:11" x14ac:dyDescent="0.25">
      <c r="K1519" s="140"/>
    </row>
    <row r="1520" spans="11:11" x14ac:dyDescent="0.25">
      <c r="K1520" s="140"/>
    </row>
    <row r="1521" spans="11:11" x14ac:dyDescent="0.25">
      <c r="K1521" s="140"/>
    </row>
    <row r="1522" spans="11:11" x14ac:dyDescent="0.25">
      <c r="K1522" s="140"/>
    </row>
    <row r="1523" spans="11:11" x14ac:dyDescent="0.25">
      <c r="K1523" s="140"/>
    </row>
    <row r="1524" spans="11:11" x14ac:dyDescent="0.25">
      <c r="K1524" s="140"/>
    </row>
    <row r="1525" spans="11:11" x14ac:dyDescent="0.25">
      <c r="K1525" s="140"/>
    </row>
    <row r="1526" spans="11:11" x14ac:dyDescent="0.25">
      <c r="K1526" s="140"/>
    </row>
    <row r="1527" spans="11:11" x14ac:dyDescent="0.25">
      <c r="K1527" s="140"/>
    </row>
    <row r="1528" spans="11:11" x14ac:dyDescent="0.25">
      <c r="K1528" s="140"/>
    </row>
    <row r="1529" spans="11:11" x14ac:dyDescent="0.25">
      <c r="K1529" s="140"/>
    </row>
    <row r="1530" spans="11:11" x14ac:dyDescent="0.25">
      <c r="K1530" s="140"/>
    </row>
    <row r="1531" spans="11:11" x14ac:dyDescent="0.25">
      <c r="K1531" s="140"/>
    </row>
    <row r="1532" spans="11:11" x14ac:dyDescent="0.25">
      <c r="K1532" s="140"/>
    </row>
    <row r="1533" spans="11:11" x14ac:dyDescent="0.25">
      <c r="K1533" s="140"/>
    </row>
    <row r="1534" spans="11:11" x14ac:dyDescent="0.25">
      <c r="K1534" s="140"/>
    </row>
    <row r="1535" spans="11:11" x14ac:dyDescent="0.25">
      <c r="K1535" s="140"/>
    </row>
    <row r="1536" spans="11:11" x14ac:dyDescent="0.25">
      <c r="K1536" s="140"/>
    </row>
    <row r="1537" spans="11:11" x14ac:dyDescent="0.25">
      <c r="K1537" s="140"/>
    </row>
    <row r="1538" spans="11:11" x14ac:dyDescent="0.25">
      <c r="K1538" s="140"/>
    </row>
    <row r="1539" spans="11:11" x14ac:dyDescent="0.25">
      <c r="K1539" s="140"/>
    </row>
    <row r="1540" spans="11:11" x14ac:dyDescent="0.25">
      <c r="K1540" s="140"/>
    </row>
    <row r="1541" spans="11:11" x14ac:dyDescent="0.25">
      <c r="K1541" s="140"/>
    </row>
    <row r="1542" spans="11:11" x14ac:dyDescent="0.25">
      <c r="K1542" s="140"/>
    </row>
    <row r="1543" spans="11:11" x14ac:dyDescent="0.25">
      <c r="K1543" s="140"/>
    </row>
    <row r="1544" spans="11:11" x14ac:dyDescent="0.25">
      <c r="K1544" s="140"/>
    </row>
    <row r="1545" spans="11:11" x14ac:dyDescent="0.25">
      <c r="K1545" s="140"/>
    </row>
    <row r="1546" spans="11:11" x14ac:dyDescent="0.25">
      <c r="K1546" s="140"/>
    </row>
    <row r="1547" spans="11:11" x14ac:dyDescent="0.25">
      <c r="K1547" s="140"/>
    </row>
    <row r="1548" spans="11:11" x14ac:dyDescent="0.25">
      <c r="K1548" s="140"/>
    </row>
    <row r="1549" spans="11:11" x14ac:dyDescent="0.25">
      <c r="K1549" s="140"/>
    </row>
    <row r="1550" spans="11:11" x14ac:dyDescent="0.25">
      <c r="K1550" s="140"/>
    </row>
    <row r="1551" spans="11:11" x14ac:dyDescent="0.25">
      <c r="K1551" s="140"/>
    </row>
    <row r="1552" spans="11:11" x14ac:dyDescent="0.25">
      <c r="K1552" s="140"/>
    </row>
    <row r="1553" spans="11:11" x14ac:dyDescent="0.25">
      <c r="K1553" s="140"/>
    </row>
    <row r="1554" spans="11:11" x14ac:dyDescent="0.25">
      <c r="K1554" s="140"/>
    </row>
    <row r="1555" spans="11:11" x14ac:dyDescent="0.25">
      <c r="K1555" s="140"/>
    </row>
    <row r="1556" spans="11:11" x14ac:dyDescent="0.25">
      <c r="K1556" s="140"/>
    </row>
    <row r="1557" spans="11:11" x14ac:dyDescent="0.25">
      <c r="K1557" s="140"/>
    </row>
    <row r="1558" spans="11:11" x14ac:dyDescent="0.25">
      <c r="K1558" s="140"/>
    </row>
    <row r="1559" spans="11:11" x14ac:dyDescent="0.25">
      <c r="K1559" s="140"/>
    </row>
    <row r="1560" spans="11:11" x14ac:dyDescent="0.25">
      <c r="K1560" s="140"/>
    </row>
    <row r="1561" spans="11:11" x14ac:dyDescent="0.25">
      <c r="K1561" s="140"/>
    </row>
    <row r="1562" spans="11:11" x14ac:dyDescent="0.25">
      <c r="K1562" s="140"/>
    </row>
    <row r="1563" spans="11:11" x14ac:dyDescent="0.25">
      <c r="K1563" s="140"/>
    </row>
    <row r="1564" spans="11:11" x14ac:dyDescent="0.25">
      <c r="K1564" s="140"/>
    </row>
    <row r="1565" spans="11:11" x14ac:dyDescent="0.25">
      <c r="K1565" s="140"/>
    </row>
    <row r="1566" spans="11:11" x14ac:dyDescent="0.25">
      <c r="K1566" s="140"/>
    </row>
    <row r="1567" spans="11:11" x14ac:dyDescent="0.25">
      <c r="K1567" s="140"/>
    </row>
    <row r="1568" spans="11:11" x14ac:dyDescent="0.25">
      <c r="K1568" s="140"/>
    </row>
    <row r="1569" spans="11:11" x14ac:dyDescent="0.25">
      <c r="K1569" s="140"/>
    </row>
    <row r="1570" spans="11:11" x14ac:dyDescent="0.25">
      <c r="K1570" s="140"/>
    </row>
    <row r="1571" spans="11:11" x14ac:dyDescent="0.25">
      <c r="K1571" s="140"/>
    </row>
    <row r="1572" spans="11:11" x14ac:dyDescent="0.25">
      <c r="K1572" s="140"/>
    </row>
    <row r="1573" spans="11:11" x14ac:dyDescent="0.25">
      <c r="K1573" s="140"/>
    </row>
    <row r="1574" spans="11:11" x14ac:dyDescent="0.25">
      <c r="K1574" s="140"/>
    </row>
    <row r="1575" spans="11:11" x14ac:dyDescent="0.25">
      <c r="K1575" s="140"/>
    </row>
    <row r="1576" spans="11:11" x14ac:dyDescent="0.25">
      <c r="K1576" s="140"/>
    </row>
    <row r="1577" spans="11:11" x14ac:dyDescent="0.25">
      <c r="K1577" s="140"/>
    </row>
    <row r="1578" spans="11:11" x14ac:dyDescent="0.25">
      <c r="K1578" s="140"/>
    </row>
    <row r="1579" spans="11:11" x14ac:dyDescent="0.25">
      <c r="K1579" s="140"/>
    </row>
    <row r="1580" spans="11:11" x14ac:dyDescent="0.25">
      <c r="K1580" s="140"/>
    </row>
    <row r="1581" spans="11:11" x14ac:dyDescent="0.25">
      <c r="K1581" s="140"/>
    </row>
    <row r="1582" spans="11:11" x14ac:dyDescent="0.25">
      <c r="K1582" s="140"/>
    </row>
    <row r="1583" spans="11:11" x14ac:dyDescent="0.25">
      <c r="K1583" s="140"/>
    </row>
    <row r="1584" spans="11:11" x14ac:dyDescent="0.25">
      <c r="K1584" s="140"/>
    </row>
    <row r="1585" spans="11:11" x14ac:dyDescent="0.25">
      <c r="K1585" s="140"/>
    </row>
    <row r="1586" spans="11:11" x14ac:dyDescent="0.25">
      <c r="K1586" s="140"/>
    </row>
    <row r="1587" spans="11:11" x14ac:dyDescent="0.25">
      <c r="K1587" s="140"/>
    </row>
    <row r="1588" spans="11:11" x14ac:dyDescent="0.25">
      <c r="K1588" s="140"/>
    </row>
    <row r="1589" spans="11:11" x14ac:dyDescent="0.25">
      <c r="K1589" s="140"/>
    </row>
    <row r="1590" spans="11:11" x14ac:dyDescent="0.25">
      <c r="K1590" s="140"/>
    </row>
    <row r="1591" spans="11:11" x14ac:dyDescent="0.25">
      <c r="K1591" s="140"/>
    </row>
    <row r="1592" spans="11:11" x14ac:dyDescent="0.25">
      <c r="K1592" s="140"/>
    </row>
    <row r="1593" spans="11:11" x14ac:dyDescent="0.25">
      <c r="K1593" s="140"/>
    </row>
    <row r="1594" spans="11:11" x14ac:dyDescent="0.25">
      <c r="K1594" s="140"/>
    </row>
    <row r="1595" spans="11:11" x14ac:dyDescent="0.25">
      <c r="K1595" s="140"/>
    </row>
    <row r="1596" spans="11:11" x14ac:dyDescent="0.25">
      <c r="K1596" s="140"/>
    </row>
    <row r="1597" spans="11:11" x14ac:dyDescent="0.25">
      <c r="K1597" s="140"/>
    </row>
    <row r="1598" spans="11:11" x14ac:dyDescent="0.25">
      <c r="K1598" s="140"/>
    </row>
    <row r="1599" spans="11:11" x14ac:dyDescent="0.25">
      <c r="K1599" s="140"/>
    </row>
    <row r="1600" spans="11:11" x14ac:dyDescent="0.25">
      <c r="K1600" s="140"/>
    </row>
    <row r="1601" spans="11:11" x14ac:dyDescent="0.25">
      <c r="K1601" s="140"/>
    </row>
    <row r="1602" spans="11:11" x14ac:dyDescent="0.25">
      <c r="K1602" s="140"/>
    </row>
    <row r="1603" spans="11:11" x14ac:dyDescent="0.25">
      <c r="K1603" s="140"/>
    </row>
    <row r="1604" spans="11:11" x14ac:dyDescent="0.25">
      <c r="K1604" s="140"/>
    </row>
    <row r="1605" spans="11:11" x14ac:dyDescent="0.25">
      <c r="K1605" s="140"/>
    </row>
    <row r="1606" spans="11:11" x14ac:dyDescent="0.25">
      <c r="K1606" s="140"/>
    </row>
    <row r="1607" spans="11:11" x14ac:dyDescent="0.25">
      <c r="K1607" s="140"/>
    </row>
    <row r="1608" spans="11:11" x14ac:dyDescent="0.25">
      <c r="K1608" s="140"/>
    </row>
    <row r="1609" spans="11:11" x14ac:dyDescent="0.25">
      <c r="K1609" s="140"/>
    </row>
    <row r="1610" spans="11:11" x14ac:dyDescent="0.25">
      <c r="K1610" s="140"/>
    </row>
    <row r="1611" spans="11:11" x14ac:dyDescent="0.25">
      <c r="K1611" s="140"/>
    </row>
    <row r="1612" spans="11:11" x14ac:dyDescent="0.25">
      <c r="K1612" s="140"/>
    </row>
    <row r="1613" spans="11:11" x14ac:dyDescent="0.25">
      <c r="K1613" s="140"/>
    </row>
    <row r="1614" spans="11:11" x14ac:dyDescent="0.25">
      <c r="K1614" s="140"/>
    </row>
    <row r="1615" spans="11:11" x14ac:dyDescent="0.25">
      <c r="K1615" s="140"/>
    </row>
    <row r="1616" spans="11:11" x14ac:dyDescent="0.25">
      <c r="K1616" s="140"/>
    </row>
    <row r="1617" spans="11:11" x14ac:dyDescent="0.25">
      <c r="K1617" s="140"/>
    </row>
    <row r="1618" spans="11:11" x14ac:dyDescent="0.25">
      <c r="K1618" s="140"/>
    </row>
    <row r="1619" spans="11:11" x14ac:dyDescent="0.25">
      <c r="K1619" s="140"/>
    </row>
    <row r="1620" spans="11:11" x14ac:dyDescent="0.25">
      <c r="K1620" s="140"/>
    </row>
    <row r="1621" spans="11:11" x14ac:dyDescent="0.25">
      <c r="K1621" s="140"/>
    </row>
    <row r="1622" spans="11:11" x14ac:dyDescent="0.25">
      <c r="K1622" s="140"/>
    </row>
    <row r="1623" spans="11:11" x14ac:dyDescent="0.25">
      <c r="K1623" s="140"/>
    </row>
    <row r="1624" spans="11:11" x14ac:dyDescent="0.25">
      <c r="K1624" s="140"/>
    </row>
    <row r="1625" spans="11:11" x14ac:dyDescent="0.25">
      <c r="K1625" s="140"/>
    </row>
    <row r="1626" spans="11:11" x14ac:dyDescent="0.25">
      <c r="K1626" s="140"/>
    </row>
    <row r="1627" spans="11:11" x14ac:dyDescent="0.25">
      <c r="K1627" s="140"/>
    </row>
    <row r="1628" spans="11:11" x14ac:dyDescent="0.25">
      <c r="K1628" s="140"/>
    </row>
    <row r="1629" spans="11:11" x14ac:dyDescent="0.25">
      <c r="K1629" s="140"/>
    </row>
    <row r="1630" spans="11:11" x14ac:dyDescent="0.25">
      <c r="K1630" s="140"/>
    </row>
    <row r="1631" spans="11:11" x14ac:dyDescent="0.25">
      <c r="K1631" s="140"/>
    </row>
    <row r="1632" spans="11:11" x14ac:dyDescent="0.25">
      <c r="K1632" s="140"/>
    </row>
    <row r="1633" spans="11:11" x14ac:dyDescent="0.25">
      <c r="K1633" s="140"/>
    </row>
    <row r="1634" spans="11:11" x14ac:dyDescent="0.25">
      <c r="K1634" s="140"/>
    </row>
    <row r="1635" spans="11:11" x14ac:dyDescent="0.25">
      <c r="K1635" s="140"/>
    </row>
    <row r="1636" spans="11:11" x14ac:dyDescent="0.25">
      <c r="K1636" s="140"/>
    </row>
    <row r="1637" spans="11:11" x14ac:dyDescent="0.25">
      <c r="K1637" s="140"/>
    </row>
    <row r="1638" spans="11:11" x14ac:dyDescent="0.25">
      <c r="K1638" s="140"/>
    </row>
    <row r="1639" spans="11:11" x14ac:dyDescent="0.25">
      <c r="K1639" s="140"/>
    </row>
    <row r="1640" spans="11:11" x14ac:dyDescent="0.25">
      <c r="K1640" s="140"/>
    </row>
    <row r="1641" spans="11:11" x14ac:dyDescent="0.25">
      <c r="K1641" s="140"/>
    </row>
    <row r="1642" spans="11:11" x14ac:dyDescent="0.25">
      <c r="K1642" s="140"/>
    </row>
    <row r="1643" spans="11:11" x14ac:dyDescent="0.25">
      <c r="K1643" s="140"/>
    </row>
    <row r="1644" spans="11:11" x14ac:dyDescent="0.25">
      <c r="K1644" s="140"/>
    </row>
    <row r="1645" spans="11:11" x14ac:dyDescent="0.25">
      <c r="K1645" s="140"/>
    </row>
    <row r="1646" spans="11:11" x14ac:dyDescent="0.25">
      <c r="K1646" s="140"/>
    </row>
    <row r="1647" spans="11:11" x14ac:dyDescent="0.25">
      <c r="K1647" s="140"/>
    </row>
    <row r="1648" spans="11:11" x14ac:dyDescent="0.25">
      <c r="K1648" s="140"/>
    </row>
    <row r="1649" spans="11:11" x14ac:dyDescent="0.25">
      <c r="K1649" s="140"/>
    </row>
    <row r="1650" spans="11:11" x14ac:dyDescent="0.25">
      <c r="K1650" s="140"/>
    </row>
    <row r="1651" spans="11:11" x14ac:dyDescent="0.25">
      <c r="K1651" s="140"/>
    </row>
    <row r="1652" spans="11:11" x14ac:dyDescent="0.25">
      <c r="K1652" s="140"/>
    </row>
    <row r="1653" spans="11:11" x14ac:dyDescent="0.25">
      <c r="K1653" s="140"/>
    </row>
    <row r="1654" spans="11:11" x14ac:dyDescent="0.25">
      <c r="K1654" s="140"/>
    </row>
    <row r="1655" spans="11:11" x14ac:dyDescent="0.25">
      <c r="K1655" s="140"/>
    </row>
    <row r="1656" spans="11:11" x14ac:dyDescent="0.25">
      <c r="K1656" s="140"/>
    </row>
    <row r="1657" spans="11:11" x14ac:dyDescent="0.25">
      <c r="K1657" s="140"/>
    </row>
    <row r="1658" spans="11:11" x14ac:dyDescent="0.25">
      <c r="K1658" s="140"/>
    </row>
    <row r="1659" spans="11:11" x14ac:dyDescent="0.25">
      <c r="K1659" s="140"/>
    </row>
    <row r="1660" spans="11:11" x14ac:dyDescent="0.25">
      <c r="K1660" s="140"/>
    </row>
    <row r="1661" spans="11:11" x14ac:dyDescent="0.25">
      <c r="K1661" s="140"/>
    </row>
    <row r="1662" spans="11:11" x14ac:dyDescent="0.25">
      <c r="K1662" s="140"/>
    </row>
    <row r="1663" spans="11:11" x14ac:dyDescent="0.25">
      <c r="K1663" s="140"/>
    </row>
    <row r="1664" spans="11:11" x14ac:dyDescent="0.25">
      <c r="K1664" s="140"/>
    </row>
    <row r="1665" spans="11:11" x14ac:dyDescent="0.25">
      <c r="K1665" s="140"/>
    </row>
    <row r="1666" spans="11:11" x14ac:dyDescent="0.25">
      <c r="K1666" s="140"/>
    </row>
    <row r="1667" spans="11:11" x14ac:dyDescent="0.25">
      <c r="K1667" s="140"/>
    </row>
    <row r="1668" spans="11:11" x14ac:dyDescent="0.25">
      <c r="K1668" s="140"/>
    </row>
    <row r="1669" spans="11:11" x14ac:dyDescent="0.25">
      <c r="K1669" s="140"/>
    </row>
    <row r="1670" spans="11:11" x14ac:dyDescent="0.25">
      <c r="K1670" s="140"/>
    </row>
    <row r="1671" spans="11:11" x14ac:dyDescent="0.25">
      <c r="K1671" s="140"/>
    </row>
    <row r="1672" spans="11:11" x14ac:dyDescent="0.25">
      <c r="K1672" s="140"/>
    </row>
    <row r="1673" spans="11:11" x14ac:dyDescent="0.25">
      <c r="K1673" s="140"/>
    </row>
    <row r="1674" spans="11:11" x14ac:dyDescent="0.25">
      <c r="K1674" s="140"/>
    </row>
    <row r="1675" spans="11:11" x14ac:dyDescent="0.25">
      <c r="K1675" s="140"/>
    </row>
    <row r="1676" spans="11:11" x14ac:dyDescent="0.25">
      <c r="K1676" s="140"/>
    </row>
    <row r="1677" spans="11:11" x14ac:dyDescent="0.25">
      <c r="K1677" s="140"/>
    </row>
    <row r="1678" spans="11:11" x14ac:dyDescent="0.25">
      <c r="K1678" s="140"/>
    </row>
    <row r="1679" spans="11:11" x14ac:dyDescent="0.25">
      <c r="K1679" s="140"/>
    </row>
    <row r="1680" spans="11:11" x14ac:dyDescent="0.25">
      <c r="K1680" s="140"/>
    </row>
    <row r="1681" spans="11:11" x14ac:dyDescent="0.25">
      <c r="K1681" s="140"/>
    </row>
    <row r="1682" spans="11:11" x14ac:dyDescent="0.25">
      <c r="K1682" s="140"/>
    </row>
    <row r="1683" spans="11:11" x14ac:dyDescent="0.25">
      <c r="K1683" s="140"/>
    </row>
    <row r="1684" spans="11:11" x14ac:dyDescent="0.25">
      <c r="K1684" s="140"/>
    </row>
    <row r="1685" spans="11:11" x14ac:dyDescent="0.25">
      <c r="K1685" s="140"/>
    </row>
    <row r="1686" spans="11:11" x14ac:dyDescent="0.25">
      <c r="K1686" s="140"/>
    </row>
    <row r="1687" spans="11:11" x14ac:dyDescent="0.25">
      <c r="K1687" s="140"/>
    </row>
    <row r="1688" spans="11:11" x14ac:dyDescent="0.25">
      <c r="K1688" s="140"/>
    </row>
    <row r="1689" spans="11:11" x14ac:dyDescent="0.25">
      <c r="K1689" s="140"/>
    </row>
    <row r="1690" spans="11:11" x14ac:dyDescent="0.25">
      <c r="K1690" s="140"/>
    </row>
    <row r="1691" spans="11:11" x14ac:dyDescent="0.25">
      <c r="K1691" s="140"/>
    </row>
    <row r="1692" spans="11:11" x14ac:dyDescent="0.25">
      <c r="K1692" s="140"/>
    </row>
    <row r="1693" spans="11:11" x14ac:dyDescent="0.25">
      <c r="K1693" s="140"/>
    </row>
    <row r="1694" spans="11:11" x14ac:dyDescent="0.25">
      <c r="K1694" s="140"/>
    </row>
    <row r="1695" spans="11:11" x14ac:dyDescent="0.25">
      <c r="K1695" s="140"/>
    </row>
    <row r="1696" spans="11:11" x14ac:dyDescent="0.25">
      <c r="K1696" s="140"/>
    </row>
    <row r="1697" spans="11:11" x14ac:dyDescent="0.25">
      <c r="K1697" s="140"/>
    </row>
    <row r="1698" spans="11:11" x14ac:dyDescent="0.25">
      <c r="K1698" s="140"/>
    </row>
    <row r="1699" spans="11:11" x14ac:dyDescent="0.25">
      <c r="K1699" s="140"/>
    </row>
    <row r="1700" spans="11:11" x14ac:dyDescent="0.25">
      <c r="K1700" s="140"/>
    </row>
    <row r="1701" spans="11:11" x14ac:dyDescent="0.25">
      <c r="K1701" s="140"/>
    </row>
    <row r="1702" spans="11:11" x14ac:dyDescent="0.25">
      <c r="K1702" s="140"/>
    </row>
    <row r="1703" spans="11:11" x14ac:dyDescent="0.25">
      <c r="K1703" s="140"/>
    </row>
    <row r="1704" spans="11:11" x14ac:dyDescent="0.25">
      <c r="K1704" s="140"/>
    </row>
    <row r="1705" spans="11:11" x14ac:dyDescent="0.25">
      <c r="K1705" s="140"/>
    </row>
    <row r="1706" spans="11:11" x14ac:dyDescent="0.25">
      <c r="K1706" s="140"/>
    </row>
    <row r="1707" spans="11:11" x14ac:dyDescent="0.25">
      <c r="K1707" s="140"/>
    </row>
    <row r="1708" spans="11:11" x14ac:dyDescent="0.25">
      <c r="K1708" s="140"/>
    </row>
    <row r="1709" spans="11:11" x14ac:dyDescent="0.25">
      <c r="K1709" s="140"/>
    </row>
    <row r="1710" spans="11:11" x14ac:dyDescent="0.25">
      <c r="K1710" s="140"/>
    </row>
    <row r="1711" spans="11:11" x14ac:dyDescent="0.25">
      <c r="K1711" s="140"/>
    </row>
    <row r="1712" spans="11:11" x14ac:dyDescent="0.25">
      <c r="K1712" s="140"/>
    </row>
    <row r="1713" spans="11:11" x14ac:dyDescent="0.25">
      <c r="K1713" s="140"/>
    </row>
    <row r="1714" spans="11:11" x14ac:dyDescent="0.25">
      <c r="K1714" s="140"/>
    </row>
    <row r="1715" spans="11:11" x14ac:dyDescent="0.25">
      <c r="K1715" s="140"/>
    </row>
    <row r="1716" spans="11:11" x14ac:dyDescent="0.25">
      <c r="K1716" s="140"/>
    </row>
    <row r="1717" spans="11:11" x14ac:dyDescent="0.25">
      <c r="K1717" s="140"/>
    </row>
    <row r="1718" spans="11:11" x14ac:dyDescent="0.25">
      <c r="K1718" s="140"/>
    </row>
    <row r="1719" spans="11:11" x14ac:dyDescent="0.25">
      <c r="K1719" s="140"/>
    </row>
    <row r="1720" spans="11:11" x14ac:dyDescent="0.25">
      <c r="K1720" s="140"/>
    </row>
    <row r="1721" spans="11:11" x14ac:dyDescent="0.25">
      <c r="K1721" s="140"/>
    </row>
    <row r="1722" spans="11:11" x14ac:dyDescent="0.25">
      <c r="K1722" s="140"/>
    </row>
    <row r="1723" spans="11:11" x14ac:dyDescent="0.25">
      <c r="K1723" s="140"/>
    </row>
    <row r="1724" spans="11:11" x14ac:dyDescent="0.25">
      <c r="K1724" s="140"/>
    </row>
    <row r="1725" spans="11:11" x14ac:dyDescent="0.25">
      <c r="K1725" s="140"/>
    </row>
    <row r="1726" spans="11:11" x14ac:dyDescent="0.25">
      <c r="K1726" s="140"/>
    </row>
    <row r="1727" spans="11:11" x14ac:dyDescent="0.25">
      <c r="K1727" s="140"/>
    </row>
    <row r="1728" spans="11:11" x14ac:dyDescent="0.25">
      <c r="K1728" s="140"/>
    </row>
    <row r="1729" spans="11:11" x14ac:dyDescent="0.25">
      <c r="K1729" s="140"/>
    </row>
    <row r="1730" spans="11:11" x14ac:dyDescent="0.25">
      <c r="K1730" s="140"/>
    </row>
    <row r="1731" spans="11:11" x14ac:dyDescent="0.25">
      <c r="K1731" s="140"/>
    </row>
    <row r="1732" spans="11:11" x14ac:dyDescent="0.25">
      <c r="K1732" s="140"/>
    </row>
    <row r="1733" spans="11:11" x14ac:dyDescent="0.25">
      <c r="K1733" s="140"/>
    </row>
    <row r="1734" spans="11:11" x14ac:dyDescent="0.25">
      <c r="K1734" s="140"/>
    </row>
    <row r="1735" spans="11:11" x14ac:dyDescent="0.25">
      <c r="K1735" s="140"/>
    </row>
    <row r="1736" spans="11:11" x14ac:dyDescent="0.25">
      <c r="K1736" s="140"/>
    </row>
    <row r="1737" spans="11:11" x14ac:dyDescent="0.25">
      <c r="K1737" s="140"/>
    </row>
    <row r="1738" spans="11:11" x14ac:dyDescent="0.25">
      <c r="K1738" s="140"/>
    </row>
    <row r="1739" spans="11:11" x14ac:dyDescent="0.25">
      <c r="K1739" s="140"/>
    </row>
    <row r="1740" spans="11:11" x14ac:dyDescent="0.25">
      <c r="K1740" s="140"/>
    </row>
    <row r="1741" spans="11:11" x14ac:dyDescent="0.25">
      <c r="K1741" s="140"/>
    </row>
    <row r="1742" spans="11:11" x14ac:dyDescent="0.25">
      <c r="K1742" s="140"/>
    </row>
    <row r="1743" spans="11:11" x14ac:dyDescent="0.25">
      <c r="K1743" s="140"/>
    </row>
    <row r="1744" spans="11:11" x14ac:dyDescent="0.25">
      <c r="K1744" s="140"/>
    </row>
    <row r="1745" spans="11:11" x14ac:dyDescent="0.25">
      <c r="K1745" s="140"/>
    </row>
    <row r="1746" spans="11:11" x14ac:dyDescent="0.25">
      <c r="K1746" s="140"/>
    </row>
    <row r="1747" spans="11:11" x14ac:dyDescent="0.25">
      <c r="K1747" s="140"/>
    </row>
    <row r="1748" spans="11:11" x14ac:dyDescent="0.25">
      <c r="K1748" s="140"/>
    </row>
    <row r="1749" spans="11:11" x14ac:dyDescent="0.25">
      <c r="K1749" s="140"/>
    </row>
    <row r="1750" spans="11:11" x14ac:dyDescent="0.25">
      <c r="K1750" s="140"/>
    </row>
    <row r="1751" spans="11:11" x14ac:dyDescent="0.25">
      <c r="K1751" s="140"/>
    </row>
    <row r="1752" spans="11:11" x14ac:dyDescent="0.25">
      <c r="K1752" s="140"/>
    </row>
    <row r="1753" spans="11:11" x14ac:dyDescent="0.25">
      <c r="K1753" s="140"/>
    </row>
    <row r="1754" spans="11:11" x14ac:dyDescent="0.25">
      <c r="K1754" s="140"/>
    </row>
    <row r="1755" spans="11:11" x14ac:dyDescent="0.25">
      <c r="K1755" s="140"/>
    </row>
    <row r="1756" spans="11:11" x14ac:dyDescent="0.25">
      <c r="K1756" s="140"/>
    </row>
    <row r="1757" spans="11:11" x14ac:dyDescent="0.25">
      <c r="K1757" s="140"/>
    </row>
    <row r="1758" spans="11:11" x14ac:dyDescent="0.25">
      <c r="K1758" s="140"/>
    </row>
    <row r="1759" spans="11:11" x14ac:dyDescent="0.25">
      <c r="K1759" s="140"/>
    </row>
    <row r="1760" spans="11:11" x14ac:dyDescent="0.25">
      <c r="K1760" s="140"/>
    </row>
    <row r="1761" spans="11:11" x14ac:dyDescent="0.25">
      <c r="K1761" s="140"/>
    </row>
    <row r="1762" spans="11:11" x14ac:dyDescent="0.25">
      <c r="K1762" s="140"/>
    </row>
    <row r="1763" spans="11:11" x14ac:dyDescent="0.25">
      <c r="K1763" s="140"/>
    </row>
    <row r="1764" spans="11:11" x14ac:dyDescent="0.25">
      <c r="K1764" s="140"/>
    </row>
    <row r="1765" spans="11:11" x14ac:dyDescent="0.25">
      <c r="K1765" s="140"/>
    </row>
    <row r="1766" spans="11:11" x14ac:dyDescent="0.25">
      <c r="K1766" s="140"/>
    </row>
    <row r="1767" spans="11:11" x14ac:dyDescent="0.25">
      <c r="K1767" s="140"/>
    </row>
    <row r="1768" spans="11:11" x14ac:dyDescent="0.25">
      <c r="K1768" s="140"/>
    </row>
    <row r="1769" spans="11:11" x14ac:dyDescent="0.25">
      <c r="K1769" s="140"/>
    </row>
    <row r="1770" spans="11:11" x14ac:dyDescent="0.25">
      <c r="K1770" s="140"/>
    </row>
    <row r="1771" spans="11:11" x14ac:dyDescent="0.25">
      <c r="K1771" s="140"/>
    </row>
    <row r="1772" spans="11:11" x14ac:dyDescent="0.25">
      <c r="K1772" s="140"/>
    </row>
    <row r="1773" spans="11:11" x14ac:dyDescent="0.25">
      <c r="K1773" s="140"/>
    </row>
    <row r="1774" spans="11:11" x14ac:dyDescent="0.25">
      <c r="K1774" s="140"/>
    </row>
    <row r="1775" spans="11:11" x14ac:dyDescent="0.25">
      <c r="K1775" s="140"/>
    </row>
    <row r="1776" spans="11:11" x14ac:dyDescent="0.25">
      <c r="K1776" s="140"/>
    </row>
    <row r="1777" spans="11:11" x14ac:dyDescent="0.25">
      <c r="K1777" s="140"/>
    </row>
    <row r="1778" spans="11:11" x14ac:dyDescent="0.25">
      <c r="K1778" s="140"/>
    </row>
    <row r="1779" spans="11:11" x14ac:dyDescent="0.25">
      <c r="K1779" s="140"/>
    </row>
    <row r="1780" spans="11:11" x14ac:dyDescent="0.25">
      <c r="K1780" s="140"/>
    </row>
    <row r="1781" spans="11:11" x14ac:dyDescent="0.25">
      <c r="K1781" s="140"/>
    </row>
    <row r="1782" spans="11:11" x14ac:dyDescent="0.25">
      <c r="K1782" s="140"/>
    </row>
    <row r="1783" spans="11:11" x14ac:dyDescent="0.25">
      <c r="K1783" s="140"/>
    </row>
    <row r="1784" spans="11:11" x14ac:dyDescent="0.25">
      <c r="K1784" s="140"/>
    </row>
    <row r="1785" spans="11:11" x14ac:dyDescent="0.25">
      <c r="K1785" s="140"/>
    </row>
    <row r="1786" spans="11:11" x14ac:dyDescent="0.25">
      <c r="K1786" s="140"/>
    </row>
    <row r="1787" spans="11:11" x14ac:dyDescent="0.25">
      <c r="K1787" s="140"/>
    </row>
    <row r="1788" spans="11:11" x14ac:dyDescent="0.25">
      <c r="K1788" s="140"/>
    </row>
    <row r="1789" spans="11:11" x14ac:dyDescent="0.25">
      <c r="K1789" s="140"/>
    </row>
    <row r="1790" spans="11:11" x14ac:dyDescent="0.25">
      <c r="K1790" s="140"/>
    </row>
    <row r="1791" spans="11:11" x14ac:dyDescent="0.25">
      <c r="K1791" s="140"/>
    </row>
    <row r="1792" spans="11:11" x14ac:dyDescent="0.25">
      <c r="K1792" s="140"/>
    </row>
    <row r="1793" spans="11:11" x14ac:dyDescent="0.25">
      <c r="K1793" s="140"/>
    </row>
    <row r="1794" spans="11:11" x14ac:dyDescent="0.25">
      <c r="K1794" s="140"/>
    </row>
    <row r="1795" spans="11:11" x14ac:dyDescent="0.25">
      <c r="K1795" s="140"/>
    </row>
    <row r="1796" spans="11:11" x14ac:dyDescent="0.25">
      <c r="K1796" s="140"/>
    </row>
    <row r="1797" spans="11:11" x14ac:dyDescent="0.25">
      <c r="K1797" s="140"/>
    </row>
    <row r="1798" spans="11:11" x14ac:dyDescent="0.25">
      <c r="K1798" s="140"/>
    </row>
    <row r="1799" spans="11:11" x14ac:dyDescent="0.25">
      <c r="K1799" s="140"/>
    </row>
    <row r="1800" spans="11:11" x14ac:dyDescent="0.25">
      <c r="K1800" s="140"/>
    </row>
    <row r="1801" spans="11:11" x14ac:dyDescent="0.25">
      <c r="K1801" s="140"/>
    </row>
    <row r="1802" spans="11:11" x14ac:dyDescent="0.25">
      <c r="K1802" s="140"/>
    </row>
    <row r="1803" spans="11:11" x14ac:dyDescent="0.25">
      <c r="K1803" s="140"/>
    </row>
    <row r="1804" spans="11:11" x14ac:dyDescent="0.25">
      <c r="K1804" s="140"/>
    </row>
    <row r="1805" spans="11:11" x14ac:dyDescent="0.25">
      <c r="K1805" s="140"/>
    </row>
    <row r="1806" spans="11:11" x14ac:dyDescent="0.25">
      <c r="K1806" s="140"/>
    </row>
    <row r="1807" spans="11:11" x14ac:dyDescent="0.25">
      <c r="K1807" s="140"/>
    </row>
    <row r="1808" spans="11:11" x14ac:dyDescent="0.25">
      <c r="K1808" s="140"/>
    </row>
    <row r="1809" spans="11:11" x14ac:dyDescent="0.25">
      <c r="K1809" s="140"/>
    </row>
    <row r="1810" spans="11:11" x14ac:dyDescent="0.25">
      <c r="K1810" s="140"/>
    </row>
    <row r="1811" spans="11:11" x14ac:dyDescent="0.25">
      <c r="K1811" s="140"/>
    </row>
    <row r="1812" spans="11:11" x14ac:dyDescent="0.25">
      <c r="K1812" s="140"/>
    </row>
    <row r="1813" spans="11:11" x14ac:dyDescent="0.25">
      <c r="K1813" s="140"/>
    </row>
    <row r="1814" spans="11:11" x14ac:dyDescent="0.25">
      <c r="K1814" s="140"/>
    </row>
    <row r="1815" spans="11:11" x14ac:dyDescent="0.25">
      <c r="K1815" s="140"/>
    </row>
    <row r="1816" spans="11:11" x14ac:dyDescent="0.25">
      <c r="K1816" s="140"/>
    </row>
    <row r="1817" spans="11:11" x14ac:dyDescent="0.25">
      <c r="K1817" s="140"/>
    </row>
    <row r="1818" spans="11:11" x14ac:dyDescent="0.25">
      <c r="K1818" s="140"/>
    </row>
    <row r="1819" spans="11:11" x14ac:dyDescent="0.25">
      <c r="K1819" s="140"/>
    </row>
    <row r="1820" spans="11:11" x14ac:dyDescent="0.25">
      <c r="K1820" s="140"/>
    </row>
    <row r="1821" spans="11:11" x14ac:dyDescent="0.25">
      <c r="K1821" s="140"/>
    </row>
    <row r="1822" spans="11:11" x14ac:dyDescent="0.25">
      <c r="K1822" s="140"/>
    </row>
    <row r="1823" spans="11:11" x14ac:dyDescent="0.25">
      <c r="K1823" s="140"/>
    </row>
    <row r="1824" spans="11:11" x14ac:dyDescent="0.25">
      <c r="K1824" s="140"/>
    </row>
    <row r="1825" spans="11:11" x14ac:dyDescent="0.25">
      <c r="K1825" s="140"/>
    </row>
    <row r="1826" spans="11:11" x14ac:dyDescent="0.25">
      <c r="K1826" s="140"/>
    </row>
    <row r="1827" spans="11:11" x14ac:dyDescent="0.25">
      <c r="K1827" s="140"/>
    </row>
    <row r="1828" spans="11:11" x14ac:dyDescent="0.25">
      <c r="K1828" s="140"/>
    </row>
    <row r="1829" spans="11:11" x14ac:dyDescent="0.25">
      <c r="K1829" s="140"/>
    </row>
    <row r="1830" spans="11:11" x14ac:dyDescent="0.25">
      <c r="K1830" s="140"/>
    </row>
    <row r="1831" spans="11:11" x14ac:dyDescent="0.25">
      <c r="K1831" s="140"/>
    </row>
    <row r="1832" spans="11:11" x14ac:dyDescent="0.25">
      <c r="K1832" s="140"/>
    </row>
    <row r="1833" spans="11:11" x14ac:dyDescent="0.25">
      <c r="K1833" s="140"/>
    </row>
    <row r="1834" spans="11:11" x14ac:dyDescent="0.25">
      <c r="K1834" s="140"/>
    </row>
    <row r="1835" spans="11:11" x14ac:dyDescent="0.25">
      <c r="K1835" s="140"/>
    </row>
    <row r="1836" spans="11:11" x14ac:dyDescent="0.25">
      <c r="K1836" s="140"/>
    </row>
    <row r="1837" spans="11:11" x14ac:dyDescent="0.25">
      <c r="K1837" s="140"/>
    </row>
    <row r="1838" spans="11:11" x14ac:dyDescent="0.25">
      <c r="K1838" s="140"/>
    </row>
    <row r="1839" spans="11:11" x14ac:dyDescent="0.25">
      <c r="K1839" s="140"/>
    </row>
    <row r="1840" spans="11:11" x14ac:dyDescent="0.25">
      <c r="K1840" s="140"/>
    </row>
    <row r="1841" spans="11:11" x14ac:dyDescent="0.25">
      <c r="K1841" s="140"/>
    </row>
    <row r="1842" spans="11:11" x14ac:dyDescent="0.25">
      <c r="K1842" s="140"/>
    </row>
    <row r="1843" spans="11:11" x14ac:dyDescent="0.25">
      <c r="K1843" s="140"/>
    </row>
    <row r="1844" spans="11:11" x14ac:dyDescent="0.25">
      <c r="K1844" s="140"/>
    </row>
    <row r="1845" spans="11:11" x14ac:dyDescent="0.25">
      <c r="K1845" s="140"/>
    </row>
    <row r="1846" spans="11:11" x14ac:dyDescent="0.25">
      <c r="K1846" s="140"/>
    </row>
    <row r="1847" spans="11:11" x14ac:dyDescent="0.25">
      <c r="K1847" s="140"/>
    </row>
    <row r="1848" spans="11:11" x14ac:dyDescent="0.25">
      <c r="K1848" s="140"/>
    </row>
    <row r="1849" spans="11:11" x14ac:dyDescent="0.25">
      <c r="K1849" s="140"/>
    </row>
    <row r="1850" spans="11:11" x14ac:dyDescent="0.25">
      <c r="K1850" s="140"/>
    </row>
    <row r="1851" spans="11:11" x14ac:dyDescent="0.25">
      <c r="K1851" s="140"/>
    </row>
    <row r="1852" spans="11:11" x14ac:dyDescent="0.25">
      <c r="K1852" s="140"/>
    </row>
    <row r="1853" spans="11:11" x14ac:dyDescent="0.25">
      <c r="K1853" s="140"/>
    </row>
    <row r="1854" spans="11:11" x14ac:dyDescent="0.25">
      <c r="K1854" s="140"/>
    </row>
    <row r="1855" spans="11:11" x14ac:dyDescent="0.25">
      <c r="K1855" s="140"/>
    </row>
    <row r="1856" spans="11:11" x14ac:dyDescent="0.25">
      <c r="K1856" s="140"/>
    </row>
    <row r="1857" spans="11:11" x14ac:dyDescent="0.25">
      <c r="K1857" s="140"/>
    </row>
    <row r="1858" spans="11:11" x14ac:dyDescent="0.25">
      <c r="K1858" s="140"/>
    </row>
    <row r="1859" spans="11:11" x14ac:dyDescent="0.25">
      <c r="K1859" s="140"/>
    </row>
    <row r="1860" spans="11:11" x14ac:dyDescent="0.25">
      <c r="K1860" s="140"/>
    </row>
    <row r="1861" spans="11:11" x14ac:dyDescent="0.25">
      <c r="K1861" s="140"/>
    </row>
    <row r="1862" spans="11:11" x14ac:dyDescent="0.25">
      <c r="K1862" s="140"/>
    </row>
    <row r="1863" spans="11:11" x14ac:dyDescent="0.25">
      <c r="K1863" s="140"/>
    </row>
    <row r="1864" spans="11:11" x14ac:dyDescent="0.25">
      <c r="K1864" s="140"/>
    </row>
    <row r="1865" spans="11:11" x14ac:dyDescent="0.25">
      <c r="K1865" s="140"/>
    </row>
    <row r="1866" spans="11:11" x14ac:dyDescent="0.25">
      <c r="K1866" s="140"/>
    </row>
    <row r="1867" spans="11:11" x14ac:dyDescent="0.25">
      <c r="K1867" s="140"/>
    </row>
    <row r="1868" spans="11:11" x14ac:dyDescent="0.25">
      <c r="K1868" s="140"/>
    </row>
    <row r="1869" spans="11:11" x14ac:dyDescent="0.25">
      <c r="K1869" s="140"/>
    </row>
    <row r="1870" spans="11:11" x14ac:dyDescent="0.25">
      <c r="K1870" s="140"/>
    </row>
    <row r="1871" spans="11:11" x14ac:dyDescent="0.25">
      <c r="K1871" s="140"/>
    </row>
    <row r="1872" spans="11:11" x14ac:dyDescent="0.25">
      <c r="K1872" s="140"/>
    </row>
    <row r="1873" spans="11:11" x14ac:dyDescent="0.25">
      <c r="K1873" s="140"/>
    </row>
    <row r="1874" spans="11:11" x14ac:dyDescent="0.25">
      <c r="K1874" s="140"/>
    </row>
    <row r="1875" spans="11:11" x14ac:dyDescent="0.25">
      <c r="K1875" s="140"/>
    </row>
    <row r="1876" spans="11:11" x14ac:dyDescent="0.25">
      <c r="K1876" s="140"/>
    </row>
    <row r="1877" spans="11:11" x14ac:dyDescent="0.25">
      <c r="K1877" s="140"/>
    </row>
    <row r="1878" spans="11:11" x14ac:dyDescent="0.25">
      <c r="K1878" s="140"/>
    </row>
    <row r="1879" spans="11:11" x14ac:dyDescent="0.25">
      <c r="K1879" s="140"/>
    </row>
    <row r="1880" spans="11:11" x14ac:dyDescent="0.25">
      <c r="K1880" s="140"/>
    </row>
    <row r="1881" spans="11:11" x14ac:dyDescent="0.25">
      <c r="K1881" s="140"/>
    </row>
    <row r="1882" spans="11:11" x14ac:dyDescent="0.25">
      <c r="K1882" s="140"/>
    </row>
    <row r="1883" spans="11:11" x14ac:dyDescent="0.25">
      <c r="K1883" s="140"/>
    </row>
    <row r="1884" spans="11:11" x14ac:dyDescent="0.25">
      <c r="K1884" s="140"/>
    </row>
    <row r="1885" spans="11:11" x14ac:dyDescent="0.25">
      <c r="K1885" s="140"/>
    </row>
    <row r="1886" spans="11:11" x14ac:dyDescent="0.25">
      <c r="K1886" s="140"/>
    </row>
    <row r="1887" spans="11:11" x14ac:dyDescent="0.25">
      <c r="K1887" s="140"/>
    </row>
    <row r="1888" spans="11:11" x14ac:dyDescent="0.25">
      <c r="K1888" s="140"/>
    </row>
    <row r="1889" spans="11:11" x14ac:dyDescent="0.25">
      <c r="K1889" s="140"/>
    </row>
    <row r="1890" spans="11:11" x14ac:dyDescent="0.25">
      <c r="K1890" s="140"/>
    </row>
    <row r="1891" spans="11:11" x14ac:dyDescent="0.25">
      <c r="K1891" s="140"/>
    </row>
    <row r="1892" spans="11:11" x14ac:dyDescent="0.25">
      <c r="K1892" s="140"/>
    </row>
    <row r="1893" spans="11:11" x14ac:dyDescent="0.25">
      <c r="K1893" s="140"/>
    </row>
    <row r="1894" spans="11:11" x14ac:dyDescent="0.25">
      <c r="K1894" s="140"/>
    </row>
    <row r="1895" spans="11:11" x14ac:dyDescent="0.25">
      <c r="K1895" s="140"/>
    </row>
    <row r="1896" spans="11:11" x14ac:dyDescent="0.25">
      <c r="K1896" s="140"/>
    </row>
    <row r="1897" spans="11:11" x14ac:dyDescent="0.25">
      <c r="K1897" s="140"/>
    </row>
    <row r="1898" spans="11:11" x14ac:dyDescent="0.25">
      <c r="K1898" s="140"/>
    </row>
    <row r="1899" spans="11:11" x14ac:dyDescent="0.25">
      <c r="K1899" s="140"/>
    </row>
    <row r="1900" spans="11:11" x14ac:dyDescent="0.25">
      <c r="K1900" s="140"/>
    </row>
    <row r="1901" spans="11:11" x14ac:dyDescent="0.25">
      <c r="K1901" s="140"/>
    </row>
    <row r="1902" spans="11:11" x14ac:dyDescent="0.25">
      <c r="K1902" s="140"/>
    </row>
    <row r="1903" spans="11:11" x14ac:dyDescent="0.25">
      <c r="K1903" s="140"/>
    </row>
    <row r="1904" spans="11:11" x14ac:dyDescent="0.25">
      <c r="K1904" s="140"/>
    </row>
    <row r="1905" spans="11:11" x14ac:dyDescent="0.25">
      <c r="K1905" s="140"/>
    </row>
    <row r="1906" spans="11:11" x14ac:dyDescent="0.25">
      <c r="K1906" s="140"/>
    </row>
    <row r="1907" spans="11:11" x14ac:dyDescent="0.25">
      <c r="K1907" s="140"/>
    </row>
    <row r="1908" spans="11:11" x14ac:dyDescent="0.25">
      <c r="K1908" s="140"/>
    </row>
    <row r="1909" spans="11:11" x14ac:dyDescent="0.25">
      <c r="K1909" s="140"/>
    </row>
    <row r="1910" spans="11:11" x14ac:dyDescent="0.25">
      <c r="K1910" s="140"/>
    </row>
    <row r="1911" spans="11:11" x14ac:dyDescent="0.25">
      <c r="K1911" s="140"/>
    </row>
    <row r="1912" spans="11:11" x14ac:dyDescent="0.25">
      <c r="K1912" s="140"/>
    </row>
    <row r="1913" spans="11:11" x14ac:dyDescent="0.25">
      <c r="K1913" s="140"/>
    </row>
    <row r="1914" spans="11:11" x14ac:dyDescent="0.25">
      <c r="K1914" s="140"/>
    </row>
    <row r="1915" spans="11:11" x14ac:dyDescent="0.25">
      <c r="K1915" s="140"/>
    </row>
    <row r="1916" spans="11:11" x14ac:dyDescent="0.25">
      <c r="K1916" s="140"/>
    </row>
    <row r="1917" spans="11:11" x14ac:dyDescent="0.25">
      <c r="K1917" s="140"/>
    </row>
    <row r="1918" spans="11:11" x14ac:dyDescent="0.25">
      <c r="K1918" s="140"/>
    </row>
    <row r="1919" spans="11:11" x14ac:dyDescent="0.25">
      <c r="K1919" s="140"/>
    </row>
    <row r="1920" spans="11:11" x14ac:dyDescent="0.25">
      <c r="K1920" s="140"/>
    </row>
    <row r="1921" spans="11:11" x14ac:dyDescent="0.25">
      <c r="K1921" s="140"/>
    </row>
    <row r="1922" spans="11:11" x14ac:dyDescent="0.25">
      <c r="K1922" s="140"/>
    </row>
    <row r="1923" spans="11:11" x14ac:dyDescent="0.25">
      <c r="K1923" s="140"/>
    </row>
    <row r="1924" spans="11:11" x14ac:dyDescent="0.25">
      <c r="K1924" s="140"/>
    </row>
    <row r="1925" spans="11:11" x14ac:dyDescent="0.25">
      <c r="K1925" s="140"/>
    </row>
    <row r="1926" spans="11:11" x14ac:dyDescent="0.25">
      <c r="K1926" s="140"/>
    </row>
    <row r="1927" spans="11:11" x14ac:dyDescent="0.25">
      <c r="K1927" s="140"/>
    </row>
    <row r="1928" spans="11:11" x14ac:dyDescent="0.25">
      <c r="K1928" s="140"/>
    </row>
    <row r="1929" spans="11:11" x14ac:dyDescent="0.25">
      <c r="K1929" s="140"/>
    </row>
    <row r="1930" spans="11:11" x14ac:dyDescent="0.25">
      <c r="K1930" s="140"/>
    </row>
    <row r="1931" spans="11:11" x14ac:dyDescent="0.25">
      <c r="K1931" s="140"/>
    </row>
    <row r="1932" spans="11:11" x14ac:dyDescent="0.25">
      <c r="K1932" s="140"/>
    </row>
    <row r="1933" spans="11:11" x14ac:dyDescent="0.25">
      <c r="K1933" s="140"/>
    </row>
    <row r="1934" spans="11:11" x14ac:dyDescent="0.25">
      <c r="K1934" s="140"/>
    </row>
    <row r="1935" spans="11:11" x14ac:dyDescent="0.25">
      <c r="K1935" s="140"/>
    </row>
    <row r="1936" spans="11:11" x14ac:dyDescent="0.25">
      <c r="K1936" s="140"/>
    </row>
    <row r="1937" spans="11:11" x14ac:dyDescent="0.25">
      <c r="K1937" s="140"/>
    </row>
    <row r="1938" spans="11:11" x14ac:dyDescent="0.25">
      <c r="K1938" s="140"/>
    </row>
    <row r="1939" spans="11:11" x14ac:dyDescent="0.25">
      <c r="K1939" s="140"/>
    </row>
    <row r="1940" spans="11:11" x14ac:dyDescent="0.25">
      <c r="K1940" s="140"/>
    </row>
    <row r="1941" spans="11:11" x14ac:dyDescent="0.25">
      <c r="K1941" s="140"/>
    </row>
    <row r="1942" spans="11:11" x14ac:dyDescent="0.25">
      <c r="K1942" s="140"/>
    </row>
    <row r="1943" spans="11:11" x14ac:dyDescent="0.25">
      <c r="K1943" s="140"/>
    </row>
    <row r="1944" spans="11:11" x14ac:dyDescent="0.25">
      <c r="K1944" s="140"/>
    </row>
    <row r="1945" spans="11:11" x14ac:dyDescent="0.25">
      <c r="K1945" s="140"/>
    </row>
    <row r="1946" spans="11:11" x14ac:dyDescent="0.25">
      <c r="K1946" s="140"/>
    </row>
    <row r="1947" spans="11:11" x14ac:dyDescent="0.25">
      <c r="K1947" s="140"/>
    </row>
    <row r="1948" spans="11:11" x14ac:dyDescent="0.25">
      <c r="K1948" s="140"/>
    </row>
    <row r="1949" spans="11:11" x14ac:dyDescent="0.25">
      <c r="K1949" s="140"/>
    </row>
    <row r="1950" spans="11:11" x14ac:dyDescent="0.25">
      <c r="K1950" s="140"/>
    </row>
    <row r="1951" spans="11:11" x14ac:dyDescent="0.25">
      <c r="K1951" s="140"/>
    </row>
    <row r="1952" spans="11:11" x14ac:dyDescent="0.25">
      <c r="K1952" s="140"/>
    </row>
    <row r="1953" spans="11:11" x14ac:dyDescent="0.25">
      <c r="K1953" s="140"/>
    </row>
    <row r="1954" spans="11:11" x14ac:dyDescent="0.25">
      <c r="K1954" s="140"/>
    </row>
    <row r="1955" spans="11:11" x14ac:dyDescent="0.25">
      <c r="K1955" s="140"/>
    </row>
    <row r="1956" spans="11:11" x14ac:dyDescent="0.25">
      <c r="K1956" s="140"/>
    </row>
    <row r="1957" spans="11:11" x14ac:dyDescent="0.25">
      <c r="K1957" s="140"/>
    </row>
    <row r="1958" spans="11:11" x14ac:dyDescent="0.25">
      <c r="K1958" s="140"/>
    </row>
    <row r="1959" spans="11:11" x14ac:dyDescent="0.25">
      <c r="K1959" s="140"/>
    </row>
    <row r="1960" spans="11:11" x14ac:dyDescent="0.25">
      <c r="K1960" s="140"/>
    </row>
    <row r="1961" spans="11:11" x14ac:dyDescent="0.25">
      <c r="K1961" s="140"/>
    </row>
    <row r="1962" spans="11:11" x14ac:dyDescent="0.25">
      <c r="K1962" s="140"/>
    </row>
    <row r="1963" spans="11:11" x14ac:dyDescent="0.25">
      <c r="K1963" s="140"/>
    </row>
    <row r="1964" spans="11:11" x14ac:dyDescent="0.25">
      <c r="K1964" s="140"/>
    </row>
    <row r="1965" spans="11:11" x14ac:dyDescent="0.25">
      <c r="K1965" s="140"/>
    </row>
    <row r="1966" spans="11:11" x14ac:dyDescent="0.25">
      <c r="K1966" s="140"/>
    </row>
    <row r="1967" spans="11:11" x14ac:dyDescent="0.25">
      <c r="K1967" s="140"/>
    </row>
    <row r="1968" spans="11:11" x14ac:dyDescent="0.25">
      <c r="K1968" s="140"/>
    </row>
    <row r="1969" spans="11:11" x14ac:dyDescent="0.25">
      <c r="K1969" s="140"/>
    </row>
    <row r="1970" spans="11:11" x14ac:dyDescent="0.25">
      <c r="K1970" s="140"/>
    </row>
    <row r="1971" spans="11:11" x14ac:dyDescent="0.25">
      <c r="K1971" s="140"/>
    </row>
    <row r="1972" spans="11:11" x14ac:dyDescent="0.25">
      <c r="K1972" s="140"/>
    </row>
    <row r="1973" spans="11:11" x14ac:dyDescent="0.25">
      <c r="K1973" s="140"/>
    </row>
    <row r="1974" spans="11:11" x14ac:dyDescent="0.25">
      <c r="K1974" s="140"/>
    </row>
    <row r="1975" spans="11:11" x14ac:dyDescent="0.25">
      <c r="K1975" s="140"/>
    </row>
    <row r="1976" spans="11:11" x14ac:dyDescent="0.25">
      <c r="K1976" s="140"/>
    </row>
    <row r="1977" spans="11:11" x14ac:dyDescent="0.25">
      <c r="K1977" s="140"/>
    </row>
    <row r="1978" spans="11:11" x14ac:dyDescent="0.25">
      <c r="K1978" s="140"/>
    </row>
    <row r="1979" spans="11:11" x14ac:dyDescent="0.25">
      <c r="K1979" s="140"/>
    </row>
    <row r="1980" spans="11:11" x14ac:dyDescent="0.25">
      <c r="K1980" s="140"/>
    </row>
    <row r="1981" spans="11:11" x14ac:dyDescent="0.25">
      <c r="K1981" s="140"/>
    </row>
    <row r="1982" spans="11:11" x14ac:dyDescent="0.25">
      <c r="K1982" s="140"/>
    </row>
    <row r="1983" spans="11:11" x14ac:dyDescent="0.25">
      <c r="K1983" s="140"/>
    </row>
    <row r="1984" spans="11:11" x14ac:dyDescent="0.25">
      <c r="K1984" s="140"/>
    </row>
    <row r="1985" spans="11:11" x14ac:dyDescent="0.25">
      <c r="K1985" s="140"/>
    </row>
    <row r="1986" spans="11:11" x14ac:dyDescent="0.25">
      <c r="K1986" s="140"/>
    </row>
    <row r="1987" spans="11:11" x14ac:dyDescent="0.25">
      <c r="K1987" s="140"/>
    </row>
    <row r="1988" spans="11:11" x14ac:dyDescent="0.25">
      <c r="K1988" s="140"/>
    </row>
    <row r="1989" spans="11:11" x14ac:dyDescent="0.25">
      <c r="K1989" s="140"/>
    </row>
    <row r="1990" spans="11:11" x14ac:dyDescent="0.25">
      <c r="K1990" s="140"/>
    </row>
    <row r="1991" spans="11:11" x14ac:dyDescent="0.25">
      <c r="K1991" s="140"/>
    </row>
    <row r="1992" spans="11:11" x14ac:dyDescent="0.25">
      <c r="K1992" s="140"/>
    </row>
    <row r="1993" spans="11:11" x14ac:dyDescent="0.25">
      <c r="K1993" s="140"/>
    </row>
    <row r="1994" spans="11:11" x14ac:dyDescent="0.25">
      <c r="K1994" s="140"/>
    </row>
    <row r="1995" spans="11:11" x14ac:dyDescent="0.25">
      <c r="K1995" s="140"/>
    </row>
    <row r="1996" spans="11:11" x14ac:dyDescent="0.25">
      <c r="K1996" s="140"/>
    </row>
    <row r="1997" spans="11:11" x14ac:dyDescent="0.25">
      <c r="K1997" s="140"/>
    </row>
    <row r="1998" spans="11:11" x14ac:dyDescent="0.25">
      <c r="K1998" s="140"/>
    </row>
    <row r="1999" spans="11:11" x14ac:dyDescent="0.25">
      <c r="K1999" s="140"/>
    </row>
    <row r="2000" spans="11:11" x14ac:dyDescent="0.25">
      <c r="K2000" s="140"/>
    </row>
    <row r="2001" spans="11:11" x14ac:dyDescent="0.25">
      <c r="K2001" s="140"/>
    </row>
    <row r="2002" spans="11:11" x14ac:dyDescent="0.25">
      <c r="K2002" s="140"/>
    </row>
    <row r="2003" spans="11:11" x14ac:dyDescent="0.25">
      <c r="K2003" s="140"/>
    </row>
    <row r="2004" spans="11:11" x14ac:dyDescent="0.25">
      <c r="K2004" s="140"/>
    </row>
    <row r="2005" spans="11:11" x14ac:dyDescent="0.25">
      <c r="K2005" s="140"/>
    </row>
    <row r="2006" spans="11:11" x14ac:dyDescent="0.25">
      <c r="K2006" s="140"/>
    </row>
    <row r="2007" spans="11:11" x14ac:dyDescent="0.25">
      <c r="K2007" s="140"/>
    </row>
    <row r="2008" spans="11:11" x14ac:dyDescent="0.25">
      <c r="K2008" s="140"/>
    </row>
    <row r="2009" spans="11:11" x14ac:dyDescent="0.25">
      <c r="K2009" s="140"/>
    </row>
    <row r="2010" spans="11:11" x14ac:dyDescent="0.25">
      <c r="K2010" s="140"/>
    </row>
    <row r="2011" spans="11:11" x14ac:dyDescent="0.25">
      <c r="K2011" s="140"/>
    </row>
    <row r="2012" spans="11:11" x14ac:dyDescent="0.25">
      <c r="K2012" s="140"/>
    </row>
    <row r="2013" spans="11:11" x14ac:dyDescent="0.25">
      <c r="K2013" s="140"/>
    </row>
    <row r="2014" spans="11:11" x14ac:dyDescent="0.25">
      <c r="K2014" s="140"/>
    </row>
    <row r="2015" spans="11:11" x14ac:dyDescent="0.25">
      <c r="K2015" s="140"/>
    </row>
    <row r="2016" spans="11:11" x14ac:dyDescent="0.25">
      <c r="K2016" s="140"/>
    </row>
    <row r="2017" spans="11:11" x14ac:dyDescent="0.25">
      <c r="K2017" s="140"/>
    </row>
    <row r="2018" spans="11:11" x14ac:dyDescent="0.25">
      <c r="K2018" s="140"/>
    </row>
    <row r="2019" spans="11:11" x14ac:dyDescent="0.25">
      <c r="K2019" s="140"/>
    </row>
    <row r="2020" spans="11:11" x14ac:dyDescent="0.25">
      <c r="K2020" s="140"/>
    </row>
    <row r="2021" spans="11:11" x14ac:dyDescent="0.25">
      <c r="K2021" s="140"/>
    </row>
    <row r="2022" spans="11:11" x14ac:dyDescent="0.25">
      <c r="K2022" s="140"/>
    </row>
    <row r="2023" spans="11:11" x14ac:dyDescent="0.25">
      <c r="K2023" s="140"/>
    </row>
    <row r="2024" spans="11:11" x14ac:dyDescent="0.25">
      <c r="K2024" s="140"/>
    </row>
    <row r="2025" spans="11:11" x14ac:dyDescent="0.25">
      <c r="K2025" s="140"/>
    </row>
    <row r="2026" spans="11:11" x14ac:dyDescent="0.25">
      <c r="K2026" s="140"/>
    </row>
    <row r="2027" spans="11:11" x14ac:dyDescent="0.25">
      <c r="K2027" s="140"/>
    </row>
    <row r="2028" spans="11:11" x14ac:dyDescent="0.25">
      <c r="K2028" s="140"/>
    </row>
    <row r="2029" spans="11:11" x14ac:dyDescent="0.25">
      <c r="K2029" s="140"/>
    </row>
    <row r="2030" spans="11:11" x14ac:dyDescent="0.25">
      <c r="K2030" s="140"/>
    </row>
    <row r="2031" spans="11:11" x14ac:dyDescent="0.25">
      <c r="K2031" s="140"/>
    </row>
    <row r="2032" spans="11:11" x14ac:dyDescent="0.25">
      <c r="K2032" s="140"/>
    </row>
    <row r="2033" spans="11:11" x14ac:dyDescent="0.25">
      <c r="K2033" s="140"/>
    </row>
    <row r="2034" spans="11:11" x14ac:dyDescent="0.25">
      <c r="K2034" s="140"/>
    </row>
    <row r="2035" spans="11:11" x14ac:dyDescent="0.25">
      <c r="K2035" s="140"/>
    </row>
    <row r="2036" spans="11:11" x14ac:dyDescent="0.25">
      <c r="K2036" s="140"/>
    </row>
    <row r="2037" spans="11:11" x14ac:dyDescent="0.25">
      <c r="K2037" s="140"/>
    </row>
    <row r="2038" spans="11:11" x14ac:dyDescent="0.25">
      <c r="K2038" s="140"/>
    </row>
    <row r="2039" spans="11:11" x14ac:dyDescent="0.25">
      <c r="K2039" s="140"/>
    </row>
    <row r="2040" spans="11:11" x14ac:dyDescent="0.25">
      <c r="K2040" s="140"/>
    </row>
    <row r="2041" spans="11:11" x14ac:dyDescent="0.25">
      <c r="K2041" s="140"/>
    </row>
    <row r="2042" spans="11:11" x14ac:dyDescent="0.25">
      <c r="K2042" s="140"/>
    </row>
    <row r="2043" spans="11:11" x14ac:dyDescent="0.25">
      <c r="K2043" s="140"/>
    </row>
    <row r="2044" spans="11:11" x14ac:dyDescent="0.25">
      <c r="K2044" s="140"/>
    </row>
    <row r="2045" spans="11:11" x14ac:dyDescent="0.25">
      <c r="K2045" s="140"/>
    </row>
    <row r="2046" spans="11:11" x14ac:dyDescent="0.25">
      <c r="K2046" s="140"/>
    </row>
    <row r="2047" spans="11:11" x14ac:dyDescent="0.25">
      <c r="K2047" s="140"/>
    </row>
    <row r="2048" spans="11:11" x14ac:dyDescent="0.25">
      <c r="K2048" s="140"/>
    </row>
    <row r="2049" spans="11:11" x14ac:dyDescent="0.25">
      <c r="K2049" s="140"/>
    </row>
    <row r="2050" spans="11:11" x14ac:dyDescent="0.25">
      <c r="K2050" s="140"/>
    </row>
    <row r="2051" spans="11:11" x14ac:dyDescent="0.25">
      <c r="K2051" s="140"/>
    </row>
    <row r="2052" spans="11:11" x14ac:dyDescent="0.25">
      <c r="K2052" s="140"/>
    </row>
    <row r="2053" spans="11:11" x14ac:dyDescent="0.25">
      <c r="K2053" s="140"/>
    </row>
    <row r="2054" spans="11:11" x14ac:dyDescent="0.25">
      <c r="K2054" s="140"/>
    </row>
    <row r="2055" spans="11:11" x14ac:dyDescent="0.25">
      <c r="K2055" s="140"/>
    </row>
    <row r="2056" spans="11:11" x14ac:dyDescent="0.25">
      <c r="K2056" s="140"/>
    </row>
    <row r="2057" spans="11:11" x14ac:dyDescent="0.25">
      <c r="K2057" s="140"/>
    </row>
    <row r="2058" spans="11:11" x14ac:dyDescent="0.25">
      <c r="K2058" s="140"/>
    </row>
    <row r="2059" spans="11:11" x14ac:dyDescent="0.25">
      <c r="K2059" s="140"/>
    </row>
    <row r="2060" spans="11:11" x14ac:dyDescent="0.25">
      <c r="K2060" s="140"/>
    </row>
    <row r="2061" spans="11:11" x14ac:dyDescent="0.25">
      <c r="K2061" s="140"/>
    </row>
    <row r="2062" spans="11:11" x14ac:dyDescent="0.25">
      <c r="K2062" s="140"/>
    </row>
    <row r="2063" spans="11:11" x14ac:dyDescent="0.25">
      <c r="K2063" s="140"/>
    </row>
    <row r="2064" spans="11:11" x14ac:dyDescent="0.25">
      <c r="K2064" s="140"/>
    </row>
    <row r="2065" spans="11:11" x14ac:dyDescent="0.25">
      <c r="K2065" s="140"/>
    </row>
    <row r="2066" spans="11:11" x14ac:dyDescent="0.25">
      <c r="K2066" s="140"/>
    </row>
    <row r="2067" spans="11:11" x14ac:dyDescent="0.25">
      <c r="K2067" s="140"/>
    </row>
    <row r="2068" spans="11:11" x14ac:dyDescent="0.25">
      <c r="K2068" s="140"/>
    </row>
    <row r="2069" spans="11:11" x14ac:dyDescent="0.25">
      <c r="K2069" s="140"/>
    </row>
    <row r="2070" spans="11:11" x14ac:dyDescent="0.25">
      <c r="K2070" s="140"/>
    </row>
    <row r="2071" spans="11:11" x14ac:dyDescent="0.25">
      <c r="K2071" s="140"/>
    </row>
    <row r="2072" spans="11:11" x14ac:dyDescent="0.25">
      <c r="K2072" s="140"/>
    </row>
    <row r="2073" spans="11:11" x14ac:dyDescent="0.25">
      <c r="K2073" s="140"/>
    </row>
    <row r="2074" spans="11:11" x14ac:dyDescent="0.25">
      <c r="K2074" s="140"/>
    </row>
    <row r="2075" spans="11:11" x14ac:dyDescent="0.25">
      <c r="K2075" s="140"/>
    </row>
    <row r="2076" spans="11:11" x14ac:dyDescent="0.25">
      <c r="K2076" s="140"/>
    </row>
    <row r="2077" spans="11:11" x14ac:dyDescent="0.25">
      <c r="K2077" s="140"/>
    </row>
    <row r="2078" spans="11:11" x14ac:dyDescent="0.25">
      <c r="K2078" s="140"/>
    </row>
    <row r="2079" spans="11:11" x14ac:dyDescent="0.25">
      <c r="K2079" s="140"/>
    </row>
    <row r="2080" spans="11:11" x14ac:dyDescent="0.25">
      <c r="K2080" s="140"/>
    </row>
    <row r="2081" spans="11:11" x14ac:dyDescent="0.25">
      <c r="K2081" s="140"/>
    </row>
    <row r="2082" spans="11:11" x14ac:dyDescent="0.25">
      <c r="K2082" s="140"/>
    </row>
    <row r="2083" spans="11:11" x14ac:dyDescent="0.25">
      <c r="K2083" s="140"/>
    </row>
    <row r="2084" spans="11:11" x14ac:dyDescent="0.25">
      <c r="K2084" s="140"/>
    </row>
    <row r="2085" spans="11:11" x14ac:dyDescent="0.25">
      <c r="K2085" s="140"/>
    </row>
    <row r="2086" spans="11:11" x14ac:dyDescent="0.25">
      <c r="K2086" s="140"/>
    </row>
    <row r="2087" spans="11:11" x14ac:dyDescent="0.25">
      <c r="K2087" s="140"/>
    </row>
    <row r="2088" spans="11:11" x14ac:dyDescent="0.25">
      <c r="K2088" s="140"/>
    </row>
    <row r="2089" spans="11:11" x14ac:dyDescent="0.25">
      <c r="K2089" s="140"/>
    </row>
    <row r="2090" spans="11:11" x14ac:dyDescent="0.25">
      <c r="K2090" s="140"/>
    </row>
    <row r="2091" spans="11:11" x14ac:dyDescent="0.25">
      <c r="K2091" s="140"/>
    </row>
    <row r="2092" spans="11:11" x14ac:dyDescent="0.25">
      <c r="K2092" s="140"/>
    </row>
    <row r="2093" spans="11:11" x14ac:dyDescent="0.25">
      <c r="K2093" s="140"/>
    </row>
    <row r="2094" spans="11:11" x14ac:dyDescent="0.25">
      <c r="K2094" s="140"/>
    </row>
    <row r="2095" spans="11:11" x14ac:dyDescent="0.25">
      <c r="K2095" s="140"/>
    </row>
    <row r="2096" spans="11:11" x14ac:dyDescent="0.25">
      <c r="K2096" s="140"/>
    </row>
    <row r="2097" spans="11:11" x14ac:dyDescent="0.25">
      <c r="K2097" s="140"/>
    </row>
    <row r="2098" spans="11:11" x14ac:dyDescent="0.25">
      <c r="K2098" s="140"/>
    </row>
    <row r="2099" spans="11:11" x14ac:dyDescent="0.25">
      <c r="K2099" s="140"/>
    </row>
    <row r="2100" spans="11:11" x14ac:dyDescent="0.25">
      <c r="K2100" s="140"/>
    </row>
    <row r="2101" spans="11:11" x14ac:dyDescent="0.25">
      <c r="K2101" s="140"/>
    </row>
    <row r="2102" spans="11:11" x14ac:dyDescent="0.25">
      <c r="K2102" s="140"/>
    </row>
    <row r="2103" spans="11:11" x14ac:dyDescent="0.25">
      <c r="K2103" s="140"/>
    </row>
    <row r="2104" spans="11:11" x14ac:dyDescent="0.25">
      <c r="K2104" s="140"/>
    </row>
    <row r="2105" spans="11:11" x14ac:dyDescent="0.25">
      <c r="K2105" s="140"/>
    </row>
    <row r="2106" spans="11:11" x14ac:dyDescent="0.25">
      <c r="K2106" s="140"/>
    </row>
    <row r="2107" spans="11:11" x14ac:dyDescent="0.25">
      <c r="K2107" s="140"/>
    </row>
    <row r="2108" spans="11:11" x14ac:dyDescent="0.25">
      <c r="K2108" s="140"/>
    </row>
    <row r="2109" spans="11:11" x14ac:dyDescent="0.25">
      <c r="K2109" s="140"/>
    </row>
    <row r="2110" spans="11:11" x14ac:dyDescent="0.25">
      <c r="K2110" s="140"/>
    </row>
    <row r="2111" spans="11:11" x14ac:dyDescent="0.25">
      <c r="K2111" s="140"/>
    </row>
    <row r="2112" spans="11:11" x14ac:dyDescent="0.25">
      <c r="K2112" s="140"/>
    </row>
    <row r="2113" spans="11:11" x14ac:dyDescent="0.25">
      <c r="K2113" s="140"/>
    </row>
    <row r="2114" spans="11:11" x14ac:dyDescent="0.25">
      <c r="K2114" s="140"/>
    </row>
    <row r="2115" spans="11:11" x14ac:dyDescent="0.25">
      <c r="K2115" s="140"/>
    </row>
    <row r="2116" spans="11:11" x14ac:dyDescent="0.25">
      <c r="K2116" s="140"/>
    </row>
    <row r="2117" spans="11:11" x14ac:dyDescent="0.25">
      <c r="K2117" s="140"/>
    </row>
    <row r="2118" spans="11:11" x14ac:dyDescent="0.25">
      <c r="K2118" s="140"/>
    </row>
    <row r="2119" spans="11:11" x14ac:dyDescent="0.25">
      <c r="K2119" s="140"/>
    </row>
    <row r="2120" spans="11:11" x14ac:dyDescent="0.25">
      <c r="K2120" s="140"/>
    </row>
    <row r="2121" spans="11:11" x14ac:dyDescent="0.25">
      <c r="K2121" s="140"/>
    </row>
    <row r="2122" spans="11:11" x14ac:dyDescent="0.25">
      <c r="K2122" s="140"/>
    </row>
    <row r="2123" spans="11:11" x14ac:dyDescent="0.25">
      <c r="K2123" s="140"/>
    </row>
    <row r="2124" spans="11:11" x14ac:dyDescent="0.25">
      <c r="K2124" s="140"/>
    </row>
    <row r="2125" spans="11:11" x14ac:dyDescent="0.25">
      <c r="K2125" s="140"/>
    </row>
    <row r="2126" spans="11:11" x14ac:dyDescent="0.25">
      <c r="K2126" s="140"/>
    </row>
    <row r="2127" spans="11:11" x14ac:dyDescent="0.25">
      <c r="K2127" s="140"/>
    </row>
    <row r="2128" spans="11:11" x14ac:dyDescent="0.25">
      <c r="K2128" s="140"/>
    </row>
    <row r="2129" spans="11:11" x14ac:dyDescent="0.25">
      <c r="K2129" s="140"/>
    </row>
    <row r="2130" spans="11:11" x14ac:dyDescent="0.25">
      <c r="K2130" s="140"/>
    </row>
    <row r="2131" spans="11:11" x14ac:dyDescent="0.25">
      <c r="K2131" s="140"/>
    </row>
    <row r="2132" spans="11:11" x14ac:dyDescent="0.25">
      <c r="K2132" s="140"/>
    </row>
    <row r="2133" spans="11:11" x14ac:dyDescent="0.25">
      <c r="K2133" s="140"/>
    </row>
    <row r="2134" spans="11:11" x14ac:dyDescent="0.25">
      <c r="K2134" s="140"/>
    </row>
    <row r="2135" spans="11:11" x14ac:dyDescent="0.25">
      <c r="K2135" s="140"/>
    </row>
    <row r="2136" spans="11:11" x14ac:dyDescent="0.25">
      <c r="K2136" s="140"/>
    </row>
    <row r="2137" spans="11:11" x14ac:dyDescent="0.25">
      <c r="K2137" s="140"/>
    </row>
    <row r="2138" spans="11:11" x14ac:dyDescent="0.25">
      <c r="K2138" s="140"/>
    </row>
    <row r="2139" spans="11:11" x14ac:dyDescent="0.25">
      <c r="K2139" s="140"/>
    </row>
    <row r="2140" spans="11:11" x14ac:dyDescent="0.25">
      <c r="K2140" s="140"/>
    </row>
    <row r="2141" spans="11:11" x14ac:dyDescent="0.25">
      <c r="K2141" s="140"/>
    </row>
    <row r="2142" spans="11:11" x14ac:dyDescent="0.25">
      <c r="K2142" s="140"/>
    </row>
    <row r="2143" spans="11:11" x14ac:dyDescent="0.25">
      <c r="K2143" s="140"/>
    </row>
    <row r="2144" spans="11:11" x14ac:dyDescent="0.25">
      <c r="K2144" s="140"/>
    </row>
    <row r="2145" spans="11:11" x14ac:dyDescent="0.25">
      <c r="K2145" s="140"/>
    </row>
    <row r="2146" spans="11:11" x14ac:dyDescent="0.25">
      <c r="K2146" s="140"/>
    </row>
    <row r="2147" spans="11:11" x14ac:dyDescent="0.25">
      <c r="K2147" s="140"/>
    </row>
    <row r="2148" spans="11:11" x14ac:dyDescent="0.25">
      <c r="K2148" s="140"/>
    </row>
    <row r="2149" spans="11:11" x14ac:dyDescent="0.25">
      <c r="K2149" s="140"/>
    </row>
    <row r="2150" spans="11:11" x14ac:dyDescent="0.25">
      <c r="K2150" s="140"/>
    </row>
    <row r="2151" spans="11:11" x14ac:dyDescent="0.25">
      <c r="K2151" s="140"/>
    </row>
    <row r="2152" spans="11:11" x14ac:dyDescent="0.25">
      <c r="K2152" s="140"/>
    </row>
    <row r="2153" spans="11:11" x14ac:dyDescent="0.25">
      <c r="K2153" s="140"/>
    </row>
    <row r="2154" spans="11:11" x14ac:dyDescent="0.25">
      <c r="K2154" s="140"/>
    </row>
    <row r="2155" spans="11:11" x14ac:dyDescent="0.25">
      <c r="K2155" s="140"/>
    </row>
    <row r="2156" spans="11:11" x14ac:dyDescent="0.25">
      <c r="K2156" s="140"/>
    </row>
    <row r="2157" spans="11:11" x14ac:dyDescent="0.25">
      <c r="K2157" s="140"/>
    </row>
    <row r="2158" spans="11:11" x14ac:dyDescent="0.25">
      <c r="K2158" s="140"/>
    </row>
    <row r="2159" spans="11:11" x14ac:dyDescent="0.25">
      <c r="K2159" s="140"/>
    </row>
    <row r="2160" spans="11:11" x14ac:dyDescent="0.25">
      <c r="K2160" s="140"/>
    </row>
    <row r="2161" spans="11:11" x14ac:dyDescent="0.25">
      <c r="K2161" s="140"/>
    </row>
    <row r="2162" spans="11:11" x14ac:dyDescent="0.25">
      <c r="K2162" s="140"/>
    </row>
    <row r="2163" spans="11:11" x14ac:dyDescent="0.25">
      <c r="K2163" s="140"/>
    </row>
    <row r="2164" spans="11:11" x14ac:dyDescent="0.25">
      <c r="K2164" s="140"/>
    </row>
    <row r="2165" spans="11:11" x14ac:dyDescent="0.25">
      <c r="K2165" s="140"/>
    </row>
    <row r="2166" spans="11:11" x14ac:dyDescent="0.25">
      <c r="K2166" s="140"/>
    </row>
    <row r="2167" spans="11:11" x14ac:dyDescent="0.25">
      <c r="K2167" s="140"/>
    </row>
    <row r="2168" spans="11:11" x14ac:dyDescent="0.25">
      <c r="K2168" s="140"/>
    </row>
    <row r="2169" spans="11:11" x14ac:dyDescent="0.25">
      <c r="K2169" s="140"/>
    </row>
    <row r="2170" spans="11:11" x14ac:dyDescent="0.25">
      <c r="K2170" s="140"/>
    </row>
    <row r="2171" spans="11:11" x14ac:dyDescent="0.25">
      <c r="K2171" s="140"/>
    </row>
    <row r="2172" spans="11:11" x14ac:dyDescent="0.25">
      <c r="K2172" s="140"/>
    </row>
    <row r="2173" spans="11:11" x14ac:dyDescent="0.25">
      <c r="K2173" s="140"/>
    </row>
    <row r="2174" spans="11:11" x14ac:dyDescent="0.25">
      <c r="K2174" s="140"/>
    </row>
    <row r="2175" spans="11:11" x14ac:dyDescent="0.25">
      <c r="K2175" s="140"/>
    </row>
    <row r="2176" spans="11:11" x14ac:dyDescent="0.25">
      <c r="K2176" s="140"/>
    </row>
    <row r="2177" spans="11:11" x14ac:dyDescent="0.25">
      <c r="K2177" s="140"/>
    </row>
    <row r="2178" spans="11:11" x14ac:dyDescent="0.25">
      <c r="K2178" s="140"/>
    </row>
    <row r="2179" spans="11:11" x14ac:dyDescent="0.25">
      <c r="K2179" s="140"/>
    </row>
    <row r="2180" spans="11:11" x14ac:dyDescent="0.25">
      <c r="K2180" s="140"/>
    </row>
    <row r="2181" spans="11:11" x14ac:dyDescent="0.25">
      <c r="K2181" s="140"/>
    </row>
    <row r="2182" spans="11:11" x14ac:dyDescent="0.25">
      <c r="K2182" s="140"/>
    </row>
    <row r="2183" spans="11:11" x14ac:dyDescent="0.25">
      <c r="K2183" s="140"/>
    </row>
    <row r="2184" spans="11:11" x14ac:dyDescent="0.25">
      <c r="K2184" s="140"/>
    </row>
    <row r="2185" spans="11:11" x14ac:dyDescent="0.25">
      <c r="K2185" s="140"/>
    </row>
    <row r="2186" spans="11:11" x14ac:dyDescent="0.25">
      <c r="K2186" s="140"/>
    </row>
    <row r="2187" spans="11:11" x14ac:dyDescent="0.25">
      <c r="K2187" s="140"/>
    </row>
    <row r="2188" spans="11:11" x14ac:dyDescent="0.25">
      <c r="K2188" s="140"/>
    </row>
    <row r="2189" spans="11:11" x14ac:dyDescent="0.25">
      <c r="K2189" s="140"/>
    </row>
    <row r="2190" spans="11:11" x14ac:dyDescent="0.25">
      <c r="K2190" s="140"/>
    </row>
    <row r="2191" spans="11:11" x14ac:dyDescent="0.25">
      <c r="K2191" s="140"/>
    </row>
    <row r="2192" spans="11:11" x14ac:dyDescent="0.25">
      <c r="K2192" s="140"/>
    </row>
    <row r="2193" spans="11:11" x14ac:dyDescent="0.25">
      <c r="K2193" s="140"/>
    </row>
    <row r="2194" spans="11:11" x14ac:dyDescent="0.25">
      <c r="K2194" s="140"/>
    </row>
    <row r="2195" spans="11:11" x14ac:dyDescent="0.25">
      <c r="K2195" s="140"/>
    </row>
    <row r="2196" spans="11:11" x14ac:dyDescent="0.25">
      <c r="K2196" s="140"/>
    </row>
    <row r="2197" spans="11:11" x14ac:dyDescent="0.25">
      <c r="K2197" s="140"/>
    </row>
    <row r="2198" spans="11:11" x14ac:dyDescent="0.25">
      <c r="K2198" s="140"/>
    </row>
    <row r="2199" spans="11:11" x14ac:dyDescent="0.25">
      <c r="K2199" s="140"/>
    </row>
    <row r="2200" spans="11:11" x14ac:dyDescent="0.25">
      <c r="K2200" s="140"/>
    </row>
    <row r="2201" spans="11:11" x14ac:dyDescent="0.25">
      <c r="K2201" s="140"/>
    </row>
    <row r="2202" spans="11:11" x14ac:dyDescent="0.25">
      <c r="K2202" s="140"/>
    </row>
    <row r="2203" spans="11:11" x14ac:dyDescent="0.25">
      <c r="K2203" s="140"/>
    </row>
    <row r="2204" spans="11:11" x14ac:dyDescent="0.25">
      <c r="K2204" s="140"/>
    </row>
    <row r="2205" spans="11:11" x14ac:dyDescent="0.25">
      <c r="K2205" s="140"/>
    </row>
    <row r="2206" spans="11:11" x14ac:dyDescent="0.25">
      <c r="K2206" s="140"/>
    </row>
    <row r="2207" spans="11:11" x14ac:dyDescent="0.25">
      <c r="K2207" s="140"/>
    </row>
    <row r="2208" spans="11:11" x14ac:dyDescent="0.25">
      <c r="K2208" s="140"/>
    </row>
    <row r="2209" spans="11:11" x14ac:dyDescent="0.25">
      <c r="K2209" s="140"/>
    </row>
    <row r="2210" spans="11:11" x14ac:dyDescent="0.25">
      <c r="K2210" s="140"/>
    </row>
    <row r="2211" spans="11:11" x14ac:dyDescent="0.25">
      <c r="K2211" s="140"/>
    </row>
    <row r="2212" spans="11:11" x14ac:dyDescent="0.25">
      <c r="K2212" s="140"/>
    </row>
    <row r="2213" spans="11:11" x14ac:dyDescent="0.25">
      <c r="K2213" s="140"/>
    </row>
    <row r="2214" spans="11:11" x14ac:dyDescent="0.25">
      <c r="K2214" s="140"/>
    </row>
    <row r="2215" spans="11:11" x14ac:dyDescent="0.25">
      <c r="K2215" s="140"/>
    </row>
    <row r="2216" spans="11:11" x14ac:dyDescent="0.25">
      <c r="K2216" s="140"/>
    </row>
    <row r="2217" spans="11:11" x14ac:dyDescent="0.25">
      <c r="K2217" s="140"/>
    </row>
    <row r="2218" spans="11:11" x14ac:dyDescent="0.25">
      <c r="K2218" s="140"/>
    </row>
    <row r="2219" spans="11:11" x14ac:dyDescent="0.25">
      <c r="K2219" s="140"/>
    </row>
    <row r="2220" spans="11:11" x14ac:dyDescent="0.25">
      <c r="K2220" s="140"/>
    </row>
    <row r="2221" spans="11:11" x14ac:dyDescent="0.25">
      <c r="K2221" s="140"/>
    </row>
    <row r="2222" spans="11:11" x14ac:dyDescent="0.25">
      <c r="K2222" s="140"/>
    </row>
    <row r="2223" spans="11:11" x14ac:dyDescent="0.25">
      <c r="K2223" s="140"/>
    </row>
    <row r="2224" spans="11:11" x14ac:dyDescent="0.25">
      <c r="K2224" s="140"/>
    </row>
    <row r="2225" spans="11:11" x14ac:dyDescent="0.25">
      <c r="K2225" s="140"/>
    </row>
    <row r="2226" spans="11:11" x14ac:dyDescent="0.25">
      <c r="K2226" s="140"/>
    </row>
    <row r="2227" spans="11:11" x14ac:dyDescent="0.25">
      <c r="K2227" s="140"/>
    </row>
    <row r="2228" spans="11:11" x14ac:dyDescent="0.25">
      <c r="K2228" s="140"/>
    </row>
    <row r="2229" spans="11:11" x14ac:dyDescent="0.25">
      <c r="K2229" s="140"/>
    </row>
    <row r="2230" spans="11:11" x14ac:dyDescent="0.25">
      <c r="K2230" s="140"/>
    </row>
    <row r="2231" spans="11:11" x14ac:dyDescent="0.25">
      <c r="K2231" s="140"/>
    </row>
    <row r="2232" spans="11:11" x14ac:dyDescent="0.25">
      <c r="K2232" s="140"/>
    </row>
    <row r="2233" spans="11:11" x14ac:dyDescent="0.25">
      <c r="K2233" s="140"/>
    </row>
    <row r="2234" spans="11:11" x14ac:dyDescent="0.25">
      <c r="K2234" s="140"/>
    </row>
    <row r="2235" spans="11:11" x14ac:dyDescent="0.25">
      <c r="K2235" s="140"/>
    </row>
    <row r="2236" spans="11:11" x14ac:dyDescent="0.25">
      <c r="K2236" s="140"/>
    </row>
    <row r="2237" spans="11:11" x14ac:dyDescent="0.25">
      <c r="K2237" s="140"/>
    </row>
    <row r="2238" spans="11:11" x14ac:dyDescent="0.25">
      <c r="K2238" s="140"/>
    </row>
    <row r="2239" spans="11:11" x14ac:dyDescent="0.25">
      <c r="K2239" s="140"/>
    </row>
    <row r="2240" spans="11:11" x14ac:dyDescent="0.25">
      <c r="K2240" s="140"/>
    </row>
    <row r="2241" spans="11:11" x14ac:dyDescent="0.25">
      <c r="K2241" s="140"/>
    </row>
    <row r="2242" spans="11:11" x14ac:dyDescent="0.25">
      <c r="K2242" s="140"/>
    </row>
    <row r="2243" spans="11:11" x14ac:dyDescent="0.25">
      <c r="K2243" s="140"/>
    </row>
    <row r="2244" spans="11:11" x14ac:dyDescent="0.25">
      <c r="K2244" s="140"/>
    </row>
    <row r="2245" spans="11:11" x14ac:dyDescent="0.25">
      <c r="K2245" s="140"/>
    </row>
    <row r="2246" spans="11:11" x14ac:dyDescent="0.25">
      <c r="K2246" s="140"/>
    </row>
    <row r="2247" spans="11:11" x14ac:dyDescent="0.25">
      <c r="K2247" s="140"/>
    </row>
    <row r="2248" spans="11:11" x14ac:dyDescent="0.25">
      <c r="K2248" s="140"/>
    </row>
    <row r="2249" spans="11:11" x14ac:dyDescent="0.25">
      <c r="K2249" s="140"/>
    </row>
    <row r="2250" spans="11:11" x14ac:dyDescent="0.25">
      <c r="K2250" s="140"/>
    </row>
    <row r="2251" spans="11:11" x14ac:dyDescent="0.25">
      <c r="K2251" s="140"/>
    </row>
    <row r="2252" spans="11:11" x14ac:dyDescent="0.25">
      <c r="K2252" s="140"/>
    </row>
    <row r="2253" spans="11:11" x14ac:dyDescent="0.25">
      <c r="K2253" s="140"/>
    </row>
    <row r="2254" spans="11:11" x14ac:dyDescent="0.25">
      <c r="K2254" s="140"/>
    </row>
    <row r="2255" spans="11:11" x14ac:dyDescent="0.25">
      <c r="K2255" s="140"/>
    </row>
    <row r="2256" spans="11:11" x14ac:dyDescent="0.25">
      <c r="K2256" s="140"/>
    </row>
    <row r="2257" spans="11:11" x14ac:dyDescent="0.25">
      <c r="K2257" s="140"/>
    </row>
    <row r="2258" spans="11:11" x14ac:dyDescent="0.25">
      <c r="K2258" s="140"/>
    </row>
    <row r="2259" spans="11:11" x14ac:dyDescent="0.25">
      <c r="K2259" s="140"/>
    </row>
    <row r="2260" spans="11:11" x14ac:dyDescent="0.25">
      <c r="K2260" s="140"/>
    </row>
    <row r="2261" spans="11:11" x14ac:dyDescent="0.25">
      <c r="K2261" s="140"/>
    </row>
    <row r="2262" spans="11:11" x14ac:dyDescent="0.25">
      <c r="K2262" s="140"/>
    </row>
    <row r="2263" spans="11:11" x14ac:dyDescent="0.25">
      <c r="K2263" s="140"/>
    </row>
    <row r="2264" spans="11:11" x14ac:dyDescent="0.25">
      <c r="K2264" s="140"/>
    </row>
    <row r="2265" spans="11:11" x14ac:dyDescent="0.25">
      <c r="K2265" s="140"/>
    </row>
    <row r="2266" spans="11:11" x14ac:dyDescent="0.25">
      <c r="K2266" s="140"/>
    </row>
    <row r="2267" spans="11:11" x14ac:dyDescent="0.25">
      <c r="K2267" s="140"/>
    </row>
    <row r="2268" spans="11:11" x14ac:dyDescent="0.25">
      <c r="K2268" s="140"/>
    </row>
    <row r="2269" spans="11:11" x14ac:dyDescent="0.25">
      <c r="K2269" s="140"/>
    </row>
    <row r="2270" spans="11:11" x14ac:dyDescent="0.25">
      <c r="K2270" s="140"/>
    </row>
    <row r="2271" spans="11:11" x14ac:dyDescent="0.25">
      <c r="K2271" s="140"/>
    </row>
    <row r="2272" spans="11:11" x14ac:dyDescent="0.25">
      <c r="K2272" s="140"/>
    </row>
    <row r="2273" spans="11:11" x14ac:dyDescent="0.25">
      <c r="K2273" s="140"/>
    </row>
    <row r="2274" spans="11:11" x14ac:dyDescent="0.25">
      <c r="K2274" s="140"/>
    </row>
    <row r="2275" spans="11:11" x14ac:dyDescent="0.25">
      <c r="K2275" s="140"/>
    </row>
    <row r="2276" spans="11:11" x14ac:dyDescent="0.25">
      <c r="K2276" s="140"/>
    </row>
    <row r="2277" spans="11:11" x14ac:dyDescent="0.25">
      <c r="K2277" s="140"/>
    </row>
    <row r="2278" spans="11:11" x14ac:dyDescent="0.25">
      <c r="K2278" s="140"/>
    </row>
    <row r="2279" spans="11:11" x14ac:dyDescent="0.25">
      <c r="K2279" s="140"/>
    </row>
    <row r="2280" spans="11:11" x14ac:dyDescent="0.25">
      <c r="K2280" s="140"/>
    </row>
    <row r="2281" spans="11:11" x14ac:dyDescent="0.25">
      <c r="K2281" s="140"/>
    </row>
    <row r="2282" spans="11:11" x14ac:dyDescent="0.25">
      <c r="K2282" s="140"/>
    </row>
    <row r="2283" spans="11:11" x14ac:dyDescent="0.25">
      <c r="K2283" s="140"/>
    </row>
    <row r="2284" spans="11:11" x14ac:dyDescent="0.25">
      <c r="K2284" s="140"/>
    </row>
    <row r="2285" spans="11:11" x14ac:dyDescent="0.25">
      <c r="K2285" s="140"/>
    </row>
    <row r="2286" spans="11:11" x14ac:dyDescent="0.25">
      <c r="K2286" s="140"/>
    </row>
    <row r="2287" spans="11:11" x14ac:dyDescent="0.25">
      <c r="K2287" s="140"/>
    </row>
    <row r="2288" spans="11:11" x14ac:dyDescent="0.25">
      <c r="K2288" s="140"/>
    </row>
    <row r="2289" spans="11:11" x14ac:dyDescent="0.25">
      <c r="K2289" s="140"/>
    </row>
    <row r="2290" spans="11:11" x14ac:dyDescent="0.25">
      <c r="K2290" s="140"/>
    </row>
    <row r="2291" spans="11:11" x14ac:dyDescent="0.25">
      <c r="K2291" s="140"/>
    </row>
    <row r="2292" spans="11:11" x14ac:dyDescent="0.25">
      <c r="K2292" s="140"/>
    </row>
    <row r="2293" spans="11:11" x14ac:dyDescent="0.25">
      <c r="K2293" s="140"/>
    </row>
    <row r="2294" spans="11:11" x14ac:dyDescent="0.25">
      <c r="K2294" s="140"/>
    </row>
    <row r="2295" spans="11:11" x14ac:dyDescent="0.25">
      <c r="K2295" s="140"/>
    </row>
    <row r="2296" spans="11:11" x14ac:dyDescent="0.25">
      <c r="K2296" s="140"/>
    </row>
    <row r="2297" spans="11:11" x14ac:dyDescent="0.25">
      <c r="K2297" s="140"/>
    </row>
    <row r="2298" spans="11:11" x14ac:dyDescent="0.25">
      <c r="K2298" s="140"/>
    </row>
    <row r="2299" spans="11:11" x14ac:dyDescent="0.25">
      <c r="K2299" s="140"/>
    </row>
    <row r="2300" spans="11:11" x14ac:dyDescent="0.25">
      <c r="K2300" s="140"/>
    </row>
    <row r="2301" spans="11:11" x14ac:dyDescent="0.25">
      <c r="K2301" s="140"/>
    </row>
    <row r="2302" spans="11:11" x14ac:dyDescent="0.25">
      <c r="K2302" s="140"/>
    </row>
    <row r="2303" spans="11:11" x14ac:dyDescent="0.25">
      <c r="K2303" s="140"/>
    </row>
    <row r="2304" spans="11:11" x14ac:dyDescent="0.25">
      <c r="K2304" s="140"/>
    </row>
    <row r="2305" spans="11:11" x14ac:dyDescent="0.25">
      <c r="K2305" s="140"/>
    </row>
    <row r="2306" spans="11:11" x14ac:dyDescent="0.25">
      <c r="K2306" s="140"/>
    </row>
    <row r="2307" spans="11:11" x14ac:dyDescent="0.25">
      <c r="K2307" s="140"/>
    </row>
    <row r="2308" spans="11:11" x14ac:dyDescent="0.25">
      <c r="K2308" s="140"/>
    </row>
    <row r="2309" spans="11:11" x14ac:dyDescent="0.25">
      <c r="K2309" s="140"/>
    </row>
    <row r="2310" spans="11:11" x14ac:dyDescent="0.25">
      <c r="K2310" s="140"/>
    </row>
    <row r="2311" spans="11:11" x14ac:dyDescent="0.25">
      <c r="K2311" s="140"/>
    </row>
    <row r="2312" spans="11:11" x14ac:dyDescent="0.25">
      <c r="K2312" s="140"/>
    </row>
    <row r="2313" spans="11:11" x14ac:dyDescent="0.25">
      <c r="K2313" s="140"/>
    </row>
    <row r="2314" spans="11:11" x14ac:dyDescent="0.25">
      <c r="K2314" s="140"/>
    </row>
    <row r="2315" spans="11:11" x14ac:dyDescent="0.25">
      <c r="K2315" s="140"/>
    </row>
    <row r="2316" spans="11:11" x14ac:dyDescent="0.25">
      <c r="K2316" s="140"/>
    </row>
    <row r="2317" spans="11:11" x14ac:dyDescent="0.25">
      <c r="K2317" s="140"/>
    </row>
    <row r="2318" spans="11:11" x14ac:dyDescent="0.25">
      <c r="K2318" s="140"/>
    </row>
    <row r="2319" spans="11:11" x14ac:dyDescent="0.25">
      <c r="K2319" s="140"/>
    </row>
    <row r="2320" spans="11:11" x14ac:dyDescent="0.25">
      <c r="K2320" s="140"/>
    </row>
    <row r="2321" spans="11:11" x14ac:dyDescent="0.25">
      <c r="K2321" s="140"/>
    </row>
    <row r="2322" spans="11:11" x14ac:dyDescent="0.25">
      <c r="K2322" s="140"/>
    </row>
    <row r="2323" spans="11:11" x14ac:dyDescent="0.25">
      <c r="K2323" s="140"/>
    </row>
    <row r="2324" spans="11:11" x14ac:dyDescent="0.25">
      <c r="K2324" s="140"/>
    </row>
    <row r="2325" spans="11:11" x14ac:dyDescent="0.25">
      <c r="K2325" s="140"/>
    </row>
    <row r="2326" spans="11:11" x14ac:dyDescent="0.25">
      <c r="K2326" s="140"/>
    </row>
    <row r="2327" spans="11:11" x14ac:dyDescent="0.25">
      <c r="K2327" s="140"/>
    </row>
    <row r="2328" spans="11:11" x14ac:dyDescent="0.25">
      <c r="K2328" s="140"/>
    </row>
    <row r="2329" spans="11:11" x14ac:dyDescent="0.25">
      <c r="K2329" s="140"/>
    </row>
    <row r="2330" spans="11:11" x14ac:dyDescent="0.25">
      <c r="K2330" s="140"/>
    </row>
    <row r="2331" spans="11:11" x14ac:dyDescent="0.25">
      <c r="K2331" s="140"/>
    </row>
    <row r="2332" spans="11:11" x14ac:dyDescent="0.25">
      <c r="K2332" s="140"/>
    </row>
    <row r="2333" spans="11:11" x14ac:dyDescent="0.25">
      <c r="K2333" s="140"/>
    </row>
    <row r="2334" spans="11:11" x14ac:dyDescent="0.25">
      <c r="K2334" s="140"/>
    </row>
    <row r="2335" spans="11:11" x14ac:dyDescent="0.25">
      <c r="K2335" s="140"/>
    </row>
    <row r="2336" spans="11:11" x14ac:dyDescent="0.25">
      <c r="K2336" s="140"/>
    </row>
    <row r="2337" spans="11:11" x14ac:dyDescent="0.25">
      <c r="K2337" s="140"/>
    </row>
    <row r="2338" spans="11:11" x14ac:dyDescent="0.25">
      <c r="K2338" s="140"/>
    </row>
    <row r="2339" spans="11:11" x14ac:dyDescent="0.25">
      <c r="K2339" s="140"/>
    </row>
    <row r="2340" spans="11:11" x14ac:dyDescent="0.25">
      <c r="K2340" s="140"/>
    </row>
    <row r="2341" spans="11:11" x14ac:dyDescent="0.25">
      <c r="K2341" s="140"/>
    </row>
    <row r="2342" spans="11:11" x14ac:dyDescent="0.25">
      <c r="K2342" s="140"/>
    </row>
    <row r="2343" spans="11:11" x14ac:dyDescent="0.25">
      <c r="K2343" s="140"/>
    </row>
    <row r="2344" spans="11:11" x14ac:dyDescent="0.25">
      <c r="K2344" s="140"/>
    </row>
    <row r="2345" spans="11:11" x14ac:dyDescent="0.25">
      <c r="K2345" s="140"/>
    </row>
    <row r="2346" spans="11:11" x14ac:dyDescent="0.25">
      <c r="K2346" s="140"/>
    </row>
    <row r="2347" spans="11:11" x14ac:dyDescent="0.25">
      <c r="K2347" s="140"/>
    </row>
    <row r="2348" spans="11:11" x14ac:dyDescent="0.25">
      <c r="K2348" s="140"/>
    </row>
    <row r="2349" spans="11:11" x14ac:dyDescent="0.25">
      <c r="K2349" s="140"/>
    </row>
    <row r="2350" spans="11:11" x14ac:dyDescent="0.25">
      <c r="K2350" s="140"/>
    </row>
    <row r="2351" spans="11:11" x14ac:dyDescent="0.25">
      <c r="K2351" s="140"/>
    </row>
    <row r="2352" spans="11:11" x14ac:dyDescent="0.25">
      <c r="K2352" s="140"/>
    </row>
    <row r="2353" spans="11:11" x14ac:dyDescent="0.25">
      <c r="K2353" s="140"/>
    </row>
    <row r="2354" spans="11:11" x14ac:dyDescent="0.25">
      <c r="K2354" s="140"/>
    </row>
    <row r="2355" spans="11:11" x14ac:dyDescent="0.25">
      <c r="K2355" s="140"/>
    </row>
    <row r="2356" spans="11:11" x14ac:dyDescent="0.25">
      <c r="K2356" s="140"/>
    </row>
    <row r="2357" spans="11:11" x14ac:dyDescent="0.25">
      <c r="K2357" s="140"/>
    </row>
    <row r="2358" spans="11:11" x14ac:dyDescent="0.25">
      <c r="K2358" s="140"/>
    </row>
    <row r="2359" spans="11:11" x14ac:dyDescent="0.25">
      <c r="K2359" s="140"/>
    </row>
    <row r="2360" spans="11:11" x14ac:dyDescent="0.25">
      <c r="K2360" s="140"/>
    </row>
    <row r="2361" spans="11:11" x14ac:dyDescent="0.25">
      <c r="K2361" s="140"/>
    </row>
    <row r="2362" spans="11:11" x14ac:dyDescent="0.25">
      <c r="K2362" s="140"/>
    </row>
    <row r="2363" spans="11:11" x14ac:dyDescent="0.25">
      <c r="K2363" s="140"/>
    </row>
    <row r="2364" spans="11:11" x14ac:dyDescent="0.25">
      <c r="K2364" s="140"/>
    </row>
    <row r="2365" spans="11:11" x14ac:dyDescent="0.25">
      <c r="K2365" s="140"/>
    </row>
    <row r="2366" spans="11:11" x14ac:dyDescent="0.25">
      <c r="K2366" s="140"/>
    </row>
    <row r="2367" spans="11:11" x14ac:dyDescent="0.25">
      <c r="K2367" s="140"/>
    </row>
    <row r="2368" spans="11:11" x14ac:dyDescent="0.25">
      <c r="K2368" s="140"/>
    </row>
    <row r="2369" spans="11:11" x14ac:dyDescent="0.25">
      <c r="K2369" s="140"/>
    </row>
    <row r="2370" spans="11:11" x14ac:dyDescent="0.25">
      <c r="K2370" s="140"/>
    </row>
    <row r="2371" spans="11:11" x14ac:dyDescent="0.25">
      <c r="K2371" s="140"/>
    </row>
    <row r="2372" spans="11:11" x14ac:dyDescent="0.25">
      <c r="K2372" s="140"/>
    </row>
    <row r="2373" spans="11:11" x14ac:dyDescent="0.25">
      <c r="K2373" s="140"/>
    </row>
    <row r="2374" spans="11:11" x14ac:dyDescent="0.25">
      <c r="K2374" s="140"/>
    </row>
    <row r="2375" spans="11:11" x14ac:dyDescent="0.25">
      <c r="K2375" s="140"/>
    </row>
    <row r="2376" spans="11:11" x14ac:dyDescent="0.25">
      <c r="K2376" s="140"/>
    </row>
    <row r="2377" spans="11:11" x14ac:dyDescent="0.25">
      <c r="K2377" s="140"/>
    </row>
    <row r="2378" spans="11:11" x14ac:dyDescent="0.25">
      <c r="K2378" s="140"/>
    </row>
    <row r="2379" spans="11:11" x14ac:dyDescent="0.25">
      <c r="K2379" s="140"/>
    </row>
    <row r="2380" spans="11:11" x14ac:dyDescent="0.25">
      <c r="K2380" s="140"/>
    </row>
    <row r="2381" spans="11:11" x14ac:dyDescent="0.25">
      <c r="K2381" s="140"/>
    </row>
    <row r="2382" spans="11:11" x14ac:dyDescent="0.25">
      <c r="K2382" s="140"/>
    </row>
    <row r="2383" spans="11:11" x14ac:dyDescent="0.25">
      <c r="K2383" s="140"/>
    </row>
    <row r="2384" spans="11:11" x14ac:dyDescent="0.25">
      <c r="K2384" s="140"/>
    </row>
    <row r="2385" spans="11:11" x14ac:dyDescent="0.25">
      <c r="K2385" s="140"/>
    </row>
    <row r="2386" spans="11:11" x14ac:dyDescent="0.25">
      <c r="K2386" s="140"/>
    </row>
    <row r="2387" spans="11:11" x14ac:dyDescent="0.25">
      <c r="K2387" s="140"/>
    </row>
    <row r="2388" spans="11:11" x14ac:dyDescent="0.25">
      <c r="K2388" s="140"/>
    </row>
    <row r="2389" spans="11:11" x14ac:dyDescent="0.25">
      <c r="K2389" s="140"/>
    </row>
    <row r="2390" spans="11:11" x14ac:dyDescent="0.25">
      <c r="K2390" s="140"/>
    </row>
    <row r="2391" spans="11:11" x14ac:dyDescent="0.25">
      <c r="K2391" s="140"/>
    </row>
    <row r="2392" spans="11:11" x14ac:dyDescent="0.25">
      <c r="K2392" s="140"/>
    </row>
    <row r="2393" spans="11:11" x14ac:dyDescent="0.25">
      <c r="K2393" s="140"/>
    </row>
    <row r="2394" spans="11:11" x14ac:dyDescent="0.25">
      <c r="K2394" s="140"/>
    </row>
    <row r="2395" spans="11:11" x14ac:dyDescent="0.25">
      <c r="K2395" s="140"/>
    </row>
    <row r="2396" spans="11:11" x14ac:dyDescent="0.25">
      <c r="K2396" s="140"/>
    </row>
    <row r="2397" spans="11:11" x14ac:dyDescent="0.25">
      <c r="K2397" s="140"/>
    </row>
    <row r="2398" spans="11:11" x14ac:dyDescent="0.25">
      <c r="K2398" s="140"/>
    </row>
    <row r="2399" spans="11:11" x14ac:dyDescent="0.25">
      <c r="K2399" s="140"/>
    </row>
    <row r="2400" spans="11:11" x14ac:dyDescent="0.25">
      <c r="K2400" s="140"/>
    </row>
    <row r="2401" spans="11:11" x14ac:dyDescent="0.25">
      <c r="K2401" s="140"/>
    </row>
    <row r="2402" spans="11:11" x14ac:dyDescent="0.25">
      <c r="K2402" s="140"/>
    </row>
    <row r="2403" spans="11:11" x14ac:dyDescent="0.25">
      <c r="K2403" s="140"/>
    </row>
    <row r="2404" spans="11:11" x14ac:dyDescent="0.25">
      <c r="K2404" s="140"/>
    </row>
    <row r="2405" spans="11:11" x14ac:dyDescent="0.25">
      <c r="K2405" s="140"/>
    </row>
    <row r="2406" spans="11:11" x14ac:dyDescent="0.25">
      <c r="K2406" s="140"/>
    </row>
    <row r="2407" spans="11:11" x14ac:dyDescent="0.25">
      <c r="K2407" s="140"/>
    </row>
    <row r="2408" spans="11:11" x14ac:dyDescent="0.25">
      <c r="K2408" s="140"/>
    </row>
    <row r="2409" spans="11:11" x14ac:dyDescent="0.25">
      <c r="K2409" s="140"/>
    </row>
    <row r="2410" spans="11:11" x14ac:dyDescent="0.25">
      <c r="K2410" s="140"/>
    </row>
    <row r="2411" spans="11:11" x14ac:dyDescent="0.25">
      <c r="K2411" s="140"/>
    </row>
    <row r="2412" spans="11:11" x14ac:dyDescent="0.25">
      <c r="K2412" s="140"/>
    </row>
    <row r="2413" spans="11:11" x14ac:dyDescent="0.25">
      <c r="K2413" s="140"/>
    </row>
    <row r="2414" spans="11:11" x14ac:dyDescent="0.25">
      <c r="K2414" s="140"/>
    </row>
    <row r="2415" spans="11:11" x14ac:dyDescent="0.25">
      <c r="K2415" s="140"/>
    </row>
    <row r="2416" spans="11:11" x14ac:dyDescent="0.25">
      <c r="K2416" s="140"/>
    </row>
    <row r="2417" spans="11:11" x14ac:dyDescent="0.25">
      <c r="K2417" s="140"/>
    </row>
    <row r="2418" spans="11:11" x14ac:dyDescent="0.25">
      <c r="K2418" s="140"/>
    </row>
    <row r="2419" spans="11:11" x14ac:dyDescent="0.25">
      <c r="K2419" s="140"/>
    </row>
    <row r="2420" spans="11:11" x14ac:dyDescent="0.25">
      <c r="K2420" s="140"/>
    </row>
    <row r="2421" spans="11:11" x14ac:dyDescent="0.25">
      <c r="K2421" s="140"/>
    </row>
    <row r="2422" spans="11:11" x14ac:dyDescent="0.25">
      <c r="K2422" s="140"/>
    </row>
    <row r="2423" spans="11:11" x14ac:dyDescent="0.25">
      <c r="K2423" s="140"/>
    </row>
    <row r="2424" spans="11:11" x14ac:dyDescent="0.25">
      <c r="K2424" s="140"/>
    </row>
    <row r="2425" spans="11:11" x14ac:dyDescent="0.25">
      <c r="K2425" s="140"/>
    </row>
    <row r="2426" spans="11:11" x14ac:dyDescent="0.25">
      <c r="K2426" s="140"/>
    </row>
    <row r="2427" spans="11:11" x14ac:dyDescent="0.25">
      <c r="K2427" s="140"/>
    </row>
    <row r="2428" spans="11:11" x14ac:dyDescent="0.25">
      <c r="K2428" s="140"/>
    </row>
    <row r="2429" spans="11:11" x14ac:dyDescent="0.25">
      <c r="K2429" s="140"/>
    </row>
    <row r="2430" spans="11:11" x14ac:dyDescent="0.25">
      <c r="K2430" s="140"/>
    </row>
    <row r="2431" spans="11:11" x14ac:dyDescent="0.25">
      <c r="K2431" s="140"/>
    </row>
    <row r="2432" spans="11:11" x14ac:dyDescent="0.25">
      <c r="K2432" s="140"/>
    </row>
    <row r="2433" spans="11:11" x14ac:dyDescent="0.25">
      <c r="K2433" s="140"/>
    </row>
    <row r="2434" spans="11:11" x14ac:dyDescent="0.25">
      <c r="K2434" s="140"/>
    </row>
    <row r="2435" spans="11:11" x14ac:dyDescent="0.25">
      <c r="K2435" s="140"/>
    </row>
    <row r="2436" spans="11:11" x14ac:dyDescent="0.25">
      <c r="K2436" s="140"/>
    </row>
    <row r="2437" spans="11:11" x14ac:dyDescent="0.25">
      <c r="K2437" s="140"/>
    </row>
    <row r="2438" spans="11:11" x14ac:dyDescent="0.25">
      <c r="K2438" s="140"/>
    </row>
    <row r="2439" spans="11:11" x14ac:dyDescent="0.25">
      <c r="K2439" s="140"/>
    </row>
    <row r="2440" spans="11:11" x14ac:dyDescent="0.25">
      <c r="K2440" s="140"/>
    </row>
    <row r="2441" spans="11:11" x14ac:dyDescent="0.25">
      <c r="K2441" s="140"/>
    </row>
    <row r="2442" spans="11:11" x14ac:dyDescent="0.25">
      <c r="K2442" s="140"/>
    </row>
    <row r="2443" spans="11:11" x14ac:dyDescent="0.25">
      <c r="K2443" s="140"/>
    </row>
    <row r="2444" spans="11:11" x14ac:dyDescent="0.25">
      <c r="K2444" s="140"/>
    </row>
    <row r="2445" spans="11:11" x14ac:dyDescent="0.25">
      <c r="K2445" s="140"/>
    </row>
    <row r="2446" spans="11:11" x14ac:dyDescent="0.25">
      <c r="K2446" s="140"/>
    </row>
    <row r="2447" spans="11:11" x14ac:dyDescent="0.25">
      <c r="K2447" s="140"/>
    </row>
    <row r="2448" spans="11:11" x14ac:dyDescent="0.25">
      <c r="K2448" s="140"/>
    </row>
    <row r="2449" spans="11:11" x14ac:dyDescent="0.25">
      <c r="K2449" s="140"/>
    </row>
    <row r="2450" spans="11:11" x14ac:dyDescent="0.25">
      <c r="K2450" s="140"/>
    </row>
    <row r="2451" spans="11:11" x14ac:dyDescent="0.25">
      <c r="K2451" s="140"/>
    </row>
    <row r="2452" spans="11:11" x14ac:dyDescent="0.25">
      <c r="K2452" s="140"/>
    </row>
    <row r="2453" spans="11:11" x14ac:dyDescent="0.25">
      <c r="K2453" s="140"/>
    </row>
    <row r="2454" spans="11:11" x14ac:dyDescent="0.25">
      <c r="K2454" s="140"/>
    </row>
    <row r="2455" spans="11:11" x14ac:dyDescent="0.25">
      <c r="K2455" s="140"/>
    </row>
    <row r="2456" spans="11:11" x14ac:dyDescent="0.25">
      <c r="K2456" s="140"/>
    </row>
    <row r="2457" spans="11:11" x14ac:dyDescent="0.25">
      <c r="K2457" s="140"/>
    </row>
    <row r="2458" spans="11:11" x14ac:dyDescent="0.25">
      <c r="K2458" s="140"/>
    </row>
    <row r="2459" spans="11:11" x14ac:dyDescent="0.25">
      <c r="K2459" s="140"/>
    </row>
    <row r="2460" spans="11:11" x14ac:dyDescent="0.25">
      <c r="K2460" s="140"/>
    </row>
    <row r="2461" spans="11:11" x14ac:dyDescent="0.25">
      <c r="K2461" s="140"/>
    </row>
    <row r="2462" spans="11:11" x14ac:dyDescent="0.25">
      <c r="K2462" s="140"/>
    </row>
    <row r="2463" spans="11:11" x14ac:dyDescent="0.25">
      <c r="K2463" s="140"/>
    </row>
    <row r="2464" spans="11:11" x14ac:dyDescent="0.25">
      <c r="K2464" s="140"/>
    </row>
    <row r="2465" spans="11:11" x14ac:dyDescent="0.25">
      <c r="K2465" s="140"/>
    </row>
    <row r="2466" spans="11:11" x14ac:dyDescent="0.25">
      <c r="K2466" s="140"/>
    </row>
    <row r="2467" spans="11:11" x14ac:dyDescent="0.25">
      <c r="K2467" s="140"/>
    </row>
    <row r="2468" spans="11:11" x14ac:dyDescent="0.25">
      <c r="K2468" s="140"/>
    </row>
    <row r="2469" spans="11:11" x14ac:dyDescent="0.25">
      <c r="K2469" s="140"/>
    </row>
    <row r="2470" spans="11:11" x14ac:dyDescent="0.25">
      <c r="K2470" s="140"/>
    </row>
    <row r="2471" spans="11:11" x14ac:dyDescent="0.25">
      <c r="K2471" s="140"/>
    </row>
    <row r="2472" spans="11:11" x14ac:dyDescent="0.25">
      <c r="K2472" s="140"/>
    </row>
    <row r="2473" spans="11:11" x14ac:dyDescent="0.25">
      <c r="K2473" s="140"/>
    </row>
    <row r="2474" spans="11:11" x14ac:dyDescent="0.25">
      <c r="K2474" s="140"/>
    </row>
    <row r="2475" spans="11:11" x14ac:dyDescent="0.25">
      <c r="K2475" s="140"/>
    </row>
    <row r="2476" spans="11:11" x14ac:dyDescent="0.25">
      <c r="K2476" s="140"/>
    </row>
    <row r="2477" spans="11:11" x14ac:dyDescent="0.25">
      <c r="K2477" s="140"/>
    </row>
    <row r="2478" spans="11:11" x14ac:dyDescent="0.25">
      <c r="K2478" s="140"/>
    </row>
    <row r="2479" spans="11:11" x14ac:dyDescent="0.25">
      <c r="K2479" s="140"/>
    </row>
    <row r="2480" spans="11:11" x14ac:dyDescent="0.25">
      <c r="K2480" s="140"/>
    </row>
    <row r="2481" spans="11:11" x14ac:dyDescent="0.25">
      <c r="K2481" s="140"/>
    </row>
    <row r="2482" spans="11:11" x14ac:dyDescent="0.25">
      <c r="K2482" s="140"/>
    </row>
    <row r="2483" spans="11:11" x14ac:dyDescent="0.25">
      <c r="K2483" s="140"/>
    </row>
    <row r="2484" spans="11:11" x14ac:dyDescent="0.25">
      <c r="K2484" s="140"/>
    </row>
    <row r="2485" spans="11:11" x14ac:dyDescent="0.25">
      <c r="K2485" s="140"/>
    </row>
    <row r="2486" spans="11:11" x14ac:dyDescent="0.25">
      <c r="K2486" s="140"/>
    </row>
    <row r="2487" spans="11:11" x14ac:dyDescent="0.25">
      <c r="K2487" s="140"/>
    </row>
    <row r="2488" spans="11:11" x14ac:dyDescent="0.25">
      <c r="K2488" s="140"/>
    </row>
    <row r="2489" spans="11:11" x14ac:dyDescent="0.25">
      <c r="K2489" s="140"/>
    </row>
    <row r="2490" spans="11:11" x14ac:dyDescent="0.25">
      <c r="K2490" s="140"/>
    </row>
    <row r="2491" spans="11:11" x14ac:dyDescent="0.25">
      <c r="K2491" s="140"/>
    </row>
    <row r="2492" spans="11:11" x14ac:dyDescent="0.25">
      <c r="K2492" s="140"/>
    </row>
    <row r="2493" spans="11:11" x14ac:dyDescent="0.25">
      <c r="K2493" s="140"/>
    </row>
    <row r="2494" spans="11:11" x14ac:dyDescent="0.25">
      <c r="K2494" s="140"/>
    </row>
    <row r="2495" spans="11:11" x14ac:dyDescent="0.25">
      <c r="K2495" s="140"/>
    </row>
    <row r="2496" spans="11:11" x14ac:dyDescent="0.25">
      <c r="K2496" s="140"/>
    </row>
    <row r="2497" spans="11:11" x14ac:dyDescent="0.25">
      <c r="K2497" s="140"/>
    </row>
    <row r="2498" spans="11:11" x14ac:dyDescent="0.25">
      <c r="K2498" s="140"/>
    </row>
    <row r="2499" spans="11:11" x14ac:dyDescent="0.25">
      <c r="K2499" s="140"/>
    </row>
    <row r="2500" spans="11:11" x14ac:dyDescent="0.25">
      <c r="K2500" s="140"/>
    </row>
    <row r="2501" spans="11:11" x14ac:dyDescent="0.25">
      <c r="K2501" s="140"/>
    </row>
    <row r="2502" spans="11:11" x14ac:dyDescent="0.25">
      <c r="K2502" s="140"/>
    </row>
    <row r="2503" spans="11:11" x14ac:dyDescent="0.25">
      <c r="K2503" s="140"/>
    </row>
    <row r="2504" spans="11:11" x14ac:dyDescent="0.25">
      <c r="K2504" s="140"/>
    </row>
    <row r="2505" spans="11:11" x14ac:dyDescent="0.25">
      <c r="K2505" s="140"/>
    </row>
    <row r="2506" spans="11:11" x14ac:dyDescent="0.25">
      <c r="K2506" s="140"/>
    </row>
    <row r="2507" spans="11:11" x14ac:dyDescent="0.25">
      <c r="K2507" s="140"/>
    </row>
    <row r="2508" spans="11:11" x14ac:dyDescent="0.25">
      <c r="K2508" s="140"/>
    </row>
    <row r="2509" spans="11:11" x14ac:dyDescent="0.25">
      <c r="K2509" s="140"/>
    </row>
    <row r="2510" spans="11:11" x14ac:dyDescent="0.25">
      <c r="K2510" s="140"/>
    </row>
    <row r="2511" spans="11:11" x14ac:dyDescent="0.25">
      <c r="K2511" s="140"/>
    </row>
    <row r="2512" spans="11:11" x14ac:dyDescent="0.25">
      <c r="K2512" s="140"/>
    </row>
    <row r="2513" spans="11:11" x14ac:dyDescent="0.25">
      <c r="K2513" s="140"/>
    </row>
    <row r="2514" spans="11:11" x14ac:dyDescent="0.25">
      <c r="K2514" s="140"/>
    </row>
    <row r="2515" spans="11:11" x14ac:dyDescent="0.25">
      <c r="K2515" s="140"/>
    </row>
    <row r="2516" spans="11:11" x14ac:dyDescent="0.25">
      <c r="K2516" s="140"/>
    </row>
    <row r="2517" spans="11:11" x14ac:dyDescent="0.25">
      <c r="K2517" s="140"/>
    </row>
    <row r="2518" spans="11:11" x14ac:dyDescent="0.25">
      <c r="K2518" s="140"/>
    </row>
    <row r="2519" spans="11:11" x14ac:dyDescent="0.25">
      <c r="K2519" s="140"/>
    </row>
    <row r="2520" spans="11:11" x14ac:dyDescent="0.25">
      <c r="K2520" s="140"/>
    </row>
    <row r="2521" spans="11:11" x14ac:dyDescent="0.25">
      <c r="K2521" s="140"/>
    </row>
    <row r="2522" spans="11:11" x14ac:dyDescent="0.25">
      <c r="K2522" s="140"/>
    </row>
    <row r="2523" spans="11:11" x14ac:dyDescent="0.25">
      <c r="K2523" s="140"/>
    </row>
    <row r="2524" spans="11:11" x14ac:dyDescent="0.25">
      <c r="K2524" s="140"/>
    </row>
    <row r="2525" spans="11:11" x14ac:dyDescent="0.25">
      <c r="K2525" s="140"/>
    </row>
    <row r="2526" spans="11:11" x14ac:dyDescent="0.25">
      <c r="K2526" s="140"/>
    </row>
    <row r="2527" spans="11:11" x14ac:dyDescent="0.25">
      <c r="K2527" s="140"/>
    </row>
    <row r="2528" spans="11:11" x14ac:dyDescent="0.25">
      <c r="K2528" s="140"/>
    </row>
    <row r="2529" spans="11:11" x14ac:dyDescent="0.25">
      <c r="K2529" s="140"/>
    </row>
    <row r="2530" spans="11:11" x14ac:dyDescent="0.25">
      <c r="K2530" s="140"/>
    </row>
    <row r="2531" spans="11:11" x14ac:dyDescent="0.25">
      <c r="K2531" s="140"/>
    </row>
    <row r="2532" spans="11:11" x14ac:dyDescent="0.25">
      <c r="K2532" s="140"/>
    </row>
    <row r="2533" spans="11:11" x14ac:dyDescent="0.25">
      <c r="K2533" s="140"/>
    </row>
    <row r="2534" spans="11:11" x14ac:dyDescent="0.25">
      <c r="K2534" s="140"/>
    </row>
    <row r="2535" spans="11:11" x14ac:dyDescent="0.25">
      <c r="K2535" s="140"/>
    </row>
    <row r="2536" spans="11:11" x14ac:dyDescent="0.25">
      <c r="K2536" s="140"/>
    </row>
    <row r="2537" spans="11:11" x14ac:dyDescent="0.25">
      <c r="K2537" s="140"/>
    </row>
    <row r="2538" spans="11:11" x14ac:dyDescent="0.25">
      <c r="K2538" s="140"/>
    </row>
    <row r="2539" spans="11:11" x14ac:dyDescent="0.25">
      <c r="K2539" s="140"/>
    </row>
    <row r="2540" spans="11:11" x14ac:dyDescent="0.25">
      <c r="K2540" s="140"/>
    </row>
    <row r="2541" spans="11:11" x14ac:dyDescent="0.25">
      <c r="K2541" s="140"/>
    </row>
    <row r="2542" spans="11:11" x14ac:dyDescent="0.25">
      <c r="K2542" s="140"/>
    </row>
    <row r="2543" spans="11:11" x14ac:dyDescent="0.25">
      <c r="K2543" s="140"/>
    </row>
    <row r="2544" spans="11:11" x14ac:dyDescent="0.25">
      <c r="K2544" s="140"/>
    </row>
    <row r="2545" spans="11:11" x14ac:dyDescent="0.25">
      <c r="K2545" s="140"/>
    </row>
    <row r="2546" spans="11:11" x14ac:dyDescent="0.25">
      <c r="K2546" s="140"/>
    </row>
    <row r="2547" spans="11:11" x14ac:dyDescent="0.25">
      <c r="K2547" s="140"/>
    </row>
    <row r="2548" spans="11:11" x14ac:dyDescent="0.25">
      <c r="K2548" s="140"/>
    </row>
    <row r="2549" spans="11:11" x14ac:dyDescent="0.25">
      <c r="K2549" s="140"/>
    </row>
    <row r="2550" spans="11:11" x14ac:dyDescent="0.25">
      <c r="K2550" s="140"/>
    </row>
    <row r="2551" spans="11:11" x14ac:dyDescent="0.25">
      <c r="K2551" s="140"/>
    </row>
    <row r="2552" spans="11:11" x14ac:dyDescent="0.25">
      <c r="K2552" s="140"/>
    </row>
    <row r="2553" spans="11:11" x14ac:dyDescent="0.25">
      <c r="K2553" s="140"/>
    </row>
    <row r="2554" spans="11:11" x14ac:dyDescent="0.25">
      <c r="K2554" s="140"/>
    </row>
    <row r="2555" spans="11:11" x14ac:dyDescent="0.25">
      <c r="K2555" s="140"/>
    </row>
    <row r="2556" spans="11:11" x14ac:dyDescent="0.25">
      <c r="K2556" s="140"/>
    </row>
    <row r="2557" spans="11:11" x14ac:dyDescent="0.25">
      <c r="K2557" s="140"/>
    </row>
    <row r="2558" spans="11:11" x14ac:dyDescent="0.25">
      <c r="K2558" s="140"/>
    </row>
    <row r="2559" spans="11:11" x14ac:dyDescent="0.25">
      <c r="K2559" s="140"/>
    </row>
    <row r="2560" spans="11:11" x14ac:dyDescent="0.25">
      <c r="K2560" s="140"/>
    </row>
    <row r="2561" spans="11:11" x14ac:dyDescent="0.25">
      <c r="K2561" s="140"/>
    </row>
    <row r="2562" spans="11:11" x14ac:dyDescent="0.25">
      <c r="K2562" s="140"/>
    </row>
    <row r="2563" spans="11:11" x14ac:dyDescent="0.25">
      <c r="K2563" s="140"/>
    </row>
    <row r="2564" spans="11:11" x14ac:dyDescent="0.25">
      <c r="K2564" s="140"/>
    </row>
    <row r="2565" spans="11:11" x14ac:dyDescent="0.25">
      <c r="K2565" s="140"/>
    </row>
    <row r="2566" spans="11:11" x14ac:dyDescent="0.25">
      <c r="K2566" s="140"/>
    </row>
    <row r="2567" spans="11:11" x14ac:dyDescent="0.25">
      <c r="K2567" s="140"/>
    </row>
    <row r="2568" spans="11:11" x14ac:dyDescent="0.25">
      <c r="K2568" s="140"/>
    </row>
    <row r="2569" spans="11:11" x14ac:dyDescent="0.25">
      <c r="K2569" s="140"/>
    </row>
    <row r="2570" spans="11:11" x14ac:dyDescent="0.25">
      <c r="K2570" s="140"/>
    </row>
    <row r="2571" spans="11:11" x14ac:dyDescent="0.25">
      <c r="K2571" s="140"/>
    </row>
    <row r="2572" spans="11:11" x14ac:dyDescent="0.25">
      <c r="K2572" s="140"/>
    </row>
    <row r="2573" spans="11:11" x14ac:dyDescent="0.25">
      <c r="K2573" s="140"/>
    </row>
    <row r="2574" spans="11:11" x14ac:dyDescent="0.25">
      <c r="K2574" s="140"/>
    </row>
    <row r="2575" spans="11:11" x14ac:dyDescent="0.25">
      <c r="K2575" s="140"/>
    </row>
    <row r="2576" spans="11:11" x14ac:dyDescent="0.25">
      <c r="K2576" s="140"/>
    </row>
    <row r="2577" spans="11:11" x14ac:dyDescent="0.25">
      <c r="K2577" s="140"/>
    </row>
    <row r="2578" spans="11:11" x14ac:dyDescent="0.25">
      <c r="K2578" s="140"/>
    </row>
    <row r="2579" spans="11:11" x14ac:dyDescent="0.25">
      <c r="K2579" s="140"/>
    </row>
    <row r="2580" spans="11:11" x14ac:dyDescent="0.25">
      <c r="K2580" s="140"/>
    </row>
    <row r="2581" spans="11:11" x14ac:dyDescent="0.25">
      <c r="K2581" s="140"/>
    </row>
    <row r="2582" spans="11:11" x14ac:dyDescent="0.25">
      <c r="K2582" s="140"/>
    </row>
    <row r="2583" spans="11:11" x14ac:dyDescent="0.25">
      <c r="K2583" s="140"/>
    </row>
    <row r="2584" spans="11:11" x14ac:dyDescent="0.25">
      <c r="K2584" s="140"/>
    </row>
    <row r="2585" spans="11:11" x14ac:dyDescent="0.25">
      <c r="K2585" s="140"/>
    </row>
    <row r="2586" spans="11:11" x14ac:dyDescent="0.25">
      <c r="K2586" s="140"/>
    </row>
    <row r="2587" spans="11:11" x14ac:dyDescent="0.25">
      <c r="K2587" s="140"/>
    </row>
    <row r="2588" spans="11:11" x14ac:dyDescent="0.25">
      <c r="K2588" s="140"/>
    </row>
    <row r="2589" spans="11:11" x14ac:dyDescent="0.25">
      <c r="K2589" s="140"/>
    </row>
    <row r="2590" spans="11:11" x14ac:dyDescent="0.25">
      <c r="K2590" s="140"/>
    </row>
    <row r="2591" spans="11:11" x14ac:dyDescent="0.25">
      <c r="K2591" s="140"/>
    </row>
    <row r="2592" spans="11:11" x14ac:dyDescent="0.25">
      <c r="K2592" s="140"/>
    </row>
    <row r="2593" spans="11:11" x14ac:dyDescent="0.25">
      <c r="K2593" s="140"/>
    </row>
    <row r="2594" spans="11:11" x14ac:dyDescent="0.25">
      <c r="K2594" s="140"/>
    </row>
    <row r="2595" spans="11:11" x14ac:dyDescent="0.25">
      <c r="K2595" s="140"/>
    </row>
    <row r="2596" spans="11:11" x14ac:dyDescent="0.25">
      <c r="K2596" s="140"/>
    </row>
    <row r="2597" spans="11:11" x14ac:dyDescent="0.25">
      <c r="K2597" s="140"/>
    </row>
    <row r="2598" spans="11:11" x14ac:dyDescent="0.25">
      <c r="K2598" s="140"/>
    </row>
    <row r="2599" spans="11:11" x14ac:dyDescent="0.25">
      <c r="K2599" s="140"/>
    </row>
    <row r="2600" spans="11:11" x14ac:dyDescent="0.25">
      <c r="K2600" s="140"/>
    </row>
    <row r="2601" spans="11:11" x14ac:dyDescent="0.25">
      <c r="K2601" s="140"/>
    </row>
    <row r="2602" spans="11:11" x14ac:dyDescent="0.25">
      <c r="K2602" s="140"/>
    </row>
    <row r="2603" spans="11:11" x14ac:dyDescent="0.25">
      <c r="K2603" s="140"/>
    </row>
    <row r="2604" spans="11:11" x14ac:dyDescent="0.25">
      <c r="K2604" s="140"/>
    </row>
    <row r="2605" spans="11:11" x14ac:dyDescent="0.25">
      <c r="K2605" s="140"/>
    </row>
    <row r="2606" spans="11:11" x14ac:dyDescent="0.25">
      <c r="K2606" s="140"/>
    </row>
    <row r="2607" spans="11:11" x14ac:dyDescent="0.25">
      <c r="K2607" s="140"/>
    </row>
    <row r="2608" spans="11:11" x14ac:dyDescent="0.25">
      <c r="K2608" s="140"/>
    </row>
    <row r="2609" spans="11:11" x14ac:dyDescent="0.25">
      <c r="K2609" s="140"/>
    </row>
    <row r="2610" spans="11:11" x14ac:dyDescent="0.25">
      <c r="K2610" s="140"/>
    </row>
    <row r="2611" spans="11:11" x14ac:dyDescent="0.25">
      <c r="K2611" s="140"/>
    </row>
    <row r="2612" spans="11:11" x14ac:dyDescent="0.25">
      <c r="K2612" s="140"/>
    </row>
    <row r="2613" spans="11:11" x14ac:dyDescent="0.25">
      <c r="K2613" s="140"/>
    </row>
    <row r="2614" spans="11:11" x14ac:dyDescent="0.25">
      <c r="K2614" s="140"/>
    </row>
    <row r="2615" spans="11:11" x14ac:dyDescent="0.25">
      <c r="K2615" s="140"/>
    </row>
    <row r="2616" spans="11:11" x14ac:dyDescent="0.25">
      <c r="K2616" s="140"/>
    </row>
    <row r="2617" spans="11:11" x14ac:dyDescent="0.25">
      <c r="K2617" s="140"/>
    </row>
    <row r="2618" spans="11:11" x14ac:dyDescent="0.25">
      <c r="K2618" s="140"/>
    </row>
    <row r="2619" spans="11:11" x14ac:dyDescent="0.25">
      <c r="K2619" s="140"/>
    </row>
    <row r="2620" spans="11:11" x14ac:dyDescent="0.25">
      <c r="K2620" s="140"/>
    </row>
    <row r="2621" spans="11:11" x14ac:dyDescent="0.25">
      <c r="K2621" s="140"/>
    </row>
    <row r="2622" spans="11:11" x14ac:dyDescent="0.25">
      <c r="K2622" s="140"/>
    </row>
    <row r="2623" spans="11:11" x14ac:dyDescent="0.25">
      <c r="K2623" s="140"/>
    </row>
    <row r="2624" spans="11:11" x14ac:dyDescent="0.25">
      <c r="K2624" s="140"/>
    </row>
    <row r="2625" spans="11:11" x14ac:dyDescent="0.25">
      <c r="K2625" s="140"/>
    </row>
    <row r="2626" spans="11:11" x14ac:dyDescent="0.25">
      <c r="K2626" s="140"/>
    </row>
    <row r="2627" spans="11:11" x14ac:dyDescent="0.25">
      <c r="K2627" s="140"/>
    </row>
    <row r="2628" spans="11:11" x14ac:dyDescent="0.25">
      <c r="K2628" s="140"/>
    </row>
    <row r="2629" spans="11:11" x14ac:dyDescent="0.25">
      <c r="K2629" s="140"/>
    </row>
    <row r="2630" spans="11:11" x14ac:dyDescent="0.25">
      <c r="K2630" s="140"/>
    </row>
    <row r="2631" spans="11:11" x14ac:dyDescent="0.25">
      <c r="K2631" s="140"/>
    </row>
    <row r="2632" spans="11:11" x14ac:dyDescent="0.25">
      <c r="K2632" s="140"/>
    </row>
    <row r="2633" spans="11:11" x14ac:dyDescent="0.25">
      <c r="K2633" s="140"/>
    </row>
    <row r="2634" spans="11:11" x14ac:dyDescent="0.25">
      <c r="K2634" s="140"/>
    </row>
    <row r="2635" spans="11:11" x14ac:dyDescent="0.25">
      <c r="K2635" s="140"/>
    </row>
    <row r="2636" spans="11:11" x14ac:dyDescent="0.25">
      <c r="K2636" s="140"/>
    </row>
    <row r="2637" spans="11:11" x14ac:dyDescent="0.25">
      <c r="K2637" s="140"/>
    </row>
    <row r="2638" spans="11:11" x14ac:dyDescent="0.25">
      <c r="K2638" s="140"/>
    </row>
    <row r="2639" spans="11:11" x14ac:dyDescent="0.25">
      <c r="K2639" s="140"/>
    </row>
    <row r="2640" spans="11:11" x14ac:dyDescent="0.25">
      <c r="K2640" s="140"/>
    </row>
    <row r="2641" spans="11:11" x14ac:dyDescent="0.25">
      <c r="K2641" s="140"/>
    </row>
    <row r="2642" spans="11:11" x14ac:dyDescent="0.25">
      <c r="K2642" s="140"/>
    </row>
    <row r="2643" spans="11:11" x14ac:dyDescent="0.25">
      <c r="K2643" s="140"/>
    </row>
    <row r="2644" spans="11:11" x14ac:dyDescent="0.25">
      <c r="K2644" s="140"/>
    </row>
    <row r="2645" spans="11:11" x14ac:dyDescent="0.25">
      <c r="K2645" s="140"/>
    </row>
    <row r="2646" spans="11:11" x14ac:dyDescent="0.25">
      <c r="K2646" s="140"/>
    </row>
    <row r="2647" spans="11:11" x14ac:dyDescent="0.25">
      <c r="K2647" s="140"/>
    </row>
    <row r="2648" spans="11:11" x14ac:dyDescent="0.25">
      <c r="K2648" s="140"/>
    </row>
    <row r="2649" spans="11:11" x14ac:dyDescent="0.25">
      <c r="K2649" s="140"/>
    </row>
    <row r="2650" spans="11:11" x14ac:dyDescent="0.25">
      <c r="K2650" s="140"/>
    </row>
    <row r="2651" spans="11:11" x14ac:dyDescent="0.25">
      <c r="K2651" s="140"/>
    </row>
    <row r="2652" spans="11:11" x14ac:dyDescent="0.25">
      <c r="K2652" s="140"/>
    </row>
    <row r="2653" spans="11:11" x14ac:dyDescent="0.25">
      <c r="K2653" s="140"/>
    </row>
    <row r="2654" spans="11:11" x14ac:dyDescent="0.25">
      <c r="K2654" s="140"/>
    </row>
    <row r="2655" spans="11:11" x14ac:dyDescent="0.25">
      <c r="K2655" s="140"/>
    </row>
    <row r="2656" spans="11:11" x14ac:dyDescent="0.25">
      <c r="K2656" s="140"/>
    </row>
    <row r="2657" spans="11:11" x14ac:dyDescent="0.25">
      <c r="K2657" s="140"/>
    </row>
    <row r="2658" spans="11:11" x14ac:dyDescent="0.25">
      <c r="K2658" s="140"/>
    </row>
    <row r="2659" spans="11:11" x14ac:dyDescent="0.25">
      <c r="K2659" s="140"/>
    </row>
    <row r="2660" spans="11:11" x14ac:dyDescent="0.25">
      <c r="K2660" s="140"/>
    </row>
    <row r="2661" spans="11:11" x14ac:dyDescent="0.25">
      <c r="K2661" s="140"/>
    </row>
    <row r="2662" spans="11:11" x14ac:dyDescent="0.25">
      <c r="K2662" s="140"/>
    </row>
    <row r="2663" spans="11:11" x14ac:dyDescent="0.25">
      <c r="K2663" s="140"/>
    </row>
    <row r="2664" spans="11:11" x14ac:dyDescent="0.25">
      <c r="K2664" s="140"/>
    </row>
    <row r="2665" spans="11:11" x14ac:dyDescent="0.25">
      <c r="K2665" s="140"/>
    </row>
    <row r="2666" spans="11:11" x14ac:dyDescent="0.25">
      <c r="K2666" s="140"/>
    </row>
    <row r="2667" spans="11:11" x14ac:dyDescent="0.25">
      <c r="K2667" s="140"/>
    </row>
    <row r="2668" spans="11:11" x14ac:dyDescent="0.25">
      <c r="K2668" s="140"/>
    </row>
    <row r="2669" spans="11:11" x14ac:dyDescent="0.25">
      <c r="K2669" s="140"/>
    </row>
    <row r="2670" spans="11:11" x14ac:dyDescent="0.25">
      <c r="K2670" s="140"/>
    </row>
    <row r="2671" spans="11:11" x14ac:dyDescent="0.25">
      <c r="K2671" s="140"/>
    </row>
    <row r="2672" spans="11:11" x14ac:dyDescent="0.25">
      <c r="K2672" s="140"/>
    </row>
    <row r="2673" spans="11:11" x14ac:dyDescent="0.25">
      <c r="K2673" s="140"/>
    </row>
    <row r="2674" spans="11:11" x14ac:dyDescent="0.25">
      <c r="K2674" s="140"/>
    </row>
    <row r="2675" spans="11:11" x14ac:dyDescent="0.25">
      <c r="K2675" s="140"/>
    </row>
    <row r="2676" spans="11:11" x14ac:dyDescent="0.25">
      <c r="K2676" s="140"/>
    </row>
    <row r="2677" spans="11:11" x14ac:dyDescent="0.25">
      <c r="K2677" s="140"/>
    </row>
    <row r="2678" spans="11:11" x14ac:dyDescent="0.25">
      <c r="K2678" s="140"/>
    </row>
    <row r="2679" spans="11:11" x14ac:dyDescent="0.25">
      <c r="K2679" s="140"/>
    </row>
    <row r="2680" spans="11:11" x14ac:dyDescent="0.25">
      <c r="K2680" s="140"/>
    </row>
    <row r="2681" spans="11:11" x14ac:dyDescent="0.25">
      <c r="K2681" s="140"/>
    </row>
    <row r="2682" spans="11:11" x14ac:dyDescent="0.25">
      <c r="K2682" s="140"/>
    </row>
    <row r="2683" spans="11:11" x14ac:dyDescent="0.25">
      <c r="K2683" s="140"/>
    </row>
    <row r="2684" spans="11:11" x14ac:dyDescent="0.25">
      <c r="K2684" s="140"/>
    </row>
    <row r="2685" spans="11:11" x14ac:dyDescent="0.25">
      <c r="K2685" s="140"/>
    </row>
    <row r="2686" spans="11:11" x14ac:dyDescent="0.25">
      <c r="K2686" s="140"/>
    </row>
    <row r="2687" spans="11:11" x14ac:dyDescent="0.25">
      <c r="K2687" s="140"/>
    </row>
    <row r="2688" spans="11:11" x14ac:dyDescent="0.25">
      <c r="K2688" s="140"/>
    </row>
    <row r="2689" spans="11:11" x14ac:dyDescent="0.25">
      <c r="K2689" s="140"/>
    </row>
    <row r="2690" spans="11:11" x14ac:dyDescent="0.25">
      <c r="K2690" s="140"/>
    </row>
    <row r="2691" spans="11:11" x14ac:dyDescent="0.25">
      <c r="K2691" s="140"/>
    </row>
    <row r="2692" spans="11:11" x14ac:dyDescent="0.25">
      <c r="K2692" s="140"/>
    </row>
    <row r="2693" spans="11:11" x14ac:dyDescent="0.25">
      <c r="K2693" s="140"/>
    </row>
    <row r="2694" spans="11:11" x14ac:dyDescent="0.25">
      <c r="K2694" s="140"/>
    </row>
    <row r="2695" spans="11:11" x14ac:dyDescent="0.25">
      <c r="K2695" s="140"/>
    </row>
    <row r="2696" spans="11:11" x14ac:dyDescent="0.25">
      <c r="K2696" s="140"/>
    </row>
    <row r="2697" spans="11:11" x14ac:dyDescent="0.25">
      <c r="K2697" s="140"/>
    </row>
    <row r="2698" spans="11:11" x14ac:dyDescent="0.25">
      <c r="K2698" s="140"/>
    </row>
    <row r="2699" spans="11:11" x14ac:dyDescent="0.25">
      <c r="K2699" s="140"/>
    </row>
    <row r="2700" spans="11:11" x14ac:dyDescent="0.25">
      <c r="K2700" s="140"/>
    </row>
    <row r="2701" spans="11:11" x14ac:dyDescent="0.25">
      <c r="K2701" s="140"/>
    </row>
    <row r="2702" spans="11:11" x14ac:dyDescent="0.25">
      <c r="K2702" s="140"/>
    </row>
    <row r="2703" spans="11:11" x14ac:dyDescent="0.25">
      <c r="K2703" s="140"/>
    </row>
    <row r="2704" spans="11:11" x14ac:dyDescent="0.25">
      <c r="K2704" s="140"/>
    </row>
    <row r="2705" spans="11:11" x14ac:dyDescent="0.25">
      <c r="K2705" s="140"/>
    </row>
    <row r="2706" spans="11:11" x14ac:dyDescent="0.25">
      <c r="K2706" s="140"/>
    </row>
    <row r="2707" spans="11:11" x14ac:dyDescent="0.25">
      <c r="K2707" s="140"/>
    </row>
    <row r="2708" spans="11:11" x14ac:dyDescent="0.25">
      <c r="K2708" s="140"/>
    </row>
    <row r="2709" spans="11:11" x14ac:dyDescent="0.25">
      <c r="K2709" s="140"/>
    </row>
    <row r="2710" spans="11:11" x14ac:dyDescent="0.25">
      <c r="K2710" s="140"/>
    </row>
    <row r="2711" spans="11:11" x14ac:dyDescent="0.25">
      <c r="K2711" s="140"/>
    </row>
    <row r="2712" spans="11:11" x14ac:dyDescent="0.25">
      <c r="K2712" s="140"/>
    </row>
    <row r="2713" spans="11:11" x14ac:dyDescent="0.25">
      <c r="K2713" s="140"/>
    </row>
    <row r="2714" spans="11:11" x14ac:dyDescent="0.25">
      <c r="K2714" s="140"/>
    </row>
    <row r="2715" spans="11:11" x14ac:dyDescent="0.25">
      <c r="K2715" s="140"/>
    </row>
    <row r="2716" spans="11:11" x14ac:dyDescent="0.25">
      <c r="K2716" s="140"/>
    </row>
    <row r="2717" spans="11:11" x14ac:dyDescent="0.25">
      <c r="K2717" s="140"/>
    </row>
    <row r="2718" spans="11:11" x14ac:dyDescent="0.25">
      <c r="K2718" s="140"/>
    </row>
    <row r="2719" spans="11:11" x14ac:dyDescent="0.25">
      <c r="K2719" s="140"/>
    </row>
    <row r="2720" spans="11:11" x14ac:dyDescent="0.25">
      <c r="K2720" s="140"/>
    </row>
    <row r="2721" spans="11:11" x14ac:dyDescent="0.25">
      <c r="K2721" s="140"/>
    </row>
    <row r="2722" spans="11:11" x14ac:dyDescent="0.25">
      <c r="K2722" s="140"/>
    </row>
    <row r="2723" spans="11:11" x14ac:dyDescent="0.25">
      <c r="K2723" s="140"/>
    </row>
    <row r="2724" spans="11:11" x14ac:dyDescent="0.25">
      <c r="K2724" s="140"/>
    </row>
    <row r="2725" spans="11:11" x14ac:dyDescent="0.25">
      <c r="K2725" s="140"/>
    </row>
    <row r="2726" spans="11:11" x14ac:dyDescent="0.25">
      <c r="K2726" s="140"/>
    </row>
    <row r="2727" spans="11:11" x14ac:dyDescent="0.25">
      <c r="K2727" s="140"/>
    </row>
    <row r="2728" spans="11:11" x14ac:dyDescent="0.25">
      <c r="K2728" s="140"/>
    </row>
    <row r="2729" spans="11:11" x14ac:dyDescent="0.25">
      <c r="K2729" s="140"/>
    </row>
    <row r="2730" spans="11:11" x14ac:dyDescent="0.25">
      <c r="K2730" s="140"/>
    </row>
    <row r="2731" spans="11:11" x14ac:dyDescent="0.25">
      <c r="K2731" s="140"/>
    </row>
    <row r="2732" spans="11:11" x14ac:dyDescent="0.25">
      <c r="K2732" s="140"/>
    </row>
    <row r="2733" spans="11:11" x14ac:dyDescent="0.25">
      <c r="K2733" s="140"/>
    </row>
    <row r="2734" spans="11:11" x14ac:dyDescent="0.25">
      <c r="K2734" s="140"/>
    </row>
    <row r="2735" spans="11:11" x14ac:dyDescent="0.25">
      <c r="K2735" s="140"/>
    </row>
    <row r="2736" spans="11:11" x14ac:dyDescent="0.25">
      <c r="K2736" s="140"/>
    </row>
    <row r="2737" spans="11:11" x14ac:dyDescent="0.25">
      <c r="K2737" s="140"/>
    </row>
    <row r="2738" spans="11:11" x14ac:dyDescent="0.25">
      <c r="K2738" s="140"/>
    </row>
    <row r="2739" spans="11:11" x14ac:dyDescent="0.25">
      <c r="K2739" s="140"/>
    </row>
    <row r="2740" spans="11:11" x14ac:dyDescent="0.25">
      <c r="K2740" s="140"/>
    </row>
    <row r="2741" spans="11:11" x14ac:dyDescent="0.25">
      <c r="K2741" s="140"/>
    </row>
    <row r="2742" spans="11:11" x14ac:dyDescent="0.25">
      <c r="K2742" s="140"/>
    </row>
    <row r="2743" spans="11:11" x14ac:dyDescent="0.25">
      <c r="K2743" s="140"/>
    </row>
    <row r="2744" spans="11:11" x14ac:dyDescent="0.25">
      <c r="K2744" s="140"/>
    </row>
    <row r="2745" spans="11:11" x14ac:dyDescent="0.25">
      <c r="K2745" s="140"/>
    </row>
    <row r="2746" spans="11:11" x14ac:dyDescent="0.25">
      <c r="K2746" s="140"/>
    </row>
    <row r="2747" spans="11:11" x14ac:dyDescent="0.25">
      <c r="K2747" s="140"/>
    </row>
    <row r="2748" spans="11:11" x14ac:dyDescent="0.25">
      <c r="K2748" s="140"/>
    </row>
    <row r="2749" spans="11:11" x14ac:dyDescent="0.25">
      <c r="K2749" s="140"/>
    </row>
    <row r="2750" spans="11:11" x14ac:dyDescent="0.25">
      <c r="K2750" s="140"/>
    </row>
    <row r="2751" spans="11:11" x14ac:dyDescent="0.25">
      <c r="K2751" s="140"/>
    </row>
    <row r="2752" spans="11:11" x14ac:dyDescent="0.25">
      <c r="K2752" s="140"/>
    </row>
    <row r="2753" spans="11:11" x14ac:dyDescent="0.25">
      <c r="K2753" s="140"/>
    </row>
    <row r="2754" spans="11:11" x14ac:dyDescent="0.25">
      <c r="K2754" s="140"/>
    </row>
    <row r="2755" spans="11:11" x14ac:dyDescent="0.25">
      <c r="K2755" s="140"/>
    </row>
    <row r="2756" spans="11:11" x14ac:dyDescent="0.25">
      <c r="K2756" s="140"/>
    </row>
    <row r="2757" spans="11:11" x14ac:dyDescent="0.25">
      <c r="K2757" s="140"/>
    </row>
    <row r="2758" spans="11:11" x14ac:dyDescent="0.25">
      <c r="K2758" s="140"/>
    </row>
    <row r="2759" spans="11:11" x14ac:dyDescent="0.25">
      <c r="K2759" s="140"/>
    </row>
    <row r="2760" spans="11:11" x14ac:dyDescent="0.25">
      <c r="K2760" s="140"/>
    </row>
    <row r="2761" spans="11:11" x14ac:dyDescent="0.25">
      <c r="K2761" s="140"/>
    </row>
    <row r="2762" spans="11:11" x14ac:dyDescent="0.25">
      <c r="K2762" s="140"/>
    </row>
    <row r="2763" spans="11:11" x14ac:dyDescent="0.25">
      <c r="K2763" s="140"/>
    </row>
    <row r="2764" spans="11:11" x14ac:dyDescent="0.25">
      <c r="K2764" s="140"/>
    </row>
    <row r="2765" spans="11:11" x14ac:dyDescent="0.25">
      <c r="K2765" s="140"/>
    </row>
    <row r="2766" spans="11:11" x14ac:dyDescent="0.25">
      <c r="K2766" s="140"/>
    </row>
    <row r="2767" spans="11:11" x14ac:dyDescent="0.25">
      <c r="K2767" s="140"/>
    </row>
    <row r="2768" spans="11:11" x14ac:dyDescent="0.25">
      <c r="K2768" s="140"/>
    </row>
    <row r="2769" spans="11:11" x14ac:dyDescent="0.25">
      <c r="K2769" s="140"/>
    </row>
    <row r="2770" spans="11:11" x14ac:dyDescent="0.25">
      <c r="K2770" s="140"/>
    </row>
    <row r="2771" spans="11:11" x14ac:dyDescent="0.25">
      <c r="K2771" s="140"/>
    </row>
    <row r="2772" spans="11:11" x14ac:dyDescent="0.25">
      <c r="K2772" s="140"/>
    </row>
    <row r="2773" spans="11:11" x14ac:dyDescent="0.25">
      <c r="K2773" s="140"/>
    </row>
    <row r="2774" spans="11:11" x14ac:dyDescent="0.25">
      <c r="K2774" s="140"/>
    </row>
    <row r="2775" spans="11:11" x14ac:dyDescent="0.25">
      <c r="K2775" s="140"/>
    </row>
    <row r="2776" spans="11:11" x14ac:dyDescent="0.25">
      <c r="K2776" s="140"/>
    </row>
    <row r="2777" spans="11:11" x14ac:dyDescent="0.25">
      <c r="K2777" s="140"/>
    </row>
    <row r="2778" spans="11:11" x14ac:dyDescent="0.25">
      <c r="K2778" s="140"/>
    </row>
    <row r="2779" spans="11:11" x14ac:dyDescent="0.25">
      <c r="K2779" s="140"/>
    </row>
    <row r="2780" spans="11:11" x14ac:dyDescent="0.25">
      <c r="K2780" s="140"/>
    </row>
    <row r="2781" spans="11:11" x14ac:dyDescent="0.25">
      <c r="K2781" s="140"/>
    </row>
    <row r="2782" spans="11:11" x14ac:dyDescent="0.25">
      <c r="K2782" s="140"/>
    </row>
    <row r="2783" spans="11:11" x14ac:dyDescent="0.25">
      <c r="K2783" s="140"/>
    </row>
    <row r="2784" spans="11:11" x14ac:dyDescent="0.25">
      <c r="K2784" s="140"/>
    </row>
    <row r="2785" spans="11:11" x14ac:dyDescent="0.25">
      <c r="K2785" s="140"/>
    </row>
    <row r="2786" spans="11:11" x14ac:dyDescent="0.25">
      <c r="K2786" s="140"/>
    </row>
    <row r="2787" spans="11:11" x14ac:dyDescent="0.25">
      <c r="K2787" s="140"/>
    </row>
    <row r="2788" spans="11:11" x14ac:dyDescent="0.25">
      <c r="K2788" s="140"/>
    </row>
    <row r="2789" spans="11:11" x14ac:dyDescent="0.25">
      <c r="K2789" s="140"/>
    </row>
    <row r="2790" spans="11:11" x14ac:dyDescent="0.25">
      <c r="K2790" s="140"/>
    </row>
    <row r="2791" spans="11:11" x14ac:dyDescent="0.25">
      <c r="K2791" s="140"/>
    </row>
    <row r="2792" spans="11:11" x14ac:dyDescent="0.25">
      <c r="K2792" s="140"/>
    </row>
    <row r="2793" spans="11:11" x14ac:dyDescent="0.25">
      <c r="K2793" s="140"/>
    </row>
    <row r="2794" spans="11:11" x14ac:dyDescent="0.25">
      <c r="K2794" s="140"/>
    </row>
    <row r="2795" spans="11:11" x14ac:dyDescent="0.25">
      <c r="K2795" s="140"/>
    </row>
    <row r="2796" spans="11:11" x14ac:dyDescent="0.25">
      <c r="K2796" s="140"/>
    </row>
    <row r="2797" spans="11:11" x14ac:dyDescent="0.25">
      <c r="K2797" s="140"/>
    </row>
    <row r="2798" spans="11:11" x14ac:dyDescent="0.25">
      <c r="K2798" s="140"/>
    </row>
    <row r="2799" spans="11:11" x14ac:dyDescent="0.25">
      <c r="K2799" s="140"/>
    </row>
    <row r="2800" spans="11:11" x14ac:dyDescent="0.25">
      <c r="K2800" s="140"/>
    </row>
    <row r="2801" spans="11:11" x14ac:dyDescent="0.25">
      <c r="K2801" s="140"/>
    </row>
    <row r="2802" spans="11:11" x14ac:dyDescent="0.25">
      <c r="K2802" s="140"/>
    </row>
    <row r="2803" spans="11:11" x14ac:dyDescent="0.25">
      <c r="K2803" s="140"/>
    </row>
    <row r="2804" spans="11:11" x14ac:dyDescent="0.25">
      <c r="K2804" s="140"/>
    </row>
    <row r="2805" spans="11:11" x14ac:dyDescent="0.25">
      <c r="K2805" s="140"/>
    </row>
    <row r="2806" spans="11:11" x14ac:dyDescent="0.25">
      <c r="K2806" s="140"/>
    </row>
    <row r="2807" spans="11:11" x14ac:dyDescent="0.25">
      <c r="K2807" s="140"/>
    </row>
    <row r="2808" spans="11:11" x14ac:dyDescent="0.25">
      <c r="K2808" s="140"/>
    </row>
    <row r="2809" spans="11:11" x14ac:dyDescent="0.25">
      <c r="K2809" s="140"/>
    </row>
    <row r="2810" spans="11:11" x14ac:dyDescent="0.25">
      <c r="K2810" s="140"/>
    </row>
    <row r="2811" spans="11:11" x14ac:dyDescent="0.25">
      <c r="K2811" s="140"/>
    </row>
    <row r="2812" spans="11:11" x14ac:dyDescent="0.25">
      <c r="K2812" s="140"/>
    </row>
    <row r="2813" spans="11:11" x14ac:dyDescent="0.25">
      <c r="K2813" s="140"/>
    </row>
    <row r="2814" spans="11:11" x14ac:dyDescent="0.25">
      <c r="K2814" s="140"/>
    </row>
    <row r="2815" spans="11:11" x14ac:dyDescent="0.25">
      <c r="K2815" s="140"/>
    </row>
    <row r="2816" spans="11:11" x14ac:dyDescent="0.25">
      <c r="K2816" s="140"/>
    </row>
    <row r="2817" spans="11:11" x14ac:dyDescent="0.25">
      <c r="K2817" s="140"/>
    </row>
    <row r="2818" spans="11:11" x14ac:dyDescent="0.25">
      <c r="K2818" s="140"/>
    </row>
    <row r="2819" spans="11:11" x14ac:dyDescent="0.25">
      <c r="K2819" s="140"/>
    </row>
    <row r="2820" spans="11:11" x14ac:dyDescent="0.25">
      <c r="K2820" s="140"/>
    </row>
    <row r="2821" spans="11:11" x14ac:dyDescent="0.25">
      <c r="K2821" s="140"/>
    </row>
    <row r="2822" spans="11:11" x14ac:dyDescent="0.25">
      <c r="K2822" s="140"/>
    </row>
    <row r="2823" spans="11:11" x14ac:dyDescent="0.25">
      <c r="K2823" s="140"/>
    </row>
    <row r="2824" spans="11:11" x14ac:dyDescent="0.25">
      <c r="K2824" s="140"/>
    </row>
    <row r="2825" spans="11:11" x14ac:dyDescent="0.25">
      <c r="K2825" s="140"/>
    </row>
    <row r="2826" spans="11:11" x14ac:dyDescent="0.25">
      <c r="K2826" s="140"/>
    </row>
    <row r="2827" spans="11:11" x14ac:dyDescent="0.25">
      <c r="K2827" s="140"/>
    </row>
    <row r="2828" spans="11:11" x14ac:dyDescent="0.25">
      <c r="K2828" s="140"/>
    </row>
    <row r="2829" spans="11:11" x14ac:dyDescent="0.25">
      <c r="K2829" s="140"/>
    </row>
    <row r="2830" spans="11:11" x14ac:dyDescent="0.25">
      <c r="K2830" s="140"/>
    </row>
    <row r="2831" spans="11:11" x14ac:dyDescent="0.25">
      <c r="K2831" s="140"/>
    </row>
    <row r="2832" spans="11:11" x14ac:dyDescent="0.25">
      <c r="K2832" s="140"/>
    </row>
    <row r="2833" spans="11:11" x14ac:dyDescent="0.25">
      <c r="K2833" s="140"/>
    </row>
    <row r="2834" spans="11:11" x14ac:dyDescent="0.25">
      <c r="K2834" s="140"/>
    </row>
    <row r="2835" spans="11:11" x14ac:dyDescent="0.25">
      <c r="K2835" s="140"/>
    </row>
    <row r="2836" spans="11:11" x14ac:dyDescent="0.25">
      <c r="K2836" s="140"/>
    </row>
    <row r="2837" spans="11:11" x14ac:dyDescent="0.25">
      <c r="K2837" s="140"/>
    </row>
    <row r="2838" spans="11:11" x14ac:dyDescent="0.25">
      <c r="K2838" s="140"/>
    </row>
    <row r="2839" spans="11:11" x14ac:dyDescent="0.25">
      <c r="K2839" s="140"/>
    </row>
    <row r="2840" spans="11:11" x14ac:dyDescent="0.25">
      <c r="K2840" s="140"/>
    </row>
    <row r="2841" spans="11:11" x14ac:dyDescent="0.25">
      <c r="K2841" s="140"/>
    </row>
    <row r="2842" spans="11:11" x14ac:dyDescent="0.25">
      <c r="K2842" s="140"/>
    </row>
    <row r="2843" spans="11:11" x14ac:dyDescent="0.25">
      <c r="K2843" s="140"/>
    </row>
    <row r="2844" spans="11:11" x14ac:dyDescent="0.25">
      <c r="K2844" s="140"/>
    </row>
    <row r="2845" spans="11:11" x14ac:dyDescent="0.25">
      <c r="K2845" s="140"/>
    </row>
    <row r="2846" spans="11:11" x14ac:dyDescent="0.25">
      <c r="K2846" s="140"/>
    </row>
    <row r="2847" spans="11:11" x14ac:dyDescent="0.25">
      <c r="K2847" s="140"/>
    </row>
    <row r="2848" spans="11:11" x14ac:dyDescent="0.25">
      <c r="K2848" s="140"/>
    </row>
    <row r="2849" spans="11:11" x14ac:dyDescent="0.25">
      <c r="K2849" s="140"/>
    </row>
    <row r="2850" spans="11:11" x14ac:dyDescent="0.25">
      <c r="K2850" s="140"/>
    </row>
    <row r="2851" spans="11:11" x14ac:dyDescent="0.25">
      <c r="K2851" s="140"/>
    </row>
    <row r="2852" spans="11:11" x14ac:dyDescent="0.25">
      <c r="K2852" s="140"/>
    </row>
    <row r="2853" spans="11:11" x14ac:dyDescent="0.25">
      <c r="K2853" s="140"/>
    </row>
    <row r="2854" spans="11:11" x14ac:dyDescent="0.25">
      <c r="K2854" s="140"/>
    </row>
    <row r="2855" spans="11:11" x14ac:dyDescent="0.25">
      <c r="K2855" s="140"/>
    </row>
    <row r="2856" spans="11:11" x14ac:dyDescent="0.25">
      <c r="K2856" s="140"/>
    </row>
    <row r="2857" spans="11:11" x14ac:dyDescent="0.25">
      <c r="K2857" s="140"/>
    </row>
    <row r="2858" spans="11:11" x14ac:dyDescent="0.25">
      <c r="K2858" s="140"/>
    </row>
    <row r="2859" spans="11:11" x14ac:dyDescent="0.25">
      <c r="K2859" s="140"/>
    </row>
    <row r="2860" spans="11:11" x14ac:dyDescent="0.25">
      <c r="K2860" s="140"/>
    </row>
    <row r="2861" spans="11:11" x14ac:dyDescent="0.25">
      <c r="K2861" s="140"/>
    </row>
    <row r="2862" spans="11:11" x14ac:dyDescent="0.25">
      <c r="K2862" s="140"/>
    </row>
    <row r="2863" spans="11:11" x14ac:dyDescent="0.25">
      <c r="K2863" s="140"/>
    </row>
    <row r="2864" spans="11:11" x14ac:dyDescent="0.25">
      <c r="K2864" s="140"/>
    </row>
    <row r="2865" spans="11:11" x14ac:dyDescent="0.25">
      <c r="K2865" s="140"/>
    </row>
    <row r="2866" spans="11:11" x14ac:dyDescent="0.25">
      <c r="K2866" s="140"/>
    </row>
    <row r="2867" spans="11:11" x14ac:dyDescent="0.25">
      <c r="K2867" s="140"/>
    </row>
    <row r="2868" spans="11:11" x14ac:dyDescent="0.25">
      <c r="K2868" s="140"/>
    </row>
    <row r="2869" spans="11:11" x14ac:dyDescent="0.25">
      <c r="K2869" s="140"/>
    </row>
    <row r="2870" spans="11:11" x14ac:dyDescent="0.25">
      <c r="K2870" s="140"/>
    </row>
    <row r="2871" spans="11:11" x14ac:dyDescent="0.25">
      <c r="K2871" s="140"/>
    </row>
    <row r="2872" spans="11:11" x14ac:dyDescent="0.25">
      <c r="K2872" s="140"/>
    </row>
    <row r="2873" spans="11:11" x14ac:dyDescent="0.25">
      <c r="K2873" s="140"/>
    </row>
    <row r="2874" spans="11:11" x14ac:dyDescent="0.25">
      <c r="K2874" s="140"/>
    </row>
    <row r="2875" spans="11:11" x14ac:dyDescent="0.25">
      <c r="K2875" s="140"/>
    </row>
    <row r="2876" spans="11:11" x14ac:dyDescent="0.25">
      <c r="K2876" s="140"/>
    </row>
    <row r="2877" spans="11:11" x14ac:dyDescent="0.25">
      <c r="K2877" s="140"/>
    </row>
    <row r="2878" spans="11:11" x14ac:dyDescent="0.25">
      <c r="K2878" s="140"/>
    </row>
    <row r="2879" spans="11:11" x14ac:dyDescent="0.25">
      <c r="K2879" s="140"/>
    </row>
    <row r="2880" spans="11:11" x14ac:dyDescent="0.25">
      <c r="K2880" s="140"/>
    </row>
    <row r="2881" spans="11:11" x14ac:dyDescent="0.25">
      <c r="K2881" s="140"/>
    </row>
    <row r="2882" spans="11:11" x14ac:dyDescent="0.25">
      <c r="K2882" s="140"/>
    </row>
    <row r="2883" spans="11:11" x14ac:dyDescent="0.25">
      <c r="K2883" s="140"/>
    </row>
    <row r="2884" spans="11:11" x14ac:dyDescent="0.25">
      <c r="K2884" s="140"/>
    </row>
    <row r="2885" spans="11:11" x14ac:dyDescent="0.25">
      <c r="K2885" s="140"/>
    </row>
    <row r="2886" spans="11:11" x14ac:dyDescent="0.25">
      <c r="K2886" s="140"/>
    </row>
    <row r="2887" spans="11:11" x14ac:dyDescent="0.25">
      <c r="K2887" s="140"/>
    </row>
    <row r="2888" spans="11:11" x14ac:dyDescent="0.25">
      <c r="K2888" s="140"/>
    </row>
    <row r="2889" spans="11:11" x14ac:dyDescent="0.25">
      <c r="K2889" s="140"/>
    </row>
    <row r="2890" spans="11:11" x14ac:dyDescent="0.25">
      <c r="K2890" s="140"/>
    </row>
    <row r="2891" spans="11:11" x14ac:dyDescent="0.25">
      <c r="K2891" s="140"/>
    </row>
    <row r="2892" spans="11:11" x14ac:dyDescent="0.25">
      <c r="K2892" s="140"/>
    </row>
    <row r="2893" spans="11:11" x14ac:dyDescent="0.25">
      <c r="K2893" s="140"/>
    </row>
    <row r="2894" spans="11:11" x14ac:dyDescent="0.25">
      <c r="K2894" s="140"/>
    </row>
    <row r="2895" spans="11:11" x14ac:dyDescent="0.25">
      <c r="K2895" s="140"/>
    </row>
    <row r="2896" spans="11:11" x14ac:dyDescent="0.25">
      <c r="K2896" s="140"/>
    </row>
    <row r="2897" spans="11:11" x14ac:dyDescent="0.25">
      <c r="K2897" s="140"/>
    </row>
    <row r="2898" spans="11:11" x14ac:dyDescent="0.25">
      <c r="K2898" s="140"/>
    </row>
    <row r="2899" spans="11:11" x14ac:dyDescent="0.25">
      <c r="K2899" s="140"/>
    </row>
    <row r="2900" spans="11:11" x14ac:dyDescent="0.25">
      <c r="K2900" s="140"/>
    </row>
    <row r="2901" spans="11:11" x14ac:dyDescent="0.25">
      <c r="K2901" s="140"/>
    </row>
    <row r="2902" spans="11:11" x14ac:dyDescent="0.25">
      <c r="K2902" s="140"/>
    </row>
    <row r="2903" spans="11:11" x14ac:dyDescent="0.25">
      <c r="K2903" s="140"/>
    </row>
    <row r="2904" spans="11:11" x14ac:dyDescent="0.25">
      <c r="K2904" s="140"/>
    </row>
    <row r="2905" spans="11:11" x14ac:dyDescent="0.25">
      <c r="K2905" s="140"/>
    </row>
    <row r="2906" spans="11:11" x14ac:dyDescent="0.25">
      <c r="K2906" s="140"/>
    </row>
    <row r="2907" spans="11:11" x14ac:dyDescent="0.25">
      <c r="K2907" s="140"/>
    </row>
    <row r="2908" spans="11:11" x14ac:dyDescent="0.25">
      <c r="K2908" s="140"/>
    </row>
    <row r="2909" spans="11:11" x14ac:dyDescent="0.25">
      <c r="K2909" s="140"/>
    </row>
    <row r="2910" spans="11:11" x14ac:dyDescent="0.25">
      <c r="K2910" s="140"/>
    </row>
    <row r="2911" spans="11:11" x14ac:dyDescent="0.25">
      <c r="K2911" s="140"/>
    </row>
    <row r="2912" spans="11:11" x14ac:dyDescent="0.25">
      <c r="K2912" s="140"/>
    </row>
    <row r="2913" spans="11:11" x14ac:dyDescent="0.25">
      <c r="K2913" s="140"/>
    </row>
    <row r="2914" spans="11:11" x14ac:dyDescent="0.25">
      <c r="K2914" s="140"/>
    </row>
    <row r="2915" spans="11:11" x14ac:dyDescent="0.25">
      <c r="K2915" s="140"/>
    </row>
    <row r="2916" spans="11:11" x14ac:dyDescent="0.25">
      <c r="K2916" s="140"/>
    </row>
    <row r="2917" spans="11:11" x14ac:dyDescent="0.25">
      <c r="K2917" s="140"/>
    </row>
    <row r="2918" spans="11:11" x14ac:dyDescent="0.25">
      <c r="K2918" s="140"/>
    </row>
    <row r="2919" spans="11:11" x14ac:dyDescent="0.25">
      <c r="K2919" s="140"/>
    </row>
    <row r="2920" spans="11:11" x14ac:dyDescent="0.25">
      <c r="K2920" s="140"/>
    </row>
    <row r="2921" spans="11:11" x14ac:dyDescent="0.25">
      <c r="K2921" s="140"/>
    </row>
    <row r="2922" spans="11:11" x14ac:dyDescent="0.25">
      <c r="K2922" s="140"/>
    </row>
    <row r="2923" spans="11:11" x14ac:dyDescent="0.25">
      <c r="K2923" s="140"/>
    </row>
    <row r="2924" spans="11:11" x14ac:dyDescent="0.25">
      <c r="K2924" s="140"/>
    </row>
    <row r="2925" spans="11:11" x14ac:dyDescent="0.25">
      <c r="K2925" s="140"/>
    </row>
    <row r="2926" spans="11:11" x14ac:dyDescent="0.25">
      <c r="K2926" s="140"/>
    </row>
    <row r="2927" spans="11:11" x14ac:dyDescent="0.25">
      <c r="K2927" s="140"/>
    </row>
    <row r="2928" spans="11:11" x14ac:dyDescent="0.25">
      <c r="K2928" s="140"/>
    </row>
    <row r="2929" spans="11:11" x14ac:dyDescent="0.25">
      <c r="K2929" s="140"/>
    </row>
    <row r="2930" spans="11:11" x14ac:dyDescent="0.25">
      <c r="K2930" s="140"/>
    </row>
    <row r="2931" spans="11:11" x14ac:dyDescent="0.25">
      <c r="K2931" s="140"/>
    </row>
    <row r="2932" spans="11:11" x14ac:dyDescent="0.25">
      <c r="K2932" s="140"/>
    </row>
    <row r="2933" spans="11:11" x14ac:dyDescent="0.25">
      <c r="K2933" s="140"/>
    </row>
    <row r="2934" spans="11:11" x14ac:dyDescent="0.25">
      <c r="K2934" s="140"/>
    </row>
    <row r="2935" spans="11:11" x14ac:dyDescent="0.25">
      <c r="K2935" s="140"/>
    </row>
    <row r="2936" spans="11:11" x14ac:dyDescent="0.25">
      <c r="K2936" s="140"/>
    </row>
    <row r="2937" spans="11:11" x14ac:dyDescent="0.25">
      <c r="K2937" s="140"/>
    </row>
    <row r="2938" spans="11:11" x14ac:dyDescent="0.25">
      <c r="K2938" s="140"/>
    </row>
    <row r="2939" spans="11:11" x14ac:dyDescent="0.25">
      <c r="K2939" s="140"/>
    </row>
    <row r="2940" spans="11:11" x14ac:dyDescent="0.25">
      <c r="K2940" s="140"/>
    </row>
    <row r="2941" spans="11:11" x14ac:dyDescent="0.25">
      <c r="K2941" s="140"/>
    </row>
    <row r="2942" spans="11:11" x14ac:dyDescent="0.25">
      <c r="K2942" s="140"/>
    </row>
    <row r="2943" spans="11:11" x14ac:dyDescent="0.25">
      <c r="K2943" s="140"/>
    </row>
    <row r="2944" spans="11:11" x14ac:dyDescent="0.25">
      <c r="K2944" s="140"/>
    </row>
    <row r="2945" spans="11:11" x14ac:dyDescent="0.25">
      <c r="K2945" s="140"/>
    </row>
    <row r="2946" spans="11:11" x14ac:dyDescent="0.25">
      <c r="K2946" s="140"/>
    </row>
    <row r="2947" spans="11:11" x14ac:dyDescent="0.25">
      <c r="K2947" s="140"/>
    </row>
    <row r="2948" spans="11:11" x14ac:dyDescent="0.25">
      <c r="K2948" s="140"/>
    </row>
    <row r="2949" spans="11:11" x14ac:dyDescent="0.25">
      <c r="K2949" s="140"/>
    </row>
    <row r="2950" spans="11:11" x14ac:dyDescent="0.25">
      <c r="K2950" s="140"/>
    </row>
    <row r="2951" spans="11:11" x14ac:dyDescent="0.25">
      <c r="K2951" s="140"/>
    </row>
    <row r="2952" spans="11:11" x14ac:dyDescent="0.25">
      <c r="K2952" s="140"/>
    </row>
    <row r="2953" spans="11:11" x14ac:dyDescent="0.25">
      <c r="K2953" s="140"/>
    </row>
    <row r="2954" spans="11:11" x14ac:dyDescent="0.25">
      <c r="K2954" s="140"/>
    </row>
    <row r="2955" spans="11:11" x14ac:dyDescent="0.25">
      <c r="K2955" s="140"/>
    </row>
    <row r="2956" spans="11:11" x14ac:dyDescent="0.25">
      <c r="K2956" s="140"/>
    </row>
    <row r="2957" spans="11:11" x14ac:dyDescent="0.25">
      <c r="K2957" s="140"/>
    </row>
    <row r="2958" spans="11:11" x14ac:dyDescent="0.25">
      <c r="K2958" s="140"/>
    </row>
    <row r="2959" spans="11:11" x14ac:dyDescent="0.25">
      <c r="K2959" s="140"/>
    </row>
    <row r="2960" spans="11:11" x14ac:dyDescent="0.25">
      <c r="K2960" s="140"/>
    </row>
    <row r="2961" spans="11:11" x14ac:dyDescent="0.25">
      <c r="K2961" s="140"/>
    </row>
    <row r="2962" spans="11:11" x14ac:dyDescent="0.25">
      <c r="K2962" s="140"/>
    </row>
    <row r="2963" spans="11:11" x14ac:dyDescent="0.25">
      <c r="K2963" s="140"/>
    </row>
    <row r="2964" spans="11:11" x14ac:dyDescent="0.25">
      <c r="K2964" s="140"/>
    </row>
    <row r="2965" spans="11:11" x14ac:dyDescent="0.25">
      <c r="K2965" s="140"/>
    </row>
    <row r="2966" spans="11:11" x14ac:dyDescent="0.25">
      <c r="K2966" s="140"/>
    </row>
    <row r="2967" spans="11:11" x14ac:dyDescent="0.25">
      <c r="K2967" s="140"/>
    </row>
    <row r="2968" spans="11:11" x14ac:dyDescent="0.25">
      <c r="K2968" s="140"/>
    </row>
    <row r="2969" spans="11:11" x14ac:dyDescent="0.25">
      <c r="K2969" s="140"/>
    </row>
    <row r="2970" spans="11:11" x14ac:dyDescent="0.25">
      <c r="K2970" s="140"/>
    </row>
    <row r="2971" spans="11:11" x14ac:dyDescent="0.25">
      <c r="K2971" s="140"/>
    </row>
    <row r="2972" spans="11:11" x14ac:dyDescent="0.25">
      <c r="K2972" s="140"/>
    </row>
    <row r="2973" spans="11:11" x14ac:dyDescent="0.25">
      <c r="K2973" s="140"/>
    </row>
    <row r="2974" spans="11:11" x14ac:dyDescent="0.25">
      <c r="K2974" s="140"/>
    </row>
    <row r="2975" spans="11:11" x14ac:dyDescent="0.25">
      <c r="K2975" s="140"/>
    </row>
    <row r="2976" spans="11:11" x14ac:dyDescent="0.25">
      <c r="K2976" s="140"/>
    </row>
    <row r="2977" spans="11:11" x14ac:dyDescent="0.25">
      <c r="K2977" s="140"/>
    </row>
    <row r="2978" spans="11:11" x14ac:dyDescent="0.25">
      <c r="K2978" s="140"/>
    </row>
    <row r="2979" spans="11:11" x14ac:dyDescent="0.25">
      <c r="K2979" s="140"/>
    </row>
    <row r="2980" spans="11:11" x14ac:dyDescent="0.25">
      <c r="K2980" s="140"/>
    </row>
    <row r="2981" spans="11:11" x14ac:dyDescent="0.25">
      <c r="K2981" s="140"/>
    </row>
    <row r="2982" spans="11:11" x14ac:dyDescent="0.25">
      <c r="K2982" s="140"/>
    </row>
    <row r="2983" spans="11:11" x14ac:dyDescent="0.25">
      <c r="K2983" s="140"/>
    </row>
    <row r="2984" spans="11:11" x14ac:dyDescent="0.25">
      <c r="K2984" s="140"/>
    </row>
    <row r="2985" spans="11:11" x14ac:dyDescent="0.25">
      <c r="K2985" s="140"/>
    </row>
    <row r="2986" spans="11:11" x14ac:dyDescent="0.25">
      <c r="K2986" s="140"/>
    </row>
    <row r="2987" spans="11:11" x14ac:dyDescent="0.25">
      <c r="K2987" s="140"/>
    </row>
    <row r="2988" spans="11:11" x14ac:dyDescent="0.25">
      <c r="K2988" s="140"/>
    </row>
    <row r="2989" spans="11:11" x14ac:dyDescent="0.25">
      <c r="K2989" s="140"/>
    </row>
    <row r="2990" spans="11:11" x14ac:dyDescent="0.25">
      <c r="K2990" s="140"/>
    </row>
    <row r="2991" spans="11:11" x14ac:dyDescent="0.25">
      <c r="K2991" s="140"/>
    </row>
    <row r="2992" spans="11:11" x14ac:dyDescent="0.25">
      <c r="K2992" s="140"/>
    </row>
    <row r="2993" spans="11:11" x14ac:dyDescent="0.25">
      <c r="K2993" s="140"/>
    </row>
    <row r="2994" spans="11:11" x14ac:dyDescent="0.25">
      <c r="K2994" s="140"/>
    </row>
    <row r="2995" spans="11:11" x14ac:dyDescent="0.25">
      <c r="K2995" s="140"/>
    </row>
    <row r="2996" spans="11:11" x14ac:dyDescent="0.25">
      <c r="K2996" s="140"/>
    </row>
    <row r="2997" spans="11:11" x14ac:dyDescent="0.25">
      <c r="K2997" s="140"/>
    </row>
    <row r="2998" spans="11:11" x14ac:dyDescent="0.25">
      <c r="K2998" s="140"/>
    </row>
    <row r="2999" spans="11:11" x14ac:dyDescent="0.25">
      <c r="K2999" s="140"/>
    </row>
    <row r="3000" spans="11:11" x14ac:dyDescent="0.25">
      <c r="K3000" s="140"/>
    </row>
    <row r="3001" spans="11:11" x14ac:dyDescent="0.25">
      <c r="K3001" s="140"/>
    </row>
    <row r="3002" spans="11:11" x14ac:dyDescent="0.25">
      <c r="K3002" s="140"/>
    </row>
    <row r="3003" spans="11:11" x14ac:dyDescent="0.25">
      <c r="K3003" s="140"/>
    </row>
    <row r="3004" spans="11:11" x14ac:dyDescent="0.25">
      <c r="K3004" s="140"/>
    </row>
    <row r="3005" spans="11:11" x14ac:dyDescent="0.25">
      <c r="K3005" s="140"/>
    </row>
    <row r="3006" spans="11:11" x14ac:dyDescent="0.25">
      <c r="K3006" s="140"/>
    </row>
    <row r="3007" spans="11:11" x14ac:dyDescent="0.25">
      <c r="K3007" s="140"/>
    </row>
    <row r="3008" spans="11:11" x14ac:dyDescent="0.25">
      <c r="K3008" s="140"/>
    </row>
    <row r="3009" spans="11:11" x14ac:dyDescent="0.25">
      <c r="K3009" s="140"/>
    </row>
    <row r="3010" spans="11:11" x14ac:dyDescent="0.25">
      <c r="K3010" s="140"/>
    </row>
    <row r="3011" spans="11:11" x14ac:dyDescent="0.25">
      <c r="K3011" s="140"/>
    </row>
    <row r="3012" spans="11:11" x14ac:dyDescent="0.25">
      <c r="K3012" s="140"/>
    </row>
    <row r="3013" spans="11:11" x14ac:dyDescent="0.25">
      <c r="K3013" s="140"/>
    </row>
    <row r="3014" spans="11:11" x14ac:dyDescent="0.25">
      <c r="K3014" s="140"/>
    </row>
    <row r="3015" spans="11:11" x14ac:dyDescent="0.25">
      <c r="K3015" s="140"/>
    </row>
    <row r="3016" spans="11:11" x14ac:dyDescent="0.25">
      <c r="K3016" s="140"/>
    </row>
    <row r="3017" spans="11:11" x14ac:dyDescent="0.25">
      <c r="K3017" s="140"/>
    </row>
    <row r="3018" spans="11:11" x14ac:dyDescent="0.25">
      <c r="K3018" s="140"/>
    </row>
    <row r="3019" spans="11:11" x14ac:dyDescent="0.25">
      <c r="K3019" s="140"/>
    </row>
    <row r="3020" spans="11:11" x14ac:dyDescent="0.25">
      <c r="K3020" s="140"/>
    </row>
    <row r="3021" spans="11:11" x14ac:dyDescent="0.25">
      <c r="K3021" s="140"/>
    </row>
    <row r="3022" spans="11:11" x14ac:dyDescent="0.25">
      <c r="K3022" s="140"/>
    </row>
    <row r="3023" spans="11:11" x14ac:dyDescent="0.25">
      <c r="K3023" s="140"/>
    </row>
    <row r="3024" spans="11:11" x14ac:dyDescent="0.25">
      <c r="K3024" s="140"/>
    </row>
    <row r="3025" spans="11:11" x14ac:dyDescent="0.25">
      <c r="K3025" s="140"/>
    </row>
    <row r="3026" spans="11:11" x14ac:dyDescent="0.25">
      <c r="K3026" s="140"/>
    </row>
    <row r="3027" spans="11:11" x14ac:dyDescent="0.25">
      <c r="K3027" s="140"/>
    </row>
    <row r="3028" spans="11:11" x14ac:dyDescent="0.25">
      <c r="K3028" s="140"/>
    </row>
    <row r="3029" spans="11:11" x14ac:dyDescent="0.25">
      <c r="K3029" s="140"/>
    </row>
    <row r="3030" spans="11:11" x14ac:dyDescent="0.25">
      <c r="K3030" s="140"/>
    </row>
    <row r="3031" spans="11:11" x14ac:dyDescent="0.25">
      <c r="K3031" s="140"/>
    </row>
    <row r="3032" spans="11:11" x14ac:dyDescent="0.25">
      <c r="K3032" s="140"/>
    </row>
    <row r="3033" spans="11:11" x14ac:dyDescent="0.25">
      <c r="K3033" s="140"/>
    </row>
    <row r="3034" spans="11:11" x14ac:dyDescent="0.25">
      <c r="K3034" s="140"/>
    </row>
    <row r="3035" spans="11:11" x14ac:dyDescent="0.25">
      <c r="K3035" s="140"/>
    </row>
    <row r="3036" spans="11:11" x14ac:dyDescent="0.25">
      <c r="K3036" s="140"/>
    </row>
    <row r="3037" spans="11:11" x14ac:dyDescent="0.25">
      <c r="K3037" s="140"/>
    </row>
    <row r="3038" spans="11:11" x14ac:dyDescent="0.25">
      <c r="K3038" s="140"/>
    </row>
    <row r="3039" spans="11:11" x14ac:dyDescent="0.25">
      <c r="K3039" s="140"/>
    </row>
    <row r="3040" spans="11:11" x14ac:dyDescent="0.25">
      <c r="K3040" s="140"/>
    </row>
    <row r="3041" spans="11:11" x14ac:dyDescent="0.25">
      <c r="K3041" s="140"/>
    </row>
    <row r="3042" spans="11:11" x14ac:dyDescent="0.25">
      <c r="K3042" s="140"/>
    </row>
    <row r="3043" spans="11:11" x14ac:dyDescent="0.25">
      <c r="K3043" s="140"/>
    </row>
    <row r="3044" spans="11:11" x14ac:dyDescent="0.25">
      <c r="K3044" s="140"/>
    </row>
    <row r="3045" spans="11:11" x14ac:dyDescent="0.25">
      <c r="K3045" s="140"/>
    </row>
    <row r="3046" spans="11:11" x14ac:dyDescent="0.25">
      <c r="K3046" s="140"/>
    </row>
    <row r="3047" spans="11:11" x14ac:dyDescent="0.25">
      <c r="K3047" s="140"/>
    </row>
    <row r="3048" spans="11:11" x14ac:dyDescent="0.25">
      <c r="K3048" s="140"/>
    </row>
    <row r="3049" spans="11:11" x14ac:dyDescent="0.25">
      <c r="K3049" s="140"/>
    </row>
    <row r="3050" spans="11:11" x14ac:dyDescent="0.25">
      <c r="K3050" s="140"/>
    </row>
    <row r="3051" spans="11:11" x14ac:dyDescent="0.25">
      <c r="K3051" s="140"/>
    </row>
    <row r="3052" spans="11:11" x14ac:dyDescent="0.25">
      <c r="K3052" s="140"/>
    </row>
    <row r="3053" spans="11:11" x14ac:dyDescent="0.25">
      <c r="K3053" s="140"/>
    </row>
    <row r="3054" spans="11:11" x14ac:dyDescent="0.25">
      <c r="K3054" s="140"/>
    </row>
    <row r="3055" spans="11:11" x14ac:dyDescent="0.25">
      <c r="K3055" s="140"/>
    </row>
    <row r="3056" spans="11:11" x14ac:dyDescent="0.25">
      <c r="K3056" s="140"/>
    </row>
    <row r="3057" spans="11:11" x14ac:dyDescent="0.25">
      <c r="K3057" s="140"/>
    </row>
    <row r="3058" spans="11:11" x14ac:dyDescent="0.25">
      <c r="K3058" s="140"/>
    </row>
    <row r="3059" spans="11:11" x14ac:dyDescent="0.25">
      <c r="K3059" s="140"/>
    </row>
    <row r="3060" spans="11:11" x14ac:dyDescent="0.25">
      <c r="K3060" s="140"/>
    </row>
    <row r="3061" spans="11:11" x14ac:dyDescent="0.25">
      <c r="K3061" s="140"/>
    </row>
    <row r="3062" spans="11:11" x14ac:dyDescent="0.25">
      <c r="K3062" s="140"/>
    </row>
    <row r="3063" spans="11:11" x14ac:dyDescent="0.25">
      <c r="K3063" s="140"/>
    </row>
    <row r="3064" spans="11:11" x14ac:dyDescent="0.25">
      <c r="K3064" s="140"/>
    </row>
    <row r="3065" spans="11:11" x14ac:dyDescent="0.25">
      <c r="K3065" s="140"/>
    </row>
    <row r="3066" spans="11:11" x14ac:dyDescent="0.25">
      <c r="K3066" s="140"/>
    </row>
    <row r="3067" spans="11:11" x14ac:dyDescent="0.25">
      <c r="K3067" s="140"/>
    </row>
    <row r="3068" spans="11:11" x14ac:dyDescent="0.25">
      <c r="K3068" s="140"/>
    </row>
    <row r="3069" spans="11:11" x14ac:dyDescent="0.25">
      <c r="K3069" s="140"/>
    </row>
    <row r="3070" spans="11:11" x14ac:dyDescent="0.25">
      <c r="K3070" s="140"/>
    </row>
    <row r="3071" spans="11:11" x14ac:dyDescent="0.25">
      <c r="K3071" s="140"/>
    </row>
    <row r="3072" spans="11:11" x14ac:dyDescent="0.25">
      <c r="K3072" s="140"/>
    </row>
    <row r="3073" spans="11:11" x14ac:dyDescent="0.25">
      <c r="K3073" s="140"/>
    </row>
    <row r="3074" spans="11:11" x14ac:dyDescent="0.25">
      <c r="K3074" s="140"/>
    </row>
    <row r="3075" spans="11:11" x14ac:dyDescent="0.25">
      <c r="K3075" s="140"/>
    </row>
    <row r="3076" spans="11:11" x14ac:dyDescent="0.25">
      <c r="K3076" s="140"/>
    </row>
    <row r="3077" spans="11:11" x14ac:dyDescent="0.25">
      <c r="K3077" s="140"/>
    </row>
    <row r="3078" spans="11:11" x14ac:dyDescent="0.25">
      <c r="K3078" s="140"/>
    </row>
    <row r="3079" spans="11:11" x14ac:dyDescent="0.25">
      <c r="K3079" s="140"/>
    </row>
    <row r="3080" spans="11:11" x14ac:dyDescent="0.25">
      <c r="K3080" s="140"/>
    </row>
    <row r="3081" spans="11:11" x14ac:dyDescent="0.25">
      <c r="K3081" s="140"/>
    </row>
    <row r="3082" spans="11:11" x14ac:dyDescent="0.25">
      <c r="K3082" s="140"/>
    </row>
    <row r="3083" spans="11:11" x14ac:dyDescent="0.25">
      <c r="K3083" s="140"/>
    </row>
    <row r="3084" spans="11:11" x14ac:dyDescent="0.25">
      <c r="K3084" s="140"/>
    </row>
    <row r="3085" spans="11:11" x14ac:dyDescent="0.25">
      <c r="K3085" s="140"/>
    </row>
    <row r="3086" spans="11:11" x14ac:dyDescent="0.25">
      <c r="K3086" s="140"/>
    </row>
    <row r="3087" spans="11:11" x14ac:dyDescent="0.25">
      <c r="K3087" s="140"/>
    </row>
    <row r="3088" spans="11:11" x14ac:dyDescent="0.25">
      <c r="K3088" s="140"/>
    </row>
    <row r="3089" spans="11:11" x14ac:dyDescent="0.25">
      <c r="K3089" s="140"/>
    </row>
    <row r="3090" spans="11:11" x14ac:dyDescent="0.25">
      <c r="K3090" s="140"/>
    </row>
    <row r="3091" spans="11:11" x14ac:dyDescent="0.25">
      <c r="K3091" s="140"/>
    </row>
    <row r="3092" spans="11:11" x14ac:dyDescent="0.25">
      <c r="K3092" s="140"/>
    </row>
    <row r="3093" spans="11:11" x14ac:dyDescent="0.25">
      <c r="K3093" s="140"/>
    </row>
    <row r="3094" spans="11:11" x14ac:dyDescent="0.25">
      <c r="K3094" s="140"/>
    </row>
    <row r="3095" spans="11:11" x14ac:dyDescent="0.25">
      <c r="K3095" s="140"/>
    </row>
    <row r="3096" spans="11:11" x14ac:dyDescent="0.25">
      <c r="K3096" s="140"/>
    </row>
    <row r="3097" spans="11:11" x14ac:dyDescent="0.25">
      <c r="K3097" s="140"/>
    </row>
    <row r="3098" spans="11:11" x14ac:dyDescent="0.25">
      <c r="K3098" s="140"/>
    </row>
    <row r="3099" spans="11:11" x14ac:dyDescent="0.25">
      <c r="K3099" s="140"/>
    </row>
    <row r="3100" spans="11:11" x14ac:dyDescent="0.25">
      <c r="K3100" s="140"/>
    </row>
    <row r="3101" spans="11:11" x14ac:dyDescent="0.25">
      <c r="K3101" s="140"/>
    </row>
    <row r="3102" spans="11:11" x14ac:dyDescent="0.25">
      <c r="K3102" s="140"/>
    </row>
    <row r="3103" spans="11:11" x14ac:dyDescent="0.25">
      <c r="K3103" s="140"/>
    </row>
    <row r="3104" spans="11:11" x14ac:dyDescent="0.25">
      <c r="K3104" s="140"/>
    </row>
    <row r="3105" spans="11:11" x14ac:dyDescent="0.25">
      <c r="K3105" s="140"/>
    </row>
    <row r="3106" spans="11:11" x14ac:dyDescent="0.25">
      <c r="K3106" s="140"/>
    </row>
    <row r="3107" spans="11:11" x14ac:dyDescent="0.25">
      <c r="K3107" s="140"/>
    </row>
    <row r="3108" spans="11:11" x14ac:dyDescent="0.25">
      <c r="K3108" s="140"/>
    </row>
    <row r="3109" spans="11:11" x14ac:dyDescent="0.25">
      <c r="K3109" s="140"/>
    </row>
    <row r="3110" spans="11:11" x14ac:dyDescent="0.25">
      <c r="K3110" s="140"/>
    </row>
    <row r="3111" spans="11:11" x14ac:dyDescent="0.25">
      <c r="K3111" s="140"/>
    </row>
    <row r="3112" spans="11:11" x14ac:dyDescent="0.25">
      <c r="K3112" s="140"/>
    </row>
    <row r="3113" spans="11:11" x14ac:dyDescent="0.25">
      <c r="K3113" s="140"/>
    </row>
    <row r="3114" spans="11:11" x14ac:dyDescent="0.25">
      <c r="K3114" s="140"/>
    </row>
    <row r="3115" spans="11:11" x14ac:dyDescent="0.25">
      <c r="K3115" s="140"/>
    </row>
    <row r="3116" spans="11:11" x14ac:dyDescent="0.25">
      <c r="K3116" s="140"/>
    </row>
    <row r="3117" spans="11:11" x14ac:dyDescent="0.25">
      <c r="K3117" s="140"/>
    </row>
    <row r="3118" spans="11:11" x14ac:dyDescent="0.25">
      <c r="K3118" s="140"/>
    </row>
    <row r="3119" spans="11:11" x14ac:dyDescent="0.25">
      <c r="K3119" s="140"/>
    </row>
    <row r="3120" spans="11:11" x14ac:dyDescent="0.25">
      <c r="K3120" s="140"/>
    </row>
    <row r="3121" spans="11:11" x14ac:dyDescent="0.25">
      <c r="K3121" s="140"/>
    </row>
    <row r="3122" spans="11:11" x14ac:dyDescent="0.25">
      <c r="K3122" s="140"/>
    </row>
    <row r="3123" spans="11:11" x14ac:dyDescent="0.25">
      <c r="K3123" s="140"/>
    </row>
    <row r="3124" spans="11:11" x14ac:dyDescent="0.25">
      <c r="K3124" s="140"/>
    </row>
    <row r="3125" spans="11:11" x14ac:dyDescent="0.25">
      <c r="K3125" s="140"/>
    </row>
    <row r="3126" spans="11:11" x14ac:dyDescent="0.25">
      <c r="K3126" s="140"/>
    </row>
    <row r="3127" spans="11:11" x14ac:dyDescent="0.25">
      <c r="K3127" s="140"/>
    </row>
    <row r="3128" spans="11:11" x14ac:dyDescent="0.25">
      <c r="K3128" s="140"/>
    </row>
    <row r="3129" spans="11:11" x14ac:dyDescent="0.25">
      <c r="K3129" s="140"/>
    </row>
    <row r="3130" spans="11:11" x14ac:dyDescent="0.25">
      <c r="K3130" s="140"/>
    </row>
    <row r="3131" spans="11:11" x14ac:dyDescent="0.25">
      <c r="K3131" s="140"/>
    </row>
    <row r="3132" spans="11:11" x14ac:dyDescent="0.25">
      <c r="K3132" s="140"/>
    </row>
    <row r="3133" spans="11:11" x14ac:dyDescent="0.25">
      <c r="K3133" s="140"/>
    </row>
    <row r="3134" spans="11:11" x14ac:dyDescent="0.25">
      <c r="K3134" s="140"/>
    </row>
    <row r="3135" spans="11:11" x14ac:dyDescent="0.25">
      <c r="K3135" s="140"/>
    </row>
    <row r="3136" spans="11:11" x14ac:dyDescent="0.25">
      <c r="K3136" s="140"/>
    </row>
    <row r="3137" spans="11:11" x14ac:dyDescent="0.25">
      <c r="K3137" s="140"/>
    </row>
    <row r="3138" spans="11:11" x14ac:dyDescent="0.25">
      <c r="K3138" s="140"/>
    </row>
    <row r="3139" spans="11:11" x14ac:dyDescent="0.25">
      <c r="K3139" s="140"/>
    </row>
    <row r="3140" spans="11:11" x14ac:dyDescent="0.25">
      <c r="K3140" s="140"/>
    </row>
    <row r="3141" spans="11:11" x14ac:dyDescent="0.25">
      <c r="K3141" s="140"/>
    </row>
    <row r="3142" spans="11:11" x14ac:dyDescent="0.25">
      <c r="K3142" s="140"/>
    </row>
    <row r="3143" spans="11:11" x14ac:dyDescent="0.25">
      <c r="K3143" s="140"/>
    </row>
    <row r="3144" spans="11:11" x14ac:dyDescent="0.25">
      <c r="K3144" s="140"/>
    </row>
    <row r="3145" spans="11:11" x14ac:dyDescent="0.25">
      <c r="K3145" s="140"/>
    </row>
    <row r="3146" spans="11:11" x14ac:dyDescent="0.25">
      <c r="K3146" s="140"/>
    </row>
    <row r="3147" spans="11:11" x14ac:dyDescent="0.25">
      <c r="K3147" s="140"/>
    </row>
    <row r="3148" spans="11:11" x14ac:dyDescent="0.25">
      <c r="K3148" s="140"/>
    </row>
    <row r="3149" spans="11:11" x14ac:dyDescent="0.25">
      <c r="K3149" s="140"/>
    </row>
    <row r="3150" spans="11:11" x14ac:dyDescent="0.25">
      <c r="K3150" s="140"/>
    </row>
    <row r="3151" spans="11:11" x14ac:dyDescent="0.25">
      <c r="K3151" s="140"/>
    </row>
    <row r="3152" spans="11:11" x14ac:dyDescent="0.25">
      <c r="K3152" s="140"/>
    </row>
    <row r="3153" spans="11:11" x14ac:dyDescent="0.25">
      <c r="K3153" s="140"/>
    </row>
    <row r="3154" spans="11:11" x14ac:dyDescent="0.25">
      <c r="K3154" s="140"/>
    </row>
    <row r="3155" spans="11:11" x14ac:dyDescent="0.25">
      <c r="K3155" s="140"/>
    </row>
    <row r="3156" spans="11:11" x14ac:dyDescent="0.25">
      <c r="K3156" s="140"/>
    </row>
    <row r="3157" spans="11:11" x14ac:dyDescent="0.25">
      <c r="K3157" s="140"/>
    </row>
    <row r="3158" spans="11:11" x14ac:dyDescent="0.25">
      <c r="K3158" s="140"/>
    </row>
    <row r="3159" spans="11:11" x14ac:dyDescent="0.25">
      <c r="K3159" s="140"/>
    </row>
    <row r="3160" spans="11:11" x14ac:dyDescent="0.25">
      <c r="K3160" s="140"/>
    </row>
    <row r="3161" spans="11:11" x14ac:dyDescent="0.25">
      <c r="K3161" s="140"/>
    </row>
    <row r="3162" spans="11:11" x14ac:dyDescent="0.25">
      <c r="K3162" s="140"/>
    </row>
    <row r="3163" spans="11:11" x14ac:dyDescent="0.25">
      <c r="K3163" s="140"/>
    </row>
    <row r="3164" spans="11:11" x14ac:dyDescent="0.25">
      <c r="K3164" s="140"/>
    </row>
    <row r="3165" spans="11:11" x14ac:dyDescent="0.25">
      <c r="K3165" s="140"/>
    </row>
    <row r="3166" spans="11:11" x14ac:dyDescent="0.25">
      <c r="K3166" s="140"/>
    </row>
    <row r="3167" spans="11:11" x14ac:dyDescent="0.25">
      <c r="K3167" s="140"/>
    </row>
    <row r="3168" spans="11:11" x14ac:dyDescent="0.25">
      <c r="K3168" s="140"/>
    </row>
    <row r="3169" spans="11:11" x14ac:dyDescent="0.25">
      <c r="K3169" s="140"/>
    </row>
    <row r="3170" spans="11:11" x14ac:dyDescent="0.25">
      <c r="K3170" s="140"/>
    </row>
    <row r="3171" spans="11:11" x14ac:dyDescent="0.25">
      <c r="K3171" s="140"/>
    </row>
    <row r="3172" spans="11:11" x14ac:dyDescent="0.25">
      <c r="K3172" s="140"/>
    </row>
    <row r="3173" spans="11:11" x14ac:dyDescent="0.25">
      <c r="K3173" s="140"/>
    </row>
    <row r="3174" spans="11:11" x14ac:dyDescent="0.25">
      <c r="K3174" s="140"/>
    </row>
    <row r="3175" spans="11:11" x14ac:dyDescent="0.25">
      <c r="K3175" s="140"/>
    </row>
    <row r="3176" spans="11:11" x14ac:dyDescent="0.25">
      <c r="K3176" s="140"/>
    </row>
    <row r="3177" spans="11:11" x14ac:dyDescent="0.25">
      <c r="K3177" s="140"/>
    </row>
    <row r="3178" spans="11:11" x14ac:dyDescent="0.25">
      <c r="K3178" s="140"/>
    </row>
    <row r="3179" spans="11:11" x14ac:dyDescent="0.25">
      <c r="K3179" s="140"/>
    </row>
    <row r="3180" spans="11:11" x14ac:dyDescent="0.25">
      <c r="K3180" s="140"/>
    </row>
    <row r="3181" spans="11:11" x14ac:dyDescent="0.25">
      <c r="K3181" s="140"/>
    </row>
    <row r="3182" spans="11:11" x14ac:dyDescent="0.25">
      <c r="K3182" s="140"/>
    </row>
    <row r="3183" spans="11:11" x14ac:dyDescent="0.25">
      <c r="K3183" s="140"/>
    </row>
    <row r="3184" spans="11:11" x14ac:dyDescent="0.25">
      <c r="K3184" s="140"/>
    </row>
    <row r="3185" spans="11:11" x14ac:dyDescent="0.25">
      <c r="K3185" s="140"/>
    </row>
    <row r="3186" spans="11:11" x14ac:dyDescent="0.25">
      <c r="K3186" s="140"/>
    </row>
    <row r="3187" spans="11:11" x14ac:dyDescent="0.25">
      <c r="K3187" s="140"/>
    </row>
    <row r="3188" spans="11:11" x14ac:dyDescent="0.25">
      <c r="K3188" s="140"/>
    </row>
    <row r="3189" spans="11:11" x14ac:dyDescent="0.25">
      <c r="K3189" s="140"/>
    </row>
    <row r="3190" spans="11:11" x14ac:dyDescent="0.25">
      <c r="K3190" s="140"/>
    </row>
    <row r="3191" spans="11:11" x14ac:dyDescent="0.25">
      <c r="K3191" s="140"/>
    </row>
    <row r="3192" spans="11:11" x14ac:dyDescent="0.25">
      <c r="K3192" s="140"/>
    </row>
    <row r="3193" spans="11:11" x14ac:dyDescent="0.25">
      <c r="K3193" s="140"/>
    </row>
    <row r="3194" spans="11:11" x14ac:dyDescent="0.25">
      <c r="K3194" s="140"/>
    </row>
    <row r="3195" spans="11:11" x14ac:dyDescent="0.25">
      <c r="K3195" s="140"/>
    </row>
    <row r="3196" spans="11:11" x14ac:dyDescent="0.25">
      <c r="K3196" s="140"/>
    </row>
    <row r="3197" spans="11:11" x14ac:dyDescent="0.25">
      <c r="K3197" s="140"/>
    </row>
    <row r="3198" spans="11:11" x14ac:dyDescent="0.25">
      <c r="K3198" s="140"/>
    </row>
    <row r="3199" spans="11:11" x14ac:dyDescent="0.25">
      <c r="K3199" s="140"/>
    </row>
    <row r="3200" spans="11:11" x14ac:dyDescent="0.25">
      <c r="K3200" s="140"/>
    </row>
    <row r="3201" spans="11:11" x14ac:dyDescent="0.25">
      <c r="K3201" s="140"/>
    </row>
    <row r="3202" spans="11:11" x14ac:dyDescent="0.25">
      <c r="K3202" s="140"/>
    </row>
    <row r="3203" spans="11:11" x14ac:dyDescent="0.25">
      <c r="K3203" s="140"/>
    </row>
    <row r="3204" spans="11:11" x14ac:dyDescent="0.25">
      <c r="K3204" s="140"/>
    </row>
    <row r="3205" spans="11:11" x14ac:dyDescent="0.25">
      <c r="K3205" s="140"/>
    </row>
    <row r="3206" spans="11:11" x14ac:dyDescent="0.25">
      <c r="K3206" s="140"/>
    </row>
    <row r="3207" spans="11:11" x14ac:dyDescent="0.25">
      <c r="K3207" s="140"/>
    </row>
    <row r="3208" spans="11:11" x14ac:dyDescent="0.25">
      <c r="K3208" s="140"/>
    </row>
    <row r="3209" spans="11:11" x14ac:dyDescent="0.25">
      <c r="K3209" s="140"/>
    </row>
    <row r="3210" spans="11:11" x14ac:dyDescent="0.25">
      <c r="K3210" s="140"/>
    </row>
    <row r="3211" spans="11:11" x14ac:dyDescent="0.25">
      <c r="K3211" s="140"/>
    </row>
    <row r="3212" spans="11:11" x14ac:dyDescent="0.25">
      <c r="K3212" s="140"/>
    </row>
    <row r="3213" spans="11:11" x14ac:dyDescent="0.25">
      <c r="K3213" s="140"/>
    </row>
    <row r="3214" spans="11:11" x14ac:dyDescent="0.25">
      <c r="K3214" s="140"/>
    </row>
    <row r="3215" spans="11:11" x14ac:dyDescent="0.25">
      <c r="K3215" s="140"/>
    </row>
    <row r="3216" spans="11:11" x14ac:dyDescent="0.25">
      <c r="K3216" s="140"/>
    </row>
    <row r="3217" spans="11:11" x14ac:dyDescent="0.25">
      <c r="K3217" s="140"/>
    </row>
    <row r="3218" spans="11:11" x14ac:dyDescent="0.25">
      <c r="K3218" s="140"/>
    </row>
    <row r="3219" spans="11:11" x14ac:dyDescent="0.25">
      <c r="K3219" s="140"/>
    </row>
    <row r="3220" spans="11:11" x14ac:dyDescent="0.25">
      <c r="K3220" s="140"/>
    </row>
    <row r="3221" spans="11:11" x14ac:dyDescent="0.25">
      <c r="K3221" s="140"/>
    </row>
    <row r="3222" spans="11:11" x14ac:dyDescent="0.25">
      <c r="K3222" s="140"/>
    </row>
    <row r="3223" spans="11:11" x14ac:dyDescent="0.25">
      <c r="K3223" s="140"/>
    </row>
    <row r="3224" spans="11:11" x14ac:dyDescent="0.25">
      <c r="K3224" s="140"/>
    </row>
    <row r="3225" spans="11:11" x14ac:dyDescent="0.25">
      <c r="K3225" s="140"/>
    </row>
    <row r="3226" spans="11:11" x14ac:dyDescent="0.25">
      <c r="K3226" s="140"/>
    </row>
    <row r="3227" spans="11:11" x14ac:dyDescent="0.25">
      <c r="K3227" s="140"/>
    </row>
    <row r="3228" spans="11:11" x14ac:dyDescent="0.25">
      <c r="K3228" s="140"/>
    </row>
    <row r="3229" spans="11:11" x14ac:dyDescent="0.25">
      <c r="K3229" s="140"/>
    </row>
    <row r="3230" spans="11:11" x14ac:dyDescent="0.25">
      <c r="K3230" s="140"/>
    </row>
    <row r="3231" spans="11:11" x14ac:dyDescent="0.25">
      <c r="K3231" s="140"/>
    </row>
    <row r="3232" spans="11:11" x14ac:dyDescent="0.25">
      <c r="K3232" s="140"/>
    </row>
    <row r="3233" spans="11:11" x14ac:dyDescent="0.25">
      <c r="K3233" s="140"/>
    </row>
    <row r="3234" spans="11:11" x14ac:dyDescent="0.25">
      <c r="K3234" s="140"/>
    </row>
    <row r="3235" spans="11:11" x14ac:dyDescent="0.25">
      <c r="K3235" s="140"/>
    </row>
    <row r="3236" spans="11:11" x14ac:dyDescent="0.25">
      <c r="K3236" s="140"/>
    </row>
    <row r="3237" spans="11:11" x14ac:dyDescent="0.25">
      <c r="K3237" s="140"/>
    </row>
    <row r="3238" spans="11:11" x14ac:dyDescent="0.25">
      <c r="K3238" s="140"/>
    </row>
    <row r="3239" spans="11:11" x14ac:dyDescent="0.25">
      <c r="K3239" s="140"/>
    </row>
    <row r="3240" spans="11:11" x14ac:dyDescent="0.25">
      <c r="K3240" s="140"/>
    </row>
    <row r="3241" spans="11:11" x14ac:dyDescent="0.25">
      <c r="K3241" s="140"/>
    </row>
    <row r="3242" spans="11:11" x14ac:dyDescent="0.25">
      <c r="K3242" s="140"/>
    </row>
    <row r="3243" spans="11:11" x14ac:dyDescent="0.25">
      <c r="K3243" s="140"/>
    </row>
    <row r="3244" spans="11:11" x14ac:dyDescent="0.25">
      <c r="K3244" s="140"/>
    </row>
    <row r="3245" spans="11:11" x14ac:dyDescent="0.25">
      <c r="K3245" s="140"/>
    </row>
    <row r="3246" spans="11:11" x14ac:dyDescent="0.25">
      <c r="K3246" s="140"/>
    </row>
    <row r="3247" spans="11:11" x14ac:dyDescent="0.25">
      <c r="K3247" s="140"/>
    </row>
    <row r="3248" spans="11:11" x14ac:dyDescent="0.25">
      <c r="K3248" s="140"/>
    </row>
    <row r="3249" spans="11:11" x14ac:dyDescent="0.25">
      <c r="K3249" s="140"/>
    </row>
    <row r="3250" spans="11:11" x14ac:dyDescent="0.25">
      <c r="K3250" s="140"/>
    </row>
    <row r="3251" spans="11:11" x14ac:dyDescent="0.25">
      <c r="K3251" s="140"/>
    </row>
    <row r="3252" spans="11:11" x14ac:dyDescent="0.25">
      <c r="K3252" s="140"/>
    </row>
    <row r="3253" spans="11:11" x14ac:dyDescent="0.25">
      <c r="K3253" s="140"/>
    </row>
    <row r="3254" spans="11:11" x14ac:dyDescent="0.25">
      <c r="K3254" s="140"/>
    </row>
    <row r="3255" spans="11:11" x14ac:dyDescent="0.25">
      <c r="K3255" s="140"/>
    </row>
    <row r="3256" spans="11:11" x14ac:dyDescent="0.25">
      <c r="K3256" s="140"/>
    </row>
    <row r="3257" spans="11:11" x14ac:dyDescent="0.25">
      <c r="K3257" s="140"/>
    </row>
    <row r="3258" spans="11:11" x14ac:dyDescent="0.25">
      <c r="K3258" s="140"/>
    </row>
    <row r="3259" spans="11:11" x14ac:dyDescent="0.25">
      <c r="K3259" s="140"/>
    </row>
    <row r="3260" spans="11:11" x14ac:dyDescent="0.25">
      <c r="K3260" s="140"/>
    </row>
    <row r="3261" spans="11:11" x14ac:dyDescent="0.25">
      <c r="K3261" s="140"/>
    </row>
    <row r="3262" spans="11:11" x14ac:dyDescent="0.25">
      <c r="K3262" s="140"/>
    </row>
    <row r="3263" spans="11:11" x14ac:dyDescent="0.25">
      <c r="K3263" s="140"/>
    </row>
    <row r="3264" spans="11:11" x14ac:dyDescent="0.25">
      <c r="K3264" s="140"/>
    </row>
    <row r="3265" spans="11:11" x14ac:dyDescent="0.25">
      <c r="K3265" s="140"/>
    </row>
    <row r="3266" spans="11:11" x14ac:dyDescent="0.25">
      <c r="K3266" s="140"/>
    </row>
    <row r="3267" spans="11:11" x14ac:dyDescent="0.25">
      <c r="K3267" s="140"/>
    </row>
    <row r="3268" spans="11:11" x14ac:dyDescent="0.25">
      <c r="K3268" s="140"/>
    </row>
    <row r="3269" spans="11:11" x14ac:dyDescent="0.25">
      <c r="K3269" s="140"/>
    </row>
    <row r="3270" spans="11:11" x14ac:dyDescent="0.25">
      <c r="K3270" s="140"/>
    </row>
    <row r="3271" spans="11:11" x14ac:dyDescent="0.25">
      <c r="K3271" s="140"/>
    </row>
    <row r="3272" spans="11:11" x14ac:dyDescent="0.25">
      <c r="K3272" s="140"/>
    </row>
    <row r="3273" spans="11:11" x14ac:dyDescent="0.25">
      <c r="K3273" s="140"/>
    </row>
    <row r="3274" spans="11:11" x14ac:dyDescent="0.25">
      <c r="K3274" s="140"/>
    </row>
    <row r="3275" spans="11:11" x14ac:dyDescent="0.25">
      <c r="K3275" s="140"/>
    </row>
    <row r="3276" spans="11:11" x14ac:dyDescent="0.25">
      <c r="K3276" s="140"/>
    </row>
    <row r="3277" spans="11:11" x14ac:dyDescent="0.25">
      <c r="K3277" s="140"/>
    </row>
    <row r="3278" spans="11:11" x14ac:dyDescent="0.25">
      <c r="K3278" s="140"/>
    </row>
    <row r="3279" spans="11:11" x14ac:dyDescent="0.25">
      <c r="K3279" s="140"/>
    </row>
    <row r="3280" spans="11:11" x14ac:dyDescent="0.25">
      <c r="K3280" s="140"/>
    </row>
    <row r="3281" spans="11:11" x14ac:dyDescent="0.25">
      <c r="K3281" s="140"/>
    </row>
    <row r="3282" spans="11:11" x14ac:dyDescent="0.25">
      <c r="K3282" s="140"/>
    </row>
    <row r="3283" spans="11:11" x14ac:dyDescent="0.25">
      <c r="K3283" s="140"/>
    </row>
    <row r="3284" spans="11:11" x14ac:dyDescent="0.25">
      <c r="K3284" s="140"/>
    </row>
    <row r="3285" spans="11:11" x14ac:dyDescent="0.25">
      <c r="K3285" s="140"/>
    </row>
    <row r="3286" spans="11:11" x14ac:dyDescent="0.25">
      <c r="K3286" s="140"/>
    </row>
    <row r="3287" spans="11:11" x14ac:dyDescent="0.25">
      <c r="K3287" s="140"/>
    </row>
    <row r="3288" spans="11:11" x14ac:dyDescent="0.25">
      <c r="K3288" s="140"/>
    </row>
    <row r="3289" spans="11:11" x14ac:dyDescent="0.25">
      <c r="K3289" s="140"/>
    </row>
    <row r="3290" spans="11:11" x14ac:dyDescent="0.25">
      <c r="K3290" s="140"/>
    </row>
    <row r="3291" spans="11:11" x14ac:dyDescent="0.25">
      <c r="K3291" s="140"/>
    </row>
    <row r="3292" spans="11:11" x14ac:dyDescent="0.25">
      <c r="K3292" s="140"/>
    </row>
    <row r="3293" spans="11:11" x14ac:dyDescent="0.25">
      <c r="K3293" s="140"/>
    </row>
    <row r="3294" spans="11:11" x14ac:dyDescent="0.25">
      <c r="K3294" s="140"/>
    </row>
    <row r="3295" spans="11:11" x14ac:dyDescent="0.25">
      <c r="K3295" s="140"/>
    </row>
    <row r="3296" spans="11:11" x14ac:dyDescent="0.25">
      <c r="K3296" s="140"/>
    </row>
    <row r="3297" spans="11:11" x14ac:dyDescent="0.25">
      <c r="K3297" s="140"/>
    </row>
    <row r="3298" spans="11:11" x14ac:dyDescent="0.25">
      <c r="K3298" s="140"/>
    </row>
    <row r="3299" spans="11:11" x14ac:dyDescent="0.25">
      <c r="K3299" s="140"/>
    </row>
    <row r="3300" spans="11:11" x14ac:dyDescent="0.25">
      <c r="K3300" s="140"/>
    </row>
    <row r="3301" spans="11:11" x14ac:dyDescent="0.25">
      <c r="K3301" s="140"/>
    </row>
    <row r="3302" spans="11:11" x14ac:dyDescent="0.25">
      <c r="K3302" s="140"/>
    </row>
    <row r="3303" spans="11:11" x14ac:dyDescent="0.25">
      <c r="K3303" s="140"/>
    </row>
    <row r="3304" spans="11:11" x14ac:dyDescent="0.25">
      <c r="K3304" s="140"/>
    </row>
    <row r="3305" spans="11:11" x14ac:dyDescent="0.25">
      <c r="K3305" s="140"/>
    </row>
    <row r="3306" spans="11:11" x14ac:dyDescent="0.25">
      <c r="K3306" s="140"/>
    </row>
    <row r="3307" spans="11:11" x14ac:dyDescent="0.25">
      <c r="K3307" s="140"/>
    </row>
    <row r="3308" spans="11:11" x14ac:dyDescent="0.25">
      <c r="K3308" s="140"/>
    </row>
    <row r="3309" spans="11:11" x14ac:dyDescent="0.25">
      <c r="K3309" s="140"/>
    </row>
    <row r="3310" spans="11:11" x14ac:dyDescent="0.25">
      <c r="K3310" s="140"/>
    </row>
    <row r="3311" spans="11:11" x14ac:dyDescent="0.25">
      <c r="K3311" s="140"/>
    </row>
    <row r="3312" spans="11:11" x14ac:dyDescent="0.25">
      <c r="K3312" s="140"/>
    </row>
    <row r="3313" spans="11:11" x14ac:dyDescent="0.25">
      <c r="K3313" s="140"/>
    </row>
    <row r="3314" spans="11:11" x14ac:dyDescent="0.25">
      <c r="K3314" s="140"/>
    </row>
    <row r="3315" spans="11:11" x14ac:dyDescent="0.25">
      <c r="K3315" s="140"/>
    </row>
    <row r="3316" spans="11:11" x14ac:dyDescent="0.25">
      <c r="K3316" s="140"/>
    </row>
    <row r="3317" spans="11:11" x14ac:dyDescent="0.25">
      <c r="K3317" s="140"/>
    </row>
    <row r="3318" spans="11:11" x14ac:dyDescent="0.25">
      <c r="K3318" s="140"/>
    </row>
    <row r="3319" spans="11:11" x14ac:dyDescent="0.25">
      <c r="K3319" s="140"/>
    </row>
    <row r="3320" spans="11:11" x14ac:dyDescent="0.25">
      <c r="K3320" s="140"/>
    </row>
    <row r="3321" spans="11:11" x14ac:dyDescent="0.25">
      <c r="K3321" s="140"/>
    </row>
    <row r="3322" spans="11:11" x14ac:dyDescent="0.25">
      <c r="K3322" s="140"/>
    </row>
    <row r="3323" spans="11:11" x14ac:dyDescent="0.25">
      <c r="K3323" s="140"/>
    </row>
    <row r="3324" spans="11:11" x14ac:dyDescent="0.25">
      <c r="K3324" s="140"/>
    </row>
    <row r="3325" spans="11:11" x14ac:dyDescent="0.25">
      <c r="K3325" s="140"/>
    </row>
    <row r="3326" spans="11:11" x14ac:dyDescent="0.25">
      <c r="K3326" s="140"/>
    </row>
    <row r="3327" spans="11:11" x14ac:dyDescent="0.25">
      <c r="K3327" s="140"/>
    </row>
    <row r="3328" spans="11:11" x14ac:dyDescent="0.25">
      <c r="K3328" s="140"/>
    </row>
    <row r="3329" spans="11:11" x14ac:dyDescent="0.25">
      <c r="K3329" s="140"/>
    </row>
    <row r="3330" spans="11:11" x14ac:dyDescent="0.25">
      <c r="K3330" s="140"/>
    </row>
    <row r="3331" spans="11:11" x14ac:dyDescent="0.25">
      <c r="K3331" s="140"/>
    </row>
    <row r="3332" spans="11:11" x14ac:dyDescent="0.25">
      <c r="K3332" s="140"/>
    </row>
    <row r="3333" spans="11:11" x14ac:dyDescent="0.25">
      <c r="K3333" s="140"/>
    </row>
    <row r="3334" spans="11:11" x14ac:dyDescent="0.25">
      <c r="K3334" s="140"/>
    </row>
    <row r="3335" spans="11:11" x14ac:dyDescent="0.25">
      <c r="K3335" s="140"/>
    </row>
    <row r="3336" spans="11:11" x14ac:dyDescent="0.25">
      <c r="K3336" s="140"/>
    </row>
    <row r="3337" spans="11:11" x14ac:dyDescent="0.25">
      <c r="K3337" s="140"/>
    </row>
    <row r="3338" spans="11:11" x14ac:dyDescent="0.25">
      <c r="K3338" s="140"/>
    </row>
    <row r="3339" spans="11:11" x14ac:dyDescent="0.25">
      <c r="K3339" s="140"/>
    </row>
    <row r="3340" spans="11:11" x14ac:dyDescent="0.25">
      <c r="K3340" s="140"/>
    </row>
    <row r="3341" spans="11:11" x14ac:dyDescent="0.25">
      <c r="K3341" s="140"/>
    </row>
    <row r="3342" spans="11:11" x14ac:dyDescent="0.25">
      <c r="K3342" s="140"/>
    </row>
    <row r="3343" spans="11:11" x14ac:dyDescent="0.25">
      <c r="K3343" s="140"/>
    </row>
    <row r="3344" spans="11:11" x14ac:dyDescent="0.25">
      <c r="K3344" s="140"/>
    </row>
    <row r="3345" spans="11:11" x14ac:dyDescent="0.25">
      <c r="K3345" s="140"/>
    </row>
    <row r="3346" spans="11:11" x14ac:dyDescent="0.25">
      <c r="K3346" s="140"/>
    </row>
    <row r="3347" spans="11:11" x14ac:dyDescent="0.25">
      <c r="K3347" s="140"/>
    </row>
    <row r="3348" spans="11:11" x14ac:dyDescent="0.25">
      <c r="K3348" s="140"/>
    </row>
    <row r="3349" spans="11:11" x14ac:dyDescent="0.25">
      <c r="K3349" s="140"/>
    </row>
    <row r="3350" spans="11:11" x14ac:dyDescent="0.25">
      <c r="K3350" s="140"/>
    </row>
    <row r="3351" spans="11:11" x14ac:dyDescent="0.25">
      <c r="K3351" s="140"/>
    </row>
    <row r="3352" spans="11:11" x14ac:dyDescent="0.25">
      <c r="K3352" s="140"/>
    </row>
    <row r="3353" spans="11:11" x14ac:dyDescent="0.25">
      <c r="K3353" s="140"/>
    </row>
    <row r="3354" spans="11:11" x14ac:dyDescent="0.25">
      <c r="K3354" s="140"/>
    </row>
    <row r="3355" spans="11:11" x14ac:dyDescent="0.25">
      <c r="K3355" s="140"/>
    </row>
    <row r="3356" spans="11:11" x14ac:dyDescent="0.25">
      <c r="K3356" s="140"/>
    </row>
    <row r="3357" spans="11:11" x14ac:dyDescent="0.25">
      <c r="K3357" s="140"/>
    </row>
    <row r="3358" spans="11:11" x14ac:dyDescent="0.25">
      <c r="K3358" s="140"/>
    </row>
    <row r="3359" spans="11:11" x14ac:dyDescent="0.25">
      <c r="K3359" s="140"/>
    </row>
    <row r="3360" spans="11:11" x14ac:dyDescent="0.25">
      <c r="K3360" s="140"/>
    </row>
    <row r="3361" spans="11:11" x14ac:dyDescent="0.25">
      <c r="K3361" s="140"/>
    </row>
    <row r="3362" spans="11:11" x14ac:dyDescent="0.25">
      <c r="K3362" s="140"/>
    </row>
    <row r="3363" spans="11:11" x14ac:dyDescent="0.25">
      <c r="K3363" s="140"/>
    </row>
    <row r="3364" spans="11:11" x14ac:dyDescent="0.25">
      <c r="K3364" s="140"/>
    </row>
    <row r="3365" spans="11:11" x14ac:dyDescent="0.25">
      <c r="K3365" s="140"/>
    </row>
    <row r="3366" spans="11:11" x14ac:dyDescent="0.25">
      <c r="K3366" s="140"/>
    </row>
    <row r="3367" spans="11:11" x14ac:dyDescent="0.25">
      <c r="K3367" s="140"/>
    </row>
    <row r="3368" spans="11:11" x14ac:dyDescent="0.25">
      <c r="K3368" s="140"/>
    </row>
    <row r="3369" spans="11:11" x14ac:dyDescent="0.25">
      <c r="K3369" s="140"/>
    </row>
    <row r="3370" spans="11:11" x14ac:dyDescent="0.25">
      <c r="K3370" s="140"/>
    </row>
    <row r="3371" spans="11:11" x14ac:dyDescent="0.25">
      <c r="K3371" s="140"/>
    </row>
    <row r="3372" spans="11:11" x14ac:dyDescent="0.25">
      <c r="K3372" s="140"/>
    </row>
    <row r="3373" spans="11:11" x14ac:dyDescent="0.25">
      <c r="K3373" s="140"/>
    </row>
    <row r="3374" spans="11:11" x14ac:dyDescent="0.25">
      <c r="K3374" s="140"/>
    </row>
    <row r="3375" spans="11:11" x14ac:dyDescent="0.25">
      <c r="K3375" s="140"/>
    </row>
    <row r="3376" spans="11:11" x14ac:dyDescent="0.25">
      <c r="K3376" s="140"/>
    </row>
    <row r="3377" spans="11:11" x14ac:dyDescent="0.25">
      <c r="K3377" s="140"/>
    </row>
    <row r="3378" spans="11:11" x14ac:dyDescent="0.25">
      <c r="K3378" s="140"/>
    </row>
    <row r="3379" spans="11:11" x14ac:dyDescent="0.25">
      <c r="K3379" s="140"/>
    </row>
    <row r="3380" spans="11:11" x14ac:dyDescent="0.25">
      <c r="K3380" s="140"/>
    </row>
    <row r="3381" spans="11:11" x14ac:dyDescent="0.25">
      <c r="K3381" s="140"/>
    </row>
    <row r="3382" spans="11:11" x14ac:dyDescent="0.25">
      <c r="K3382" s="140"/>
    </row>
    <row r="3383" spans="11:11" x14ac:dyDescent="0.25">
      <c r="K3383" s="140"/>
    </row>
    <row r="3384" spans="11:11" x14ac:dyDescent="0.25">
      <c r="K3384" s="140"/>
    </row>
    <row r="3385" spans="11:11" x14ac:dyDescent="0.25">
      <c r="K3385" s="140"/>
    </row>
    <row r="3386" spans="11:11" x14ac:dyDescent="0.25">
      <c r="K3386" s="140"/>
    </row>
    <row r="3387" spans="11:11" x14ac:dyDescent="0.25">
      <c r="K3387" s="140"/>
    </row>
    <row r="3388" spans="11:11" x14ac:dyDescent="0.25">
      <c r="K3388" s="140"/>
    </row>
    <row r="3389" spans="11:11" x14ac:dyDescent="0.25">
      <c r="K3389" s="140"/>
    </row>
    <row r="3390" spans="11:11" x14ac:dyDescent="0.25">
      <c r="K3390" s="140"/>
    </row>
    <row r="3391" spans="11:11" x14ac:dyDescent="0.25">
      <c r="K3391" s="140"/>
    </row>
    <row r="3392" spans="11:11" x14ac:dyDescent="0.25">
      <c r="K3392" s="140"/>
    </row>
    <row r="3393" spans="11:11" x14ac:dyDescent="0.25">
      <c r="K3393" s="140"/>
    </row>
    <row r="3394" spans="11:11" x14ac:dyDescent="0.25">
      <c r="K3394" s="140"/>
    </row>
    <row r="3395" spans="11:11" x14ac:dyDescent="0.25">
      <c r="K3395" s="140"/>
    </row>
    <row r="3396" spans="11:11" x14ac:dyDescent="0.25">
      <c r="K3396" s="140"/>
    </row>
    <row r="3397" spans="11:11" x14ac:dyDescent="0.25">
      <c r="K3397" s="140"/>
    </row>
    <row r="3398" spans="11:11" x14ac:dyDescent="0.25">
      <c r="K3398" s="140"/>
    </row>
    <row r="3399" spans="11:11" x14ac:dyDescent="0.25">
      <c r="K3399" s="140"/>
    </row>
    <row r="3400" spans="11:11" x14ac:dyDescent="0.25">
      <c r="K3400" s="140"/>
    </row>
    <row r="3401" spans="11:11" x14ac:dyDescent="0.25">
      <c r="K3401" s="140"/>
    </row>
    <row r="3402" spans="11:11" x14ac:dyDescent="0.25">
      <c r="K3402" s="140"/>
    </row>
    <row r="3403" spans="11:11" x14ac:dyDescent="0.25">
      <c r="K3403" s="140"/>
    </row>
    <row r="3404" spans="11:11" x14ac:dyDescent="0.25">
      <c r="K3404" s="140"/>
    </row>
    <row r="3405" spans="11:11" x14ac:dyDescent="0.25">
      <c r="K3405" s="140"/>
    </row>
    <row r="3406" spans="11:11" x14ac:dyDescent="0.25">
      <c r="K3406" s="140"/>
    </row>
    <row r="3407" spans="11:11" x14ac:dyDescent="0.25">
      <c r="K3407" s="140"/>
    </row>
    <row r="3408" spans="11:11" x14ac:dyDescent="0.25">
      <c r="K3408" s="140"/>
    </row>
    <row r="3409" spans="11:11" x14ac:dyDescent="0.25">
      <c r="K3409" s="140"/>
    </row>
    <row r="3410" spans="11:11" x14ac:dyDescent="0.25">
      <c r="K3410" s="140"/>
    </row>
    <row r="3411" spans="11:11" x14ac:dyDescent="0.25">
      <c r="K3411" s="140"/>
    </row>
    <row r="3412" spans="11:11" x14ac:dyDescent="0.25">
      <c r="K3412" s="140"/>
    </row>
    <row r="3413" spans="11:11" x14ac:dyDescent="0.25">
      <c r="K3413" s="140"/>
    </row>
    <row r="3414" spans="11:11" x14ac:dyDescent="0.25">
      <c r="K3414" s="140"/>
    </row>
    <row r="3415" spans="11:11" x14ac:dyDescent="0.25">
      <c r="K3415" s="140"/>
    </row>
    <row r="3416" spans="11:11" x14ac:dyDescent="0.25">
      <c r="K3416" s="140"/>
    </row>
    <row r="3417" spans="11:11" x14ac:dyDescent="0.25">
      <c r="K3417" s="140"/>
    </row>
    <row r="3418" spans="11:11" x14ac:dyDescent="0.25">
      <c r="K3418" s="140"/>
    </row>
    <row r="3419" spans="11:11" x14ac:dyDescent="0.25">
      <c r="K3419" s="140"/>
    </row>
    <row r="3420" spans="11:11" x14ac:dyDescent="0.25">
      <c r="K3420" s="140"/>
    </row>
    <row r="3421" spans="11:11" x14ac:dyDescent="0.25">
      <c r="K3421" s="140"/>
    </row>
    <row r="3422" spans="11:11" x14ac:dyDescent="0.25">
      <c r="K3422" s="140"/>
    </row>
    <row r="3423" spans="11:11" x14ac:dyDescent="0.25">
      <c r="K3423" s="140"/>
    </row>
    <row r="3424" spans="11:11" x14ac:dyDescent="0.25">
      <c r="K3424" s="140"/>
    </row>
    <row r="3425" spans="11:11" x14ac:dyDescent="0.25">
      <c r="K3425" s="140"/>
    </row>
    <row r="3426" spans="11:11" x14ac:dyDescent="0.25">
      <c r="K3426" s="140"/>
    </row>
    <row r="3427" spans="11:11" x14ac:dyDescent="0.25">
      <c r="K3427" s="140"/>
    </row>
    <row r="3428" spans="11:11" x14ac:dyDescent="0.25">
      <c r="K3428" s="140"/>
    </row>
    <row r="3429" spans="11:11" x14ac:dyDescent="0.25">
      <c r="K3429" s="140"/>
    </row>
    <row r="3430" spans="11:11" x14ac:dyDescent="0.25">
      <c r="K3430" s="140"/>
    </row>
    <row r="3431" spans="11:11" x14ac:dyDescent="0.25">
      <c r="K3431" s="140"/>
    </row>
    <row r="3432" spans="11:11" x14ac:dyDescent="0.25">
      <c r="K3432" s="140"/>
    </row>
    <row r="3433" spans="11:11" x14ac:dyDescent="0.25">
      <c r="K3433" s="140"/>
    </row>
    <row r="3434" spans="11:11" x14ac:dyDescent="0.25">
      <c r="K3434" s="140"/>
    </row>
    <row r="3435" spans="11:11" x14ac:dyDescent="0.25">
      <c r="K3435" s="140"/>
    </row>
    <row r="3436" spans="11:11" x14ac:dyDescent="0.25">
      <c r="K3436" s="140"/>
    </row>
    <row r="3437" spans="11:11" x14ac:dyDescent="0.25">
      <c r="K3437" s="140"/>
    </row>
    <row r="3438" spans="11:11" x14ac:dyDescent="0.25">
      <c r="K3438" s="140"/>
    </row>
    <row r="3439" spans="11:11" x14ac:dyDescent="0.25">
      <c r="K3439" s="140"/>
    </row>
    <row r="3440" spans="11:11" x14ac:dyDescent="0.25">
      <c r="K3440" s="140"/>
    </row>
    <row r="3441" spans="11:11" x14ac:dyDescent="0.25">
      <c r="K3441" s="140"/>
    </row>
    <row r="3442" spans="11:11" x14ac:dyDescent="0.25">
      <c r="K3442" s="140"/>
    </row>
    <row r="3443" spans="11:11" x14ac:dyDescent="0.25">
      <c r="K3443" s="140"/>
    </row>
    <row r="3444" spans="11:11" x14ac:dyDescent="0.25">
      <c r="K3444" s="140"/>
    </row>
    <row r="3445" spans="11:11" x14ac:dyDescent="0.25">
      <c r="K3445" s="140"/>
    </row>
    <row r="3446" spans="11:11" x14ac:dyDescent="0.25">
      <c r="K3446" s="140"/>
    </row>
    <row r="3447" spans="11:11" x14ac:dyDescent="0.25">
      <c r="K3447" s="140"/>
    </row>
    <row r="3448" spans="11:11" x14ac:dyDescent="0.25">
      <c r="K3448" s="140"/>
    </row>
    <row r="3449" spans="11:11" x14ac:dyDescent="0.25">
      <c r="K3449" s="140"/>
    </row>
    <row r="3450" spans="11:11" x14ac:dyDescent="0.25">
      <c r="K3450" s="140"/>
    </row>
    <row r="3451" spans="11:11" x14ac:dyDescent="0.25">
      <c r="K3451" s="140"/>
    </row>
    <row r="3452" spans="11:11" x14ac:dyDescent="0.25">
      <c r="K3452" s="140"/>
    </row>
  </sheetData>
  <mergeCells count="27">
    <mergeCell ref="A66:A67"/>
    <mergeCell ref="B66:B67"/>
    <mergeCell ref="C66:C67"/>
    <mergeCell ref="D66:D67"/>
    <mergeCell ref="E66:E67"/>
    <mergeCell ref="F23:F24"/>
    <mergeCell ref="I23:I24"/>
    <mergeCell ref="J23:J24"/>
    <mergeCell ref="K23:K24"/>
    <mergeCell ref="E56:E57"/>
    <mergeCell ref="E23:E24"/>
    <mergeCell ref="F66:F67"/>
    <mergeCell ref="I66:I67"/>
    <mergeCell ref="J66:J67"/>
    <mergeCell ref="K66:K67"/>
    <mergeCell ref="F56:F57"/>
    <mergeCell ref="I56:I57"/>
    <mergeCell ref="J56:J57"/>
    <mergeCell ref="K56:K57"/>
    <mergeCell ref="A23:A24"/>
    <mergeCell ref="B23:B24"/>
    <mergeCell ref="C23:C24"/>
    <mergeCell ref="D23:D24"/>
    <mergeCell ref="A56:A57"/>
    <mergeCell ref="B56:B57"/>
    <mergeCell ref="C56:C57"/>
    <mergeCell ref="D56:D57"/>
  </mergeCells>
  <conditionalFormatting sqref="J13 J15:J22 J52:J55 J59:J65 J39:J40 J32:J37 J43:J50">
    <cfRule type="cellIs" dxfId="7" priority="15" operator="equal">
      <formula>0</formula>
    </cfRule>
  </conditionalFormatting>
  <conditionalFormatting sqref="J31">
    <cfRule type="cellIs" dxfId="6" priority="14" operator="equal">
      <formula>0</formula>
    </cfRule>
  </conditionalFormatting>
  <conditionalFormatting sqref="J9:J14">
    <cfRule type="cellIs" dxfId="5" priority="12" operator="equal">
      <formula>0</formula>
    </cfRule>
  </conditionalFormatting>
  <conditionalFormatting sqref="J26:J30">
    <cfRule type="cellIs" dxfId="4" priority="11" operator="equal">
      <formula>0</formula>
    </cfRule>
  </conditionalFormatting>
  <conditionalFormatting sqref="J52:J54">
    <cfRule type="cellIs" dxfId="3" priority="9" operator="equal">
      <formula>0</formula>
    </cfRule>
  </conditionalFormatting>
  <conditionalFormatting sqref="J51">
    <cfRule type="cellIs" dxfId="2" priority="3" operator="equal">
      <formula>0</formula>
    </cfRule>
  </conditionalFormatting>
  <conditionalFormatting sqref="J41:J42">
    <cfRule type="cellIs" dxfId="1" priority="2" operator="equal">
      <formula>0</formula>
    </cfRule>
  </conditionalFormatting>
  <conditionalFormatting sqref="J38">
    <cfRule type="cellIs" dxfId="0" priority="1" operator="equal">
      <formula>0</formula>
    </cfRule>
  </conditionalFormatting>
  <pageMargins left="0.7" right="0.7" top="0.75" bottom="0.75" header="0.3" footer="0.3"/>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D27F-F6C6-4B7F-934B-EC4D8ED3AE55}">
  <sheetPr>
    <tabColor rgb="FFC00000"/>
  </sheetPr>
  <dimension ref="A1:AB29"/>
  <sheetViews>
    <sheetView workbookViewId="0">
      <selection activeCell="A26" sqref="A26"/>
    </sheetView>
  </sheetViews>
  <sheetFormatPr defaultRowHeight="12.5" x14ac:dyDescent="0.25"/>
  <cols>
    <col min="1" max="1" width="53.26953125" customWidth="1"/>
    <col min="2" max="2" width="2" customWidth="1"/>
    <col min="3" max="3" width="8.26953125" customWidth="1"/>
    <col min="4" max="4" width="2.1796875" customWidth="1"/>
    <col min="5" max="5" width="11.1796875" style="218" customWidth="1"/>
    <col min="6" max="6" width="2.54296875" customWidth="1"/>
    <col min="7" max="7" width="9.7265625" customWidth="1"/>
    <col min="8" max="8" width="4.26953125" customWidth="1"/>
    <col min="9" max="9" width="9.81640625" customWidth="1"/>
    <col min="10" max="10" width="2.54296875" customWidth="1"/>
    <col min="11" max="11" width="9.1796875" customWidth="1"/>
    <col min="12" max="12" width="2.54296875" customWidth="1"/>
    <col min="13" max="13" width="8.54296875" customWidth="1"/>
    <col min="14" max="14" width="2.54296875" customWidth="1"/>
    <col min="15" max="15" width="15.26953125" customWidth="1"/>
    <col min="16" max="16" width="15" customWidth="1"/>
    <col min="17" max="17" width="14.26953125" customWidth="1"/>
  </cols>
  <sheetData>
    <row r="1" spans="1:28" ht="14.5" customHeight="1" thickBot="1" x14ac:dyDescent="0.3">
      <c r="A1" s="441" t="s">
        <v>316</v>
      </c>
      <c r="B1" s="442"/>
      <c r="C1" s="442"/>
      <c r="D1" s="442"/>
      <c r="E1" s="442"/>
      <c r="F1" s="442"/>
      <c r="G1" s="442"/>
      <c r="H1" s="442"/>
      <c r="I1" s="442"/>
      <c r="J1" s="442"/>
      <c r="K1" s="442"/>
      <c r="L1" s="442"/>
      <c r="M1" s="442"/>
      <c r="N1" s="442"/>
      <c r="O1" s="442"/>
      <c r="P1" s="443"/>
      <c r="V1" s="316"/>
      <c r="Z1" s="317"/>
      <c r="AB1" s="218"/>
    </row>
    <row r="2" spans="1:28" ht="41.5" customHeight="1" thickBot="1" x14ac:dyDescent="0.35">
      <c r="A2" s="384" t="s">
        <v>278</v>
      </c>
      <c r="B2" s="382"/>
      <c r="C2" s="383" t="s">
        <v>279</v>
      </c>
      <c r="D2" s="382"/>
      <c r="E2" s="386" t="s">
        <v>318</v>
      </c>
      <c r="F2" s="382"/>
      <c r="G2" s="390" t="s">
        <v>319</v>
      </c>
      <c r="H2" s="382"/>
      <c r="I2" s="386" t="s">
        <v>320</v>
      </c>
      <c r="J2" s="382"/>
      <c r="K2" s="390" t="s">
        <v>321</v>
      </c>
      <c r="L2" s="382"/>
      <c r="M2" s="383" t="s">
        <v>277</v>
      </c>
      <c r="N2" s="382"/>
      <c r="O2" s="386" t="s">
        <v>322</v>
      </c>
      <c r="P2" s="398" t="s">
        <v>323</v>
      </c>
      <c r="R2" s="319"/>
      <c r="V2" s="316"/>
      <c r="AB2" s="218"/>
    </row>
    <row r="3" spans="1:28" ht="17.5" customHeight="1" x14ac:dyDescent="0.3">
      <c r="A3" s="380" t="s">
        <v>314</v>
      </c>
      <c r="B3" s="378"/>
      <c r="C3" s="379"/>
      <c r="D3" s="378"/>
      <c r="E3" s="402"/>
      <c r="F3" s="378"/>
      <c r="G3" s="399"/>
      <c r="H3" s="378"/>
      <c r="I3" s="387"/>
      <c r="J3" s="378"/>
      <c r="K3" s="391"/>
      <c r="L3" s="378"/>
      <c r="M3" s="379"/>
      <c r="N3" s="378"/>
      <c r="O3" s="394"/>
      <c r="P3" s="396"/>
      <c r="R3" s="319"/>
      <c r="V3" s="316"/>
      <c r="AB3" s="218"/>
    </row>
    <row r="4" spans="1:28" x14ac:dyDescent="0.25">
      <c r="A4" s="320" t="s">
        <v>280</v>
      </c>
      <c r="B4" s="321"/>
      <c r="C4" s="322">
        <v>243</v>
      </c>
      <c r="D4" s="323"/>
      <c r="E4" s="400">
        <v>20</v>
      </c>
      <c r="F4" s="321"/>
      <c r="G4" s="399">
        <v>18</v>
      </c>
      <c r="H4" s="321"/>
      <c r="I4" s="388">
        <f>C4*E4</f>
        <v>4860</v>
      </c>
      <c r="J4" s="321"/>
      <c r="K4" s="392">
        <f>C4*G4</f>
        <v>4374</v>
      </c>
      <c r="L4" s="321"/>
      <c r="M4" s="406">
        <v>55.19</v>
      </c>
      <c r="N4" s="324"/>
      <c r="O4" s="409">
        <f t="shared" ref="O4:O10" si="0">C4*E4*M4</f>
        <v>268223.39999999997</v>
      </c>
      <c r="P4" s="407">
        <f>K4*M4</f>
        <v>241401.06</v>
      </c>
      <c r="V4" s="316"/>
      <c r="AB4" s="218"/>
    </row>
    <row r="5" spans="1:28" x14ac:dyDescent="0.25">
      <c r="A5" s="320" t="s">
        <v>281</v>
      </c>
      <c r="B5" s="321"/>
      <c r="C5" s="322">
        <v>471</v>
      </c>
      <c r="D5" s="323"/>
      <c r="E5" s="400">
        <v>15</v>
      </c>
      <c r="F5" s="321"/>
      <c r="G5" s="399">
        <v>13</v>
      </c>
      <c r="H5" s="321"/>
      <c r="I5" s="388">
        <f t="shared" ref="I5:I17" si="1">C5*E5</f>
        <v>7065</v>
      </c>
      <c r="J5" s="321"/>
      <c r="K5" s="392">
        <f t="shared" ref="K5:K6" si="2">C5*G5</f>
        <v>6123</v>
      </c>
      <c r="L5" s="321"/>
      <c r="M5" s="406">
        <v>55.19</v>
      </c>
      <c r="N5" s="324"/>
      <c r="O5" s="409">
        <f t="shared" si="0"/>
        <v>389917.35</v>
      </c>
      <c r="P5" s="407">
        <f t="shared" ref="P5:P17" si="3">K5*M5</f>
        <v>337928.37</v>
      </c>
      <c r="V5" s="316"/>
      <c r="AB5" s="218"/>
    </row>
    <row r="6" spans="1:28" x14ac:dyDescent="0.25">
      <c r="A6" s="320" t="s">
        <v>282</v>
      </c>
      <c r="B6" s="321"/>
      <c r="C6" s="322">
        <v>721</v>
      </c>
      <c r="D6" s="323"/>
      <c r="E6" s="400">
        <v>10</v>
      </c>
      <c r="F6" s="321"/>
      <c r="G6" s="399">
        <v>8</v>
      </c>
      <c r="H6" s="321"/>
      <c r="I6" s="388">
        <f t="shared" si="1"/>
        <v>7210</v>
      </c>
      <c r="J6" s="321"/>
      <c r="K6" s="392">
        <f t="shared" si="2"/>
        <v>5768</v>
      </c>
      <c r="L6" s="321"/>
      <c r="M6" s="406">
        <v>55.19</v>
      </c>
      <c r="N6" s="324"/>
      <c r="O6" s="409">
        <f t="shared" si="0"/>
        <v>397919.89999999997</v>
      </c>
      <c r="P6" s="407">
        <f t="shared" si="3"/>
        <v>318335.92</v>
      </c>
      <c r="V6" s="316"/>
      <c r="AB6" s="218"/>
    </row>
    <row r="7" spans="1:28" x14ac:dyDescent="0.25">
      <c r="A7" s="326" t="s">
        <v>283</v>
      </c>
      <c r="B7" s="321"/>
      <c r="C7" s="322">
        <f>C4</f>
        <v>243</v>
      </c>
      <c r="D7" s="323"/>
      <c r="E7" s="400">
        <v>8</v>
      </c>
      <c r="F7" s="321"/>
      <c r="G7" s="399">
        <v>8</v>
      </c>
      <c r="H7" s="321"/>
      <c r="I7" s="388">
        <f t="shared" si="1"/>
        <v>1944</v>
      </c>
      <c r="J7" s="321"/>
      <c r="K7" s="392">
        <f>(C7*0.36)*G7</f>
        <v>699.83999999999992</v>
      </c>
      <c r="L7" s="321"/>
      <c r="M7" s="406">
        <v>55.19</v>
      </c>
      <c r="N7" s="324"/>
      <c r="O7" s="409">
        <f t="shared" si="0"/>
        <v>107289.36</v>
      </c>
      <c r="P7" s="407">
        <f t="shared" si="3"/>
        <v>38624.169599999994</v>
      </c>
      <c r="V7" s="316"/>
      <c r="AB7" s="218"/>
    </row>
    <row r="8" spans="1:28" x14ac:dyDescent="0.25">
      <c r="A8" s="326" t="s">
        <v>284</v>
      </c>
      <c r="B8" s="321"/>
      <c r="C8" s="327">
        <f>C5</f>
        <v>471</v>
      </c>
      <c r="D8" s="323"/>
      <c r="E8" s="400">
        <v>4</v>
      </c>
      <c r="F8" s="321"/>
      <c r="G8" s="399">
        <v>4</v>
      </c>
      <c r="H8" s="321"/>
      <c r="I8" s="388">
        <f t="shared" si="1"/>
        <v>1884</v>
      </c>
      <c r="J8" s="321"/>
      <c r="K8" s="392">
        <f>(C8*0.3)*G8</f>
        <v>565.19999999999993</v>
      </c>
      <c r="L8" s="321"/>
      <c r="M8" s="406">
        <v>55.19</v>
      </c>
      <c r="N8" s="324"/>
      <c r="O8" s="409">
        <f t="shared" si="0"/>
        <v>103977.95999999999</v>
      </c>
      <c r="P8" s="407">
        <f t="shared" si="3"/>
        <v>31193.387999999995</v>
      </c>
      <c r="Q8" s="276"/>
      <c r="R8" s="319"/>
      <c r="V8" s="316"/>
      <c r="AB8" s="218"/>
    </row>
    <row r="9" spans="1:28" x14ac:dyDescent="0.25">
      <c r="A9" s="326" t="s">
        <v>285</v>
      </c>
      <c r="B9" s="321"/>
      <c r="C9" s="322">
        <f>C6</f>
        <v>721</v>
      </c>
      <c r="D9" s="323"/>
      <c r="E9" s="400">
        <v>2</v>
      </c>
      <c r="F9" s="321"/>
      <c r="G9" s="399">
        <v>2</v>
      </c>
      <c r="H9" s="321"/>
      <c r="I9" s="388">
        <f t="shared" si="1"/>
        <v>1442</v>
      </c>
      <c r="J9" s="321"/>
      <c r="K9" s="392">
        <f>(C9*0.4)*G9</f>
        <v>576.80000000000007</v>
      </c>
      <c r="L9" s="321"/>
      <c r="M9" s="406">
        <v>55.19</v>
      </c>
      <c r="N9" s="324"/>
      <c r="O9" s="409">
        <f t="shared" si="0"/>
        <v>79583.98</v>
      </c>
      <c r="P9" s="407">
        <f t="shared" si="3"/>
        <v>31833.592000000004</v>
      </c>
      <c r="R9" s="319"/>
      <c r="V9" s="316"/>
      <c r="AB9" s="218"/>
    </row>
    <row r="10" spans="1:28" x14ac:dyDescent="0.25">
      <c r="A10" s="320" t="s">
        <v>286</v>
      </c>
      <c r="B10" s="321"/>
      <c r="C10" s="322">
        <v>22</v>
      </c>
      <c r="D10" s="323"/>
      <c r="E10" s="400">
        <v>10</v>
      </c>
      <c r="F10" s="321"/>
      <c r="G10" s="399">
        <v>10</v>
      </c>
      <c r="H10" s="321"/>
      <c r="I10" s="388">
        <f t="shared" si="1"/>
        <v>220</v>
      </c>
      <c r="J10" s="321"/>
      <c r="K10" s="392">
        <f>C10*G10</f>
        <v>220</v>
      </c>
      <c r="L10" s="321"/>
      <c r="M10" s="406">
        <v>55.19</v>
      </c>
      <c r="N10" s="324"/>
      <c r="O10" s="409">
        <f t="shared" si="0"/>
        <v>12141.8</v>
      </c>
      <c r="P10" s="407">
        <f t="shared" si="3"/>
        <v>12141.8</v>
      </c>
      <c r="V10" s="316"/>
      <c r="AB10" s="218"/>
    </row>
    <row r="11" spans="1:28" ht="13" x14ac:dyDescent="0.3">
      <c r="A11" s="381" t="s">
        <v>315</v>
      </c>
      <c r="B11" s="321"/>
      <c r="C11" s="322"/>
      <c r="D11" s="323"/>
      <c r="E11" s="400"/>
      <c r="F11" s="321"/>
      <c r="G11" s="399"/>
      <c r="H11" s="321"/>
      <c r="I11" s="388"/>
      <c r="J11" s="321"/>
      <c r="K11" s="392"/>
      <c r="L11" s="321"/>
      <c r="M11" s="406"/>
      <c r="N11" s="324"/>
      <c r="O11" s="395"/>
      <c r="P11" s="397">
        <f t="shared" si="3"/>
        <v>0</v>
      </c>
      <c r="R11" s="319"/>
      <c r="V11" s="316"/>
      <c r="AB11" s="218"/>
    </row>
    <row r="12" spans="1:28" x14ac:dyDescent="0.25">
      <c r="A12" s="328" t="s">
        <v>287</v>
      </c>
      <c r="B12" s="321"/>
      <c r="C12" s="327">
        <f>'[1]EA-REDA'!E24+'[1]RES-EEI &gt;$200K'!E31+'[1]RES-EEI &lt;$200K'!E25+'[1]RES-EEI &lt;$80K'!E22</f>
        <v>1333</v>
      </c>
      <c r="D12" s="323"/>
      <c r="E12" s="400">
        <v>8</v>
      </c>
      <c r="F12" s="321"/>
      <c r="G12" s="399">
        <v>8</v>
      </c>
      <c r="H12" s="321"/>
      <c r="I12" s="388">
        <f t="shared" si="1"/>
        <v>10664</v>
      </c>
      <c r="J12" s="321"/>
      <c r="K12" s="392">
        <f>C12*G12</f>
        <v>10664</v>
      </c>
      <c r="L12" s="321"/>
      <c r="M12" s="406">
        <v>55.19</v>
      </c>
      <c r="N12" s="324"/>
      <c r="O12" s="409">
        <f>C12*E12*M12</f>
        <v>588546.16</v>
      </c>
      <c r="P12" s="407">
        <f t="shared" si="3"/>
        <v>588546.16</v>
      </c>
      <c r="R12" s="319"/>
      <c r="V12" s="316"/>
      <c r="AB12" s="218"/>
    </row>
    <row r="13" spans="1:28" x14ac:dyDescent="0.25">
      <c r="A13" s="328" t="s">
        <v>288</v>
      </c>
      <c r="B13" s="321"/>
      <c r="C13" s="327">
        <v>87</v>
      </c>
      <c r="D13" s="323"/>
      <c r="E13" s="400">
        <v>4</v>
      </c>
      <c r="F13" s="321"/>
      <c r="G13" s="399">
        <v>4</v>
      </c>
      <c r="H13" s="321"/>
      <c r="I13" s="388">
        <f t="shared" si="1"/>
        <v>348</v>
      </c>
      <c r="J13" s="321"/>
      <c r="K13" s="392">
        <f t="shared" ref="K13:K14" si="4">C13*G13</f>
        <v>348</v>
      </c>
      <c r="L13" s="321"/>
      <c r="M13" s="406">
        <v>55.19</v>
      </c>
      <c r="N13" s="324"/>
      <c r="O13" s="409">
        <f>C13*E13*M13</f>
        <v>19206.12</v>
      </c>
      <c r="P13" s="407">
        <f t="shared" si="3"/>
        <v>19206.12</v>
      </c>
      <c r="R13" s="319"/>
      <c r="T13" s="317"/>
      <c r="V13" s="316"/>
      <c r="AB13" s="218"/>
    </row>
    <row r="14" spans="1:28" x14ac:dyDescent="0.25">
      <c r="A14" s="328" t="s">
        <v>289</v>
      </c>
      <c r="B14" s="321"/>
      <c r="C14" s="327">
        <f>'[1]EA-REDA'!E35+'[1]RES-EEI &gt;$200K'!E46+'[1]RES-EEI &lt;$200K'!E39+'[1]RES-EEI &lt;$80K'!E36</f>
        <v>1333</v>
      </c>
      <c r="D14" s="323"/>
      <c r="E14" s="401">
        <v>16</v>
      </c>
      <c r="F14" s="321"/>
      <c r="G14" s="399">
        <v>16</v>
      </c>
      <c r="H14" s="321"/>
      <c r="I14" s="388">
        <f t="shared" si="1"/>
        <v>21328</v>
      </c>
      <c r="J14" s="321"/>
      <c r="K14" s="392">
        <f t="shared" si="4"/>
        <v>21328</v>
      </c>
      <c r="L14" s="321"/>
      <c r="M14" s="406">
        <v>55.19</v>
      </c>
      <c r="N14" s="324"/>
      <c r="O14" s="409">
        <f>C14*E14*M14</f>
        <v>1177092.32</v>
      </c>
      <c r="P14" s="407">
        <f t="shared" si="3"/>
        <v>1177092.32</v>
      </c>
      <c r="V14" s="316"/>
      <c r="AB14" s="218"/>
    </row>
    <row r="15" spans="1:28" x14ac:dyDescent="0.25">
      <c r="A15" s="328" t="s">
        <v>290</v>
      </c>
      <c r="B15" s="321"/>
      <c r="C15" s="327">
        <f>'[1]EA-REDA'!E34+'[1]RES-EEI &gt;$200K'!E44+'[1]RES-EEI &lt;$200K'!E37+'[1]RES-EEI &lt;$80K'!E34</f>
        <v>1333</v>
      </c>
      <c r="D15" s="323"/>
      <c r="E15" s="401">
        <v>16</v>
      </c>
      <c r="F15" s="321"/>
      <c r="G15" s="399">
        <v>10</v>
      </c>
      <c r="H15" s="321"/>
      <c r="I15" s="388">
        <f t="shared" si="1"/>
        <v>21328</v>
      </c>
      <c r="J15" s="321"/>
      <c r="K15" s="392">
        <f>C15*G15</f>
        <v>13330</v>
      </c>
      <c r="L15" s="321"/>
      <c r="M15" s="406">
        <v>55.19</v>
      </c>
      <c r="N15" s="324"/>
      <c r="O15" s="409">
        <f>C15*E15*M15</f>
        <v>1177092.32</v>
      </c>
      <c r="P15" s="407">
        <f t="shared" si="3"/>
        <v>735682.7</v>
      </c>
      <c r="V15" s="316"/>
      <c r="AB15" s="218"/>
    </row>
    <row r="16" spans="1:28" x14ac:dyDescent="0.25">
      <c r="A16" s="328"/>
      <c r="B16" s="321"/>
      <c r="C16" s="327"/>
      <c r="D16" s="323"/>
      <c r="E16" s="401"/>
      <c r="F16" s="321"/>
      <c r="G16" s="399"/>
      <c r="H16" s="321"/>
      <c r="I16" s="388"/>
      <c r="J16" s="321"/>
      <c r="K16" s="392"/>
      <c r="L16" s="321"/>
      <c r="M16" s="406">
        <v>55.19</v>
      </c>
      <c r="N16" s="324"/>
      <c r="O16" s="395"/>
      <c r="P16" s="397">
        <f t="shared" si="3"/>
        <v>0</v>
      </c>
      <c r="V16" s="316"/>
      <c r="AB16" s="218"/>
    </row>
    <row r="17" spans="1:28" ht="13" x14ac:dyDescent="0.3">
      <c r="A17" s="381" t="s">
        <v>291</v>
      </c>
      <c r="B17" s="321"/>
      <c r="C17" s="327">
        <f>'[1]RES-EEI &gt;$200K'!E9</f>
        <v>1</v>
      </c>
      <c r="D17" s="323"/>
      <c r="E17" s="401">
        <v>16</v>
      </c>
      <c r="F17" s="321"/>
      <c r="G17" s="399">
        <v>16</v>
      </c>
      <c r="H17" s="321"/>
      <c r="I17" s="388">
        <f t="shared" si="1"/>
        <v>16</v>
      </c>
      <c r="J17" s="321"/>
      <c r="K17" s="392">
        <f>C17*G17</f>
        <v>16</v>
      </c>
      <c r="L17" s="321"/>
      <c r="M17" s="406">
        <v>55.19</v>
      </c>
      <c r="N17" s="324"/>
      <c r="O17" s="409">
        <f>C17*E17*M17</f>
        <v>883.04</v>
      </c>
      <c r="P17" s="407">
        <f t="shared" si="3"/>
        <v>883.04</v>
      </c>
      <c r="V17" s="316"/>
      <c r="AB17" s="218"/>
    </row>
    <row r="18" spans="1:28" ht="13.5" thickBot="1" x14ac:dyDescent="0.35">
      <c r="A18" s="385" t="s">
        <v>317</v>
      </c>
      <c r="B18" s="329"/>
      <c r="C18" s="329"/>
      <c r="D18" s="329"/>
      <c r="E18" s="318"/>
      <c r="F18" s="329"/>
      <c r="G18" s="329"/>
      <c r="H18" s="329"/>
      <c r="I18" s="389">
        <f>SUM(I4:I17)</f>
        <v>78309</v>
      </c>
      <c r="J18" s="329"/>
      <c r="K18" s="393">
        <f>SUM(K4:K17)</f>
        <v>64012.84</v>
      </c>
      <c r="L18" s="329"/>
      <c r="M18" s="330"/>
      <c r="N18" s="330"/>
      <c r="O18" s="410">
        <f>SUM(O4:O17)</f>
        <v>4321873.7100000009</v>
      </c>
      <c r="P18" s="408">
        <f>SUM(P4:P17)</f>
        <v>3532868.6396000003</v>
      </c>
      <c r="Q18" s="411">
        <f>O18-P18</f>
        <v>789005.07040000055</v>
      </c>
      <c r="V18" s="316"/>
      <c r="AB18" s="218"/>
    </row>
    <row r="19" spans="1:28" ht="14.5" customHeight="1" x14ac:dyDescent="0.25">
      <c r="A19" s="319"/>
      <c r="V19" s="316"/>
      <c r="AB19" s="218"/>
    </row>
    <row r="20" spans="1:28" ht="12" customHeight="1" x14ac:dyDescent="0.25">
      <c r="A20" s="403" t="s">
        <v>331</v>
      </c>
      <c r="V20" s="316"/>
      <c r="AB20" s="218"/>
    </row>
    <row r="21" spans="1:28" ht="16.149999999999999" customHeight="1" x14ac:dyDescent="0.25">
      <c r="A21" s="444" t="s">
        <v>325</v>
      </c>
      <c r="B21" s="445"/>
      <c r="C21" s="445"/>
      <c r="D21" s="445"/>
      <c r="E21" s="445"/>
      <c r="F21" s="445"/>
      <c r="G21" s="445"/>
      <c r="H21" s="445"/>
      <c r="I21" s="445"/>
      <c r="J21" s="445"/>
      <c r="K21" s="445"/>
      <c r="L21" s="445"/>
      <c r="M21" s="445"/>
      <c r="N21" s="445"/>
      <c r="O21" s="445"/>
      <c r="P21" s="445"/>
      <c r="V21" s="316"/>
      <c r="AB21" s="218"/>
    </row>
    <row r="22" spans="1:28" ht="14.15" customHeight="1" x14ac:dyDescent="0.25">
      <c r="A22" s="444" t="s">
        <v>326</v>
      </c>
      <c r="B22" s="445"/>
      <c r="C22" s="445"/>
      <c r="D22" s="445"/>
      <c r="E22" s="445"/>
      <c r="F22" s="445"/>
      <c r="G22" s="445"/>
      <c r="H22" s="445"/>
      <c r="I22" s="445"/>
      <c r="J22" s="445"/>
      <c r="K22" s="445"/>
      <c r="L22" s="445"/>
      <c r="M22" s="445"/>
      <c r="N22" s="445"/>
      <c r="O22" s="445"/>
      <c r="P22" s="445"/>
      <c r="V22" s="316"/>
      <c r="AB22" s="218"/>
    </row>
    <row r="23" spans="1:28" x14ac:dyDescent="0.25">
      <c r="A23" s="444" t="s">
        <v>327</v>
      </c>
      <c r="B23" s="445"/>
      <c r="C23" s="445"/>
      <c r="D23" s="445"/>
      <c r="E23" s="445"/>
      <c r="F23" s="445"/>
      <c r="G23" s="445"/>
      <c r="H23" s="445"/>
      <c r="I23" s="445"/>
      <c r="J23" s="445"/>
      <c r="K23" s="445"/>
      <c r="L23" s="445"/>
      <c r="M23" s="445"/>
      <c r="N23" s="445"/>
      <c r="O23" s="445"/>
      <c r="P23" s="445"/>
    </row>
    <row r="24" spans="1:28" x14ac:dyDescent="0.25">
      <c r="A24" s="439" t="s">
        <v>313</v>
      </c>
      <c r="B24" s="440"/>
      <c r="C24" s="440"/>
      <c r="D24" s="440"/>
      <c r="E24" s="440"/>
      <c r="F24" s="440"/>
      <c r="G24" s="440"/>
      <c r="H24" s="440"/>
      <c r="I24" s="440"/>
    </row>
    <row r="25" spans="1:28" ht="6.65" customHeight="1" x14ac:dyDescent="0.25">
      <c r="A25" s="241"/>
    </row>
    <row r="26" spans="1:28" x14ac:dyDescent="0.25">
      <c r="A26" s="403" t="s">
        <v>328</v>
      </c>
    </row>
    <row r="27" spans="1:28" x14ac:dyDescent="0.25">
      <c r="A27" s="403" t="s">
        <v>329</v>
      </c>
    </row>
    <row r="28" spans="1:28" x14ac:dyDescent="0.25">
      <c r="A28" s="319" t="s">
        <v>324</v>
      </c>
    </row>
    <row r="29" spans="1:28" x14ac:dyDescent="0.25">
      <c r="A29" s="319" t="s">
        <v>330</v>
      </c>
    </row>
  </sheetData>
  <mergeCells count="5">
    <mergeCell ref="A24:I24"/>
    <mergeCell ref="A1:P1"/>
    <mergeCell ref="A21:P21"/>
    <mergeCell ref="A22:P22"/>
    <mergeCell ref="A23:P2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3264-77A8-4151-AB4E-0DE5A3DF2FF4}">
  <dimension ref="A1:AB33"/>
  <sheetViews>
    <sheetView workbookViewId="0">
      <selection activeCell="H6" sqref="H6"/>
    </sheetView>
  </sheetViews>
  <sheetFormatPr defaultColWidth="19" defaultRowHeight="12.5" x14ac:dyDescent="0.25"/>
  <cols>
    <col min="1" max="1" width="21.54296875" customWidth="1"/>
    <col min="8" max="8" width="19.26953125" customWidth="1"/>
    <col min="9" max="9" width="15.7265625" customWidth="1"/>
    <col min="12" max="12" width="29.453125" bestFit="1" customWidth="1"/>
  </cols>
  <sheetData>
    <row r="1" spans="1:28" ht="13" thickBot="1" x14ac:dyDescent="0.3"/>
    <row r="2" spans="1:28" ht="13" x14ac:dyDescent="0.3">
      <c r="A2" s="331" t="s">
        <v>292</v>
      </c>
      <c r="B2" s="331" t="s">
        <v>293</v>
      </c>
      <c r="C2" s="331" t="s">
        <v>2</v>
      </c>
      <c r="D2" s="332" t="s">
        <v>4</v>
      </c>
      <c r="E2" s="333" t="s">
        <v>9</v>
      </c>
      <c r="F2" s="334" t="s">
        <v>5</v>
      </c>
      <c r="G2" s="335" t="s">
        <v>294</v>
      </c>
      <c r="H2" s="335" t="s">
        <v>295</v>
      </c>
      <c r="I2" s="335" t="s">
        <v>296</v>
      </c>
      <c r="J2" s="335" t="s">
        <v>297</v>
      </c>
      <c r="K2" s="446" t="s">
        <v>298</v>
      </c>
      <c r="L2" s="336"/>
      <c r="M2" s="336"/>
      <c r="N2" s="336"/>
      <c r="O2" s="336"/>
      <c r="P2" s="336"/>
      <c r="Q2" s="336"/>
      <c r="R2" s="336"/>
      <c r="S2" s="336"/>
      <c r="T2" s="336"/>
      <c r="U2" s="336"/>
      <c r="V2" s="336"/>
      <c r="W2" s="336"/>
      <c r="X2" s="336"/>
      <c r="Y2" s="336"/>
      <c r="Z2" s="336"/>
      <c r="AA2" s="336"/>
      <c r="AB2" s="336"/>
    </row>
    <row r="3" spans="1:28" ht="13" x14ac:dyDescent="0.3">
      <c r="A3" s="337"/>
      <c r="B3" s="337" t="s">
        <v>299</v>
      </c>
      <c r="C3" s="337" t="s">
        <v>8</v>
      </c>
      <c r="D3" s="338" t="s">
        <v>300</v>
      </c>
      <c r="E3" s="339" t="s">
        <v>18</v>
      </c>
      <c r="F3" s="340" t="s">
        <v>10</v>
      </c>
      <c r="G3" s="341" t="s">
        <v>301</v>
      </c>
      <c r="H3" s="342" t="s">
        <v>302</v>
      </c>
      <c r="I3" s="341"/>
      <c r="J3" s="341" t="s">
        <v>303</v>
      </c>
      <c r="K3" s="447"/>
      <c r="L3" s="336"/>
      <c r="M3" s="336"/>
      <c r="N3" s="336"/>
      <c r="O3" s="336"/>
      <c r="P3" s="336"/>
      <c r="Q3" s="336"/>
      <c r="R3" s="336"/>
      <c r="S3" s="336"/>
      <c r="T3" s="336"/>
      <c r="U3" s="336"/>
      <c r="V3" s="336"/>
      <c r="W3" s="336"/>
      <c r="X3" s="336"/>
      <c r="Y3" s="336"/>
      <c r="Z3" s="336"/>
      <c r="AA3" s="336"/>
      <c r="AB3" s="336"/>
    </row>
    <row r="4" spans="1:28" ht="13.5" thickBot="1" x14ac:dyDescent="0.35">
      <c r="A4" s="343"/>
      <c r="B4" s="343"/>
      <c r="C4" s="343" t="s">
        <v>15</v>
      </c>
      <c r="D4" s="344" t="s">
        <v>17</v>
      </c>
      <c r="E4" s="343" t="s">
        <v>28</v>
      </c>
      <c r="F4" s="345" t="s">
        <v>19</v>
      </c>
      <c r="G4" s="346" t="s">
        <v>304</v>
      </c>
      <c r="H4" s="347"/>
      <c r="I4" s="346"/>
      <c r="J4" s="346"/>
      <c r="K4" s="348"/>
      <c r="M4" s="349"/>
      <c r="N4" s="350"/>
      <c r="O4" s="351"/>
      <c r="P4" s="350"/>
      <c r="Q4" s="350"/>
      <c r="R4" s="350"/>
      <c r="S4" s="350"/>
      <c r="T4" s="350"/>
      <c r="U4" s="350"/>
      <c r="V4" s="350"/>
      <c r="W4" s="350"/>
      <c r="X4" s="350"/>
      <c r="Y4" s="350"/>
      <c r="Z4" s="350"/>
      <c r="AA4" s="350"/>
    </row>
    <row r="5" spans="1:28" ht="13" x14ac:dyDescent="0.3">
      <c r="B5" s="352"/>
      <c r="C5" s="352"/>
      <c r="D5" s="352"/>
      <c r="E5" s="352"/>
      <c r="F5" s="352"/>
      <c r="G5" s="352"/>
      <c r="H5" s="353"/>
      <c r="I5" s="354"/>
      <c r="J5" s="354"/>
    </row>
    <row r="6" spans="1:28" ht="13" x14ac:dyDescent="0.3">
      <c r="A6" s="355" t="s">
        <v>305</v>
      </c>
      <c r="B6" s="356">
        <f>'[1]EA-REDA'!E45</f>
        <v>105</v>
      </c>
      <c r="C6" s="356">
        <f>'[1]EA-REDA'!G45</f>
        <v>1034</v>
      </c>
      <c r="D6" s="356">
        <f>'[1]EA-REDA'!I45</f>
        <v>2614.4299999999998</v>
      </c>
      <c r="E6" s="357">
        <v>35.72</v>
      </c>
      <c r="F6" s="358">
        <f>'[1]EA-REDA'!K45</f>
        <v>93387.439600000012</v>
      </c>
      <c r="G6" s="357">
        <f>F6/B6</f>
        <v>889.40418666666676</v>
      </c>
      <c r="H6" s="353">
        <v>14</v>
      </c>
      <c r="I6" s="359">
        <f>G6*H6</f>
        <v>12451.658613333335</v>
      </c>
      <c r="J6" s="360">
        <f>D6/C6</f>
        <v>2.5284622823984524</v>
      </c>
      <c r="K6" s="361">
        <f>D6/B6</f>
        <v>24.899333333333331</v>
      </c>
    </row>
    <row r="7" spans="1:28" ht="28.15" customHeight="1" x14ac:dyDescent="0.3">
      <c r="A7" s="369" t="str">
        <f>'[1]RES-EEI &gt;$200K'!B1</f>
        <v>Projects with TPC $200,000 and Greater</v>
      </c>
      <c r="B7" s="362">
        <f>'[1]RES-EEI &gt;$200K'!E64</f>
        <v>188</v>
      </c>
      <c r="C7" s="363">
        <f>'[1]RES-EEI &gt;$200K'!G64</f>
        <v>2873</v>
      </c>
      <c r="D7" s="363">
        <f>'[1]RES-EEI &gt;$200K'!I64</f>
        <v>21924.94</v>
      </c>
      <c r="E7" s="364">
        <v>35.72</v>
      </c>
      <c r="F7" s="365">
        <f>'[1]RES-EEI &gt;$200K'!K64</f>
        <v>783158.85679999983</v>
      </c>
      <c r="G7" s="357">
        <f t="shared" ref="G7:G13" si="0">F7/B7</f>
        <v>4165.7385999999988</v>
      </c>
      <c r="H7" s="353"/>
      <c r="I7" s="359">
        <f t="shared" ref="I7:I12" si="1">G7*H7</f>
        <v>0</v>
      </c>
      <c r="J7" s="359"/>
      <c r="K7" s="366"/>
    </row>
    <row r="8" spans="1:28" ht="44.5" customHeight="1" x14ac:dyDescent="0.3">
      <c r="A8" s="369" t="str">
        <f>'[1]RES-EEI &lt;$200K'!B1</f>
        <v>Projects with TPC of less than $200,000, but more than $80,000</v>
      </c>
      <c r="B8" s="362">
        <f>'[1]RES-EEI &lt;$200K'!E58</f>
        <v>707</v>
      </c>
      <c r="C8" s="363">
        <f>'[1]RES-EEI &lt;$200K'!G58</f>
        <v>13357</v>
      </c>
      <c r="D8" s="363">
        <f>'[1]RES-EEI &lt;$200K'!I58</f>
        <v>37829.699999999997</v>
      </c>
      <c r="E8" s="364">
        <v>35.72</v>
      </c>
      <c r="F8" s="365">
        <f>'[1]RES-EEI &lt;$200K'!K58</f>
        <v>1351276.8840000003</v>
      </c>
      <c r="G8" s="357">
        <f t="shared" si="0"/>
        <v>1911.2827213578505</v>
      </c>
      <c r="H8" s="353"/>
      <c r="I8" s="359">
        <f t="shared" si="1"/>
        <v>0</v>
      </c>
      <c r="J8" s="359"/>
      <c r="K8" s="366"/>
    </row>
    <row r="9" spans="1:28" ht="31.15" customHeight="1" x14ac:dyDescent="0.3">
      <c r="A9" s="369" t="str">
        <f>'[1]RES-EEI &lt;$80K'!B1</f>
        <v>Projects with TPC of $80,000 or less</v>
      </c>
      <c r="B9" s="362">
        <f>'[1]RES-EEI &lt;$80K'!E55</f>
        <v>965</v>
      </c>
      <c r="C9" s="363">
        <f>'[1]RES-EEI &lt;$80K'!G55</f>
        <v>23286</v>
      </c>
      <c r="D9" s="363">
        <f>'[1]RES-EEI &lt;$80K'!I55</f>
        <v>40774.47</v>
      </c>
      <c r="E9" s="364">
        <v>35.72</v>
      </c>
      <c r="F9" s="365">
        <f>'[1]RES-EEI &lt;$80K'!K55</f>
        <v>1456464.0684</v>
      </c>
      <c r="G9" s="357">
        <f t="shared" si="0"/>
        <v>1509.2891900518134</v>
      </c>
      <c r="H9" s="353"/>
      <c r="I9" s="359">
        <f t="shared" si="1"/>
        <v>0</v>
      </c>
      <c r="J9" s="359"/>
      <c r="K9" s="366"/>
    </row>
    <row r="10" spans="1:28" ht="13.5" thickBot="1" x14ac:dyDescent="0.35">
      <c r="A10" s="355" t="s">
        <v>306</v>
      </c>
      <c r="B10" s="356">
        <f>SUM(B7:B9)</f>
        <v>1860</v>
      </c>
      <c r="C10" s="356">
        <f>SUM(C7:C9)</f>
        <v>39516</v>
      </c>
      <c r="D10" s="356">
        <f>SUM(D7:D9)</f>
        <v>100529.11</v>
      </c>
      <c r="E10" s="357">
        <v>35.72</v>
      </c>
      <c r="F10" s="367">
        <f>SUM(F7:F9)</f>
        <v>3590899.8092</v>
      </c>
      <c r="G10" s="357">
        <f t="shared" si="0"/>
        <v>1930.5912952688172</v>
      </c>
      <c r="H10" s="368">
        <v>1323</v>
      </c>
      <c r="I10" s="359">
        <f t="shared" si="1"/>
        <v>2554172.2836406454</v>
      </c>
      <c r="J10" s="360">
        <f>D10/C10</f>
        <v>2.544010274319263</v>
      </c>
      <c r="K10" s="361">
        <f>D10/B10</f>
        <v>54.047908602150535</v>
      </c>
    </row>
    <row r="11" spans="1:28" ht="13" hidden="1" x14ac:dyDescent="0.3">
      <c r="A11" s="241" t="str">
        <f>'[1]RES-EEI loan &gt;$600K'!B1</f>
        <v>Projects with loan requests &gt; $600K</v>
      </c>
      <c r="B11" s="362">
        <f>'[1]RES-EEI loan &gt;$600K'!E75</f>
        <v>38</v>
      </c>
      <c r="C11" s="363">
        <f>'[1]RES-EEI loan &gt;$600K'!G75</f>
        <v>1359</v>
      </c>
      <c r="D11" s="363">
        <f>'[1]RES-EEI loan &gt;$600K'!I75</f>
        <v>6022.1900000000005</v>
      </c>
      <c r="E11" s="364">
        <v>35.72</v>
      </c>
      <c r="F11" s="365">
        <f>'[1]RES-EEI loan &gt;$600K'!K75</f>
        <v>215085.26680000004</v>
      </c>
      <c r="G11" s="357">
        <f t="shared" si="0"/>
        <v>5660.1386000000011</v>
      </c>
      <c r="H11" s="353"/>
      <c r="I11" s="359">
        <f t="shared" si="1"/>
        <v>0</v>
      </c>
      <c r="J11" s="360"/>
      <c r="K11" s="366"/>
    </row>
    <row r="12" spans="1:28" ht="50.5" hidden="1" x14ac:dyDescent="0.3">
      <c r="A12" s="369" t="str">
        <f>'[1]RES-EEI loan &lt;$600K (TPC&gt;$200K)'!B1</f>
        <v>Projects with loan requests &lt; $600K with total project costs exceeding $200K</v>
      </c>
      <c r="B12" s="362">
        <f>'[1]RES-EEI loan &lt;$600K (TPC&gt;$200K)'!E48</f>
        <v>7</v>
      </c>
      <c r="C12" s="363">
        <f>'[1]RES-EEI loan &lt;$600K (TPC&gt;$200K)'!G48</f>
        <v>245</v>
      </c>
      <c r="D12" s="363">
        <f>'[1]RES-EEI loan &lt;$600K (TPC&gt;$200K)'!I48</f>
        <v>1108.4100000000001</v>
      </c>
      <c r="E12" s="364">
        <v>35.72</v>
      </c>
      <c r="F12" s="365">
        <f>'[1]RES-EEI loan &lt;$600K (TPC&gt;$200K)'!K48</f>
        <v>39592.405200000008</v>
      </c>
      <c r="G12" s="357">
        <f t="shared" si="0"/>
        <v>5656.0578857142873</v>
      </c>
      <c r="H12" s="353"/>
      <c r="I12" s="359">
        <f t="shared" si="1"/>
        <v>0</v>
      </c>
      <c r="J12" s="360"/>
      <c r="K12" s="366"/>
    </row>
    <row r="13" spans="1:28" ht="13.5" thickBot="1" x14ac:dyDescent="0.35">
      <c r="A13" s="355" t="s">
        <v>73</v>
      </c>
      <c r="B13" s="356">
        <f>B6+B10</f>
        <v>1965</v>
      </c>
      <c r="C13" s="356">
        <f>C6+C10</f>
        <v>40550</v>
      </c>
      <c r="D13" s="356">
        <f>D6+D10</f>
        <v>103143.54</v>
      </c>
      <c r="E13" s="356"/>
      <c r="F13" s="356">
        <f>F6+F10</f>
        <v>3684287.2488000002</v>
      </c>
      <c r="G13" s="357">
        <f t="shared" si="0"/>
        <v>1874.9553429007635</v>
      </c>
      <c r="H13" s="368" t="e">
        <f>H6+H10+#REF!+#REF!</f>
        <v>#REF!</v>
      </c>
      <c r="I13" s="359" t="e">
        <f>I6+I10+#REF!+#REF!</f>
        <v>#REF!</v>
      </c>
      <c r="J13" s="360">
        <f>D13/C13</f>
        <v>2.543613810110974</v>
      </c>
      <c r="K13" s="370">
        <f>D13/B13</f>
        <v>52.490351145038161</v>
      </c>
      <c r="L13" s="371" t="s">
        <v>307</v>
      </c>
    </row>
    <row r="14" spans="1:28" ht="13" x14ac:dyDescent="0.3">
      <c r="B14" s="372"/>
      <c r="C14" s="352"/>
      <c r="D14" s="372"/>
      <c r="E14" s="352"/>
      <c r="F14" s="352"/>
      <c r="G14" s="352"/>
      <c r="H14" s="353"/>
      <c r="I14" s="354"/>
      <c r="J14" s="354"/>
    </row>
    <row r="15" spans="1:28" ht="13" x14ac:dyDescent="0.3">
      <c r="B15" s="352"/>
      <c r="C15" s="352"/>
      <c r="D15" s="352"/>
      <c r="E15" s="352"/>
      <c r="F15" s="352"/>
      <c r="G15" s="352"/>
      <c r="H15" s="353"/>
    </row>
    <row r="16" spans="1:28" ht="25" x14ac:dyDescent="0.25">
      <c r="C16" s="373" t="s">
        <v>308</v>
      </c>
      <c r="D16" s="373" t="s">
        <v>309</v>
      </c>
      <c r="E16" s="325"/>
      <c r="H16" s="374"/>
    </row>
    <row r="17" spans="1:12" x14ac:dyDescent="0.25">
      <c r="A17" s="241" t="s">
        <v>305</v>
      </c>
      <c r="B17">
        <v>105</v>
      </c>
      <c r="C17">
        <v>0</v>
      </c>
      <c r="D17" s="375">
        <f>+B17*C17</f>
        <v>0</v>
      </c>
    </row>
    <row r="18" spans="1:12" x14ac:dyDescent="0.25">
      <c r="A18" s="241" t="s">
        <v>310</v>
      </c>
      <c r="B18">
        <v>1860</v>
      </c>
      <c r="C18">
        <v>0.49</v>
      </c>
      <c r="D18" s="375">
        <f>+B18*C18</f>
        <v>911.4</v>
      </c>
    </row>
    <row r="19" spans="1:12" x14ac:dyDescent="0.25">
      <c r="A19" s="349" t="s">
        <v>311</v>
      </c>
      <c r="B19">
        <v>50</v>
      </c>
      <c r="C19">
        <v>0.49</v>
      </c>
      <c r="D19" s="375">
        <f>+B19*C19</f>
        <v>24.5</v>
      </c>
    </row>
    <row r="20" spans="1:12" x14ac:dyDescent="0.25">
      <c r="A20" s="349" t="s">
        <v>312</v>
      </c>
      <c r="B20">
        <v>10</v>
      </c>
      <c r="C20">
        <v>0.49</v>
      </c>
      <c r="D20" s="375">
        <f>+B20*C20</f>
        <v>4.9000000000000004</v>
      </c>
    </row>
    <row r="21" spans="1:12" x14ac:dyDescent="0.25">
      <c r="D21" s="375">
        <f>SUM(D17:D20)</f>
        <v>940.8</v>
      </c>
    </row>
    <row r="28" spans="1:12" hidden="1" x14ac:dyDescent="0.25">
      <c r="G28" s="376">
        <f>9173002-3509071</f>
        <v>5663931</v>
      </c>
      <c r="I28" s="376"/>
      <c r="J28" s="376"/>
      <c r="K28" s="376">
        <f>4312680-2495969</f>
        <v>1816711</v>
      </c>
      <c r="L28">
        <f>6063179-3509071</f>
        <v>2554108</v>
      </c>
    </row>
    <row r="29" spans="1:12" hidden="1" x14ac:dyDescent="0.25">
      <c r="G29" s="376">
        <f>90014-273882</f>
        <v>-183868</v>
      </c>
      <c r="I29" s="376"/>
      <c r="J29" s="376"/>
      <c r="K29" s="376">
        <f>60009-54776</f>
        <v>5233</v>
      </c>
      <c r="L29">
        <f>300046-273882</f>
        <v>26164</v>
      </c>
    </row>
    <row r="30" spans="1:12" hidden="1" x14ac:dyDescent="0.25">
      <c r="G30" s="376">
        <f>4347833-57079</f>
        <v>4290754</v>
      </c>
      <c r="I30" s="376"/>
      <c r="J30" s="376"/>
      <c r="K30" s="376">
        <f>64812-68495</f>
        <v>-3683</v>
      </c>
      <c r="L30">
        <f>54010-57079</f>
        <v>-3069</v>
      </c>
    </row>
    <row r="31" spans="1:12" hidden="1" x14ac:dyDescent="0.25">
      <c r="G31" s="376">
        <f>335469-0</f>
        <v>335469</v>
      </c>
      <c r="I31" s="376"/>
      <c r="J31" s="376"/>
      <c r="K31" s="376">
        <f>24639</f>
        <v>24639</v>
      </c>
      <c r="L31">
        <v>0</v>
      </c>
    </row>
    <row r="32" spans="1:12" hidden="1" x14ac:dyDescent="0.25">
      <c r="G32" s="376">
        <f>48168-95048</f>
        <v>-46880</v>
      </c>
      <c r="I32" s="376"/>
      <c r="J32" s="376"/>
      <c r="K32" s="376">
        <f>20435-12673</f>
        <v>7762</v>
      </c>
      <c r="L32">
        <f>153262-95048</f>
        <v>58214</v>
      </c>
    </row>
    <row r="33" spans="7:12" hidden="1" x14ac:dyDescent="0.25">
      <c r="G33" s="377">
        <f>SUM(G28:G32)</f>
        <v>10059406</v>
      </c>
      <c r="K33" s="377">
        <f>SUM(K28:K32)</f>
        <v>1850662</v>
      </c>
      <c r="L33" s="377">
        <f>SUM(L28:L32)</f>
        <v>2635417</v>
      </c>
    </row>
  </sheetData>
  <mergeCells count="1">
    <mergeCell ref="K2:K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EA REDA ASSUMPTIONS</vt:lpstr>
      <vt:lpstr>EA-REDA</vt:lpstr>
      <vt:lpstr>RES EEI Assumptions</vt:lpstr>
      <vt:lpstr>RES-EEI &gt;$200K</vt:lpstr>
      <vt:lpstr>RES-EEI &lt;$200K</vt:lpstr>
      <vt:lpstr>RES_EEI&lt;$80K</vt:lpstr>
      <vt:lpstr>Grant Cost2Gov</vt:lpstr>
      <vt:lpstr>Totals for Public</vt:lpstr>
      <vt:lpstr>'EA-REDA'!Print_Area</vt:lpstr>
      <vt:lpstr>'RES-EEI &gt;$200K'!Print_Area</vt:lpstr>
      <vt:lpstr>'EA-REDA'!Print_Titles</vt:lpstr>
      <vt:lpstr>'RES-EEI &gt;$200K'!Print_Titles</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william.smith</dc:creator>
  <cp:lastModifiedBy>Dickson, Thomas - RD, Washington, DC</cp:lastModifiedBy>
  <cp:lastPrinted>2019-11-18T21:35:28Z</cp:lastPrinted>
  <dcterms:created xsi:type="dcterms:W3CDTF">2007-09-19T13:39:38Z</dcterms:created>
  <dcterms:modified xsi:type="dcterms:W3CDTF">2021-07-27T12:03:30Z</dcterms:modified>
</cp:coreProperties>
</file>