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02F6E86E-C1F0-4A28-A0A6-CBC14C4C7B79}" xr6:coauthVersionLast="45" xr6:coauthVersionMax="45" xr10:uidLastSave="{00000000-0000-0000-0000-000000000000}"/>
  <bookViews>
    <workbookView xWindow="-110" yWindow="-110" windowWidth="19420" windowHeight="10420" xr2:uid="{00000000-000D-0000-FFFF-FFFF00000000}"/>
  </bookViews>
  <sheets>
    <sheet name="Table 1" sheetId="1" r:id="rId1"/>
    <sheet name="Table 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9" i="2" l="1"/>
  <c r="I35" i="1"/>
  <c r="F35" i="1"/>
  <c r="F25" i="1"/>
  <c r="I25" i="1"/>
  <c r="I24" i="1"/>
  <c r="I23" i="1"/>
  <c r="I21" i="2" l="1"/>
  <c r="F20" i="2" l="1"/>
  <c r="F8" i="2"/>
  <c r="G8" i="2" s="1"/>
  <c r="F14" i="2"/>
  <c r="G14" i="2" s="1"/>
  <c r="F16" i="2"/>
  <c r="G16" i="2" s="1"/>
  <c r="D19" i="2"/>
  <c r="F19" i="2" s="1"/>
  <c r="D20" i="2"/>
  <c r="D18" i="2"/>
  <c r="F18" i="2" s="1"/>
  <c r="D8" i="2"/>
  <c r="D11" i="2"/>
  <c r="F11" i="2" s="1"/>
  <c r="D12" i="2"/>
  <c r="F12" i="2" s="1"/>
  <c r="D13" i="2"/>
  <c r="F13" i="2" s="1"/>
  <c r="D14" i="2"/>
  <c r="D15" i="2"/>
  <c r="F15" i="2" s="1"/>
  <c r="D16" i="2"/>
  <c r="D6" i="2"/>
  <c r="F6" i="2" s="1"/>
  <c r="G19" i="2" l="1"/>
  <c r="H19" i="2"/>
  <c r="G15" i="2"/>
  <c r="I15" i="2" s="1"/>
  <c r="H15" i="2"/>
  <c r="G13" i="2"/>
  <c r="I13" i="2" s="1"/>
  <c r="H13" i="2"/>
  <c r="G6" i="2"/>
  <c r="H6" i="2"/>
  <c r="I6" i="2" s="1"/>
  <c r="G12" i="2"/>
  <c r="H12" i="2"/>
  <c r="F21" i="2" s="1"/>
  <c r="I12" i="2"/>
  <c r="G11" i="2"/>
  <c r="H11" i="2"/>
  <c r="I11" i="2" s="1"/>
  <c r="H20" i="2"/>
  <c r="G20" i="2"/>
  <c r="I20" i="2" s="1"/>
  <c r="H16" i="2"/>
  <c r="I16" i="2" s="1"/>
  <c r="H14" i="2"/>
  <c r="I14" i="2" s="1"/>
  <c r="H8" i="2"/>
  <c r="I8" i="2"/>
  <c r="G18" i="2"/>
  <c r="H18" i="2"/>
  <c r="F11" i="1"/>
  <c r="G11" i="1" s="1"/>
  <c r="F15" i="1"/>
  <c r="G15" i="1" s="1"/>
  <c r="F17" i="1"/>
  <c r="G17" i="1" s="1"/>
  <c r="F18" i="1"/>
  <c r="G18" i="1" s="1"/>
  <c r="F19" i="1"/>
  <c r="G19" i="1" s="1"/>
  <c r="F24" i="1"/>
  <c r="G24" i="1" s="1"/>
  <c r="F8" i="1"/>
  <c r="D10" i="1"/>
  <c r="F10" i="1" s="1"/>
  <c r="G10" i="1" s="1"/>
  <c r="D11" i="1"/>
  <c r="D15" i="1"/>
  <c r="D16" i="1"/>
  <c r="F16" i="1" s="1"/>
  <c r="G16" i="1" s="1"/>
  <c r="D17" i="1"/>
  <c r="D18" i="1"/>
  <c r="D19" i="1"/>
  <c r="D22" i="1"/>
  <c r="F22" i="1" s="1"/>
  <c r="G22" i="1" s="1"/>
  <c r="D23" i="1"/>
  <c r="F23" i="1" s="1"/>
  <c r="G23" i="1" s="1"/>
  <c r="D24" i="1"/>
  <c r="D8" i="1"/>
  <c r="H8" i="1" l="1"/>
  <c r="G8" i="1"/>
  <c r="L35" i="1" s="1"/>
  <c r="I8" i="1"/>
  <c r="I18" i="2"/>
  <c r="H24" i="1"/>
  <c r="H23" i="1"/>
  <c r="H22" i="1"/>
  <c r="I22" i="1" s="1"/>
  <c r="H19" i="1"/>
  <c r="I19" i="1" s="1"/>
  <c r="H18" i="1"/>
  <c r="I18" i="1" s="1"/>
  <c r="H17" i="1"/>
  <c r="I17" i="1" s="1"/>
  <c r="H16" i="1"/>
  <c r="I16" i="1" s="1"/>
  <c r="H15" i="1"/>
  <c r="I15" i="1" s="1"/>
  <c r="H11" i="1"/>
  <c r="I11" i="1" s="1"/>
  <c r="H10" i="1"/>
  <c r="I10" i="1" s="1"/>
  <c r="I37" i="1" l="1"/>
</calcChain>
</file>

<file path=xl/sharedStrings.xml><?xml version="1.0" encoding="utf-8"?>
<sst xmlns="http://schemas.openxmlformats.org/spreadsheetml/2006/main" count="123" uniqueCount="105">
  <si>
    <t>Table 1: Annual Respondent Burden and Cost – NSPS for Glass Manufacturing Plants (40 CFR Part 60, Subpart CC) (Renewal)</t>
  </si>
  <si>
    <t>Burden item</t>
  </si>
  <si>
    <t xml:space="preserve">(A) </t>
  </si>
  <si>
    <t>Person hours per occurrence</t>
  </si>
  <si>
    <t xml:space="preserve">(B) </t>
  </si>
  <si>
    <t>No. of occurrences per respondent per year</t>
  </si>
  <si>
    <t xml:space="preserve">(C) </t>
  </si>
  <si>
    <t>Person hours per respondent per year (C=AxB)</t>
  </si>
  <si>
    <t xml:space="preserve">(E) </t>
  </si>
  <si>
    <t>Technical person- hours per year (E=CxD)</t>
  </si>
  <si>
    <t xml:space="preserve">(G) </t>
  </si>
  <si>
    <t xml:space="preserve">(H) </t>
  </si>
  <si>
    <r>
      <t>Total Cost per year</t>
    </r>
    <r>
      <rPr>
        <b/>
        <vertAlign val="superscript"/>
        <sz val="10"/>
        <color rgb="FF000000"/>
        <rFont val="Times New Roman"/>
        <family val="1"/>
      </rPr>
      <t xml:space="preserve"> b</t>
    </r>
  </si>
  <si>
    <t>1.  Applications</t>
  </si>
  <si>
    <t>N/A</t>
  </si>
  <si>
    <t>2.  Survey and Studies</t>
  </si>
  <si>
    <t xml:space="preserve">3.  Reporting Requirements </t>
  </si>
  <si>
    <t xml:space="preserve"> 4.  Recordkeeping requirements </t>
  </si>
  <si>
    <t>(D)</t>
  </si>
  <si>
    <t>(F)</t>
  </si>
  <si>
    <t>Management person hours per year 
(F=Ex0.05)</t>
  </si>
  <si>
    <t>Clerical person hours per year 
(G=Ex0.1)</t>
  </si>
  <si>
    <t>See 3B</t>
  </si>
  <si>
    <t>See 3A</t>
  </si>
  <si>
    <t>See 3E</t>
  </si>
  <si>
    <t>Subtotal for Reporting Requirements</t>
  </si>
  <si>
    <t>Subtotal for Recordkeeping Requirements</t>
  </si>
  <si>
    <r>
      <t xml:space="preserve">A.  Familiarization with rule requirements </t>
    </r>
    <r>
      <rPr>
        <vertAlign val="superscript"/>
        <sz val="10"/>
        <color rgb="FF000000"/>
        <rFont val="Times New Roman"/>
        <family val="1"/>
      </rPr>
      <t>c</t>
    </r>
  </si>
  <si>
    <r>
      <t>B.  Required Activities</t>
    </r>
    <r>
      <rPr>
        <vertAlign val="superscript"/>
        <sz val="10"/>
        <color rgb="FF000000"/>
        <rFont val="Times New Roman"/>
        <family val="1"/>
      </rPr>
      <t xml:space="preserve">  </t>
    </r>
  </si>
  <si>
    <r>
      <t xml:space="preserve">Initial performance test </t>
    </r>
    <r>
      <rPr>
        <vertAlign val="superscript"/>
        <sz val="10"/>
        <color rgb="FF000000"/>
        <rFont val="Times New Roman"/>
        <family val="1"/>
      </rPr>
      <t>d</t>
    </r>
  </si>
  <si>
    <r>
      <t xml:space="preserve">Repeat of performance test </t>
    </r>
    <r>
      <rPr>
        <vertAlign val="superscript"/>
        <sz val="10"/>
        <color rgb="FF000000"/>
        <rFont val="Times New Roman"/>
        <family val="1"/>
      </rPr>
      <t>e</t>
    </r>
  </si>
  <si>
    <t>C.  Create Information</t>
  </si>
  <si>
    <t>D.  Gather existing information</t>
  </si>
  <si>
    <t>E.  Write report</t>
  </si>
  <si>
    <t>Notification of construction/ reconstruction or modification</t>
  </si>
  <si>
    <r>
      <t xml:space="preserve">Notification of actual startup </t>
    </r>
    <r>
      <rPr>
        <vertAlign val="superscript"/>
        <sz val="10"/>
        <color rgb="FF000000"/>
        <rFont val="Times New Roman"/>
        <family val="1"/>
      </rPr>
      <t>f</t>
    </r>
  </si>
  <si>
    <t>Notification of demonstration of CMS</t>
  </si>
  <si>
    <r>
      <t xml:space="preserve">Notification of physical or operation change </t>
    </r>
    <r>
      <rPr>
        <vertAlign val="superscript"/>
        <sz val="10"/>
        <color rgb="FF000000"/>
        <rFont val="Times New Roman"/>
        <family val="1"/>
      </rPr>
      <t>g</t>
    </r>
  </si>
  <si>
    <t>Notification of initial performance test</t>
  </si>
  <si>
    <t>Performance test report</t>
  </si>
  <si>
    <t>Demonstration of CMS</t>
  </si>
  <si>
    <t>Request for alternative CMS</t>
  </si>
  <si>
    <r>
      <t xml:space="preserve">Routine maintenance report </t>
    </r>
    <r>
      <rPr>
        <vertAlign val="superscript"/>
        <sz val="10"/>
        <color rgb="FF000000"/>
        <rFont val="Times New Roman"/>
        <family val="1"/>
      </rPr>
      <t>h</t>
    </r>
  </si>
  <si>
    <t>Semiannual report</t>
  </si>
  <si>
    <t>B.  Plan activities</t>
  </si>
  <si>
    <t>C.  Implement activities</t>
  </si>
  <si>
    <t>D.  Develop record system</t>
  </si>
  <si>
    <t>E.  Time to enter information</t>
  </si>
  <si>
    <t>F.  Train personnel</t>
  </si>
  <si>
    <t>G.  Audits</t>
  </si>
  <si>
    <t>Assumptions:</t>
  </si>
  <si>
    <r>
      <t>a</t>
    </r>
    <r>
      <rPr>
        <sz val="10"/>
        <color theme="1"/>
        <rFont val="Times New Roman"/>
        <family val="1"/>
      </rPr>
      <t xml:space="preserve">  We have assumed that the number of existing respondents is 41, and that no additional new sources will become subject to the rule over the three-year period of this ICR.</t>
    </r>
  </si>
  <si>
    <r>
      <t>d</t>
    </r>
    <r>
      <rPr>
        <sz val="10"/>
        <color theme="1"/>
        <rFont val="Times New Roman"/>
        <family val="1"/>
      </rPr>
      <t xml:space="preserve">  We have assumed that it will take 160 hours to complete a performance test.</t>
    </r>
  </si>
  <si>
    <r>
      <t>e</t>
    </r>
    <r>
      <rPr>
        <sz val="10"/>
        <color theme="1"/>
        <rFont val="Times New Roman"/>
        <family val="1"/>
      </rPr>
      <t xml:space="preserve">  We have assumed that 20 percent will fail the performance tests.</t>
    </r>
  </si>
  <si>
    <r>
      <t>f</t>
    </r>
    <r>
      <rPr>
        <sz val="10"/>
        <color theme="1"/>
        <rFont val="Times New Roman"/>
        <family val="1"/>
      </rPr>
      <t xml:space="preserve">  We have assumed that it will take two hours to write notification of actual startup report.</t>
    </r>
  </si>
  <si>
    <r>
      <t>g</t>
    </r>
    <r>
      <rPr>
        <sz val="10"/>
        <color theme="1"/>
        <rFont val="Times New Roman"/>
        <family val="1"/>
      </rPr>
      <t xml:space="preserve">  We have assumed that it will take two hours to write notification report of physical or operation change.</t>
    </r>
  </si>
  <si>
    <r>
      <t>h</t>
    </r>
    <r>
      <rPr>
        <sz val="10"/>
        <color theme="1"/>
        <rFont val="Times New Roman"/>
        <family val="1"/>
      </rPr>
      <t xml:space="preserve">  We have assumed that 50 percent of respondents will submit routine maintenance reports.</t>
    </r>
  </si>
  <si>
    <r>
      <t xml:space="preserve">Respondents per year  </t>
    </r>
    <r>
      <rPr>
        <b/>
        <vertAlign val="superscript"/>
        <sz val="12"/>
        <color rgb="FF000000"/>
        <rFont val="Times New Roman"/>
        <family val="1"/>
      </rPr>
      <t>a</t>
    </r>
  </si>
  <si>
    <r>
      <t>c</t>
    </r>
    <r>
      <rPr>
        <sz val="10"/>
        <color theme="1"/>
        <rFont val="Times New Roman"/>
        <family val="1"/>
      </rPr>
      <t xml:space="preserve">  We have assumed that it will take one hour for all existing respondents to familiarize with regulatory requirements.</t>
    </r>
  </si>
  <si>
    <t>A.  Familiarization with rule requirements</t>
  </si>
  <si>
    <r>
      <t xml:space="preserve"> TOTAL LABOR  BURDEN AND COST (rounded) </t>
    </r>
    <r>
      <rPr>
        <b/>
        <vertAlign val="superscript"/>
        <sz val="10"/>
        <color rgb="FF000000"/>
        <rFont val="Times New Roman"/>
        <family val="1"/>
      </rPr>
      <t>i</t>
    </r>
  </si>
  <si>
    <r>
      <t xml:space="preserve">TOTAL CAPITAL AND O&amp;M COST (rounded) </t>
    </r>
    <r>
      <rPr>
        <b/>
        <vertAlign val="superscript"/>
        <sz val="10"/>
        <color rgb="FF000000"/>
        <rFont val="Times New Roman"/>
        <family val="1"/>
      </rPr>
      <t>i</t>
    </r>
  </si>
  <si>
    <r>
      <t xml:space="preserve">GRAND TOTAL (rounded) </t>
    </r>
    <r>
      <rPr>
        <b/>
        <vertAlign val="superscript"/>
        <sz val="10"/>
        <color rgb="FF000000"/>
        <rFont val="Times New Roman"/>
        <family val="1"/>
      </rPr>
      <t>i</t>
    </r>
  </si>
  <si>
    <r>
      <t xml:space="preserve">i  </t>
    </r>
    <r>
      <rPr>
        <sz val="10"/>
        <color theme="1"/>
        <rFont val="Times New Roman"/>
        <family val="1"/>
      </rPr>
      <t xml:space="preserve">Totals have been rounded to 3 significant figures. Figures may not add exactly due to rounding. </t>
    </r>
  </si>
  <si>
    <t>Table 2: Average Annual EPA Burden and Cost – NSPS for Glass Manufacturing Plants (40 CFR Part 60, Subpart CC) (Renewal)</t>
  </si>
  <si>
    <t>Activity</t>
  </si>
  <si>
    <t>EPA person-hours per occurrence</t>
  </si>
  <si>
    <t>No. of occurrences per plant per year</t>
  </si>
  <si>
    <t xml:space="preserve">(D) </t>
  </si>
  <si>
    <r>
      <t xml:space="preserve">Plants per year </t>
    </r>
    <r>
      <rPr>
        <b/>
        <vertAlign val="superscript"/>
        <sz val="10"/>
        <color rgb="FF000000"/>
        <rFont val="Times New Roman"/>
        <family val="1"/>
      </rPr>
      <t>a</t>
    </r>
    <r>
      <rPr>
        <b/>
        <sz val="10"/>
        <color rgb="FF000000"/>
        <rFont val="Times New Roman"/>
        <family val="1"/>
      </rPr>
      <t xml:space="preserve">  </t>
    </r>
  </si>
  <si>
    <r>
      <t xml:space="preserve">Cost, $ </t>
    </r>
    <r>
      <rPr>
        <b/>
        <vertAlign val="superscript"/>
        <sz val="10"/>
        <color rgb="FF000000"/>
        <rFont val="Times New Roman"/>
        <family val="1"/>
      </rPr>
      <t>b</t>
    </r>
  </si>
  <si>
    <t>Initial performance tests</t>
  </si>
  <si>
    <r>
      <t xml:space="preserve">New or modified facility </t>
    </r>
    <r>
      <rPr>
        <vertAlign val="superscript"/>
        <sz val="10"/>
        <color rgb="FF000000"/>
        <rFont val="Times New Roman"/>
        <family val="1"/>
      </rPr>
      <t>c</t>
    </r>
  </si>
  <si>
    <t>Repeat performance test</t>
  </si>
  <si>
    <t>Report review</t>
  </si>
  <si>
    <t>New or Modified Facility</t>
  </si>
  <si>
    <t xml:space="preserve"> </t>
  </si>
  <si>
    <r>
      <t xml:space="preserve">Modification of  construction/ reconstruction or modification </t>
    </r>
    <r>
      <rPr>
        <vertAlign val="superscript"/>
        <sz val="10"/>
        <color rgb="FF000000"/>
        <rFont val="Times New Roman"/>
        <family val="1"/>
      </rPr>
      <t>e</t>
    </r>
  </si>
  <si>
    <r>
      <t xml:space="preserve">Notification of demonstration of CMS </t>
    </r>
    <r>
      <rPr>
        <vertAlign val="superscript"/>
        <sz val="10"/>
        <color rgb="FF000000"/>
        <rFont val="Times New Roman"/>
        <family val="1"/>
      </rPr>
      <t>f</t>
    </r>
  </si>
  <si>
    <r>
      <t>Notification of physical or operational change</t>
    </r>
    <r>
      <rPr>
        <vertAlign val="superscript"/>
        <sz val="10"/>
        <color rgb="FF000000"/>
        <rFont val="Times New Roman"/>
        <family val="1"/>
      </rPr>
      <t xml:space="preserve"> f</t>
    </r>
  </si>
  <si>
    <r>
      <t xml:space="preserve">Notification of initial performance test </t>
    </r>
    <r>
      <rPr>
        <vertAlign val="superscript"/>
        <sz val="10"/>
        <color rgb="FF000000"/>
        <rFont val="Times New Roman"/>
        <family val="1"/>
      </rPr>
      <t>f</t>
    </r>
  </si>
  <si>
    <r>
      <t xml:space="preserve">Review of performance test results </t>
    </r>
    <r>
      <rPr>
        <vertAlign val="superscript"/>
        <sz val="10"/>
        <color rgb="FF000000"/>
        <rFont val="Times New Roman"/>
        <family val="1"/>
      </rPr>
      <t>g</t>
    </r>
  </si>
  <si>
    <t>Review demonstration of CMS</t>
  </si>
  <si>
    <t>Review request for alternative CMS</t>
  </si>
  <si>
    <r>
      <t xml:space="preserve">Review of routine maintenance report </t>
    </r>
    <r>
      <rPr>
        <vertAlign val="superscript"/>
        <sz val="10"/>
        <color rgb="FF000000"/>
        <rFont val="Times New Roman"/>
        <family val="1"/>
      </rPr>
      <t>h</t>
    </r>
  </si>
  <si>
    <t>Review of semiannual reports</t>
  </si>
  <si>
    <t>EPA person hours per plant per year 
(C=AxB)</t>
  </si>
  <si>
    <t>Technical person-hours per year 
(E=CxD)</t>
  </si>
  <si>
    <t>(G)</t>
  </si>
  <si>
    <t>Management person-hours per year (F=Ex0.05)</t>
  </si>
  <si>
    <t>Clerical person-hours per year (G=Ex0.1)</t>
  </si>
  <si>
    <r>
      <t>Assumptions</t>
    </r>
    <r>
      <rPr>
        <sz val="10"/>
        <color theme="1"/>
        <rFont val="Times New Roman"/>
        <family val="1"/>
      </rPr>
      <t>:</t>
    </r>
  </si>
  <si>
    <r>
      <t>a</t>
    </r>
    <r>
      <rPr>
        <sz val="10"/>
        <color theme="1"/>
        <rFont val="Times New Roman"/>
        <family val="1"/>
      </rPr>
      <t xml:space="preserve">  We have assumed that the average number of existing respondents is 41, and that no additional new sources will become subject to the rule over the three-year period of this ICR.</t>
    </r>
  </si>
  <si>
    <r>
      <t>c</t>
    </r>
    <r>
      <rPr>
        <sz val="10"/>
        <color theme="1"/>
        <rFont val="Times New Roman"/>
        <family val="1"/>
      </rPr>
      <t xml:space="preserve">  We have assumed that it will take 40 hours to participate with the performance tests.</t>
    </r>
  </si>
  <si>
    <r>
      <t>d</t>
    </r>
    <r>
      <rPr>
        <sz val="10"/>
        <color theme="1"/>
        <rFont val="Times New Roman"/>
        <family val="1"/>
      </rPr>
      <t xml:space="preserve">  We have assumed that 20 percent of respondents will repeat performance tests because of failure.</t>
    </r>
  </si>
  <si>
    <r>
      <t>e</t>
    </r>
    <r>
      <rPr>
        <sz val="10"/>
        <color theme="1"/>
        <rFont val="Times New Roman"/>
        <family val="1"/>
      </rPr>
      <t xml:space="preserve">  We have assumed that it will take two hours to review construction report.</t>
    </r>
  </si>
  <si>
    <r>
      <t>f</t>
    </r>
    <r>
      <rPr>
        <sz val="10"/>
        <color theme="1"/>
        <rFont val="Times New Roman"/>
        <family val="1"/>
      </rPr>
      <t xml:space="preserve">  It will take each respondent 0.5 hours to review actual startup report, CMS report, physical or operational change report, and initial performance test report.</t>
    </r>
  </si>
  <si>
    <r>
      <t>g</t>
    </r>
    <r>
      <rPr>
        <sz val="10"/>
        <color theme="1"/>
        <rFont val="Times New Roman"/>
        <family val="1"/>
      </rPr>
      <t xml:space="preserve">  We have assumed that it will take eight hours to review performance test results. </t>
    </r>
  </si>
  <si>
    <r>
      <t xml:space="preserve">TOTAL LABOR BURDEN AND COST (rounded) </t>
    </r>
    <r>
      <rPr>
        <b/>
        <vertAlign val="superscript"/>
        <sz val="10"/>
        <color rgb="FF000000"/>
        <rFont val="Times New Roman"/>
        <family val="1"/>
      </rPr>
      <t>i</t>
    </r>
  </si>
  <si>
    <r>
      <t xml:space="preserve">New or modified facility </t>
    </r>
    <r>
      <rPr>
        <vertAlign val="superscript"/>
        <sz val="10"/>
        <color rgb="FF000000"/>
        <rFont val="Times New Roman"/>
        <family val="1"/>
      </rPr>
      <t>c, d</t>
    </r>
  </si>
  <si>
    <t>See "Review of performance test results"</t>
  </si>
  <si>
    <t>responses</t>
  </si>
  <si>
    <t>hr/response</t>
  </si>
  <si>
    <r>
      <t>b</t>
    </r>
    <r>
      <rPr>
        <sz val="10"/>
        <color theme="1"/>
        <rFont val="Times New Roman"/>
        <family val="1"/>
      </rPr>
      <t xml:space="preserve">  This ICR uses the following labor rates:  $148.45 per hour for Executive, Administrative, and Managerial labor; $121.46 per hour for Technical labor, and $60.23 per hour for Clerical labor.  These rates are from the United States Department of Labor, Bureau of Labor Statistics, March 2020, “Table 2. Civilian Workers, by Occupational and Industry group.”  The rates are from column 1, “Total Compensation.”  The rates have been increased by 110 percent to account for the benefit packages available to those employed by private industry.</t>
    </r>
  </si>
  <si>
    <r>
      <t>b</t>
    </r>
    <r>
      <rPr>
        <sz val="10"/>
        <color theme="1"/>
        <rFont val="Times New Roman"/>
        <family val="1"/>
      </rPr>
      <t xml:space="preserve">  This cost is based on the following hourly labor rates times a 1.6 benefits multiplication factor to account for government overhead expenses: $68.37 for Managerial, $50.72 for Technical, and $27.46 for Clerical.  These rates are from the Office of Personnel Management (OPM) “2020 General Schedule” which excludes locality rates of pay.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</si>
</sst>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12" x14ac:knownFonts="1">
    <font>
      <sz val="11"/>
      <color theme="1"/>
      <name val="Calibri"/>
      <family val="2"/>
      <scheme val="minor"/>
    </font>
    <font>
      <b/>
      <sz val="11"/>
      <color theme="1"/>
      <name val="Calibri"/>
      <family val="2"/>
      <scheme val="minor"/>
    </font>
    <font>
      <sz val="10"/>
      <color theme="1"/>
      <name val="Times New Roman"/>
      <family val="1"/>
    </font>
    <font>
      <b/>
      <sz val="10"/>
      <color rgb="FF000000"/>
      <name val="Times New Roman"/>
      <family val="1"/>
    </font>
    <font>
      <b/>
      <vertAlign val="superscript"/>
      <sz val="12"/>
      <color rgb="FF000000"/>
      <name val="Times New Roman"/>
      <family val="1"/>
    </font>
    <font>
      <b/>
      <vertAlign val="superscript"/>
      <sz val="10"/>
      <color rgb="FF000000"/>
      <name val="Times New Roman"/>
      <family val="1"/>
    </font>
    <font>
      <sz val="10"/>
      <color rgb="FF000000"/>
      <name val="Times New Roman"/>
      <family val="1"/>
    </font>
    <font>
      <vertAlign val="superscript"/>
      <sz val="10"/>
      <color rgb="FF000000"/>
      <name val="Times New Roman"/>
      <family val="1"/>
    </font>
    <font>
      <b/>
      <i/>
      <sz val="10"/>
      <color rgb="FF000000"/>
      <name val="Times New Roman"/>
      <family val="1"/>
    </font>
    <font>
      <b/>
      <sz val="10"/>
      <color theme="1"/>
      <name val="Times New Roman"/>
      <family val="1"/>
    </font>
    <font>
      <vertAlign val="superscript"/>
      <sz val="10"/>
      <color theme="1"/>
      <name val="Times New Roman"/>
      <family val="1"/>
    </font>
    <font>
      <b/>
      <sz val="12"/>
      <color rgb="FF000000"/>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1" fillId="0" borderId="0" xfId="0" applyFont="1"/>
    <xf numFmtId="0" fontId="3" fillId="0" borderId="1" xfId="0" applyFont="1" applyBorder="1" applyAlignment="1">
      <alignment horizontal="center" vertical="center" wrapText="1"/>
    </xf>
    <xf numFmtId="0" fontId="6" fillId="0" borderId="1" xfId="0" applyFont="1" applyBorder="1" applyAlignment="1">
      <alignment vertical="center"/>
    </xf>
    <xf numFmtId="0" fontId="6" fillId="0" borderId="1" xfId="0" applyFont="1" applyBorder="1" applyAlignment="1">
      <alignment horizontal="center" vertical="center"/>
    </xf>
    <xf numFmtId="0" fontId="2" fillId="0" borderId="1" xfId="0" applyFont="1" applyBorder="1" applyAlignment="1">
      <alignment vertical="center"/>
    </xf>
    <xf numFmtId="8" fontId="6" fillId="0" borderId="1" xfId="0" applyNumberFormat="1" applyFont="1" applyBorder="1" applyAlignment="1">
      <alignment horizontal="right" vertical="center"/>
    </xf>
    <xf numFmtId="6" fontId="6" fillId="0" borderId="1" xfId="0" applyNumberFormat="1" applyFont="1" applyBorder="1" applyAlignment="1">
      <alignment horizontal="right" vertical="center"/>
    </xf>
    <xf numFmtId="8" fontId="2" fillId="0" borderId="1" xfId="0" applyNumberFormat="1" applyFont="1" applyBorder="1" applyAlignment="1">
      <alignment horizontal="right" vertical="center"/>
    </xf>
    <xf numFmtId="0" fontId="8" fillId="0" borderId="1" xfId="0" applyFont="1" applyBorder="1" applyAlignment="1">
      <alignment vertical="center"/>
    </xf>
    <xf numFmtId="0" fontId="3" fillId="0" borderId="1" xfId="0" applyFont="1" applyBorder="1" applyAlignment="1">
      <alignment vertical="center"/>
    </xf>
    <xf numFmtId="6" fontId="3" fillId="0" borderId="1" xfId="0" applyNumberFormat="1" applyFont="1" applyBorder="1" applyAlignment="1">
      <alignment horizontal="right" vertical="center"/>
    </xf>
    <xf numFmtId="0" fontId="3" fillId="0" borderId="1" xfId="0" applyFont="1" applyBorder="1" applyAlignment="1">
      <alignment horizontal="center" vertical="center"/>
    </xf>
    <xf numFmtId="0" fontId="2" fillId="0" borderId="1" xfId="0" applyFont="1" applyBorder="1" applyAlignment="1">
      <alignment vertical="center" wrapText="1"/>
    </xf>
    <xf numFmtId="6" fontId="9" fillId="0" borderId="1" xfId="0" applyNumberFormat="1" applyFont="1" applyBorder="1" applyAlignment="1">
      <alignment horizontal="right" vertical="center"/>
    </xf>
    <xf numFmtId="0" fontId="6" fillId="0" borderId="1" xfId="0" applyFont="1" applyBorder="1" applyAlignment="1">
      <alignment horizontal="left" vertical="center" indent="1"/>
    </xf>
    <xf numFmtId="0" fontId="6" fillId="0" borderId="1" xfId="0" applyFont="1" applyBorder="1" applyAlignment="1">
      <alignment horizontal="left" vertical="center" indent="2"/>
    </xf>
    <xf numFmtId="0" fontId="9" fillId="0" borderId="0" xfId="0" applyFont="1" applyAlignment="1">
      <alignment vertical="center"/>
    </xf>
    <xf numFmtId="0" fontId="10" fillId="0" borderId="0" xfId="0" applyFont="1" applyAlignment="1">
      <alignment vertical="center"/>
    </xf>
    <xf numFmtId="0" fontId="11" fillId="0" borderId="0" xfId="0" applyFont="1"/>
    <xf numFmtId="0" fontId="6" fillId="0" borderId="1" xfId="0" applyFont="1" applyBorder="1" applyAlignment="1">
      <alignment horizontal="right" vertical="center"/>
    </xf>
    <xf numFmtId="1" fontId="0" fillId="0" borderId="0" xfId="0" applyNumberFormat="1"/>
    <xf numFmtId="1"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8"/>
  <sheetViews>
    <sheetView tabSelected="1" topLeftCell="A19" workbookViewId="0">
      <selection activeCell="L35" sqref="L35"/>
    </sheetView>
  </sheetViews>
  <sheetFormatPr defaultRowHeight="14.5" x14ac:dyDescent="0.35"/>
  <cols>
    <col min="1" max="1" width="49.26953125" customWidth="1"/>
    <col min="2" max="2" width="10" customWidth="1"/>
    <col min="3" max="3" width="10.54296875" customWidth="1"/>
    <col min="4" max="4" width="10" customWidth="1"/>
    <col min="5" max="5" width="10.54296875" customWidth="1"/>
    <col min="9" max="9" width="11.08984375" customWidth="1"/>
  </cols>
  <sheetData>
    <row r="1" spans="1:9" x14ac:dyDescent="0.35">
      <c r="A1" s="1" t="s">
        <v>0</v>
      </c>
    </row>
    <row r="2" spans="1:9" x14ac:dyDescent="0.35">
      <c r="F2">
        <v>121.46</v>
      </c>
      <c r="G2">
        <v>148.44999999999999</v>
      </c>
      <c r="H2">
        <v>60.23</v>
      </c>
    </row>
    <row r="3" spans="1:9" ht="15" customHeight="1" x14ac:dyDescent="0.35">
      <c r="A3" s="24" t="s">
        <v>1</v>
      </c>
      <c r="B3" s="2" t="s">
        <v>2</v>
      </c>
      <c r="C3" s="2" t="s">
        <v>4</v>
      </c>
      <c r="D3" s="2" t="s">
        <v>6</v>
      </c>
      <c r="E3" s="2" t="s">
        <v>18</v>
      </c>
      <c r="F3" s="2" t="s">
        <v>8</v>
      </c>
      <c r="G3" s="2" t="s">
        <v>19</v>
      </c>
      <c r="H3" s="2" t="s">
        <v>10</v>
      </c>
      <c r="I3" s="2" t="s">
        <v>11</v>
      </c>
    </row>
    <row r="4" spans="1:9" ht="91" x14ac:dyDescent="0.35">
      <c r="A4" s="24"/>
      <c r="B4" s="2" t="s">
        <v>3</v>
      </c>
      <c r="C4" s="2" t="s">
        <v>5</v>
      </c>
      <c r="D4" s="2" t="s">
        <v>7</v>
      </c>
      <c r="E4" s="2" t="s">
        <v>57</v>
      </c>
      <c r="F4" s="2" t="s">
        <v>9</v>
      </c>
      <c r="G4" s="2" t="s">
        <v>20</v>
      </c>
      <c r="H4" s="2" t="s">
        <v>21</v>
      </c>
      <c r="I4" s="2" t="s">
        <v>12</v>
      </c>
    </row>
    <row r="5" spans="1:9" x14ac:dyDescent="0.35">
      <c r="A5" s="3" t="s">
        <v>13</v>
      </c>
      <c r="B5" s="4" t="s">
        <v>14</v>
      </c>
      <c r="C5" s="5"/>
      <c r="D5" s="5"/>
      <c r="E5" s="5"/>
      <c r="F5" s="5"/>
      <c r="G5" s="5"/>
      <c r="H5" s="5"/>
      <c r="I5" s="5"/>
    </row>
    <row r="6" spans="1:9" x14ac:dyDescent="0.35">
      <c r="A6" s="3" t="s">
        <v>15</v>
      </c>
      <c r="B6" s="4" t="s">
        <v>14</v>
      </c>
      <c r="C6" s="5"/>
      <c r="D6" s="5"/>
      <c r="E6" s="5"/>
      <c r="F6" s="5"/>
      <c r="G6" s="5"/>
      <c r="H6" s="5"/>
      <c r="I6" s="5"/>
    </row>
    <row r="7" spans="1:9" x14ac:dyDescent="0.35">
      <c r="A7" s="3" t="s">
        <v>16</v>
      </c>
      <c r="B7" s="5"/>
      <c r="C7" s="5"/>
      <c r="D7" s="5"/>
      <c r="E7" s="5"/>
      <c r="F7" s="5"/>
      <c r="G7" s="5"/>
      <c r="H7" s="5"/>
      <c r="I7" s="5"/>
    </row>
    <row r="8" spans="1:9" ht="15.5" x14ac:dyDescent="0.35">
      <c r="A8" s="15" t="s">
        <v>27</v>
      </c>
      <c r="B8" s="4">
        <v>1</v>
      </c>
      <c r="C8" s="4">
        <v>1</v>
      </c>
      <c r="D8" s="4">
        <f>B8*C8</f>
        <v>1</v>
      </c>
      <c r="E8" s="4">
        <v>41</v>
      </c>
      <c r="F8" s="4">
        <f>D8*E8</f>
        <v>41</v>
      </c>
      <c r="G8" s="4">
        <f>F8*0.05</f>
        <v>2.0500000000000003</v>
      </c>
      <c r="H8" s="4">
        <f>F8*0.1</f>
        <v>4.1000000000000005</v>
      </c>
      <c r="I8" s="6">
        <f>$F$2*F8+$G$2*G8+$H$2*H8</f>
        <v>5531.1255000000001</v>
      </c>
    </row>
    <row r="9" spans="1:9" ht="15.5" x14ac:dyDescent="0.35">
      <c r="A9" s="15" t="s">
        <v>28</v>
      </c>
      <c r="B9" s="5"/>
      <c r="C9" s="5"/>
      <c r="D9" s="4"/>
      <c r="E9" s="5"/>
      <c r="F9" s="5"/>
      <c r="G9" s="5"/>
      <c r="H9" s="5"/>
      <c r="I9" s="5"/>
    </row>
    <row r="10" spans="1:9" ht="15.5" x14ac:dyDescent="0.35">
      <c r="A10" s="16" t="s">
        <v>29</v>
      </c>
      <c r="B10" s="4">
        <v>160</v>
      </c>
      <c r="C10" s="4">
        <v>1</v>
      </c>
      <c r="D10" s="4">
        <f t="shared" ref="D10:D24" si="0">B10*C10</f>
        <v>160</v>
      </c>
      <c r="E10" s="4">
        <v>0</v>
      </c>
      <c r="F10" s="4">
        <f t="shared" ref="F10:F24" si="1">D10*E10</f>
        <v>0</v>
      </c>
      <c r="G10" s="4">
        <f t="shared" ref="G10:G24" si="2">F10*0.05</f>
        <v>0</v>
      </c>
      <c r="H10" s="4">
        <f t="shared" ref="H10:H24" si="3">F10*0.1</f>
        <v>0</v>
      </c>
      <c r="I10" s="7">
        <f t="shared" ref="I10:I22" si="4">$F$2*F10+$G$2*G10+$H$2*H10</f>
        <v>0</v>
      </c>
    </row>
    <row r="11" spans="1:9" ht="15.5" x14ac:dyDescent="0.35">
      <c r="A11" s="16" t="s">
        <v>30</v>
      </c>
      <c r="B11" s="4">
        <v>160</v>
      </c>
      <c r="C11" s="4">
        <v>0.2</v>
      </c>
      <c r="D11" s="4">
        <f t="shared" si="0"/>
        <v>32</v>
      </c>
      <c r="E11" s="4">
        <v>0</v>
      </c>
      <c r="F11" s="4">
        <f t="shared" si="1"/>
        <v>0</v>
      </c>
      <c r="G11" s="4">
        <f t="shared" si="2"/>
        <v>0</v>
      </c>
      <c r="H11" s="4">
        <f t="shared" si="3"/>
        <v>0</v>
      </c>
      <c r="I11" s="7">
        <f t="shared" si="4"/>
        <v>0</v>
      </c>
    </row>
    <row r="12" spans="1:9" x14ac:dyDescent="0.35">
      <c r="A12" s="15" t="s">
        <v>31</v>
      </c>
      <c r="B12" s="4" t="s">
        <v>22</v>
      </c>
      <c r="C12" s="5"/>
      <c r="D12" s="4"/>
      <c r="E12" s="5"/>
      <c r="F12" s="5"/>
      <c r="G12" s="5"/>
      <c r="H12" s="5"/>
      <c r="I12" s="5"/>
    </row>
    <row r="13" spans="1:9" x14ac:dyDescent="0.35">
      <c r="A13" s="15" t="s">
        <v>32</v>
      </c>
      <c r="B13" s="4" t="s">
        <v>22</v>
      </c>
      <c r="C13" s="5"/>
      <c r="D13" s="4"/>
      <c r="E13" s="5"/>
      <c r="F13" s="5"/>
      <c r="G13" s="5"/>
      <c r="H13" s="5"/>
      <c r="I13" s="5"/>
    </row>
    <row r="14" spans="1:9" x14ac:dyDescent="0.35">
      <c r="A14" s="15" t="s">
        <v>33</v>
      </c>
      <c r="B14" s="5"/>
      <c r="C14" s="5"/>
      <c r="D14" s="4"/>
      <c r="E14" s="5"/>
      <c r="F14" s="5"/>
      <c r="G14" s="5"/>
      <c r="H14" s="5"/>
      <c r="I14" s="5"/>
    </row>
    <row r="15" spans="1:9" x14ac:dyDescent="0.35">
      <c r="A15" s="16" t="s">
        <v>34</v>
      </c>
      <c r="B15" s="4">
        <v>2</v>
      </c>
      <c r="C15" s="4">
        <v>1</v>
      </c>
      <c r="D15" s="4">
        <f t="shared" si="0"/>
        <v>2</v>
      </c>
      <c r="E15" s="4">
        <v>0</v>
      </c>
      <c r="F15" s="4">
        <f t="shared" si="1"/>
        <v>0</v>
      </c>
      <c r="G15" s="4">
        <f t="shared" si="2"/>
        <v>0</v>
      </c>
      <c r="H15" s="4">
        <f t="shared" si="3"/>
        <v>0</v>
      </c>
      <c r="I15" s="7">
        <f t="shared" si="4"/>
        <v>0</v>
      </c>
    </row>
    <row r="16" spans="1:9" ht="15.5" x14ac:dyDescent="0.35">
      <c r="A16" s="16" t="s">
        <v>35</v>
      </c>
      <c r="B16" s="4">
        <v>2</v>
      </c>
      <c r="C16" s="4">
        <v>1</v>
      </c>
      <c r="D16" s="4">
        <f t="shared" si="0"/>
        <v>2</v>
      </c>
      <c r="E16" s="4">
        <v>0</v>
      </c>
      <c r="F16" s="4">
        <f t="shared" si="1"/>
        <v>0</v>
      </c>
      <c r="G16" s="4">
        <f t="shared" si="2"/>
        <v>0</v>
      </c>
      <c r="H16" s="4">
        <f t="shared" si="3"/>
        <v>0</v>
      </c>
      <c r="I16" s="7">
        <f t="shared" si="4"/>
        <v>0</v>
      </c>
    </row>
    <row r="17" spans="1:9" x14ac:dyDescent="0.35">
      <c r="A17" s="16" t="s">
        <v>36</v>
      </c>
      <c r="B17" s="4">
        <v>2</v>
      </c>
      <c r="C17" s="4">
        <v>1</v>
      </c>
      <c r="D17" s="4">
        <f t="shared" si="0"/>
        <v>2</v>
      </c>
      <c r="E17" s="4">
        <v>0</v>
      </c>
      <c r="F17" s="4">
        <f t="shared" si="1"/>
        <v>0</v>
      </c>
      <c r="G17" s="4">
        <f t="shared" si="2"/>
        <v>0</v>
      </c>
      <c r="H17" s="4">
        <f t="shared" si="3"/>
        <v>0</v>
      </c>
      <c r="I17" s="7">
        <f t="shared" si="4"/>
        <v>0</v>
      </c>
    </row>
    <row r="18" spans="1:9" ht="15.5" x14ac:dyDescent="0.35">
      <c r="A18" s="16" t="s">
        <v>37</v>
      </c>
      <c r="B18" s="4">
        <v>2</v>
      </c>
      <c r="C18" s="4">
        <v>1</v>
      </c>
      <c r="D18" s="4">
        <f t="shared" si="0"/>
        <v>2</v>
      </c>
      <c r="E18" s="4">
        <v>0</v>
      </c>
      <c r="F18" s="4">
        <f t="shared" si="1"/>
        <v>0</v>
      </c>
      <c r="G18" s="4">
        <f t="shared" si="2"/>
        <v>0</v>
      </c>
      <c r="H18" s="4">
        <f t="shared" si="3"/>
        <v>0</v>
      </c>
      <c r="I18" s="7">
        <f t="shared" si="4"/>
        <v>0</v>
      </c>
    </row>
    <row r="19" spans="1:9" x14ac:dyDescent="0.35">
      <c r="A19" s="16" t="s">
        <v>38</v>
      </c>
      <c r="B19" s="4">
        <v>2</v>
      </c>
      <c r="C19" s="4">
        <v>1</v>
      </c>
      <c r="D19" s="4">
        <f t="shared" si="0"/>
        <v>2</v>
      </c>
      <c r="E19" s="4">
        <v>0</v>
      </c>
      <c r="F19" s="4">
        <f t="shared" si="1"/>
        <v>0</v>
      </c>
      <c r="G19" s="4">
        <f t="shared" si="2"/>
        <v>0</v>
      </c>
      <c r="H19" s="4">
        <f t="shared" si="3"/>
        <v>0</v>
      </c>
      <c r="I19" s="7">
        <f t="shared" si="4"/>
        <v>0</v>
      </c>
    </row>
    <row r="20" spans="1:9" x14ac:dyDescent="0.35">
      <c r="A20" s="16" t="s">
        <v>39</v>
      </c>
      <c r="B20" s="4" t="s">
        <v>22</v>
      </c>
      <c r="C20" s="5"/>
      <c r="D20" s="4"/>
      <c r="E20" s="5"/>
      <c r="F20" s="5"/>
      <c r="G20" s="5"/>
      <c r="H20" s="5"/>
      <c r="I20" s="5"/>
    </row>
    <row r="21" spans="1:9" x14ac:dyDescent="0.35">
      <c r="A21" s="16" t="s">
        <v>40</v>
      </c>
      <c r="B21" s="4" t="s">
        <v>22</v>
      </c>
      <c r="C21" s="5"/>
      <c r="D21" s="4"/>
      <c r="E21" s="5"/>
      <c r="F21" s="5"/>
      <c r="G21" s="5"/>
      <c r="H21" s="5"/>
      <c r="I21" s="5"/>
    </row>
    <row r="22" spans="1:9" x14ac:dyDescent="0.35">
      <c r="A22" s="16" t="s">
        <v>41</v>
      </c>
      <c r="B22" s="4">
        <v>4</v>
      </c>
      <c r="C22" s="4">
        <v>1</v>
      </c>
      <c r="D22" s="4">
        <f t="shared" si="0"/>
        <v>4</v>
      </c>
      <c r="E22" s="4">
        <v>0</v>
      </c>
      <c r="F22" s="4">
        <f t="shared" si="1"/>
        <v>0</v>
      </c>
      <c r="G22" s="4">
        <f t="shared" si="2"/>
        <v>0</v>
      </c>
      <c r="H22" s="4">
        <f t="shared" si="3"/>
        <v>0</v>
      </c>
      <c r="I22" s="7">
        <f t="shared" si="4"/>
        <v>0</v>
      </c>
    </row>
    <row r="23" spans="1:9" ht="15.5" x14ac:dyDescent="0.35">
      <c r="A23" s="16" t="s">
        <v>42</v>
      </c>
      <c r="B23" s="4">
        <v>2</v>
      </c>
      <c r="C23" s="4">
        <v>1</v>
      </c>
      <c r="D23" s="4">
        <f t="shared" si="0"/>
        <v>2</v>
      </c>
      <c r="E23" s="4">
        <v>21</v>
      </c>
      <c r="F23" s="4">
        <f t="shared" si="1"/>
        <v>42</v>
      </c>
      <c r="G23" s="4">
        <f t="shared" si="2"/>
        <v>2.1</v>
      </c>
      <c r="H23" s="4">
        <f t="shared" si="3"/>
        <v>4.2</v>
      </c>
      <c r="I23" s="8">
        <f>$F$2*F23+$G$2*G23+$H$2*H23</f>
        <v>5666.0309999999999</v>
      </c>
    </row>
    <row r="24" spans="1:9" x14ac:dyDescent="0.35">
      <c r="A24" s="16" t="s">
        <v>43</v>
      </c>
      <c r="B24" s="4">
        <v>8</v>
      </c>
      <c r="C24" s="4">
        <v>2</v>
      </c>
      <c r="D24" s="4">
        <f t="shared" si="0"/>
        <v>16</v>
      </c>
      <c r="E24" s="4">
        <v>41</v>
      </c>
      <c r="F24" s="4">
        <f t="shared" si="1"/>
        <v>656</v>
      </c>
      <c r="G24" s="4">
        <f t="shared" si="2"/>
        <v>32.800000000000004</v>
      </c>
      <c r="H24" s="4">
        <f t="shared" si="3"/>
        <v>65.600000000000009</v>
      </c>
      <c r="I24" s="8">
        <f>$F$2*F24+$G$2*G24+$H$2*H24</f>
        <v>88498.008000000002</v>
      </c>
    </row>
    <row r="25" spans="1:9" x14ac:dyDescent="0.35">
      <c r="A25" s="9" t="s">
        <v>25</v>
      </c>
      <c r="B25" s="5"/>
      <c r="C25" s="5"/>
      <c r="D25" s="5"/>
      <c r="E25" s="5"/>
      <c r="F25" s="22">
        <f>SUM(F5:H24)</f>
        <v>849.85</v>
      </c>
      <c r="G25" s="22"/>
      <c r="H25" s="22"/>
      <c r="I25" s="14">
        <f>SUM(I5:I24)</f>
        <v>99695.164499999999</v>
      </c>
    </row>
    <row r="26" spans="1:9" x14ac:dyDescent="0.35">
      <c r="A26" s="3" t="s">
        <v>17</v>
      </c>
      <c r="B26" s="5"/>
      <c r="C26" s="5"/>
      <c r="D26" s="5"/>
      <c r="E26" s="5"/>
      <c r="F26" s="5"/>
      <c r="G26" s="5"/>
      <c r="H26" s="13"/>
      <c r="I26" s="5"/>
    </row>
    <row r="27" spans="1:9" x14ac:dyDescent="0.35">
      <c r="A27" s="15" t="s">
        <v>59</v>
      </c>
      <c r="B27" s="4" t="s">
        <v>23</v>
      </c>
      <c r="C27" s="5"/>
      <c r="D27" s="5"/>
      <c r="E27" s="5"/>
      <c r="F27" s="5"/>
      <c r="G27" s="5"/>
      <c r="H27" s="13"/>
      <c r="I27" s="5"/>
    </row>
    <row r="28" spans="1:9" x14ac:dyDescent="0.35">
      <c r="A28" s="15" t="s">
        <v>44</v>
      </c>
      <c r="B28" s="4" t="s">
        <v>22</v>
      </c>
      <c r="C28" s="5"/>
      <c r="D28" s="5"/>
      <c r="E28" s="5"/>
      <c r="F28" s="5"/>
      <c r="G28" s="5"/>
      <c r="H28" s="13"/>
      <c r="I28" s="5"/>
    </row>
    <row r="29" spans="1:9" x14ac:dyDescent="0.35">
      <c r="A29" s="15" t="s">
        <v>45</v>
      </c>
      <c r="B29" s="4" t="s">
        <v>22</v>
      </c>
      <c r="C29" s="5"/>
      <c r="D29" s="5"/>
      <c r="E29" s="5"/>
      <c r="F29" s="5"/>
      <c r="G29" s="5"/>
      <c r="H29" s="13"/>
      <c r="I29" s="5"/>
    </row>
    <row r="30" spans="1:9" x14ac:dyDescent="0.35">
      <c r="A30" s="15" t="s">
        <v>46</v>
      </c>
      <c r="B30" s="4" t="s">
        <v>14</v>
      </c>
      <c r="C30" s="5"/>
      <c r="D30" s="5"/>
      <c r="E30" s="5"/>
      <c r="F30" s="5"/>
      <c r="G30" s="5"/>
      <c r="H30" s="13"/>
      <c r="I30" s="5"/>
    </row>
    <row r="31" spans="1:9" x14ac:dyDescent="0.35">
      <c r="A31" s="15" t="s">
        <v>47</v>
      </c>
      <c r="B31" s="4" t="s">
        <v>24</v>
      </c>
      <c r="C31" s="5"/>
      <c r="D31" s="5"/>
      <c r="E31" s="5"/>
      <c r="F31" s="5"/>
      <c r="G31" s="5"/>
      <c r="H31" s="13"/>
      <c r="I31" s="5"/>
    </row>
    <row r="32" spans="1:9" x14ac:dyDescent="0.35">
      <c r="A32" s="15" t="s">
        <v>48</v>
      </c>
      <c r="B32" s="4" t="s">
        <v>14</v>
      </c>
      <c r="C32" s="5"/>
      <c r="D32" s="5"/>
      <c r="E32" s="5"/>
      <c r="F32" s="5"/>
      <c r="G32" s="5"/>
      <c r="H32" s="13"/>
      <c r="I32" s="5"/>
    </row>
    <row r="33" spans="1:12" x14ac:dyDescent="0.35">
      <c r="A33" s="15" t="s">
        <v>49</v>
      </c>
      <c r="B33" s="4" t="s">
        <v>14</v>
      </c>
      <c r="C33" s="5"/>
      <c r="D33" s="5"/>
      <c r="E33" s="5"/>
      <c r="F33" s="5"/>
      <c r="G33" s="5"/>
      <c r="H33" s="13"/>
      <c r="I33" s="5"/>
    </row>
    <row r="34" spans="1:12" x14ac:dyDescent="0.35">
      <c r="A34" s="9" t="s">
        <v>26</v>
      </c>
      <c r="B34" s="5"/>
      <c r="C34" s="5"/>
      <c r="D34" s="5"/>
      <c r="E34" s="5"/>
      <c r="F34" s="23">
        <v>0</v>
      </c>
      <c r="G34" s="23"/>
      <c r="H34" s="23"/>
      <c r="I34" s="11">
        <v>0</v>
      </c>
      <c r="K34" t="s">
        <v>101</v>
      </c>
      <c r="L34" t="s">
        <v>102</v>
      </c>
    </row>
    <row r="35" spans="1:12" ht="15" x14ac:dyDescent="0.35">
      <c r="A35" s="10" t="s">
        <v>60</v>
      </c>
      <c r="B35" s="5"/>
      <c r="C35" s="5"/>
      <c r="D35" s="5"/>
      <c r="E35" s="5"/>
      <c r="F35" s="22">
        <f>ROUND(F25+F34,0)</f>
        <v>850</v>
      </c>
      <c r="G35" s="23"/>
      <c r="H35" s="23"/>
      <c r="I35" s="11">
        <f>ROUND(I25+I34,-2)</f>
        <v>99700</v>
      </c>
      <c r="K35">
        <v>103</v>
      </c>
      <c r="L35" s="21">
        <f>F35/K35</f>
        <v>8.2524271844660202</v>
      </c>
    </row>
    <row r="36" spans="1:12" ht="15" x14ac:dyDescent="0.35">
      <c r="A36" s="10" t="s">
        <v>61</v>
      </c>
      <c r="B36" s="4"/>
      <c r="C36" s="4"/>
      <c r="D36" s="4"/>
      <c r="E36" s="4"/>
      <c r="F36" s="4"/>
      <c r="G36" s="4"/>
      <c r="H36" s="4"/>
      <c r="I36" s="11">
        <v>238000</v>
      </c>
    </row>
    <row r="37" spans="1:12" ht="15" x14ac:dyDescent="0.35">
      <c r="A37" s="10" t="s">
        <v>62</v>
      </c>
      <c r="B37" s="4"/>
      <c r="C37" s="4"/>
      <c r="D37" s="4"/>
      <c r="E37" s="4"/>
      <c r="F37" s="12"/>
      <c r="G37" s="12"/>
      <c r="H37" s="12"/>
      <c r="I37" s="11">
        <f>ROUND(I35+I36,-3)</f>
        <v>338000</v>
      </c>
    </row>
    <row r="39" spans="1:12" x14ac:dyDescent="0.35">
      <c r="A39" s="17" t="s">
        <v>50</v>
      </c>
    </row>
    <row r="40" spans="1:12" ht="15.5" x14ac:dyDescent="0.35">
      <c r="A40" s="18" t="s">
        <v>51</v>
      </c>
    </row>
    <row r="41" spans="1:12" ht="15.5" x14ac:dyDescent="0.35">
      <c r="A41" s="18" t="s">
        <v>103</v>
      </c>
    </row>
    <row r="42" spans="1:12" ht="15.5" x14ac:dyDescent="0.35">
      <c r="A42" s="18" t="s">
        <v>58</v>
      </c>
    </row>
    <row r="43" spans="1:12" ht="15.5" x14ac:dyDescent="0.35">
      <c r="A43" s="18" t="s">
        <v>52</v>
      </c>
    </row>
    <row r="44" spans="1:12" ht="15.5" x14ac:dyDescent="0.35">
      <c r="A44" s="18" t="s">
        <v>53</v>
      </c>
    </row>
    <row r="45" spans="1:12" ht="15.5" x14ac:dyDescent="0.35">
      <c r="A45" s="18" t="s">
        <v>54</v>
      </c>
    </row>
    <row r="46" spans="1:12" ht="15.5" x14ac:dyDescent="0.35">
      <c r="A46" s="18" t="s">
        <v>55</v>
      </c>
    </row>
    <row r="47" spans="1:12" ht="15.5" x14ac:dyDescent="0.35">
      <c r="A47" s="18" t="s">
        <v>56</v>
      </c>
    </row>
    <row r="48" spans="1:12" ht="15.5" x14ac:dyDescent="0.35">
      <c r="A48" s="18" t="s">
        <v>63</v>
      </c>
    </row>
  </sheetData>
  <mergeCells count="4">
    <mergeCell ref="F35:H35"/>
    <mergeCell ref="F34:H34"/>
    <mergeCell ref="F25:H25"/>
    <mergeCell ref="A3:A4"/>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2"/>
  <sheetViews>
    <sheetView workbookViewId="0">
      <selection activeCell="I21" sqref="I21"/>
    </sheetView>
  </sheetViews>
  <sheetFormatPr defaultRowHeight="14.5" x14ac:dyDescent="0.35"/>
  <cols>
    <col min="1" max="1" width="51.90625" customWidth="1"/>
    <col min="2" max="2" width="10.26953125" customWidth="1"/>
    <col min="3" max="3" width="11.36328125" customWidth="1"/>
    <col min="9" max="9" width="10" customWidth="1"/>
  </cols>
  <sheetData>
    <row r="1" spans="1:9" ht="15.5" x14ac:dyDescent="0.35">
      <c r="A1" s="19" t="s">
        <v>64</v>
      </c>
    </row>
    <row r="2" spans="1:9" x14ac:dyDescent="0.35">
      <c r="F2">
        <v>50.72</v>
      </c>
      <c r="G2">
        <v>68.37</v>
      </c>
      <c r="H2">
        <v>27.46</v>
      </c>
    </row>
    <row r="3" spans="1:9" x14ac:dyDescent="0.35">
      <c r="A3" s="24" t="s">
        <v>65</v>
      </c>
      <c r="B3" s="2" t="s">
        <v>2</v>
      </c>
      <c r="C3" s="2" t="s">
        <v>4</v>
      </c>
      <c r="D3" s="2" t="s">
        <v>6</v>
      </c>
      <c r="E3" s="2" t="s">
        <v>68</v>
      </c>
      <c r="F3" s="2" t="s">
        <v>8</v>
      </c>
      <c r="G3" s="2" t="s">
        <v>19</v>
      </c>
      <c r="H3" s="2" t="s">
        <v>88</v>
      </c>
      <c r="I3" s="2" t="s">
        <v>11</v>
      </c>
    </row>
    <row r="4" spans="1:9" ht="91" x14ac:dyDescent="0.35">
      <c r="A4" s="24"/>
      <c r="B4" s="2" t="s">
        <v>66</v>
      </c>
      <c r="C4" s="2" t="s">
        <v>67</v>
      </c>
      <c r="D4" s="2" t="s">
        <v>86</v>
      </c>
      <c r="E4" s="2" t="s">
        <v>69</v>
      </c>
      <c r="F4" s="2" t="s">
        <v>87</v>
      </c>
      <c r="G4" s="2" t="s">
        <v>89</v>
      </c>
      <c r="H4" s="2" t="s">
        <v>90</v>
      </c>
      <c r="I4" s="2" t="s">
        <v>70</v>
      </c>
    </row>
    <row r="5" spans="1:9" x14ac:dyDescent="0.35">
      <c r="A5" s="3" t="s">
        <v>71</v>
      </c>
      <c r="B5" s="5"/>
      <c r="C5" s="5"/>
      <c r="D5" s="5"/>
      <c r="E5" s="5"/>
      <c r="F5" s="5"/>
      <c r="G5" s="5"/>
      <c r="H5" s="5"/>
      <c r="I5" s="20"/>
    </row>
    <row r="6" spans="1:9" ht="15.5" x14ac:dyDescent="0.35">
      <c r="A6" s="15" t="s">
        <v>72</v>
      </c>
      <c r="B6" s="4">
        <v>40</v>
      </c>
      <c r="C6" s="4">
        <v>1</v>
      </c>
      <c r="D6" s="4">
        <f>B6*C6</f>
        <v>40</v>
      </c>
      <c r="E6" s="4">
        <v>0</v>
      </c>
      <c r="F6" s="4">
        <f>D6*E6</f>
        <v>0</v>
      </c>
      <c r="G6" s="4">
        <f>F6*0.05</f>
        <v>0</v>
      </c>
      <c r="H6" s="4">
        <f>F6*0.1</f>
        <v>0</v>
      </c>
      <c r="I6" s="7">
        <f>$F$2*F6+$G$2*G6+$H$2*H6</f>
        <v>0</v>
      </c>
    </row>
    <row r="7" spans="1:9" x14ac:dyDescent="0.35">
      <c r="A7" s="3" t="s">
        <v>73</v>
      </c>
      <c r="B7" s="5"/>
      <c r="C7" s="5"/>
      <c r="D7" s="4"/>
      <c r="E7" s="5"/>
      <c r="F7" s="4"/>
      <c r="G7" s="4"/>
      <c r="H7" s="4"/>
      <c r="I7" s="7"/>
    </row>
    <row r="8" spans="1:9" ht="15.5" x14ac:dyDescent="0.35">
      <c r="A8" s="15" t="s">
        <v>99</v>
      </c>
      <c r="B8" s="4">
        <v>40</v>
      </c>
      <c r="C8" s="4">
        <v>0.2</v>
      </c>
      <c r="D8" s="4">
        <f t="shared" ref="D8:D20" si="0">B8*C8</f>
        <v>8</v>
      </c>
      <c r="E8" s="4">
        <v>0</v>
      </c>
      <c r="F8" s="4">
        <f t="shared" ref="F8:F16" si="1">D8*E8</f>
        <v>0</v>
      </c>
      <c r="G8" s="4">
        <f t="shared" ref="G8:G20" si="2">F8*0.05</f>
        <v>0</v>
      </c>
      <c r="H8" s="4">
        <f t="shared" ref="H8:H16" si="3">F8*0.1</f>
        <v>0</v>
      </c>
      <c r="I8" s="7">
        <f t="shared" ref="I8:I16" si="4">$F$2*F8+$G$2*G8+$H$2*H8</f>
        <v>0</v>
      </c>
    </row>
    <row r="9" spans="1:9" x14ac:dyDescent="0.35">
      <c r="A9" s="3" t="s">
        <v>74</v>
      </c>
      <c r="B9" s="5"/>
      <c r="C9" s="5"/>
      <c r="D9" s="4"/>
      <c r="E9" s="5"/>
      <c r="F9" s="4"/>
      <c r="G9" s="4"/>
      <c r="H9" s="4"/>
      <c r="I9" s="7"/>
    </row>
    <row r="10" spans="1:9" x14ac:dyDescent="0.35">
      <c r="A10" s="15" t="s">
        <v>75</v>
      </c>
      <c r="B10" s="5"/>
      <c r="C10" s="4" t="s">
        <v>76</v>
      </c>
      <c r="D10" s="4"/>
      <c r="E10" s="5"/>
      <c r="F10" s="4"/>
      <c r="G10" s="4"/>
      <c r="H10" s="4"/>
      <c r="I10" s="7"/>
    </row>
    <row r="11" spans="1:9" ht="15.5" x14ac:dyDescent="0.35">
      <c r="A11" s="16" t="s">
        <v>77</v>
      </c>
      <c r="B11" s="4">
        <v>2</v>
      </c>
      <c r="C11" s="4">
        <v>1</v>
      </c>
      <c r="D11" s="4">
        <f t="shared" si="0"/>
        <v>2</v>
      </c>
      <c r="E11" s="4">
        <v>0</v>
      </c>
      <c r="F11" s="4">
        <f t="shared" si="1"/>
        <v>0</v>
      </c>
      <c r="G11" s="4">
        <f t="shared" si="2"/>
        <v>0</v>
      </c>
      <c r="H11" s="4">
        <f t="shared" si="3"/>
        <v>0</v>
      </c>
      <c r="I11" s="7">
        <f t="shared" si="4"/>
        <v>0</v>
      </c>
    </row>
    <row r="12" spans="1:9" ht="15.5" x14ac:dyDescent="0.35">
      <c r="A12" s="16" t="s">
        <v>35</v>
      </c>
      <c r="B12" s="4">
        <v>0.5</v>
      </c>
      <c r="C12" s="4">
        <v>1</v>
      </c>
      <c r="D12" s="4">
        <f t="shared" si="0"/>
        <v>0.5</v>
      </c>
      <c r="E12" s="4">
        <v>0</v>
      </c>
      <c r="F12" s="4">
        <f t="shared" si="1"/>
        <v>0</v>
      </c>
      <c r="G12" s="4">
        <f t="shared" si="2"/>
        <v>0</v>
      </c>
      <c r="H12" s="4">
        <f t="shared" si="3"/>
        <v>0</v>
      </c>
      <c r="I12" s="7">
        <f t="shared" si="4"/>
        <v>0</v>
      </c>
    </row>
    <row r="13" spans="1:9" ht="15.5" x14ac:dyDescent="0.35">
      <c r="A13" s="16" t="s">
        <v>78</v>
      </c>
      <c r="B13" s="4">
        <v>0.5</v>
      </c>
      <c r="C13" s="4">
        <v>1</v>
      </c>
      <c r="D13" s="4">
        <f t="shared" si="0"/>
        <v>0.5</v>
      </c>
      <c r="E13" s="4">
        <v>0</v>
      </c>
      <c r="F13" s="4">
        <f t="shared" si="1"/>
        <v>0</v>
      </c>
      <c r="G13" s="4">
        <f t="shared" si="2"/>
        <v>0</v>
      </c>
      <c r="H13" s="4">
        <f t="shared" si="3"/>
        <v>0</v>
      </c>
      <c r="I13" s="7">
        <f t="shared" si="4"/>
        <v>0</v>
      </c>
    </row>
    <row r="14" spans="1:9" ht="15.5" x14ac:dyDescent="0.35">
      <c r="A14" s="16" t="s">
        <v>79</v>
      </c>
      <c r="B14" s="4">
        <v>0.5</v>
      </c>
      <c r="C14" s="4">
        <v>1</v>
      </c>
      <c r="D14" s="4">
        <f t="shared" si="0"/>
        <v>0.5</v>
      </c>
      <c r="E14" s="4">
        <v>0</v>
      </c>
      <c r="F14" s="4">
        <f t="shared" si="1"/>
        <v>0</v>
      </c>
      <c r="G14" s="4">
        <f t="shared" si="2"/>
        <v>0</v>
      </c>
      <c r="H14" s="4">
        <f t="shared" si="3"/>
        <v>0</v>
      </c>
      <c r="I14" s="7">
        <f t="shared" si="4"/>
        <v>0</v>
      </c>
    </row>
    <row r="15" spans="1:9" ht="15.5" x14ac:dyDescent="0.35">
      <c r="A15" s="16" t="s">
        <v>80</v>
      </c>
      <c r="B15" s="4">
        <v>0.5</v>
      </c>
      <c r="C15" s="4">
        <v>1.2</v>
      </c>
      <c r="D15" s="4">
        <f t="shared" si="0"/>
        <v>0.6</v>
      </c>
      <c r="E15" s="4">
        <v>0</v>
      </c>
      <c r="F15" s="4">
        <f t="shared" si="1"/>
        <v>0</v>
      </c>
      <c r="G15" s="4">
        <f t="shared" si="2"/>
        <v>0</v>
      </c>
      <c r="H15" s="4">
        <f t="shared" si="3"/>
        <v>0</v>
      </c>
      <c r="I15" s="7">
        <f t="shared" si="4"/>
        <v>0</v>
      </c>
    </row>
    <row r="16" spans="1:9" ht="15.5" x14ac:dyDescent="0.35">
      <c r="A16" s="16" t="s">
        <v>81</v>
      </c>
      <c r="B16" s="4">
        <v>8</v>
      </c>
      <c r="C16" s="4">
        <v>1.2</v>
      </c>
      <c r="D16" s="4">
        <f t="shared" si="0"/>
        <v>9.6</v>
      </c>
      <c r="E16" s="4">
        <v>0</v>
      </c>
      <c r="F16" s="4">
        <f t="shared" si="1"/>
        <v>0</v>
      </c>
      <c r="G16" s="4">
        <f t="shared" si="2"/>
        <v>0</v>
      </c>
      <c r="H16" s="4">
        <f t="shared" si="3"/>
        <v>0</v>
      </c>
      <c r="I16" s="7">
        <f t="shared" si="4"/>
        <v>0</v>
      </c>
    </row>
    <row r="17" spans="1:9" x14ac:dyDescent="0.35">
      <c r="A17" s="16" t="s">
        <v>82</v>
      </c>
      <c r="B17" s="3" t="s">
        <v>100</v>
      </c>
      <c r="C17" s="3"/>
      <c r="D17" s="3"/>
      <c r="E17" s="3"/>
      <c r="F17" s="3"/>
      <c r="G17" s="3"/>
      <c r="H17" s="3"/>
      <c r="I17" s="3"/>
    </row>
    <row r="18" spans="1:9" x14ac:dyDescent="0.35">
      <c r="A18" s="16" t="s">
        <v>83</v>
      </c>
      <c r="B18" s="4">
        <v>4</v>
      </c>
      <c r="C18" s="4">
        <v>1</v>
      </c>
      <c r="D18" s="4">
        <f t="shared" si="0"/>
        <v>4</v>
      </c>
      <c r="E18" s="4">
        <v>0</v>
      </c>
      <c r="F18" s="4">
        <f t="shared" ref="F18" si="5">D18*E18</f>
        <v>0</v>
      </c>
      <c r="G18" s="4">
        <f t="shared" si="2"/>
        <v>0</v>
      </c>
      <c r="H18" s="4">
        <f t="shared" ref="H18" si="6">F18*0.1</f>
        <v>0</v>
      </c>
      <c r="I18" s="7">
        <f t="shared" ref="I18" si="7">$F$2*F18+$G$2*G18+$H$2*H18</f>
        <v>0</v>
      </c>
    </row>
    <row r="19" spans="1:9" ht="15.5" x14ac:dyDescent="0.35">
      <c r="A19" s="16" t="s">
        <v>84</v>
      </c>
      <c r="B19" s="4">
        <v>2</v>
      </c>
      <c r="C19" s="4">
        <v>1</v>
      </c>
      <c r="D19" s="4">
        <f t="shared" si="0"/>
        <v>2</v>
      </c>
      <c r="E19" s="4">
        <v>21</v>
      </c>
      <c r="F19" s="4">
        <f t="shared" ref="F19:F20" si="8">D19*E19</f>
        <v>42</v>
      </c>
      <c r="G19" s="4">
        <f t="shared" si="2"/>
        <v>2.1</v>
      </c>
      <c r="H19" s="4">
        <f t="shared" ref="H19:H20" si="9">F19*0.1</f>
        <v>4.2</v>
      </c>
      <c r="I19" s="6">
        <f>$F$2*F19+$G$2*G19+$H$2*H19</f>
        <v>2389.1489999999999</v>
      </c>
    </row>
    <row r="20" spans="1:9" x14ac:dyDescent="0.35">
      <c r="A20" s="16" t="s">
        <v>85</v>
      </c>
      <c r="B20" s="4">
        <v>4</v>
      </c>
      <c r="C20" s="4">
        <v>2</v>
      </c>
      <c r="D20" s="4">
        <f t="shared" si="0"/>
        <v>8</v>
      </c>
      <c r="E20" s="4">
        <v>41</v>
      </c>
      <c r="F20" s="4">
        <f t="shared" si="8"/>
        <v>328</v>
      </c>
      <c r="G20" s="4">
        <f t="shared" si="2"/>
        <v>16.400000000000002</v>
      </c>
      <c r="H20" s="4">
        <f t="shared" si="9"/>
        <v>32.800000000000004</v>
      </c>
      <c r="I20" s="6">
        <f t="shared" ref="I20" si="10">$F$2*F20+$G$2*G20+$H$2*H20</f>
        <v>18658.116000000002</v>
      </c>
    </row>
    <row r="21" spans="1:9" ht="15" x14ac:dyDescent="0.35">
      <c r="A21" s="10" t="s">
        <v>98</v>
      </c>
      <c r="B21" s="5"/>
      <c r="C21" s="5"/>
      <c r="D21" s="5"/>
      <c r="E21" s="5"/>
      <c r="F21" s="23">
        <f>ROUND(SUM(F5:H20),0)</f>
        <v>426</v>
      </c>
      <c r="G21" s="23"/>
      <c r="H21" s="23"/>
      <c r="I21" s="11">
        <f>ROUND(SUM(I5:I20),-2)</f>
        <v>21000</v>
      </c>
    </row>
    <row r="23" spans="1:9" x14ac:dyDescent="0.35">
      <c r="A23" s="17" t="s">
        <v>91</v>
      </c>
    </row>
    <row r="24" spans="1:9" ht="15.5" x14ac:dyDescent="0.35">
      <c r="A24" s="18" t="s">
        <v>92</v>
      </c>
    </row>
    <row r="25" spans="1:9" ht="15.5" x14ac:dyDescent="0.35">
      <c r="A25" s="18" t="s">
        <v>104</v>
      </c>
    </row>
    <row r="26" spans="1:9" ht="15.5" x14ac:dyDescent="0.35">
      <c r="A26" s="18" t="s">
        <v>93</v>
      </c>
    </row>
    <row r="27" spans="1:9" ht="15.5" x14ac:dyDescent="0.35">
      <c r="A27" s="18" t="s">
        <v>94</v>
      </c>
    </row>
    <row r="28" spans="1:9" ht="15.5" x14ac:dyDescent="0.35">
      <c r="A28" s="18" t="s">
        <v>95</v>
      </c>
    </row>
    <row r="29" spans="1:9" ht="15.5" x14ac:dyDescent="0.35">
      <c r="A29" s="18" t="s">
        <v>96</v>
      </c>
    </row>
    <row r="30" spans="1:9" ht="15.5" x14ac:dyDescent="0.35">
      <c r="A30" s="18" t="s">
        <v>97</v>
      </c>
    </row>
    <row r="31" spans="1:9" ht="15.5" x14ac:dyDescent="0.35">
      <c r="A31" s="18" t="s">
        <v>56</v>
      </c>
    </row>
    <row r="32" spans="1:9" ht="15.5" x14ac:dyDescent="0.35">
      <c r="A32" s="18" t="s">
        <v>63</v>
      </c>
    </row>
  </sheetData>
  <mergeCells count="2">
    <mergeCell ref="A3:A4"/>
    <mergeCell ref="F21:H2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0C3ED254CA8ACF42BC38E4C4654F1101" ma:contentTypeVersion="14" ma:contentTypeDescription="Create a new document." ma:contentTypeScope="" ma:versionID="46b2583a067f1805c4058a997842133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09a9333-2372-43c0-8c88-7482d0d1b77f" xmlns:ns6="99989e20-99e8-4e27-8e8c-531f68e85093" targetNamespace="http://schemas.microsoft.com/office/2006/metadata/properties" ma:root="true" ma:fieldsID="d2a1053ab4094b3f0318327e931efc6b" ns1:_="" ns2:_="" ns3:_="" ns4:_="" ns5:_="" ns6:_="">
    <xsd:import namespace="http://schemas.microsoft.com/sharepoint/v3"/>
    <xsd:import namespace="4ffa91fb-a0ff-4ac5-b2db-65c790d184a4"/>
    <xsd:import namespace="http://schemas.microsoft.com/sharepoint.v3"/>
    <xsd:import namespace="http://schemas.microsoft.com/sharepoint/v3/fields"/>
    <xsd:import namespace="009a9333-2372-43c0-8c88-7482d0d1b77f"/>
    <xsd:import namespace="99989e20-99e8-4e27-8e8c-531f68e8509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085d09f8-e969-4227-9941-00d9df14e2cd}" ma:internalName="TaxCatchAllLabel" ma:readOnly="true" ma:showField="CatchAllDataLabel" ma:web="99989e20-99e8-4e27-8e8c-531f68e8509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085d09f8-e969-4227-9941-00d9df14e2cd}" ma:internalName="TaxCatchAll" ma:showField="CatchAllData" ma:web="99989e20-99e8-4e27-8e8c-531f68e85093">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9a9333-2372-43c0-8c88-7482d0d1b77f" elementFormDefault="qualified">
    <xsd:import namespace="http://schemas.microsoft.com/office/2006/documentManagement/types"/>
    <xsd:import namespace="http://schemas.microsoft.com/office/infopath/2007/PartnerControls"/>
    <xsd:element name="MediaServiceMetadata" ma:index="29" nillable="true" ma:displayName="MediaServiceMetadata" ma:hidden="true" ma:internalName="MediaServiceMetadata" ma:readOnly="true">
      <xsd:simpleType>
        <xsd:restriction base="dms:Note"/>
      </xsd:simpleType>
    </xsd:element>
    <xsd:element name="MediaServiceFastMetadata" ma:index="30" nillable="true" ma:displayName="MediaServiceFastMetadata" ma:hidden="true" ma:internalName="MediaServiceFastMetadata" ma:readOnly="true">
      <xsd:simpleType>
        <xsd:restriction base="dms:Note"/>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DateTaken" ma:index="37" nillable="true" ma:displayName="MediaServiceDateTaken" ma:hidden="true" ma:internalName="MediaServiceDateTaken" ma:readOnly="true">
      <xsd:simpleType>
        <xsd:restriction base="dms:Text"/>
      </xsd:simpleType>
    </xsd:element>
    <xsd:element name="MediaServiceLocation" ma:index="3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989e20-99e8-4e27-8e8c-531f68e85093" elementFormDefault="qualified">
    <xsd:import namespace="http://schemas.microsoft.com/office/2006/documentManagement/types"/>
    <xsd:import namespace="http://schemas.microsoft.com/office/infopath/2007/PartnerControls"/>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2020-12-05T00:50:53+00:00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599C7C-53F2-4FF9-9189-BABADC7D15BF}">
  <ds:schemaRefs>
    <ds:schemaRef ds:uri="Microsoft.SharePoint.Taxonomy.ContentTypeSync"/>
  </ds:schemaRefs>
</ds:datastoreItem>
</file>

<file path=customXml/itemProps2.xml><?xml version="1.0" encoding="utf-8"?>
<ds:datastoreItem xmlns:ds="http://schemas.openxmlformats.org/officeDocument/2006/customXml" ds:itemID="{C9840832-0AA0-4505-B262-43E06BB162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009a9333-2372-43c0-8c88-7482d0d1b77f"/>
    <ds:schemaRef ds:uri="99989e20-99e8-4e27-8e8c-531f68e850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24AD47-26A2-48A4-A4BB-7379C639E6F5}">
  <ds:schemaRefs>
    <ds:schemaRef ds:uri="http://schemas.microsoft.com/office/2006/metadata/properties"/>
    <ds:schemaRef ds:uri="http://schemas.microsoft.com/office/infopath/2007/PartnerControls"/>
    <ds:schemaRef ds:uri="http://schemas.microsoft.com/sharepoint/v3/fields"/>
    <ds:schemaRef ds:uri="http://schemas.microsoft.com/sharepoint/v3"/>
    <ds:schemaRef ds:uri="4ffa91fb-a0ff-4ac5-b2db-65c790d184a4"/>
    <ds:schemaRef ds:uri="http://schemas.microsoft.com/sharepoint.v3"/>
  </ds:schemaRefs>
</ds:datastoreItem>
</file>

<file path=customXml/itemProps4.xml><?xml version="1.0" encoding="utf-8"?>
<ds:datastoreItem xmlns:ds="http://schemas.openxmlformats.org/officeDocument/2006/customXml" ds:itemID="{AAD6CD4D-D6FF-40DA-A61D-F92E7A59C4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Wrigley, William</cp:lastModifiedBy>
  <dcterms:created xsi:type="dcterms:W3CDTF">2017-04-28T13:54:41Z</dcterms:created>
  <dcterms:modified xsi:type="dcterms:W3CDTF">2021-03-22T14:40:25Z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0x0101000C3ED254CA8ACF42BC38E4C4654F1101</vt:lpwstr>
  </property>
</Properties>
</file>