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sharepoint.com/sites/GasSTAR/Shared Documents/General/ICR/2021 NGS-MC Renewal/NGS Documents/"/>
    </mc:Choice>
  </mc:AlternateContent>
  <xr:revisionPtr revIDLastSave="232" documentId="8_{B8AA3C4E-44D3-403F-928F-E2068F4B6248}" xr6:coauthVersionLast="45" xr6:coauthVersionMax="45" xr10:uidLastSave="{99782C2F-F263-4740-B7DB-DC8E2536890F}"/>
  <workbookProtection workbookAlgorithmName="SHA-512" workbookHashValue="sttw9Cl7+002sa+QOXfgYG+ugQgJ3Qy9nh7p5MSxaBiJCW+L6uQLRMgxvPZ4zrMr59XuleJ4/VK6CLFtK9qGHg==" workbookSaltValue="xTgYQ9lXA/23JgU4WolMSw==" workbookSpinCount="100000" lockStructure="1"/>
  <bookViews>
    <workbookView xWindow="-109" yWindow="-109" windowWidth="26301" windowHeight="14305" tabRatio="732" xr2:uid="{00000000-000D-0000-FFFF-FFFF00000000}"/>
  </bookViews>
  <sheets>
    <sheet name="Partner Info and ToC" sheetId="10" r:id="rId1"/>
    <sheet name="Dehydrator Vents" sheetId="7" r:id="rId2"/>
    <sheet name="Pneumatic Controllers" sheetId="13" r:id="rId3"/>
    <sheet name="Additional Activities" sheetId="1" r:id="rId4"/>
    <sheet name="references" sheetId="11" r:id="rId5"/>
    <sheet name="Compiled-Dehydrator" sheetId="15" state="hidden" r:id="rId6"/>
    <sheet name="Compiled-Pneumatic" sheetId="16" state="hidden" r:id="rId7"/>
    <sheet name="Compiled-Additional" sheetId="17" state="hidden" r:id="rId8"/>
    <sheet name="compiled-FLOW" sheetId="18" state="hidden" r:id="rId9"/>
    <sheet name="production_partners" sheetId="14" state="hidden" r:id="rId10"/>
    <sheet name="production_activities" sheetId="4" state="hidden" r:id="rId11"/>
    <sheet name="picklists" sheetId="2" state="hidden" r:id="rId12"/>
  </sheets>
  <definedNames>
    <definedName name="activities">production_activities!$A$2:$A$93</definedName>
    <definedName name="autoCalcSunset">picklists!$D$2:$D$4</definedName>
    <definedName name="calc_methodologies">picklists!$B$2:$B$6</definedName>
    <definedName name="default_CH4_content">references!$B$15</definedName>
    <definedName name="default_hours">references!$B$14</definedName>
    <definedName name="Efficiency">references!$B$6</definedName>
    <definedName name="Emission_Factor">references!$B$5</definedName>
    <definedName name="partners">production_partners!$A$2:$A$20</definedName>
    <definedName name="pneumatic_highbleed_EF">references!$B$11</definedName>
    <definedName name="pneumatic_lowbleed_EF">references!$B$10</definedName>
    <definedName name="_xlnm.Print_Area" localSheetId="0">'Partner Info and ToC'!$A$1:$C$23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A3" i="2" s="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2" i="10"/>
  <c r="D5" i="1" l="1"/>
  <c r="D6"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4" i="1"/>
  <c r="D13" i="1" l="1"/>
  <c r="D12" i="1"/>
  <c r="D11" i="1"/>
  <c r="D10" i="1"/>
  <c r="D9" i="1"/>
  <c r="D8" i="1"/>
  <c r="D7" i="1"/>
  <c r="I8" i="17" l="1"/>
  <c r="I7" i="17"/>
  <c r="I6" i="17"/>
  <c r="I5" i="17"/>
  <c r="I4" i="17"/>
  <c r="I3" i="17"/>
  <c r="I2" i="17"/>
  <c r="H8" i="17"/>
  <c r="H6" i="17"/>
  <c r="H5" i="17"/>
  <c r="H4" i="17"/>
  <c r="H3" i="17"/>
  <c r="H2" i="17"/>
  <c r="G8" i="17"/>
  <c r="G3" i="17"/>
  <c r="D8" i="17"/>
  <c r="D7" i="17"/>
  <c r="D6" i="17"/>
  <c r="D5" i="17"/>
  <c r="D4" i="17"/>
  <c r="L52" i="18" s="1"/>
  <c r="D3" i="17"/>
  <c r="D2" i="17"/>
  <c r="K50" i="18" s="1"/>
  <c r="F7" i="16"/>
  <c r="F31" i="18" s="1"/>
  <c r="F6" i="16"/>
  <c r="F30" i="18" s="1"/>
  <c r="F5" i="16"/>
  <c r="F29" i="18" s="1"/>
  <c r="F4" i="16"/>
  <c r="F28" i="18" s="1"/>
  <c r="F3" i="16"/>
  <c r="F27" i="18" s="1"/>
  <c r="F2" i="16"/>
  <c r="F26" i="18" s="1"/>
  <c r="D7" i="16"/>
  <c r="E6" i="16"/>
  <c r="E5" i="16"/>
  <c r="D4" i="16"/>
  <c r="D28" i="18" s="1"/>
  <c r="D3" i="16"/>
  <c r="K7" i="15"/>
  <c r="I6" i="15"/>
  <c r="K5" i="15"/>
  <c r="I4" i="15"/>
  <c r="K3" i="15"/>
  <c r="D7" i="15"/>
  <c r="B9" i="7"/>
  <c r="D5" i="15"/>
  <c r="D4" i="15"/>
  <c r="M4" i="18" s="1"/>
  <c r="B6" i="7"/>
  <c r="F73" i="18"/>
  <c r="F72" i="18"/>
  <c r="F71" i="18"/>
  <c r="F70" i="18"/>
  <c r="F69" i="18"/>
  <c r="F68" i="18"/>
  <c r="F67" i="18"/>
  <c r="F66" i="18"/>
  <c r="M65" i="18"/>
  <c r="F65" i="18"/>
  <c r="F64" i="18"/>
  <c r="F63" i="18"/>
  <c r="F62" i="18"/>
  <c r="M61" i="18"/>
  <c r="F61" i="18"/>
  <c r="F60" i="18"/>
  <c r="F59" i="18"/>
  <c r="F58" i="18"/>
  <c r="F57" i="18"/>
  <c r="F56" i="18"/>
  <c r="F55" i="18"/>
  <c r="F54" i="18"/>
  <c r="F53" i="18"/>
  <c r="F52" i="18"/>
  <c r="F51" i="18"/>
  <c r="F50" i="18"/>
  <c r="M41" i="18"/>
  <c r="F36" i="18"/>
  <c r="F32" i="18"/>
  <c r="F25" i="18"/>
  <c r="F24" i="18"/>
  <c r="F23" i="18"/>
  <c r="F22" i="18"/>
  <c r="F21" i="18"/>
  <c r="F20" i="18"/>
  <c r="F19" i="18"/>
  <c r="F18" i="18"/>
  <c r="F17" i="18"/>
  <c r="F16" i="18"/>
  <c r="F15" i="18"/>
  <c r="F14" i="18"/>
  <c r="F13" i="18"/>
  <c r="F12" i="18"/>
  <c r="F11" i="18"/>
  <c r="F10" i="18"/>
  <c r="F9" i="18"/>
  <c r="F8" i="18"/>
  <c r="F7" i="18"/>
  <c r="F6" i="18"/>
  <c r="F5" i="18"/>
  <c r="F4" i="18"/>
  <c r="F3" i="18"/>
  <c r="F2" i="18"/>
  <c r="G9" i="17"/>
  <c r="G10" i="17"/>
  <c r="G11" i="17"/>
  <c r="G12" i="17"/>
  <c r="G13" i="17"/>
  <c r="G14" i="17"/>
  <c r="G15" i="17"/>
  <c r="G16" i="17"/>
  <c r="G17" i="17"/>
  <c r="G18" i="17"/>
  <c r="G19" i="17"/>
  <c r="G20" i="17"/>
  <c r="G21" i="17"/>
  <c r="G22" i="17"/>
  <c r="G23" i="17"/>
  <c r="G24" i="17"/>
  <c r="G25" i="17"/>
  <c r="F11" i="1"/>
  <c r="E9" i="17" s="1"/>
  <c r="F12" i="1"/>
  <c r="E10" i="17" s="1"/>
  <c r="F13" i="1"/>
  <c r="E11" i="17" s="1"/>
  <c r="M2" i="17"/>
  <c r="K2" i="17"/>
  <c r="J2" i="17"/>
  <c r="B2" i="17"/>
  <c r="M3" i="17"/>
  <c r="M4" i="17"/>
  <c r="M5" i="17"/>
  <c r="M6" i="17"/>
  <c r="M7" i="17"/>
  <c r="M8" i="17"/>
  <c r="M9" i="17"/>
  <c r="M10" i="17"/>
  <c r="M11" i="17"/>
  <c r="M12" i="17"/>
  <c r="M13" i="17"/>
  <c r="M14" i="17"/>
  <c r="M15" i="17"/>
  <c r="M16" i="17"/>
  <c r="M17" i="17"/>
  <c r="M18" i="17"/>
  <c r="M19" i="17"/>
  <c r="M20" i="17"/>
  <c r="M21" i="17"/>
  <c r="M22" i="17"/>
  <c r="M23" i="17"/>
  <c r="M24" i="17"/>
  <c r="M25" i="17"/>
  <c r="K3" i="17"/>
  <c r="K4" i="17"/>
  <c r="K5" i="17"/>
  <c r="K6" i="17"/>
  <c r="K7" i="17"/>
  <c r="K8" i="17"/>
  <c r="K9" i="17"/>
  <c r="K10" i="17"/>
  <c r="K11" i="17"/>
  <c r="K12" i="17"/>
  <c r="K13" i="17"/>
  <c r="K14" i="17"/>
  <c r="K15" i="17"/>
  <c r="K16" i="17"/>
  <c r="K17" i="17"/>
  <c r="K18" i="17"/>
  <c r="K19" i="17"/>
  <c r="K20" i="17"/>
  <c r="K21" i="17"/>
  <c r="K22" i="17"/>
  <c r="K23" i="17"/>
  <c r="K24" i="17"/>
  <c r="K25" i="17"/>
  <c r="J3" i="17"/>
  <c r="J4" i="17"/>
  <c r="J5" i="17"/>
  <c r="J6" i="17"/>
  <c r="J7" i="17"/>
  <c r="J8" i="17"/>
  <c r="J9" i="17"/>
  <c r="J10" i="17"/>
  <c r="J11" i="17"/>
  <c r="J12" i="17"/>
  <c r="J13" i="17"/>
  <c r="J14" i="17"/>
  <c r="J15" i="17"/>
  <c r="J16" i="17"/>
  <c r="J17" i="17"/>
  <c r="J18" i="17"/>
  <c r="J19" i="17"/>
  <c r="J20" i="17"/>
  <c r="J21" i="17"/>
  <c r="J22" i="17"/>
  <c r="J23" i="17"/>
  <c r="J24" i="17"/>
  <c r="J25" i="17"/>
  <c r="I9" i="17"/>
  <c r="I10" i="17"/>
  <c r="I11" i="17"/>
  <c r="I12" i="17"/>
  <c r="I13" i="17"/>
  <c r="I14" i="17"/>
  <c r="I15" i="17"/>
  <c r="I16" i="17"/>
  <c r="I17" i="17"/>
  <c r="I18" i="17"/>
  <c r="I19" i="17"/>
  <c r="I20" i="17"/>
  <c r="I21" i="17"/>
  <c r="I22" i="17"/>
  <c r="I23" i="17"/>
  <c r="I24" i="17"/>
  <c r="I25" i="17"/>
  <c r="H7" i="17"/>
  <c r="H9" i="17"/>
  <c r="H10" i="17"/>
  <c r="H11" i="17"/>
  <c r="H12" i="17"/>
  <c r="H13" i="17"/>
  <c r="H14" i="17"/>
  <c r="H15" i="17"/>
  <c r="H16" i="17"/>
  <c r="H17" i="17"/>
  <c r="H18" i="17"/>
  <c r="H19" i="17"/>
  <c r="H20" i="17"/>
  <c r="H21" i="17"/>
  <c r="H22" i="17"/>
  <c r="H23" i="17"/>
  <c r="H24" i="17"/>
  <c r="H25" i="17"/>
  <c r="D9" i="17"/>
  <c r="L57" i="18" s="1"/>
  <c r="D10" i="17"/>
  <c r="K58" i="18" s="1"/>
  <c r="D11" i="17"/>
  <c r="J59" i="18" s="1"/>
  <c r="D12" i="17"/>
  <c r="D13" i="17"/>
  <c r="D14" i="17"/>
  <c r="D15" i="17"/>
  <c r="D16" i="17"/>
  <c r="D17" i="17"/>
  <c r="D18" i="17"/>
  <c r="D19" i="17"/>
  <c r="D20" i="17"/>
  <c r="D21" i="17"/>
  <c r="M69" i="18" s="1"/>
  <c r="D22" i="17"/>
  <c r="D23" i="17"/>
  <c r="D24" i="17"/>
  <c r="D25" i="17"/>
  <c r="M73" i="18" s="1"/>
  <c r="B3" i="17"/>
  <c r="B4" i="17"/>
  <c r="B5" i="17"/>
  <c r="B6" i="17"/>
  <c r="B7" i="17"/>
  <c r="B8" i="17"/>
  <c r="B9" i="17"/>
  <c r="B10" i="17"/>
  <c r="B11" i="17"/>
  <c r="B12" i="17"/>
  <c r="B13" i="17"/>
  <c r="B14" i="17"/>
  <c r="B15" i="17"/>
  <c r="B16" i="17"/>
  <c r="B17" i="17"/>
  <c r="B18" i="17"/>
  <c r="B19" i="17"/>
  <c r="B20" i="17"/>
  <c r="B21" i="17"/>
  <c r="B22" i="17"/>
  <c r="B23" i="17"/>
  <c r="B24" i="17"/>
  <c r="B25" i="17"/>
  <c r="G2" i="16"/>
  <c r="G3" i="16"/>
  <c r="G4" i="16"/>
  <c r="G5" i="16"/>
  <c r="G6" i="16"/>
  <c r="G7" i="16"/>
  <c r="G8" i="16"/>
  <c r="G9" i="16"/>
  <c r="G10" i="16"/>
  <c r="G11" i="16"/>
  <c r="G12" i="16"/>
  <c r="G13" i="16"/>
  <c r="G14" i="16"/>
  <c r="G15" i="16"/>
  <c r="G16" i="16"/>
  <c r="G17" i="16"/>
  <c r="G18" i="16"/>
  <c r="G19" i="16"/>
  <c r="G20" i="16"/>
  <c r="G21" i="16"/>
  <c r="G22" i="16"/>
  <c r="G23" i="16"/>
  <c r="G24" i="16"/>
  <c r="G25" i="16"/>
  <c r="A4" i="17"/>
  <c r="A5" i="17"/>
  <c r="A8" i="17"/>
  <c r="A9" i="17"/>
  <c r="A12" i="17"/>
  <c r="A13" i="17"/>
  <c r="A16" i="17"/>
  <c r="A17" i="17"/>
  <c r="A20" i="17"/>
  <c r="A21" i="17"/>
  <c r="A24" i="17"/>
  <c r="A25" i="17"/>
  <c r="M2" i="16"/>
  <c r="J2" i="16"/>
  <c r="E2" i="16"/>
  <c r="D2" i="16"/>
  <c r="B26" i="18" s="1"/>
  <c r="B2" i="16"/>
  <c r="J3" i="16"/>
  <c r="J4" i="16"/>
  <c r="J5" i="16"/>
  <c r="J6" i="16"/>
  <c r="J7" i="16"/>
  <c r="J8" i="16"/>
  <c r="J9" i="16"/>
  <c r="J10" i="16"/>
  <c r="J11" i="16"/>
  <c r="J12" i="16"/>
  <c r="J13" i="16"/>
  <c r="J14" i="16"/>
  <c r="J15" i="16"/>
  <c r="J16" i="16"/>
  <c r="J17" i="16"/>
  <c r="J18" i="16"/>
  <c r="J19" i="16"/>
  <c r="J20" i="16"/>
  <c r="J21" i="16"/>
  <c r="J22" i="16"/>
  <c r="J23" i="16"/>
  <c r="J24" i="16"/>
  <c r="J25" i="16"/>
  <c r="F8" i="16"/>
  <c r="F9" i="16"/>
  <c r="F33" i="18" s="1"/>
  <c r="F10" i="16"/>
  <c r="F34" i="18" s="1"/>
  <c r="F11" i="16"/>
  <c r="F35" i="18" s="1"/>
  <c r="F12" i="16"/>
  <c r="F13" i="16"/>
  <c r="F37" i="18" s="1"/>
  <c r="F14" i="16"/>
  <c r="F38" i="18" s="1"/>
  <c r="F15" i="16"/>
  <c r="F39" i="18" s="1"/>
  <c r="F16" i="16"/>
  <c r="F40" i="18" s="1"/>
  <c r="F17" i="16"/>
  <c r="F41" i="18" s="1"/>
  <c r="F18" i="16"/>
  <c r="F42" i="18" s="1"/>
  <c r="F19" i="16"/>
  <c r="F43" i="18" s="1"/>
  <c r="F20" i="16"/>
  <c r="F44" i="18" s="1"/>
  <c r="F21" i="16"/>
  <c r="F45" i="18" s="1"/>
  <c r="F22" i="16"/>
  <c r="F46" i="18" s="1"/>
  <c r="F23" i="16"/>
  <c r="F47" i="18" s="1"/>
  <c r="F24" i="16"/>
  <c r="F48" i="18" s="1"/>
  <c r="F25" i="16"/>
  <c r="F49" i="18" s="1"/>
  <c r="E8" i="16"/>
  <c r="E9" i="16"/>
  <c r="E10" i="16"/>
  <c r="E11" i="16"/>
  <c r="E12" i="16"/>
  <c r="E13" i="16"/>
  <c r="E14" i="16"/>
  <c r="E15" i="16"/>
  <c r="E16" i="16"/>
  <c r="E17" i="16"/>
  <c r="E18" i="16"/>
  <c r="E19" i="16"/>
  <c r="E20" i="16"/>
  <c r="E21" i="16"/>
  <c r="E22" i="16"/>
  <c r="E23" i="16"/>
  <c r="E24" i="16"/>
  <c r="E25" i="16"/>
  <c r="D8" i="16"/>
  <c r="D9" i="16"/>
  <c r="D10" i="16"/>
  <c r="K34" i="18" s="1"/>
  <c r="D11" i="16"/>
  <c r="C35" i="18" s="1"/>
  <c r="D12" i="16"/>
  <c r="D13" i="16"/>
  <c r="D14" i="16"/>
  <c r="D15" i="16"/>
  <c r="A39" i="18" s="1"/>
  <c r="D16" i="16"/>
  <c r="D40" i="18" s="1"/>
  <c r="D17" i="16"/>
  <c r="D18" i="16"/>
  <c r="D19" i="16"/>
  <c r="C43" i="18" s="1"/>
  <c r="D20" i="16"/>
  <c r="D21" i="16"/>
  <c r="D22" i="16"/>
  <c r="D23" i="16"/>
  <c r="D24" i="16"/>
  <c r="B48" i="18" s="1"/>
  <c r="D25" i="16"/>
  <c r="B3" i="16"/>
  <c r="B4" i="16"/>
  <c r="B5" i="16"/>
  <c r="B6" i="16"/>
  <c r="B7" i="16"/>
  <c r="B8" i="16"/>
  <c r="B9" i="16"/>
  <c r="B10" i="16"/>
  <c r="B11" i="16"/>
  <c r="B12" i="16"/>
  <c r="B13" i="16"/>
  <c r="B14" i="16"/>
  <c r="B15" i="16"/>
  <c r="B16" i="16"/>
  <c r="B17" i="16"/>
  <c r="B18" i="16"/>
  <c r="B19" i="16"/>
  <c r="B20" i="16"/>
  <c r="B21" i="16"/>
  <c r="B22" i="16"/>
  <c r="B23" i="16"/>
  <c r="B24" i="16"/>
  <c r="B25" i="16"/>
  <c r="M25" i="16"/>
  <c r="M24" i="16"/>
  <c r="M23" i="16"/>
  <c r="M22" i="16"/>
  <c r="M21" i="16"/>
  <c r="M20" i="16"/>
  <c r="M19" i="16"/>
  <c r="M18" i="16"/>
  <c r="M17" i="16"/>
  <c r="M16" i="16"/>
  <c r="M15" i="16"/>
  <c r="M14" i="16"/>
  <c r="M13" i="16"/>
  <c r="M12" i="16"/>
  <c r="M11" i="16"/>
  <c r="M10" i="16"/>
  <c r="M9" i="16"/>
  <c r="M8" i="16"/>
  <c r="M7" i="16"/>
  <c r="M6" i="16"/>
  <c r="M5" i="16"/>
  <c r="M4" i="16"/>
  <c r="M3" i="16"/>
  <c r="A4" i="16"/>
  <c r="A5" i="16"/>
  <c r="A8" i="16"/>
  <c r="A9" i="16"/>
  <c r="A12" i="16"/>
  <c r="A13" i="16"/>
  <c r="A16" i="16"/>
  <c r="A17" i="16"/>
  <c r="A20" i="16"/>
  <c r="A21" i="16"/>
  <c r="A24" i="16"/>
  <c r="A25" i="16"/>
  <c r="M2" i="15"/>
  <c r="J2" i="15"/>
  <c r="I2" i="15"/>
  <c r="D2" i="15"/>
  <c r="A2" i="18" s="1"/>
  <c r="M3" i="15"/>
  <c r="M4" i="15"/>
  <c r="M5" i="15"/>
  <c r="M6" i="15"/>
  <c r="M7" i="15"/>
  <c r="M8" i="15"/>
  <c r="M9" i="15"/>
  <c r="M10" i="15"/>
  <c r="M11" i="15"/>
  <c r="M12" i="15"/>
  <c r="M13" i="15"/>
  <c r="M14" i="15"/>
  <c r="M15" i="15"/>
  <c r="M16" i="15"/>
  <c r="M17" i="15"/>
  <c r="M18" i="15"/>
  <c r="M19" i="15"/>
  <c r="M20" i="15"/>
  <c r="M21" i="15"/>
  <c r="M22" i="15"/>
  <c r="M23" i="15"/>
  <c r="M24" i="15"/>
  <c r="M25" i="15"/>
  <c r="L8" i="15"/>
  <c r="L9" i="15"/>
  <c r="L10" i="15"/>
  <c r="L11" i="15"/>
  <c r="L12" i="15"/>
  <c r="L13" i="15"/>
  <c r="L14" i="15"/>
  <c r="L15" i="15"/>
  <c r="L16" i="15"/>
  <c r="L17" i="15"/>
  <c r="L18" i="15"/>
  <c r="L19" i="15"/>
  <c r="L20" i="15"/>
  <c r="L21" i="15"/>
  <c r="L22" i="15"/>
  <c r="L23" i="15"/>
  <c r="L24" i="15"/>
  <c r="L25" i="15"/>
  <c r="K8" i="15"/>
  <c r="K9" i="15"/>
  <c r="K10" i="15"/>
  <c r="K11" i="15"/>
  <c r="K12" i="15"/>
  <c r="K13" i="15"/>
  <c r="K14" i="15"/>
  <c r="K15" i="15"/>
  <c r="K16" i="15"/>
  <c r="K17" i="15"/>
  <c r="K18" i="15"/>
  <c r="K19" i="15"/>
  <c r="K20" i="15"/>
  <c r="K21" i="15"/>
  <c r="K22" i="15"/>
  <c r="K23" i="15"/>
  <c r="K24" i="15"/>
  <c r="K25" i="15"/>
  <c r="J3" i="15"/>
  <c r="J4" i="15"/>
  <c r="J5" i="15"/>
  <c r="J6" i="15"/>
  <c r="J7" i="15"/>
  <c r="J8" i="15"/>
  <c r="J9" i="15"/>
  <c r="J10" i="15"/>
  <c r="J11" i="15"/>
  <c r="J12" i="15"/>
  <c r="J13" i="15"/>
  <c r="J14" i="15"/>
  <c r="J15" i="15"/>
  <c r="J16" i="15"/>
  <c r="J17" i="15"/>
  <c r="J18" i="15"/>
  <c r="J19" i="15"/>
  <c r="J20" i="15"/>
  <c r="J21" i="15"/>
  <c r="J22" i="15"/>
  <c r="J23" i="15"/>
  <c r="J24" i="15"/>
  <c r="J25" i="15"/>
  <c r="I8" i="15"/>
  <c r="I9" i="15"/>
  <c r="I10" i="15"/>
  <c r="I11" i="15"/>
  <c r="I12" i="15"/>
  <c r="I13" i="15"/>
  <c r="I14" i="15"/>
  <c r="I15" i="15"/>
  <c r="I16" i="15"/>
  <c r="I17" i="15"/>
  <c r="I18" i="15"/>
  <c r="I19" i="15"/>
  <c r="I20" i="15"/>
  <c r="I21" i="15"/>
  <c r="I22" i="15"/>
  <c r="I23" i="15"/>
  <c r="I24" i="15"/>
  <c r="I25" i="15"/>
  <c r="E14" i="15"/>
  <c r="E15" i="15"/>
  <c r="E18" i="15"/>
  <c r="E19" i="15"/>
  <c r="E22" i="15"/>
  <c r="E23" i="15"/>
  <c r="D8" i="15"/>
  <c r="L8" i="18" s="1"/>
  <c r="D9" i="15"/>
  <c r="M9" i="18" s="1"/>
  <c r="D10" i="15"/>
  <c r="K10" i="18" s="1"/>
  <c r="D11" i="15"/>
  <c r="E11" i="18" s="1"/>
  <c r="D12" i="15"/>
  <c r="M12" i="18" s="1"/>
  <c r="D13" i="15"/>
  <c r="L13" i="18" s="1"/>
  <c r="D14" i="15"/>
  <c r="I14" i="18" s="1"/>
  <c r="D15" i="15"/>
  <c r="E15" i="18" s="1"/>
  <c r="D16" i="15"/>
  <c r="D17" i="15"/>
  <c r="L17" i="18" s="1"/>
  <c r="D18" i="15"/>
  <c r="I18" i="18" s="1"/>
  <c r="D19" i="15"/>
  <c r="J19" i="18" s="1"/>
  <c r="D20" i="15"/>
  <c r="M20" i="18" s="1"/>
  <c r="D21" i="15"/>
  <c r="L21" i="18" s="1"/>
  <c r="D22" i="15"/>
  <c r="I22" i="18" s="1"/>
  <c r="D23" i="15"/>
  <c r="J23" i="18" s="1"/>
  <c r="D24" i="15"/>
  <c r="D25" i="15"/>
  <c r="H25" i="18" s="1"/>
  <c r="B3" i="15"/>
  <c r="B4" i="15"/>
  <c r="B5" i="15"/>
  <c r="B6" i="15"/>
  <c r="B7" i="15"/>
  <c r="B8" i="15"/>
  <c r="B9" i="15"/>
  <c r="B10" i="15"/>
  <c r="B11" i="15"/>
  <c r="B12" i="15"/>
  <c r="B13" i="15"/>
  <c r="B14" i="15"/>
  <c r="B15" i="15"/>
  <c r="B16" i="15"/>
  <c r="B17" i="15"/>
  <c r="B18" i="15"/>
  <c r="B19" i="15"/>
  <c r="B20" i="15"/>
  <c r="B21" i="15"/>
  <c r="B22" i="15"/>
  <c r="B23" i="15"/>
  <c r="B24" i="15"/>
  <c r="B25" i="15"/>
  <c r="H8" i="15"/>
  <c r="H9" i="15"/>
  <c r="H10" i="15"/>
  <c r="H11" i="15"/>
  <c r="H12" i="15"/>
  <c r="H13" i="15"/>
  <c r="H14" i="15"/>
  <c r="H15" i="15"/>
  <c r="H16" i="15"/>
  <c r="H17" i="15"/>
  <c r="H18" i="15"/>
  <c r="H19" i="15"/>
  <c r="H20" i="15"/>
  <c r="H21" i="15"/>
  <c r="H22" i="15"/>
  <c r="H23" i="15"/>
  <c r="H24" i="15"/>
  <c r="H25" i="15"/>
  <c r="G2" i="15"/>
  <c r="B2" i="15"/>
  <c r="A2" i="15"/>
  <c r="G3" i="15"/>
  <c r="G4" i="15"/>
  <c r="G5" i="15"/>
  <c r="G6" i="15"/>
  <c r="G7" i="15"/>
  <c r="G8" i="15"/>
  <c r="G9" i="15"/>
  <c r="G10" i="15"/>
  <c r="G11" i="15"/>
  <c r="G12" i="15"/>
  <c r="G13" i="15"/>
  <c r="G14" i="15"/>
  <c r="G15" i="15"/>
  <c r="G16" i="15"/>
  <c r="G17" i="15"/>
  <c r="G18" i="15"/>
  <c r="G19" i="15"/>
  <c r="G20" i="15"/>
  <c r="G21" i="15"/>
  <c r="G22" i="15"/>
  <c r="G23" i="15"/>
  <c r="G24" i="15"/>
  <c r="G25" i="15"/>
  <c r="D4" i="10"/>
  <c r="C2" i="17" s="1"/>
  <c r="D1" i="10"/>
  <c r="A2" i="17" s="1"/>
  <c r="A8" i="15"/>
  <c r="A7" i="15"/>
  <c r="A6" i="15"/>
  <c r="A5" i="15"/>
  <c r="A19" i="15"/>
  <c r="A25" i="15"/>
  <c r="A17" i="15"/>
  <c r="A9" i="15"/>
  <c r="A24" i="15"/>
  <c r="A16" i="15"/>
  <c r="A23" i="15"/>
  <c r="A15" i="15"/>
  <c r="A22" i="15"/>
  <c r="A14" i="15"/>
  <c r="A21" i="15"/>
  <c r="A13" i="15"/>
  <c r="A20" i="15"/>
  <c r="A12" i="15"/>
  <c r="A4" i="15"/>
  <c r="A3" i="15"/>
  <c r="A11" i="15"/>
  <c r="A18" i="15"/>
  <c r="A10" i="15"/>
  <c r="C4"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5" i="13"/>
  <c r="H11" i="13"/>
  <c r="H12" i="13"/>
  <c r="H13" i="13"/>
  <c r="H14" i="13"/>
  <c r="H15" i="13"/>
  <c r="H16" i="13"/>
  <c r="H17" i="13"/>
  <c r="H14" i="16" s="1"/>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F11" i="13"/>
  <c r="F12" i="13"/>
  <c r="F13" i="13"/>
  <c r="F14" i="13"/>
  <c r="F15" i="13"/>
  <c r="F16" i="13"/>
  <c r="F17" i="13"/>
  <c r="F18" i="13"/>
  <c r="H15" i="16" s="1"/>
  <c r="F19" i="13"/>
  <c r="F20" i="13"/>
  <c r="F21" i="13"/>
  <c r="F22" i="13"/>
  <c r="H19" i="16" s="1"/>
  <c r="F23" i="13"/>
  <c r="F24" i="13"/>
  <c r="F25" i="13"/>
  <c r="H22" i="16"/>
  <c r="L22" i="16" s="1"/>
  <c r="F26" i="13"/>
  <c r="H23" i="16" s="1"/>
  <c r="F27" i="13"/>
  <c r="F28" i="13"/>
  <c r="H25" i="16" s="1"/>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B14" i="11"/>
  <c r="D4" i="13" s="1"/>
  <c r="B11" i="11"/>
  <c r="B10" i="11"/>
  <c r="K22" i="16"/>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4"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4"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5" i="7"/>
  <c r="D5" i="7" s="1"/>
  <c r="E2" i="15" s="1"/>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E25" i="15" s="1"/>
  <c r="D27" i="7"/>
  <c r="E24" i="15" s="1"/>
  <c r="D26" i="7"/>
  <c r="D25" i="7"/>
  <c r="D24" i="7"/>
  <c r="E21" i="15" s="1"/>
  <c r="D23" i="7"/>
  <c r="E20" i="15" s="1"/>
  <c r="D22" i="7"/>
  <c r="D21" i="7"/>
  <c r="D20" i="7"/>
  <c r="E17" i="15" s="1"/>
  <c r="D19" i="7"/>
  <c r="E16" i="15" s="1"/>
  <c r="D18" i="7"/>
  <c r="D17" i="7"/>
  <c r="D16" i="7"/>
  <c r="E13" i="15" s="1"/>
  <c r="D15" i="7"/>
  <c r="E12" i="15" s="1"/>
  <c r="D14" i="7"/>
  <c r="E11" i="15" s="1"/>
  <c r="D13" i="7"/>
  <c r="E10" i="15" s="1"/>
  <c r="D12" i="7"/>
  <c r="E9" i="15" s="1"/>
  <c r="D11" i="7"/>
  <c r="E8" i="15" s="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E25" i="17" s="1"/>
  <c r="F26" i="1"/>
  <c r="E24" i="17" s="1"/>
  <c r="F25" i="1"/>
  <c r="E23" i="17" s="1"/>
  <c r="F24" i="1"/>
  <c r="E22" i="17" s="1"/>
  <c r="F23" i="1"/>
  <c r="E21" i="17"/>
  <c r="F22" i="1"/>
  <c r="E20" i="17" s="1"/>
  <c r="F21" i="1"/>
  <c r="E19" i="17"/>
  <c r="F20" i="1"/>
  <c r="E18" i="17" s="1"/>
  <c r="F19" i="1"/>
  <c r="E17" i="17" s="1"/>
  <c r="F18" i="1"/>
  <c r="E16" i="17" s="1"/>
  <c r="F17" i="1"/>
  <c r="E15" i="17" s="1"/>
  <c r="F16" i="1"/>
  <c r="E14" i="17" s="1"/>
  <c r="F15" i="1"/>
  <c r="E13" i="17" s="1"/>
  <c r="F14" i="1"/>
  <c r="E12" i="17" s="1"/>
  <c r="J11" i="18" l="1"/>
  <c r="B18" i="18"/>
  <c r="E23" i="18"/>
  <c r="J15" i="18"/>
  <c r="E19" i="18"/>
  <c r="M22" i="18"/>
  <c r="G14" i="18"/>
  <c r="B22" i="18"/>
  <c r="M14" i="18"/>
  <c r="G18" i="18"/>
  <c r="B14" i="18"/>
  <c r="M18" i="18"/>
  <c r="G22" i="18"/>
  <c r="K14" i="16"/>
  <c r="L14" i="16"/>
  <c r="H18" i="16"/>
  <c r="J24" i="18"/>
  <c r="B24" i="18"/>
  <c r="J16" i="18"/>
  <c r="B16" i="18"/>
  <c r="K46" i="18"/>
  <c r="G46" i="18"/>
  <c r="C46" i="18"/>
  <c r="J46" i="18"/>
  <c r="B46" i="18"/>
  <c r="M46" i="18"/>
  <c r="I46" i="18"/>
  <c r="E46" i="18"/>
  <c r="A46" i="18"/>
  <c r="H46" i="18"/>
  <c r="D46" i="18"/>
  <c r="K42" i="18"/>
  <c r="G42" i="18"/>
  <c r="C42" i="18"/>
  <c r="J42" i="18"/>
  <c r="B42" i="18"/>
  <c r="M42" i="18"/>
  <c r="I42" i="18"/>
  <c r="E42" i="18"/>
  <c r="A42" i="18"/>
  <c r="L42" i="18"/>
  <c r="H42" i="18"/>
  <c r="D42" i="18"/>
  <c r="K38" i="18"/>
  <c r="G38" i="18"/>
  <c r="C38" i="18"/>
  <c r="M38" i="18"/>
  <c r="H38" i="18"/>
  <c r="B38" i="18"/>
  <c r="L38" i="18"/>
  <c r="A38" i="18"/>
  <c r="J38" i="18"/>
  <c r="E38" i="18"/>
  <c r="J71" i="18"/>
  <c r="B71" i="18"/>
  <c r="M71" i="18"/>
  <c r="I71" i="18"/>
  <c r="E71" i="18"/>
  <c r="A71" i="18"/>
  <c r="L71" i="18"/>
  <c r="H71" i="18"/>
  <c r="D71" i="18"/>
  <c r="G71" i="18"/>
  <c r="C71" i="18"/>
  <c r="J67" i="18"/>
  <c r="B67" i="18"/>
  <c r="M67" i="18"/>
  <c r="I67" i="18"/>
  <c r="E67" i="18"/>
  <c r="A67" i="18"/>
  <c r="L67" i="18"/>
  <c r="H67" i="18"/>
  <c r="D67" i="18"/>
  <c r="G67" i="18"/>
  <c r="C67" i="18"/>
  <c r="J63" i="18"/>
  <c r="B63" i="18"/>
  <c r="M63" i="18"/>
  <c r="I63" i="18"/>
  <c r="E63" i="18"/>
  <c r="A63" i="18"/>
  <c r="L63" i="18"/>
  <c r="H63" i="18"/>
  <c r="D63" i="18"/>
  <c r="G63" i="18"/>
  <c r="C63" i="18"/>
  <c r="A9" i="18"/>
  <c r="I9" i="18"/>
  <c r="C12" i="18"/>
  <c r="G12" i="18"/>
  <c r="L12" i="18"/>
  <c r="D13" i="18"/>
  <c r="J13" i="18"/>
  <c r="C16" i="18"/>
  <c r="G16" i="18"/>
  <c r="L16" i="18"/>
  <c r="D17" i="18"/>
  <c r="J17" i="18"/>
  <c r="C20" i="18"/>
  <c r="G20" i="18"/>
  <c r="L20" i="18"/>
  <c r="D21" i="18"/>
  <c r="J21" i="18"/>
  <c r="C24" i="18"/>
  <c r="G24" i="18"/>
  <c r="L24" i="18"/>
  <c r="D38" i="18"/>
  <c r="L39" i="18"/>
  <c r="L46" i="18"/>
  <c r="K63" i="18"/>
  <c r="K67" i="18"/>
  <c r="K71" i="18"/>
  <c r="H21" i="16"/>
  <c r="H17" i="16"/>
  <c r="C13" i="15"/>
  <c r="K23" i="18"/>
  <c r="G23" i="18"/>
  <c r="C23" i="18"/>
  <c r="K19" i="18"/>
  <c r="G19" i="18"/>
  <c r="C19" i="18"/>
  <c r="K15" i="18"/>
  <c r="G15" i="18"/>
  <c r="C15" i="18"/>
  <c r="K11" i="18"/>
  <c r="G11" i="18"/>
  <c r="C11" i="18"/>
  <c r="A23" i="16"/>
  <c r="A19" i="16"/>
  <c r="A15" i="16"/>
  <c r="A11" i="16"/>
  <c r="A7" i="16"/>
  <c r="A3" i="16"/>
  <c r="L49" i="18"/>
  <c r="H49" i="18"/>
  <c r="D49" i="18"/>
  <c r="K49" i="18"/>
  <c r="G49" i="18"/>
  <c r="C49" i="18"/>
  <c r="J49" i="18"/>
  <c r="B49" i="18"/>
  <c r="A49" i="18"/>
  <c r="M49" i="18"/>
  <c r="I49" i="18"/>
  <c r="L45" i="18"/>
  <c r="H45" i="18"/>
  <c r="D45" i="18"/>
  <c r="K45" i="18"/>
  <c r="G45" i="18"/>
  <c r="C45" i="18"/>
  <c r="J45" i="18"/>
  <c r="B45" i="18"/>
  <c r="E45" i="18"/>
  <c r="A45" i="18"/>
  <c r="M45" i="18"/>
  <c r="L41" i="18"/>
  <c r="H41" i="18"/>
  <c r="D41" i="18"/>
  <c r="K41" i="18"/>
  <c r="G41" i="18"/>
  <c r="J41" i="18"/>
  <c r="I41" i="18"/>
  <c r="A41" i="18"/>
  <c r="E41" i="18"/>
  <c r="C41" i="18"/>
  <c r="L37" i="18"/>
  <c r="H37" i="18"/>
  <c r="D37" i="18"/>
  <c r="J37" i="18"/>
  <c r="E37" i="18"/>
  <c r="I37" i="18"/>
  <c r="C37" i="18"/>
  <c r="M37" i="18"/>
  <c r="G37" i="18"/>
  <c r="B37" i="18"/>
  <c r="L33" i="18"/>
  <c r="M33" i="18"/>
  <c r="I33" i="18"/>
  <c r="E33" i="18"/>
  <c r="A23" i="17"/>
  <c r="A19" i="17"/>
  <c r="A15" i="17"/>
  <c r="A11" i="17"/>
  <c r="A7" i="17"/>
  <c r="A3" i="17"/>
  <c r="K70" i="18"/>
  <c r="G70" i="18"/>
  <c r="C70" i="18"/>
  <c r="J70" i="18"/>
  <c r="B70" i="18"/>
  <c r="M70" i="18"/>
  <c r="I70" i="18"/>
  <c r="E70" i="18"/>
  <c r="A70" i="18"/>
  <c r="H70" i="18"/>
  <c r="D70" i="18"/>
  <c r="K66" i="18"/>
  <c r="G66" i="18"/>
  <c r="C66" i="18"/>
  <c r="J66" i="18"/>
  <c r="B66" i="18"/>
  <c r="M66" i="18"/>
  <c r="I66" i="18"/>
  <c r="E66" i="18"/>
  <c r="A66" i="18"/>
  <c r="H66" i="18"/>
  <c r="D66" i="18"/>
  <c r="K62" i="18"/>
  <c r="G62" i="18"/>
  <c r="C62" i="18"/>
  <c r="J62" i="18"/>
  <c r="B62" i="18"/>
  <c r="M62" i="18"/>
  <c r="I62" i="18"/>
  <c r="E62" i="18"/>
  <c r="A62" i="18"/>
  <c r="H62" i="18"/>
  <c r="D62" i="18"/>
  <c r="A8" i="18"/>
  <c r="I8" i="18"/>
  <c r="D9" i="18"/>
  <c r="A11" i="18"/>
  <c r="L11" i="18"/>
  <c r="D12" i="18"/>
  <c r="H12" i="18"/>
  <c r="K13" i="18"/>
  <c r="C14" i="18"/>
  <c r="A15" i="18"/>
  <c r="L15" i="18"/>
  <c r="D16" i="18"/>
  <c r="H16" i="18"/>
  <c r="M16" i="18"/>
  <c r="K17" i="18"/>
  <c r="C18" i="18"/>
  <c r="A19" i="18"/>
  <c r="L19" i="18"/>
  <c r="D20" i="18"/>
  <c r="H20" i="18"/>
  <c r="K21" i="18"/>
  <c r="C22" i="18"/>
  <c r="A23" i="18"/>
  <c r="L23" i="18"/>
  <c r="D24" i="18"/>
  <c r="H24" i="18"/>
  <c r="M24" i="18"/>
  <c r="G25" i="18"/>
  <c r="A33" i="18"/>
  <c r="A37" i="18"/>
  <c r="I38" i="18"/>
  <c r="J20" i="18"/>
  <c r="B20" i="18"/>
  <c r="J12" i="18"/>
  <c r="B12" i="18"/>
  <c r="H13" i="16"/>
  <c r="H9" i="16"/>
  <c r="L22" i="18"/>
  <c r="H22" i="18"/>
  <c r="D22" i="18"/>
  <c r="L18" i="18"/>
  <c r="H18" i="18"/>
  <c r="D18" i="18"/>
  <c r="L14" i="18"/>
  <c r="H14" i="18"/>
  <c r="D14" i="18"/>
  <c r="J10" i="18"/>
  <c r="G10" i="18"/>
  <c r="A22" i="16"/>
  <c r="A18" i="16"/>
  <c r="A14" i="16"/>
  <c r="A10" i="16"/>
  <c r="A6" i="16"/>
  <c r="A2" i="16"/>
  <c r="M48" i="18"/>
  <c r="I48" i="18"/>
  <c r="E48" i="18"/>
  <c r="A48" i="18"/>
  <c r="L48" i="18"/>
  <c r="H48" i="18"/>
  <c r="D48" i="18"/>
  <c r="K48" i="18"/>
  <c r="G48" i="18"/>
  <c r="C48" i="18"/>
  <c r="J48" i="18"/>
  <c r="M44" i="18"/>
  <c r="I44" i="18"/>
  <c r="E44" i="18"/>
  <c r="A44" i="18"/>
  <c r="L44" i="18"/>
  <c r="H44" i="18"/>
  <c r="D44" i="18"/>
  <c r="K44" i="18"/>
  <c r="G44" i="18"/>
  <c r="C44" i="18"/>
  <c r="B44" i="18"/>
  <c r="J44" i="18"/>
  <c r="M40" i="18"/>
  <c r="I40" i="18"/>
  <c r="E40" i="18"/>
  <c r="A40" i="18"/>
  <c r="H40" i="18"/>
  <c r="C40" i="18"/>
  <c r="L40" i="18"/>
  <c r="G40" i="18"/>
  <c r="B40" i="18"/>
  <c r="K40" i="18"/>
  <c r="M36" i="18"/>
  <c r="K36" i="18"/>
  <c r="C36" i="18"/>
  <c r="J36" i="18"/>
  <c r="B36" i="18"/>
  <c r="G36" i="18"/>
  <c r="M32" i="18"/>
  <c r="K32" i="18"/>
  <c r="C32" i="18"/>
  <c r="J32" i="18"/>
  <c r="B32" i="18"/>
  <c r="G32" i="18"/>
  <c r="A22" i="17"/>
  <c r="A18" i="17"/>
  <c r="A14" i="17"/>
  <c r="A10" i="17"/>
  <c r="A6" i="17"/>
  <c r="L73" i="18"/>
  <c r="H73" i="18"/>
  <c r="D73" i="18"/>
  <c r="K73" i="18"/>
  <c r="G73" i="18"/>
  <c r="C73" i="18"/>
  <c r="J73" i="18"/>
  <c r="B73" i="18"/>
  <c r="I73" i="18"/>
  <c r="E73" i="18"/>
  <c r="L69" i="18"/>
  <c r="H69" i="18"/>
  <c r="D69" i="18"/>
  <c r="K69" i="18"/>
  <c r="G69" i="18"/>
  <c r="C69" i="18"/>
  <c r="J69" i="18"/>
  <c r="B69" i="18"/>
  <c r="I69" i="18"/>
  <c r="E69" i="18"/>
  <c r="L65" i="18"/>
  <c r="H65" i="18"/>
  <c r="D65" i="18"/>
  <c r="K65" i="18"/>
  <c r="G65" i="18"/>
  <c r="C65" i="18"/>
  <c r="J65" i="18"/>
  <c r="B65" i="18"/>
  <c r="I65" i="18"/>
  <c r="E65" i="18"/>
  <c r="L61" i="18"/>
  <c r="H61" i="18"/>
  <c r="D61" i="18"/>
  <c r="K61" i="18"/>
  <c r="G61" i="18"/>
  <c r="C61" i="18"/>
  <c r="J61" i="18"/>
  <c r="B61" i="18"/>
  <c r="I61" i="18"/>
  <c r="E61" i="18"/>
  <c r="B8" i="18"/>
  <c r="J8" i="18"/>
  <c r="C10" i="18"/>
  <c r="B11" i="18"/>
  <c r="H11" i="18"/>
  <c r="M11" i="18"/>
  <c r="E12" i="18"/>
  <c r="I12" i="18"/>
  <c r="B13" i="18"/>
  <c r="G13" i="18"/>
  <c r="E14" i="18"/>
  <c r="J14" i="18"/>
  <c r="B15" i="18"/>
  <c r="H15" i="18"/>
  <c r="M15" i="18"/>
  <c r="E16" i="18"/>
  <c r="I16" i="18"/>
  <c r="B17" i="18"/>
  <c r="G17" i="18"/>
  <c r="E18" i="18"/>
  <c r="J18" i="18"/>
  <c r="B19" i="18"/>
  <c r="H19" i="18"/>
  <c r="M19" i="18"/>
  <c r="E20" i="18"/>
  <c r="I20" i="18"/>
  <c r="B21" i="18"/>
  <c r="G21" i="18"/>
  <c r="E22" i="18"/>
  <c r="J22" i="18"/>
  <c r="B23" i="18"/>
  <c r="H23" i="18"/>
  <c r="M23" i="18"/>
  <c r="E24" i="18"/>
  <c r="I24" i="18"/>
  <c r="C25" i="18"/>
  <c r="J40" i="18"/>
  <c r="E49" i="18"/>
  <c r="A61" i="18"/>
  <c r="L62" i="18"/>
  <c r="A65" i="18"/>
  <c r="L66" i="18"/>
  <c r="A69" i="18"/>
  <c r="L70" i="18"/>
  <c r="A73" i="18"/>
  <c r="K25" i="18"/>
  <c r="J25" i="18"/>
  <c r="B25" i="18"/>
  <c r="M25" i="18"/>
  <c r="I25" i="18"/>
  <c r="E25" i="18"/>
  <c r="A25" i="18"/>
  <c r="M21" i="18"/>
  <c r="I21" i="18"/>
  <c r="E21" i="18"/>
  <c r="A21" i="18"/>
  <c r="M17" i="18"/>
  <c r="I17" i="18"/>
  <c r="E17" i="18"/>
  <c r="A17" i="18"/>
  <c r="M13" i="18"/>
  <c r="I13" i="18"/>
  <c r="E13" i="18"/>
  <c r="A13" i="18"/>
  <c r="K9" i="18"/>
  <c r="L9" i="18"/>
  <c r="E9" i="18"/>
  <c r="J47" i="18"/>
  <c r="B47" i="18"/>
  <c r="M47" i="18"/>
  <c r="I47" i="18"/>
  <c r="E47" i="18"/>
  <c r="A47" i="18"/>
  <c r="L47" i="18"/>
  <c r="H47" i="18"/>
  <c r="D47" i="18"/>
  <c r="K47" i="18"/>
  <c r="G47" i="18"/>
  <c r="C47" i="18"/>
  <c r="J43" i="18"/>
  <c r="B43" i="18"/>
  <c r="M43" i="18"/>
  <c r="I43" i="18"/>
  <c r="E43" i="18"/>
  <c r="A43" i="18"/>
  <c r="L43" i="18"/>
  <c r="H43" i="18"/>
  <c r="D43" i="18"/>
  <c r="K43" i="18"/>
  <c r="G43" i="18"/>
  <c r="J39" i="18"/>
  <c r="B39" i="18"/>
  <c r="K39" i="18"/>
  <c r="E39" i="18"/>
  <c r="I39" i="18"/>
  <c r="D39" i="18"/>
  <c r="M39" i="18"/>
  <c r="H39" i="18"/>
  <c r="C39" i="18"/>
  <c r="J35" i="18"/>
  <c r="H35" i="18"/>
  <c r="G35" i="18"/>
  <c r="L35" i="18"/>
  <c r="D35" i="18"/>
  <c r="M72" i="18"/>
  <c r="I72" i="18"/>
  <c r="E72" i="18"/>
  <c r="A72" i="18"/>
  <c r="L72" i="18"/>
  <c r="H72" i="18"/>
  <c r="D72" i="18"/>
  <c r="K72" i="18"/>
  <c r="G72" i="18"/>
  <c r="C72" i="18"/>
  <c r="J72" i="18"/>
  <c r="B72" i="18"/>
  <c r="M68" i="18"/>
  <c r="I68" i="18"/>
  <c r="E68" i="18"/>
  <c r="A68" i="18"/>
  <c r="L68" i="18"/>
  <c r="H68" i="18"/>
  <c r="D68" i="18"/>
  <c r="K68" i="18"/>
  <c r="G68" i="18"/>
  <c r="C68" i="18"/>
  <c r="J68" i="18"/>
  <c r="B68" i="18"/>
  <c r="M64" i="18"/>
  <c r="I64" i="18"/>
  <c r="E64" i="18"/>
  <c r="A64" i="18"/>
  <c r="L64" i="18"/>
  <c r="H64" i="18"/>
  <c r="D64" i="18"/>
  <c r="K64" i="18"/>
  <c r="G64" i="18"/>
  <c r="C64" i="18"/>
  <c r="J64" i="18"/>
  <c r="B64" i="18"/>
  <c r="M60" i="18"/>
  <c r="I60" i="18"/>
  <c r="E60" i="18"/>
  <c r="A60" i="18"/>
  <c r="L60" i="18"/>
  <c r="H60" i="18"/>
  <c r="D60" i="18"/>
  <c r="K60" i="18"/>
  <c r="G60" i="18"/>
  <c r="C60" i="18"/>
  <c r="J60" i="18"/>
  <c r="B60" i="18"/>
  <c r="E8" i="18"/>
  <c r="M8" i="18"/>
  <c r="H9" i="18"/>
  <c r="D11" i="18"/>
  <c r="I11" i="18"/>
  <c r="A12" i="18"/>
  <c r="K12" i="18"/>
  <c r="C13" i="18"/>
  <c r="H13" i="18"/>
  <c r="A14" i="18"/>
  <c r="K14" i="18"/>
  <c r="D15" i="18"/>
  <c r="I15" i="18"/>
  <c r="A16" i="18"/>
  <c r="K16" i="18"/>
  <c r="C17" i="18"/>
  <c r="H17" i="18"/>
  <c r="A18" i="18"/>
  <c r="K18" i="18"/>
  <c r="D19" i="18"/>
  <c r="I19" i="18"/>
  <c r="A20" i="18"/>
  <c r="K20" i="18"/>
  <c r="C21" i="18"/>
  <c r="H21" i="18"/>
  <c r="A22" i="18"/>
  <c r="K22" i="18"/>
  <c r="D23" i="18"/>
  <c r="I23" i="18"/>
  <c r="A24" i="18"/>
  <c r="K24" i="18"/>
  <c r="D25" i="18"/>
  <c r="L25" i="18"/>
  <c r="K35" i="18"/>
  <c r="K37" i="18"/>
  <c r="G39" i="18"/>
  <c r="B41" i="18"/>
  <c r="I45" i="18"/>
  <c r="C6" i="15"/>
  <c r="L10" i="18"/>
  <c r="C8" i="18"/>
  <c r="G8" i="18"/>
  <c r="K8" i="18"/>
  <c r="B9" i="18"/>
  <c r="J9" i="18"/>
  <c r="A10" i="18"/>
  <c r="E10" i="18"/>
  <c r="I10" i="18"/>
  <c r="M10" i="18"/>
  <c r="D10" i="18"/>
  <c r="H10" i="18"/>
  <c r="D8" i="18"/>
  <c r="H8" i="18"/>
  <c r="C9" i="18"/>
  <c r="G9" i="18"/>
  <c r="B10" i="18"/>
  <c r="H10" i="16"/>
  <c r="D34" i="18"/>
  <c r="H34" i="18"/>
  <c r="L34" i="18"/>
  <c r="B33" i="18"/>
  <c r="J33" i="18"/>
  <c r="A34" i="18"/>
  <c r="E34" i="18"/>
  <c r="I34" i="18"/>
  <c r="M34" i="18"/>
  <c r="D32" i="18"/>
  <c r="H32" i="18"/>
  <c r="L32" i="18"/>
  <c r="C33" i="18"/>
  <c r="G33" i="18"/>
  <c r="K33" i="18"/>
  <c r="B34" i="18"/>
  <c r="J34" i="18"/>
  <c r="A35" i="18"/>
  <c r="E35" i="18"/>
  <c r="I35" i="18"/>
  <c r="M35" i="18"/>
  <c r="D36" i="18"/>
  <c r="H36" i="18"/>
  <c r="L36" i="18"/>
  <c r="H11" i="16"/>
  <c r="A32" i="18"/>
  <c r="E32" i="18"/>
  <c r="I32" i="18"/>
  <c r="D33" i="18"/>
  <c r="H33" i="18"/>
  <c r="C34" i="18"/>
  <c r="G34" i="18"/>
  <c r="B35" i="18"/>
  <c r="A36" i="18"/>
  <c r="E36" i="18"/>
  <c r="I36" i="18"/>
  <c r="C21" i="16"/>
  <c r="C23" i="15"/>
  <c r="C17" i="15"/>
  <c r="C7" i="16"/>
  <c r="C24" i="15"/>
  <c r="C10" i="15"/>
  <c r="C17" i="17"/>
  <c r="C20" i="15"/>
  <c r="C19" i="15"/>
  <c r="C22" i="15"/>
  <c r="C25" i="15"/>
  <c r="C14" i="15"/>
  <c r="C3" i="15"/>
  <c r="C18" i="16"/>
  <c r="C5" i="16"/>
  <c r="C10" i="17"/>
  <c r="C12" i="15"/>
  <c r="C7" i="15"/>
  <c r="C18" i="15"/>
  <c r="C15" i="15"/>
  <c r="C14" i="16"/>
  <c r="C2" i="16"/>
  <c r="C6" i="17"/>
  <c r="C23" i="16"/>
  <c r="C11" i="16"/>
  <c r="C22" i="17"/>
  <c r="K10" i="16"/>
  <c r="L10" i="16"/>
  <c r="K18" i="16"/>
  <c r="L18" i="16"/>
  <c r="H24" i="16"/>
  <c r="H20" i="16"/>
  <c r="H16" i="16"/>
  <c r="H12" i="16"/>
  <c r="K12" i="16" s="1"/>
  <c r="H8" i="16"/>
  <c r="L8" i="16" s="1"/>
  <c r="K25" i="16"/>
  <c r="L25" i="16"/>
  <c r="L15" i="16"/>
  <c r="K15" i="16"/>
  <c r="K9" i="16"/>
  <c r="L9" i="16"/>
  <c r="K21" i="16"/>
  <c r="L21" i="16"/>
  <c r="K11" i="16"/>
  <c r="L11" i="16"/>
  <c r="K23" i="16"/>
  <c r="L23" i="16"/>
  <c r="K17" i="16"/>
  <c r="L17" i="16"/>
  <c r="K19" i="16"/>
  <c r="L19" i="16"/>
  <c r="K13" i="16"/>
  <c r="L13" i="16"/>
  <c r="L24" i="16"/>
  <c r="K24" i="16"/>
  <c r="K20" i="16"/>
  <c r="L20" i="16"/>
  <c r="K16" i="16"/>
  <c r="L16" i="16"/>
  <c r="K56" i="18"/>
  <c r="E2" i="18"/>
  <c r="C19" i="16"/>
  <c r="C13" i="16"/>
  <c r="C6" i="16"/>
  <c r="C25" i="17"/>
  <c r="C14" i="17"/>
  <c r="C7" i="18"/>
  <c r="C9" i="15"/>
  <c r="C5" i="15"/>
  <c r="C16" i="15"/>
  <c r="C8" i="15"/>
  <c r="C2" i="15"/>
  <c r="C2" i="18" s="1"/>
  <c r="C22" i="16"/>
  <c r="C15" i="16"/>
  <c r="C10" i="16"/>
  <c r="C3" i="16"/>
  <c r="C27" i="18" s="1"/>
  <c r="C18" i="17"/>
  <c r="C9" i="17"/>
  <c r="H58" i="18"/>
  <c r="G59" i="18"/>
  <c r="L58" i="18"/>
  <c r="K59" i="18"/>
  <c r="D58" i="18"/>
  <c r="A57" i="18"/>
  <c r="M57" i="18"/>
  <c r="B57" i="18"/>
  <c r="J57" i="18"/>
  <c r="A58" i="18"/>
  <c r="E58" i="18"/>
  <c r="I58" i="18"/>
  <c r="M58" i="18"/>
  <c r="D59" i="18"/>
  <c r="H59" i="18"/>
  <c r="L59" i="18"/>
  <c r="I57" i="18"/>
  <c r="C57" i="18"/>
  <c r="G57" i="18"/>
  <c r="K57" i="18"/>
  <c r="B58" i="18"/>
  <c r="J58" i="18"/>
  <c r="A59" i="18"/>
  <c r="E59" i="18"/>
  <c r="I59" i="18"/>
  <c r="M59" i="18"/>
  <c r="E57" i="18"/>
  <c r="D57" i="18"/>
  <c r="H57" i="18"/>
  <c r="C58" i="18"/>
  <c r="G58" i="18"/>
  <c r="B59" i="18"/>
  <c r="B2" i="18"/>
  <c r="D6" i="16"/>
  <c r="D30" i="18" s="1"/>
  <c r="E3" i="16"/>
  <c r="E27" i="18" s="1"/>
  <c r="D5" i="16"/>
  <c r="G29" i="18" s="1"/>
  <c r="K6" i="15"/>
  <c r="D3" i="15"/>
  <c r="M3" i="18" s="1"/>
  <c r="I7" i="15"/>
  <c r="I7" i="18" s="1"/>
  <c r="E4" i="16"/>
  <c r="E28" i="18" s="1"/>
  <c r="I6" i="7"/>
  <c r="L6" i="15"/>
  <c r="L2" i="15"/>
  <c r="L2" i="18" s="1"/>
  <c r="I5" i="7"/>
  <c r="I7" i="7"/>
  <c r="I9" i="7"/>
  <c r="F7" i="13"/>
  <c r="H9" i="13"/>
  <c r="F5" i="13"/>
  <c r="K4" i="15"/>
  <c r="K4" i="18" s="1"/>
  <c r="M5" i="7"/>
  <c r="M9" i="7"/>
  <c r="B10" i="7"/>
  <c r="D10" i="7" s="1"/>
  <c r="E7" i="15" s="1"/>
  <c r="E7" i="18" s="1"/>
  <c r="B7" i="7"/>
  <c r="D7" i="7" s="1"/>
  <c r="E4" i="15" s="1"/>
  <c r="E4" i="18" s="1"/>
  <c r="I3" i="15"/>
  <c r="I8" i="7"/>
  <c r="M7" i="7"/>
  <c r="H6" i="13"/>
  <c r="J8" i="13"/>
  <c r="F10" i="13"/>
  <c r="J6" i="13"/>
  <c r="F8" i="1"/>
  <c r="E6" i="17" s="1"/>
  <c r="E54" i="18" s="1"/>
  <c r="M8" i="7"/>
  <c r="D9" i="7"/>
  <c r="E6" i="15" s="1"/>
  <c r="F10" i="1"/>
  <c r="E8" i="17" s="1"/>
  <c r="E56" i="18" s="1"/>
  <c r="I10" i="7"/>
  <c r="M10" i="7"/>
  <c r="H10" i="13"/>
  <c r="F4" i="1"/>
  <c r="E2" i="17" s="1"/>
  <c r="E50" i="18" s="1"/>
  <c r="H7" i="13"/>
  <c r="D6" i="15"/>
  <c r="B6" i="18" s="1"/>
  <c r="J2" i="18"/>
  <c r="M2" i="18"/>
  <c r="D2" i="18"/>
  <c r="H8" i="13"/>
  <c r="B4" i="18"/>
  <c r="A4" i="18"/>
  <c r="J50" i="18"/>
  <c r="J4" i="18"/>
  <c r="C50" i="18"/>
  <c r="J7" i="13"/>
  <c r="F9" i="1"/>
  <c r="E7" i="17" s="1"/>
  <c r="E55" i="18" s="1"/>
  <c r="B11" i="10"/>
  <c r="G2" i="18"/>
  <c r="C4" i="15"/>
  <c r="C25" i="16"/>
  <c r="C17" i="16"/>
  <c r="C9" i="16"/>
  <c r="A28" i="18"/>
  <c r="C24" i="17"/>
  <c r="C16" i="17"/>
  <c r="C8" i="17"/>
  <c r="C24" i="16"/>
  <c r="C16" i="16"/>
  <c r="C8" i="16"/>
  <c r="J28" i="18"/>
  <c r="C23" i="17"/>
  <c r="C15" i="17"/>
  <c r="C7" i="17"/>
  <c r="C55" i="18" s="1"/>
  <c r="M52" i="18"/>
  <c r="C4" i="18"/>
  <c r="I4" i="18"/>
  <c r="F6" i="13"/>
  <c r="J10" i="13"/>
  <c r="F5" i="1"/>
  <c r="E3" i="17" s="1"/>
  <c r="E51" i="18" s="1"/>
  <c r="D4" i="18"/>
  <c r="C26" i="18"/>
  <c r="C21" i="17"/>
  <c r="C13" i="17"/>
  <c r="C5" i="17"/>
  <c r="G4" i="18"/>
  <c r="C20" i="17"/>
  <c r="C12" i="17"/>
  <c r="C4" i="17"/>
  <c r="C52" i="18" s="1"/>
  <c r="C21" i="15"/>
  <c r="C11" i="15"/>
  <c r="I2" i="18"/>
  <c r="C20" i="16"/>
  <c r="C12" i="16"/>
  <c r="C4" i="16"/>
  <c r="C28" i="18" s="1"/>
  <c r="C19" i="17"/>
  <c r="C11" i="17"/>
  <c r="C59" i="18" s="1"/>
  <c r="C3" i="17"/>
  <c r="L54" i="18"/>
  <c r="D54" i="18"/>
  <c r="C54" i="18"/>
  <c r="K54" i="18"/>
  <c r="B54" i="18"/>
  <c r="M54" i="18"/>
  <c r="A54" i="18"/>
  <c r="J54" i="18"/>
  <c r="A27" i="18"/>
  <c r="G27" i="18"/>
  <c r="M27" i="18"/>
  <c r="M5" i="18"/>
  <c r="G5" i="18"/>
  <c r="B5" i="18"/>
  <c r="C5" i="18"/>
  <c r="J5" i="18"/>
  <c r="A5" i="18"/>
  <c r="D5" i="18"/>
  <c r="G31" i="18"/>
  <c r="J31" i="18"/>
  <c r="A31" i="18"/>
  <c r="I31" i="18"/>
  <c r="M31" i="18"/>
  <c r="K53" i="18"/>
  <c r="M53" i="18"/>
  <c r="I53" i="18"/>
  <c r="A53" i="18"/>
  <c r="L53" i="18"/>
  <c r="H53" i="18"/>
  <c r="C53" i="18"/>
  <c r="B53" i="18"/>
  <c r="D53" i="18"/>
  <c r="B12" i="10"/>
  <c r="J26" i="18"/>
  <c r="E7" i="16"/>
  <c r="E31" i="18" s="1"/>
  <c r="D6" i="7"/>
  <c r="E3" i="15" s="1"/>
  <c r="F9" i="13"/>
  <c r="B13" i="10"/>
  <c r="K7" i="18"/>
  <c r="L5" i="15"/>
  <c r="L5" i="18" s="1"/>
  <c r="I26" i="18"/>
  <c r="B52" i="18"/>
  <c r="E26" i="18"/>
  <c r="F8" i="13"/>
  <c r="J9" i="13"/>
  <c r="L4" i="15"/>
  <c r="L4" i="18" s="1"/>
  <c r="M26" i="18"/>
  <c r="D50" i="18"/>
  <c r="J52" i="18"/>
  <c r="G7" i="17"/>
  <c r="G55" i="18" s="1"/>
  <c r="H54" i="18"/>
  <c r="B8" i="7"/>
  <c r="D8" i="7" s="1"/>
  <c r="E5" i="15" s="1"/>
  <c r="E5" i="18" s="1"/>
  <c r="H50" i="18"/>
  <c r="G6" i="17"/>
  <c r="G54" i="18" s="1"/>
  <c r="G26" i="18"/>
  <c r="A50" i="18"/>
  <c r="L50" i="18"/>
  <c r="M55" i="18"/>
  <c r="K5" i="18"/>
  <c r="D26" i="18"/>
  <c r="M56" i="18"/>
  <c r="I5" i="15"/>
  <c r="I5" i="18" s="1"/>
  <c r="K2" i="15"/>
  <c r="K2" i="18" s="1"/>
  <c r="I50" i="18"/>
  <c r="H52" i="18"/>
  <c r="L55" i="18"/>
  <c r="I54" i="18"/>
  <c r="G2" i="17"/>
  <c r="G50" i="18" s="1"/>
  <c r="L7" i="15"/>
  <c r="L7" i="18" s="1"/>
  <c r="L3" i="15"/>
  <c r="M6" i="7"/>
  <c r="F6" i="1"/>
  <c r="E4" i="17" s="1"/>
  <c r="E52" i="18" s="1"/>
  <c r="A26" i="18"/>
  <c r="M50" i="18"/>
  <c r="B55" i="18"/>
  <c r="H5" i="13"/>
  <c r="F7" i="1"/>
  <c r="E5" i="17" s="1"/>
  <c r="E53" i="18" s="1"/>
  <c r="I56" i="18"/>
  <c r="M51" i="18"/>
  <c r="G51" i="18"/>
  <c r="A51" i="18"/>
  <c r="H51" i="18"/>
  <c r="B51" i="18"/>
  <c r="C51" i="18"/>
  <c r="L51" i="18"/>
  <c r="D51" i="18"/>
  <c r="K51" i="18"/>
  <c r="I51" i="18"/>
  <c r="J51" i="18"/>
  <c r="C56" i="18"/>
  <c r="D27" i="18"/>
  <c r="L56" i="18"/>
  <c r="D55" i="18"/>
  <c r="M7" i="18"/>
  <c r="B28" i="18"/>
  <c r="I27" i="18"/>
  <c r="B31" i="18"/>
  <c r="B50" i="18"/>
  <c r="D52" i="18"/>
  <c r="K52" i="18"/>
  <c r="A56" i="18"/>
  <c r="I55" i="18"/>
  <c r="K55" i="18"/>
  <c r="J53" i="18"/>
  <c r="G5" i="17"/>
  <c r="G53" i="18" s="1"/>
  <c r="I28" i="18"/>
  <c r="B27" i="18"/>
  <c r="C31" i="18"/>
  <c r="A52" i="18"/>
  <c r="D56" i="18"/>
  <c r="B56" i="18"/>
  <c r="J55" i="18"/>
  <c r="G4" i="17"/>
  <c r="G52" i="18" s="1"/>
  <c r="G56" i="18"/>
  <c r="G7" i="18"/>
  <c r="B7" i="18"/>
  <c r="M28" i="18"/>
  <c r="J27" i="18"/>
  <c r="D31" i="18"/>
  <c r="I52" i="18"/>
  <c r="H56" i="18"/>
  <c r="J56" i="18"/>
  <c r="H55" i="18"/>
  <c r="D7" i="18"/>
  <c r="A7" i="18"/>
  <c r="J7" i="18"/>
  <c r="G28" i="18"/>
  <c r="A55" i="18"/>
  <c r="L12" i="16" l="1"/>
  <c r="K8" i="16"/>
  <c r="B30" i="18"/>
  <c r="K3" i="18"/>
  <c r="A3" i="18"/>
  <c r="E30" i="18"/>
  <c r="I30" i="18"/>
  <c r="D3" i="18"/>
  <c r="G30" i="18"/>
  <c r="A30" i="18"/>
  <c r="C30" i="18"/>
  <c r="I29" i="18"/>
  <c r="D29" i="18"/>
  <c r="J30" i="18"/>
  <c r="M30" i="18"/>
  <c r="C29" i="18"/>
  <c r="E29" i="18"/>
  <c r="B29" i="18"/>
  <c r="A29" i="18"/>
  <c r="J29" i="18"/>
  <c r="M29" i="18"/>
  <c r="L3" i="18"/>
  <c r="E3" i="18"/>
  <c r="H4" i="15"/>
  <c r="H4" i="18" s="1"/>
  <c r="H6" i="15"/>
  <c r="H6" i="18" s="1"/>
  <c r="H3" i="15"/>
  <c r="H3" i="18" s="1"/>
  <c r="H5" i="15"/>
  <c r="H5" i="18" s="1"/>
  <c r="J3" i="18"/>
  <c r="B3" i="18"/>
  <c r="G3" i="18"/>
  <c r="C3" i="18"/>
  <c r="I3" i="18"/>
  <c r="H2" i="15"/>
  <c r="H2" i="18" s="1"/>
  <c r="H2" i="16"/>
  <c r="K2" i="16" s="1"/>
  <c r="K26" i="18" s="1"/>
  <c r="H7" i="16"/>
  <c r="K7" i="16" s="1"/>
  <c r="K31" i="18" s="1"/>
  <c r="E6" i="18"/>
  <c r="H5" i="16"/>
  <c r="K5" i="16" s="1"/>
  <c r="K29" i="18" s="1"/>
  <c r="M6" i="18"/>
  <c r="D6" i="18"/>
  <c r="I6" i="18"/>
  <c r="C6" i="18"/>
  <c r="L6" i="18"/>
  <c r="G6" i="18"/>
  <c r="K6" i="18"/>
  <c r="A6" i="18"/>
  <c r="J6" i="18"/>
  <c r="H3" i="16"/>
  <c r="H27" i="18" s="1"/>
  <c r="H4" i="16"/>
  <c r="L4" i="16" s="1"/>
  <c r="L28" i="18" s="1"/>
  <c r="H7" i="15"/>
  <c r="H7" i="18" s="1"/>
  <c r="H6" i="16"/>
  <c r="H30" i="18" s="1"/>
  <c r="L2" i="16" l="1"/>
  <c r="L26" i="18" s="1"/>
  <c r="L7" i="16"/>
  <c r="L31" i="18" s="1"/>
  <c r="L5" i="16"/>
  <c r="L29" i="18" s="1"/>
  <c r="H26" i="18"/>
  <c r="H29" i="18"/>
  <c r="H31" i="18"/>
  <c r="K4" i="16"/>
  <c r="K28" i="18" s="1"/>
  <c r="H28" i="18"/>
  <c r="L6" i="16"/>
  <c r="L30" i="18" s="1"/>
  <c r="L3" i="16"/>
  <c r="L27" i="18" s="1"/>
  <c r="K3" i="16"/>
  <c r="K27" i="18" s="1"/>
  <c r="K6" i="16"/>
  <c r="K30" i="18" s="1"/>
</calcChain>
</file>

<file path=xl/sharedStrings.xml><?xml version="1.0" encoding="utf-8"?>
<sst xmlns="http://schemas.openxmlformats.org/spreadsheetml/2006/main" count="291" uniqueCount="229">
  <si>
    <t>Basis for Emission Reduction Estimate</t>
  </si>
  <si>
    <t>Activity Name</t>
  </si>
  <si>
    <t>Sunset</t>
  </si>
  <si>
    <t>Convert to instrument air systems</t>
  </si>
  <si>
    <t>Convert natural gas-fired generator to solar power</t>
  </si>
  <si>
    <t>Convert natural gas-driven chemical pumps</t>
  </si>
  <si>
    <t>DI&amp;M: survey and repair leaks</t>
  </si>
  <si>
    <t>Eliminate unnecessary equipment and/or systems</t>
  </si>
  <si>
    <t>Improve system design/operation</t>
  </si>
  <si>
    <t>Inject blowdown gas into low pressure mains or fuel gas system</t>
  </si>
  <si>
    <t>Install electric motor starters</t>
  </si>
  <si>
    <t>Install flares</t>
  </si>
  <si>
    <t>Redesign blowdown/alter ESD practices</t>
  </si>
  <si>
    <t>Reduce gas venting with fewer compressor startups and improved ignition</t>
  </si>
  <si>
    <t>Test and repair pressure safety valves</t>
  </si>
  <si>
    <t>Use add-on controls to reduce emissions from pneumatics</t>
  </si>
  <si>
    <t>Use hot taps for in-service pipeline connections</t>
  </si>
  <si>
    <t>Use pipeline pump-down techniques to lower gas line pressure</t>
  </si>
  <si>
    <t>Capture and use waste heat to reduce gas usage and emissions</t>
  </si>
  <si>
    <t>Convert pneumatic devices to mechanical controls</t>
  </si>
  <si>
    <t>DI&amp;M at compressor stations</t>
  </si>
  <si>
    <t>DI&amp;M: leak detection using IR camera/optical imaging</t>
  </si>
  <si>
    <t>Heat tracing to prevent control valves from freezing open</t>
  </si>
  <si>
    <t>Install automated air/fuel ratio controls</t>
  </si>
  <si>
    <t>Install condensers on glycol dehydrators</t>
  </si>
  <si>
    <t>Install electric compressors</t>
  </si>
  <si>
    <t>Install hydrocarbon liquid stabilizer</t>
  </si>
  <si>
    <t>Install no bleed controllers</t>
  </si>
  <si>
    <t>Install pressurized storage of condensate</t>
  </si>
  <si>
    <t>Nitrogen rejection unit optimization</t>
  </si>
  <si>
    <t>Pipeline replacement and repair</t>
  </si>
  <si>
    <t>Reduce emissions when taking compressors offline</t>
  </si>
  <si>
    <t>Reduce excess blanket gas blow-by to the atmosphere</t>
  </si>
  <si>
    <t>Reduce glycol circulation rates in dehydrators</t>
  </si>
  <si>
    <t>Replace gas starters with air or nitrogen</t>
  </si>
  <si>
    <t>Reroute glycol skimmer gas</t>
  </si>
  <si>
    <t>Perform gas recovery using slipstream</t>
  </si>
  <si>
    <t>Route gas to compressor suction/blowcase vessel</t>
  </si>
  <si>
    <t>Artificial lift: gas lift</t>
  </si>
  <si>
    <t>Artificial lift: install plunger lifts</t>
  </si>
  <si>
    <t>Artificial lift: install pumpjacks or rod pumps on gas wells</t>
  </si>
  <si>
    <t>Artificial lift: install smart lift automated systems on gas wells</t>
  </si>
  <si>
    <t>Artificial lift: install velocity tubing strings</t>
  </si>
  <si>
    <t>Artificial lift: pressure swabbing</t>
  </si>
  <si>
    <t>Artificial lift: use capillary strings</t>
  </si>
  <si>
    <t>Artificial lift: use compression</t>
  </si>
  <si>
    <t>Artificial lift: use pumping unit</t>
  </si>
  <si>
    <t>Automate compressor systems operations to reduce venting</t>
  </si>
  <si>
    <t>Catalytic converter installation</t>
  </si>
  <si>
    <t>Convert to low pressure compressor starters</t>
  </si>
  <si>
    <t>Convert water tank blanket from natural gas to CO2</t>
  </si>
  <si>
    <t>DI&amp;M: leak detection using lower emission threshold</t>
  </si>
  <si>
    <t>Flare reduction program</t>
  </si>
  <si>
    <t>Increase compression capacity to reduce venting/flaring</t>
  </si>
  <si>
    <t>Install automated shut-in cycle units to reduce well venting</t>
  </si>
  <si>
    <t>Install BASO valves</t>
  </si>
  <si>
    <t>Install controllers on gas-assisted methanol pump</t>
  </si>
  <si>
    <t>Install electric motors</t>
  </si>
  <si>
    <t>Install evactors</t>
  </si>
  <si>
    <t>Install flash gas compressors</t>
  </si>
  <si>
    <t>Install flash tank separator on water gathering system</t>
  </si>
  <si>
    <t>Install lean burn compressor</t>
  </si>
  <si>
    <t>Install non-venting dump controllers</t>
  </si>
  <si>
    <t>Install pilotless burner controls</t>
  </si>
  <si>
    <t>Install plugs on valves and open ended lines</t>
  </si>
  <si>
    <t>Install pumps for separators</t>
  </si>
  <si>
    <t>Install purge reducer on flare</t>
  </si>
  <si>
    <t>Install snubbing unit at wellhead</t>
  </si>
  <si>
    <t>Install soap launcher/soap unit</t>
  </si>
  <si>
    <t>Install vapor recovery units on pipeline liquid/condensate tanks</t>
  </si>
  <si>
    <t>Install/convert gas powered separators to solar powered separators</t>
  </si>
  <si>
    <t>Lower compressor purge pressure for shutdown</t>
  </si>
  <si>
    <t>Lower heater-treater temperature</t>
  </si>
  <si>
    <t>Optimize gas well unloading times</t>
  </si>
  <si>
    <t>Perform reduced emissions completions for hydraulically fractured gas wells</t>
  </si>
  <si>
    <t>Recover gas during condensate loading</t>
  </si>
  <si>
    <t>Recover gas from separators</t>
  </si>
  <si>
    <t>Reduce gas pressure on pneumatic devices</t>
  </si>
  <si>
    <t>Reduce methane emissions from compressor rod packing systems</t>
  </si>
  <si>
    <t>Reduce venting from unlit pilot: install electronic safety devices</t>
  </si>
  <si>
    <t>Re-inject gas for enhanced oil recovery</t>
  </si>
  <si>
    <t>Re-inject gas into crude</t>
  </si>
  <si>
    <t>Replace aged heaters with new efficient gas fired heaters</t>
  </si>
  <si>
    <t>Replace chemical pumps with electronic flow controllers</t>
  </si>
  <si>
    <t>Replace leaking aboveground tanks</t>
  </si>
  <si>
    <t>Replacing glycol dehydrators with desiccant dehydrators</t>
  </si>
  <si>
    <t>Route casinghead gas to VRU or compressor</t>
  </si>
  <si>
    <t>Shutdown glycol dehydrator stripping gas in winter</t>
  </si>
  <si>
    <t>Turbine fuel use optimization</t>
  </si>
  <si>
    <t>Use foaming agents to reduce blowdown frequency</t>
  </si>
  <si>
    <t>Use protective tank coatings to reduce leaks</t>
  </si>
  <si>
    <t>Years</t>
  </si>
  <si>
    <t>Gas Value</t>
  </si>
  <si>
    <t>Yes</t>
  </si>
  <si>
    <t>No</t>
  </si>
  <si>
    <t>N/A</t>
  </si>
  <si>
    <t>AutoCalcSunset</t>
  </si>
  <si>
    <t>Automatically calculate sunsets?</t>
  </si>
  <si>
    <t>Total Methane Emission Reduction 
(Mcf/yr)</t>
  </si>
  <si>
    <t>Start Year</t>
  </si>
  <si>
    <t>End Year</t>
  </si>
  <si>
    <t>Number of Flash Tank Separators Installed</t>
  </si>
  <si>
    <t>Average Gas Throughput (MMcf/yr)</t>
  </si>
  <si>
    <t>Hours of Operation (hrs/yr)</t>
  </si>
  <si>
    <t>TEG Circulation Rate (gal/hr)</t>
  </si>
  <si>
    <t>Methane Entrainment Rate (scf/gal)</t>
  </si>
  <si>
    <t>Calculate Using Default</t>
  </si>
  <si>
    <t>Calculate Using Standard Calculation</t>
  </si>
  <si>
    <t>Other Calculation</t>
  </si>
  <si>
    <t>Total Methane Emission Reduction Based on Other Assumptions
(Mcf/yr)</t>
  </si>
  <si>
    <t>Apache Corporation</t>
  </si>
  <si>
    <t>BP</t>
  </si>
  <si>
    <t>Cabot Oil &amp; Gas Corporation</t>
  </si>
  <si>
    <t>Chevron Corporation</t>
  </si>
  <si>
    <t>ConocoPhillips Alaska Natural Gas Corporation</t>
  </si>
  <si>
    <t>ConocoPhillips Petroleum Company</t>
  </si>
  <si>
    <t>Dominion Energy Wexpro</t>
  </si>
  <si>
    <t>EP Energy</t>
  </si>
  <si>
    <t>Extraction Oil &amp; Gas, Inc.</t>
  </si>
  <si>
    <t>Hess Corporation's Americas Exploration and Production</t>
  </si>
  <si>
    <t>Hunt Oil Company</t>
  </si>
  <si>
    <t>Noble Energy, Inc.</t>
  </si>
  <si>
    <t>Occidental Oil and Gas Corporation</t>
  </si>
  <si>
    <t>Shell Exploration &amp; Production Company</t>
  </si>
  <si>
    <t>Southwestern Energy Company</t>
  </si>
  <si>
    <t>Partner Name</t>
  </si>
  <si>
    <t>Reporting Year</t>
  </si>
  <si>
    <t>Use the Table of Contents below to navigate to the different tabs of the form. You can use column B to indicate if you reported data on a specific tab.</t>
  </si>
  <si>
    <t>Data Reported</t>
  </si>
  <si>
    <t>Information</t>
  </si>
  <si>
    <t>Natural Gas STAR Annual Report - Production Segment</t>
  </si>
  <si>
    <t>Dehydrator Vents</t>
  </si>
  <si>
    <t>Pneumatic Controllers</t>
  </si>
  <si>
    <t>Additional Production Activities</t>
  </si>
  <si>
    <t>Install flash tank separators on glycol dehydrator vents</t>
  </si>
  <si>
    <t>Convert high-bleed controllers to low-bleed; convert high-bleed or low-bleed controllers to zero-emitting controllers; remove controllers from service with no replacement</t>
  </si>
  <si>
    <t>Use this tab to report all other methane reductions in the Production segment. You will be able to select the technology/practice used from the list of Natural Gas STAR Partner Reported Opportunities. If the activity you are reporting is not included in the list, please contact EPA at GasSTAR@epa.gov</t>
  </si>
  <si>
    <t>Return to Table of Contents</t>
  </si>
  <si>
    <t>Calculation Method: Default, Standard, or Other</t>
  </si>
  <si>
    <t>Select the Activity</t>
  </si>
  <si>
    <t>Eligible Sunset Years 
for this Activity</t>
  </si>
  <si>
    <t>Antero Resources</t>
  </si>
  <si>
    <t>Marathon Oil Company</t>
  </si>
  <si>
    <t xml:space="preserve">Install Flash Tank Separators on Glycol Dehydrators </t>
  </si>
  <si>
    <t>scf/MMcfd</t>
  </si>
  <si>
    <t>percent (expressed as decimal)</t>
  </si>
  <si>
    <t>Measurement data</t>
  </si>
  <si>
    <t>Engineering calculations</t>
  </si>
  <si>
    <t>Modeling</t>
  </si>
  <si>
    <t>Emission factor</t>
  </si>
  <si>
    <t>Other (specify)</t>
  </si>
  <si>
    <t>Emission Factors</t>
  </si>
  <si>
    <t>Low Continuous Bleed Pneumatic Device Vents</t>
  </si>
  <si>
    <t>High Continuous Bleed Pneumatic Device Vents</t>
  </si>
  <si>
    <t>Convert high-bleed to low-bleed</t>
  </si>
  <si>
    <t>Number of controllers converted</t>
  </si>
  <si>
    <t>Calculated Total Methane Emission Reductions
(Mcf/yr)</t>
  </si>
  <si>
    <t>Convert high-bleed to zero-bleed/remove from service</t>
  </si>
  <si>
    <t>Number of controllers converted/removed from service</t>
  </si>
  <si>
    <t>Convert low-bleed to zero-bleed/remove from service</t>
  </si>
  <si>
    <t>New or Ongoing?</t>
  </si>
  <si>
    <t>Provide additional comments or detail about how your company implemented this BMP</t>
  </si>
  <si>
    <t>Default Values</t>
  </si>
  <si>
    <t>Operating hours</t>
  </si>
  <si>
    <t>Assumes 24/7 operation all year</t>
  </si>
  <si>
    <t xml:space="preserve">Methane content of natural gas </t>
  </si>
  <si>
    <t>Explain Reduction Calculation Used</t>
  </si>
  <si>
    <t>Describe how your company implemented this activity (e.g., number of units installed or other activities conducted)</t>
  </si>
  <si>
    <t xml:space="preserve">This sheet summarizes values used in calculations in this workbook. If you have questions on any of the values used, please contact EPA at GasSTAR@epa.gov </t>
  </si>
  <si>
    <t>scf whole gas / hr / device</t>
  </si>
  <si>
    <t>Source: 40 CFR 98, Table W-1A (Population Emission Factors, Gas Service)</t>
  </si>
  <si>
    <t>Automatically calculate sunsets (if Sunset Years &gt;1)?</t>
  </si>
  <si>
    <t>Install Flash Tank Separators on Glycol Dehydrators</t>
  </si>
  <si>
    <t>Inventory of U.S. Greenhouse Gas Emissions and Sinks:  1990-2016, Annex 3.6 (Table 3.6-3), https://www.epa.gov/sites/production/files/2018-04/2018_ghgi_natural_gas_systems_annex_tables.xlsx</t>
  </si>
  <si>
    <t>Notes:</t>
  </si>
  <si>
    <r>
      <t>Emission Factor</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</si>
  <si>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Derived from “Methane Emissions from the Natural Gas Industry,” Volume 14, Glycol Dehydrators, co-sponsored by the Gas Research Institute and EPA, June 1996.</t>
    </r>
  </si>
  <si>
    <r>
      <t>Efficiency</t>
    </r>
    <r>
      <rPr>
        <vertAlign val="superscript"/>
        <sz val="11"/>
        <color theme="1"/>
        <rFont val="Calibri"/>
        <family val="2"/>
        <scheme val="minor"/>
      </rPr>
      <t>2</t>
    </r>
  </si>
  <si>
    <r>
      <rPr>
        <vertAlign val="superscript"/>
        <sz val="11"/>
        <color theme="1"/>
        <rFont val="Calibri"/>
        <family val="2"/>
        <scheme val="minor"/>
      </rPr>
      <t>2</t>
    </r>
    <r>
      <rPr>
        <sz val="11"/>
        <color theme="1"/>
        <rFont val="Calibri"/>
        <family val="2"/>
        <scheme val="minor"/>
      </rPr>
      <t xml:space="preserve">  Derived from “Optimize Glycol Circulation And Install Flash Tank Separators In Glycol Dehydrators” Lessons Learned document, EPA, October 2006.</t>
    </r>
  </si>
  <si>
    <t>Production Emission Sources</t>
  </si>
  <si>
    <t>Capture and use gas released from gas-operated pneumatic pumps</t>
  </si>
  <si>
    <t>Install vapor recovery units on storage tanks</t>
  </si>
  <si>
    <t>Replace bi-directional orifice meter with ultrasonic meters</t>
  </si>
  <si>
    <t>Reroute dehydrators/tank vents to flare or station suction</t>
  </si>
  <si>
    <t>ID</t>
  </si>
  <si>
    <t>Default Activities</t>
  </si>
  <si>
    <t>Install flash tank separators on glycol dehydrators</t>
  </si>
  <si>
    <t>Identify and replace high-bleed pneumatic devices</t>
  </si>
  <si>
    <t>SalesforceID</t>
  </si>
  <si>
    <t>a0xt00000001MdhAAE</t>
  </si>
  <si>
    <t>a0xG00000076hbVIAQ</t>
  </si>
  <si>
    <t>a0xG00000076hbbIAA</t>
  </si>
  <si>
    <t>a0xG00000076hbcIAA</t>
  </si>
  <si>
    <t>a0xG00000076hbhIAA</t>
  </si>
  <si>
    <t>a0xG00000076hb8IAA</t>
  </si>
  <si>
    <t>a0xG00000076hb7IAA</t>
  </si>
  <si>
    <t>a0xG00000076hfGIAQ</t>
  </si>
  <si>
    <t>a0xG00000076heKIAQ</t>
  </si>
  <si>
    <t>a0xt0000000QpYvAAK</t>
  </si>
  <si>
    <t>a0xG00000076hc7IAA</t>
  </si>
  <si>
    <t>a0xG00000076hcAIAQ</t>
  </si>
  <si>
    <t>a0xG00000076heBIAQ</t>
  </si>
  <si>
    <t>a0xG00000076hcTIAQ</t>
  </si>
  <si>
    <t>a0xG00000076hccIAA</t>
  </si>
  <si>
    <t>Seneca Resources Company, LLC</t>
  </si>
  <si>
    <t>a0xG00000076hevIAA</t>
  </si>
  <si>
    <t>a0xG00000076hd3IAA</t>
  </si>
  <si>
    <t>a0xG00000076hd8IAA</t>
  </si>
  <si>
    <t>segment</t>
  </si>
  <si>
    <t>reportYear</t>
  </si>
  <si>
    <t>Partner</t>
  </si>
  <si>
    <t>yearBegin</t>
  </si>
  <si>
    <t>yearEnd</t>
  </si>
  <si>
    <t>NewOngoing</t>
  </si>
  <si>
    <t>activityName</t>
  </si>
  <si>
    <t>reductionsMcf</t>
  </si>
  <si>
    <t>reductionBasis</t>
  </si>
  <si>
    <t>Description</t>
  </si>
  <si>
    <t>reductionsCalculation</t>
  </si>
  <si>
    <t>Variables/Formulas Columns</t>
  </si>
  <si>
    <t>Version</t>
  </si>
  <si>
    <t>SpreadsheetVersion</t>
  </si>
  <si>
    <t>RS2021PRODv1</t>
  </si>
  <si>
    <t>Range Resources Corporation</t>
  </si>
  <si>
    <t>a0xt0000000NedGAAS</t>
  </si>
  <si>
    <t>Update Partner Information (If applicable)</t>
  </si>
  <si>
    <t>New Partner Name</t>
  </si>
  <si>
    <t>OMB Control No. 2060-0722
Approval expires XX/XX/202X 
EPA Form No. 5900-99</t>
  </si>
  <si>
    <t>This collection of information is approved by OMB under the Paperwork Reduction Act, 44 U.S.C. 3501 et seq. (OMB Control No. 2060-0328). Responses to this collection of information are voluntary 42 USC 7403(g). An agency may not conduct or sponsor, and a person is not required to respond to, a collection of information unless it displays a currently valid OMB control number. The public reporting and recordkeeping burden for this collection of information is estimated to range from 20 to 51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</si>
</sst>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6" x14ac:knownFonts="1">
    <font>
      <sz val="11"/>
      <color theme="1"/>
      <name val="Calibri"/>
      <family val="2"/>
      <scheme val="minor"/>
    </font>
    <font>
      <sz val="11"/>
      <color indexed="8"/>
      <name val="Calibri"/>
      <family val="2"/>
    </font>
    <font>
      <sz val="10"/>
      <color indexed="8"/>
      <name val="Arial"/>
      <family val="2"/>
    </font>
    <font>
      <sz val="11"/>
      <color rgb="FFFF0000"/>
      <name val="Calibri"/>
      <family val="2"/>
      <scheme val="minor"/>
    </font>
    <font>
      <b/>
      <sz val="11"/>
      <color theme="1"/>
      <name val="Calibri"/>
      <family val="2"/>
      <scheme val="minor"/>
    </font>
    <font>
      <u/>
      <sz val="11"/>
      <color theme="10"/>
      <name val="Calibri"/>
      <family val="2"/>
      <scheme val="minor"/>
    </font>
    <font>
      <b/>
      <sz val="13"/>
      <color theme="1"/>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sz val="9"/>
      <color theme="1"/>
      <name val="Arial"/>
      <family val="2"/>
    </font>
    <font>
      <vertAlign val="superscript"/>
      <sz val="11"/>
      <color theme="1"/>
      <name val="Calibri"/>
      <family val="2"/>
      <scheme val="minor"/>
    </font>
    <font>
      <sz val="11"/>
      <color theme="0"/>
      <name val="Calibri"/>
      <family val="2"/>
      <scheme val="minor"/>
    </font>
    <font>
      <sz val="8"/>
      <color theme="1"/>
      <name val="Arial"/>
      <family val="2"/>
    </font>
  </fonts>
  <fills count="8">
    <fill>
      <patternFill patternType="none"/>
    </fill>
    <fill>
      <patternFill patternType="gray125"/>
    </fill>
    <fill>
      <patternFill patternType="solid">
        <fgColor indexed="22"/>
        <bgColor indexed="0"/>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7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bottom style="thin">
        <color indexed="64"/>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indexed="64"/>
      </top>
      <bottom style="thin">
        <color indexed="64"/>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style="thin">
        <color auto="1"/>
      </top>
      <bottom style="medium">
        <color auto="1"/>
      </bottom>
      <diagonal/>
    </border>
    <border>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thin">
        <color indexed="64"/>
      </left>
      <right style="thin">
        <color indexed="64"/>
      </right>
      <top style="medium">
        <color auto="1"/>
      </top>
      <bottom/>
      <diagonal/>
    </border>
  </borders>
  <cellStyleXfs count="6">
    <xf numFmtId="0" fontId="0" fillId="0" borderId="0"/>
    <xf numFmtId="0" fontId="2" fillId="0" borderId="0"/>
    <xf numFmtId="0" fontId="5"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2" fillId="0" borderId="0"/>
  </cellStyleXfs>
  <cellXfs count="165">
    <xf numFmtId="0" fontId="0" fillId="0" borderId="0" xfId="0"/>
    <xf numFmtId="0" fontId="3" fillId="0" borderId="0" xfId="0" applyFont="1" applyAlignment="1">
      <alignment vertical="center"/>
    </xf>
    <xf numFmtId="0" fontId="1" fillId="2" borderId="1" xfId="1" applyFont="1" applyFill="1" applyBorder="1" applyAlignment="1" applyProtection="1">
      <alignment horizontal="center"/>
    </xf>
    <xf numFmtId="0" fontId="0" fillId="0" borderId="0" xfId="0" applyProtection="1"/>
    <xf numFmtId="0" fontId="1" fillId="2" borderId="1" xfId="5" applyFont="1" applyFill="1" applyBorder="1" applyAlignment="1">
      <alignment horizontal="center"/>
    </xf>
    <xf numFmtId="0" fontId="0" fillId="0" borderId="0" xfId="0" applyFill="1" applyBorder="1" applyProtection="1"/>
    <xf numFmtId="1" fontId="0" fillId="0" borderId="0" xfId="0" applyNumberFormat="1"/>
    <xf numFmtId="0" fontId="0" fillId="0" borderId="0" xfId="0" applyAlignment="1">
      <alignment horizontal="left"/>
    </xf>
    <xf numFmtId="39" fontId="0" fillId="0" borderId="0" xfId="0" applyNumberFormat="1"/>
    <xf numFmtId="0" fontId="11" fillId="0" borderId="0" xfId="0" applyFont="1"/>
    <xf numFmtId="0" fontId="4" fillId="0" borderId="42" xfId="0" applyFont="1" applyBorder="1" applyAlignment="1">
      <alignment horizontal="left"/>
    </xf>
    <xf numFmtId="0" fontId="0" fillId="0" borderId="42" xfId="0" applyBorder="1"/>
    <xf numFmtId="0" fontId="0" fillId="0" borderId="42" xfId="0" applyBorder="1" applyAlignment="1">
      <alignment horizontal="left"/>
    </xf>
    <xf numFmtId="0" fontId="0" fillId="0" borderId="0" xfId="0" applyBorder="1"/>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8" fillId="6" borderId="2" xfId="0" applyFont="1" applyFill="1" applyBorder="1" applyAlignment="1">
      <alignment vertical="center"/>
    </xf>
    <xf numFmtId="0" fontId="0" fillId="7" borderId="0" xfId="0" applyFill="1" applyAlignment="1">
      <alignment vertical="center"/>
    </xf>
    <xf numFmtId="0" fontId="4" fillId="0" borderId="0" xfId="0" applyFont="1" applyAlignment="1">
      <alignment vertical="center"/>
    </xf>
    <xf numFmtId="0" fontId="8" fillId="6" borderId="2" xfId="0" applyFont="1" applyFill="1" applyBorder="1" applyAlignment="1">
      <alignment vertical="center" wrapText="1"/>
    </xf>
    <xf numFmtId="0" fontId="0" fillId="0" borderId="0" xfId="0" applyAlignment="1">
      <alignment vertical="center" wrapText="1"/>
    </xf>
    <xf numFmtId="0" fontId="0" fillId="0" borderId="2" xfId="0" applyBorder="1" applyAlignment="1" applyProtection="1">
      <alignment vertical="center" wrapText="1"/>
    </xf>
    <xf numFmtId="0" fontId="0" fillId="0" borderId="2" xfId="0" applyBorder="1" applyAlignment="1">
      <alignment vertical="center" wrapText="1"/>
    </xf>
    <xf numFmtId="0" fontId="7" fillId="7" borderId="0" xfId="0" applyFont="1" applyFill="1" applyAlignment="1">
      <alignment vertical="center"/>
    </xf>
    <xf numFmtId="0" fontId="9"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7" fillId="0" borderId="0" xfId="0" applyFont="1"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0" xfId="0" applyAlignment="1" applyProtection="1">
      <alignment vertical="center"/>
    </xf>
    <xf numFmtId="0" fontId="0" fillId="3" borderId="67" xfId="0" applyFill="1" applyBorder="1" applyAlignment="1" applyProtection="1">
      <alignment horizontal="center" vertical="center" wrapText="1"/>
    </xf>
    <xf numFmtId="0" fontId="0" fillId="3" borderId="68" xfId="0" applyFill="1" applyBorder="1" applyAlignment="1" applyProtection="1">
      <alignment horizontal="center" vertical="center" wrapText="1"/>
    </xf>
    <xf numFmtId="0" fontId="0" fillId="3" borderId="69"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24" xfId="0" applyBorder="1" applyAlignment="1" applyProtection="1">
      <alignment horizontal="center" vertical="center"/>
      <protection locked="0"/>
    </xf>
    <xf numFmtId="0" fontId="0" fillId="6" borderId="51" xfId="0" applyFill="1" applyBorder="1" applyAlignment="1" applyProtection="1">
      <alignment horizontal="center" vertical="center"/>
    </xf>
    <xf numFmtId="0" fontId="0" fillId="0" borderId="23" xfId="0" applyBorder="1" applyAlignment="1" applyProtection="1">
      <alignment horizontal="center" vertical="center"/>
      <protection locked="0"/>
    </xf>
    <xf numFmtId="0" fontId="0" fillId="6" borderId="59" xfId="0" applyFill="1" applyBorder="1" applyAlignment="1" applyProtection="1">
      <alignment horizontal="center" vertical="center"/>
    </xf>
    <xf numFmtId="0" fontId="0" fillId="7" borderId="21" xfId="0" applyFill="1" applyBorder="1" applyAlignment="1" applyProtection="1">
      <alignment vertical="center"/>
      <protection locked="0"/>
    </xf>
    <xf numFmtId="0" fontId="0" fillId="7" borderId="23" xfId="0" applyFill="1" applyBorder="1" applyAlignment="1" applyProtection="1">
      <alignment vertical="center"/>
      <protection locked="0"/>
    </xf>
    <xf numFmtId="0" fontId="0" fillId="7" borderId="22" xfId="0" applyFill="1" applyBorder="1" applyAlignment="1" applyProtection="1">
      <alignment horizontal="center" vertical="center"/>
    </xf>
    <xf numFmtId="0" fontId="0" fillId="7" borderId="21" xfId="0" applyFill="1" applyBorder="1" applyAlignment="1" applyProtection="1">
      <alignment horizontal="center" vertical="center"/>
      <protection locked="0"/>
    </xf>
    <xf numFmtId="0" fontId="0" fillId="0" borderId="33" xfId="0" applyBorder="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horizontal="center" vertical="center"/>
      <protection locked="0"/>
    </xf>
    <xf numFmtId="0" fontId="0" fillId="6" borderId="10" xfId="0" applyFill="1" applyBorder="1" applyAlignment="1" applyProtection="1">
      <alignment horizontal="center" vertical="center"/>
    </xf>
    <xf numFmtId="0" fontId="0" fillId="0" borderId="2" xfId="0" applyBorder="1" applyAlignment="1" applyProtection="1">
      <alignment horizontal="center" vertical="center"/>
      <protection locked="0"/>
    </xf>
    <xf numFmtId="0" fontId="0" fillId="6" borderId="16" xfId="0" applyFill="1" applyBorder="1" applyAlignment="1" applyProtection="1">
      <alignment horizontal="center" vertical="center"/>
    </xf>
    <xf numFmtId="0" fontId="0" fillId="7" borderId="5" xfId="0" applyFill="1" applyBorder="1" applyAlignment="1" applyProtection="1">
      <alignment vertical="center"/>
      <protection locked="0"/>
    </xf>
    <xf numFmtId="0" fontId="0" fillId="7" borderId="2" xfId="0" applyFill="1" applyBorder="1" applyAlignment="1" applyProtection="1">
      <alignment vertical="center"/>
      <protection locked="0"/>
    </xf>
    <xf numFmtId="0" fontId="0" fillId="7" borderId="6" xfId="0" applyFill="1" applyBorder="1" applyAlignment="1" applyProtection="1">
      <alignment horizontal="center" vertical="center"/>
    </xf>
    <xf numFmtId="0" fontId="0" fillId="7" borderId="54" xfId="0" applyFill="1" applyBorder="1" applyAlignment="1" applyProtection="1">
      <alignment horizontal="center" vertical="center"/>
      <protection locked="0"/>
    </xf>
    <xf numFmtId="0" fontId="0" fillId="7" borderId="55" xfId="0"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14" xfId="0" applyBorder="1" applyAlignment="1" applyProtection="1">
      <alignment horizontal="center" vertical="center"/>
      <protection locked="0"/>
    </xf>
    <xf numFmtId="0" fontId="0" fillId="6" borderId="11" xfId="0"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6" borderId="17" xfId="0" applyFill="1" applyBorder="1" applyAlignment="1" applyProtection="1">
      <alignment horizontal="center" vertical="center"/>
    </xf>
    <xf numFmtId="0" fontId="0" fillId="7" borderId="7" xfId="0"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7" borderId="30" xfId="0" applyFill="1" applyBorder="1" applyAlignment="1" applyProtection="1">
      <alignment horizontal="center" vertical="center"/>
    </xf>
    <xf numFmtId="0" fontId="0" fillId="7" borderId="56" xfId="0" applyFill="1" applyBorder="1" applyAlignment="1" applyProtection="1">
      <alignment horizontal="center" vertical="center"/>
      <protection locked="0"/>
    </xf>
    <xf numFmtId="0" fontId="0" fillId="7" borderId="57" xfId="0" applyFill="1" applyBorder="1" applyAlignment="1" applyProtection="1">
      <alignment vertical="center"/>
      <protection locked="0"/>
    </xf>
    <xf numFmtId="0" fontId="0" fillId="0" borderId="20" xfId="0" applyBorder="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3" borderId="3" xfId="0" applyFill="1" applyBorder="1" applyAlignment="1" applyProtection="1">
      <alignment vertical="center" wrapText="1"/>
    </xf>
    <xf numFmtId="0" fontId="0" fillId="3" borderId="3" xfId="0"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38"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0" borderId="12" xfId="0" applyFill="1" applyBorder="1" applyAlignment="1" applyProtection="1">
      <alignment horizontal="left" vertical="center" wrapText="1"/>
      <protection locked="0"/>
    </xf>
    <xf numFmtId="9" fontId="0" fillId="0" borderId="42" xfId="4" applyFont="1" applyFill="1" applyBorder="1" applyAlignment="1" applyProtection="1">
      <alignment horizontal="center" vertical="center"/>
      <protection locked="0"/>
    </xf>
    <xf numFmtId="0" fontId="0" fillId="0" borderId="39" xfId="0" applyFill="1" applyBorder="1" applyAlignment="1" applyProtection="1">
      <alignment vertical="center"/>
      <protection locked="0"/>
    </xf>
    <xf numFmtId="0" fontId="0" fillId="0" borderId="21" xfId="0" applyFill="1" applyBorder="1" applyAlignment="1" applyProtection="1">
      <alignment vertical="center"/>
      <protection locked="0"/>
    </xf>
    <xf numFmtId="39" fontId="0" fillId="6" borderId="24" xfId="3" applyNumberFormat="1" applyFont="1" applyFill="1" applyBorder="1" applyAlignment="1" applyProtection="1">
      <alignment vertical="center"/>
    </xf>
    <xf numFmtId="0" fontId="0" fillId="0" borderId="46" xfId="0" applyFill="1" applyBorder="1" applyAlignment="1" applyProtection="1">
      <alignment horizontal="left" vertical="center" wrapText="1"/>
      <protection locked="0"/>
    </xf>
    <xf numFmtId="9" fontId="0" fillId="0" borderId="43" xfId="4" applyFont="1" applyFill="1" applyBorder="1" applyAlignment="1" applyProtection="1">
      <alignment horizontal="center" vertical="center"/>
      <protection locked="0"/>
    </xf>
    <xf numFmtId="0" fontId="0" fillId="0" borderId="40" xfId="0" applyFill="1" applyBorder="1" applyAlignment="1" applyProtection="1">
      <alignment vertical="center"/>
      <protection locked="0"/>
    </xf>
    <xf numFmtId="0" fontId="0" fillId="0" borderId="31" xfId="0" applyFill="1" applyBorder="1" applyAlignment="1" applyProtection="1">
      <alignment vertical="center"/>
      <protection locked="0"/>
    </xf>
    <xf numFmtId="0" fontId="0" fillId="0" borderId="36" xfId="0" applyFill="1" applyBorder="1" applyAlignment="1" applyProtection="1">
      <alignment horizontal="left" vertical="center" wrapText="1"/>
      <protection locked="0"/>
    </xf>
    <xf numFmtId="9" fontId="0" fillId="0" borderId="44" xfId="4" applyFont="1" applyFill="1" applyBorder="1" applyAlignment="1" applyProtection="1">
      <alignment horizontal="center" vertical="center"/>
      <protection locked="0"/>
    </xf>
    <xf numFmtId="0" fontId="0" fillId="0" borderId="41" xfId="0" applyFill="1" applyBorder="1" applyAlignment="1" applyProtection="1">
      <alignment vertical="center"/>
      <protection locked="0"/>
    </xf>
    <xf numFmtId="0" fontId="0" fillId="0" borderId="35" xfId="0" applyFill="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Alignment="1" applyProtection="1">
      <alignment horizontal="center" vertical="center"/>
    </xf>
    <xf numFmtId="0" fontId="0" fillId="3" borderId="27" xfId="0" applyFill="1" applyBorder="1" applyAlignment="1" applyProtection="1">
      <alignment horizontal="center" vertical="center" wrapText="1"/>
    </xf>
    <xf numFmtId="0" fontId="0" fillId="3" borderId="52" xfId="0" applyFill="1" applyBorder="1" applyAlignment="1" applyProtection="1">
      <alignment horizontal="center" vertical="center" wrapText="1"/>
    </xf>
    <xf numFmtId="0" fontId="0" fillId="3" borderId="58" xfId="0" applyFill="1" applyBorder="1" applyAlignment="1" applyProtection="1">
      <alignment horizontal="center" vertical="center" wrapText="1"/>
    </xf>
    <xf numFmtId="0" fontId="0" fillId="0" borderId="42" xfId="0" applyBorder="1" applyAlignment="1" applyProtection="1">
      <alignment vertical="center"/>
      <protection locked="0"/>
    </xf>
    <xf numFmtId="0" fontId="0" fillId="6" borderId="21" xfId="0" applyFill="1" applyBorder="1" applyAlignment="1" applyProtection="1">
      <alignment horizontal="center" vertical="center"/>
    </xf>
    <xf numFmtId="0" fontId="0" fillId="7" borderId="23" xfId="0" applyFill="1" applyBorder="1" applyAlignment="1" applyProtection="1">
      <alignment horizontal="center" vertical="center"/>
      <protection locked="0"/>
    </xf>
    <xf numFmtId="0" fontId="0" fillId="6" borderId="22" xfId="0" applyFill="1" applyBorder="1" applyAlignment="1" applyProtection="1">
      <alignment horizontal="center" vertical="center"/>
    </xf>
    <xf numFmtId="0" fontId="0" fillId="0" borderId="51" xfId="0" applyBorder="1" applyAlignment="1" applyProtection="1">
      <alignment vertical="center"/>
      <protection locked="0"/>
    </xf>
    <xf numFmtId="0" fontId="0" fillId="0" borderId="59" xfId="0" applyBorder="1" applyAlignment="1" applyProtection="1">
      <alignment vertical="center"/>
      <protection locked="0"/>
    </xf>
    <xf numFmtId="0" fontId="0" fillId="0" borderId="24" xfId="0" applyBorder="1" applyAlignment="1" applyProtection="1">
      <alignment vertical="center"/>
      <protection locked="0"/>
    </xf>
    <xf numFmtId="0" fontId="0" fillId="0" borderId="28" xfId="0" applyBorder="1" applyAlignment="1" applyProtection="1">
      <alignment vertical="center"/>
      <protection locked="0"/>
    </xf>
    <xf numFmtId="0" fontId="0" fillId="7" borderId="45" xfId="0" applyFill="1" applyBorder="1" applyAlignment="1" applyProtection="1">
      <alignment horizontal="center" vertical="center"/>
      <protection locked="0"/>
    </xf>
    <xf numFmtId="0" fontId="0" fillId="6" borderId="47" xfId="0" applyFill="1" applyBorder="1" applyAlignment="1" applyProtection="1">
      <alignment horizontal="center" vertical="center"/>
    </xf>
    <xf numFmtId="0" fontId="0" fillId="0" borderId="46"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60" xfId="0" applyBorder="1" applyAlignment="1" applyProtection="1">
      <alignment vertical="center"/>
      <protection locked="0"/>
    </xf>
    <xf numFmtId="0" fontId="0" fillId="0" borderId="53" xfId="0" applyBorder="1" applyAlignment="1" applyProtection="1">
      <alignment vertical="center"/>
      <protection locked="0"/>
    </xf>
    <xf numFmtId="0" fontId="0" fillId="0" borderId="29" xfId="0" applyBorder="1" applyAlignment="1" applyProtection="1">
      <alignment vertical="center"/>
      <protection locked="0"/>
    </xf>
    <xf numFmtId="0" fontId="0" fillId="7" borderId="48" xfId="0" applyFill="1" applyBorder="1" applyAlignment="1" applyProtection="1">
      <alignment horizontal="center" vertical="center"/>
      <protection locked="0"/>
    </xf>
    <xf numFmtId="0" fontId="0" fillId="6" borderId="49" xfId="0" applyFill="1" applyBorder="1" applyAlignment="1" applyProtection="1">
      <alignment horizontal="center" vertical="center"/>
    </xf>
    <xf numFmtId="0" fontId="0" fillId="0" borderId="50"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61" xfId="0" applyBorder="1" applyAlignment="1" applyProtection="1">
      <alignment vertical="center"/>
      <protection locked="0"/>
    </xf>
    <xf numFmtId="0" fontId="0" fillId="0" borderId="62" xfId="0" applyBorder="1" applyAlignment="1" applyProtection="1">
      <alignment vertical="center"/>
      <protection locked="0"/>
    </xf>
    <xf numFmtId="0" fontId="0" fillId="4" borderId="0" xfId="0" applyFill="1" applyAlignment="1" applyProtection="1">
      <alignment horizontal="center" vertical="center"/>
    </xf>
    <xf numFmtId="0" fontId="8" fillId="0" borderId="0" xfId="0" applyFont="1" applyAlignment="1">
      <alignment vertical="center"/>
    </xf>
    <xf numFmtId="0" fontId="0" fillId="6" borderId="2" xfId="0" applyFill="1" applyBorder="1" applyAlignment="1">
      <alignment vertical="center"/>
    </xf>
    <xf numFmtId="3" fontId="0" fillId="0" borderId="2" xfId="0" applyNumberFormat="1" applyBorder="1" applyAlignment="1">
      <alignment vertical="center"/>
    </xf>
    <xf numFmtId="0" fontId="0" fillId="0" borderId="2" xfId="0" applyBorder="1" applyAlignment="1">
      <alignment vertical="center"/>
    </xf>
    <xf numFmtId="0" fontId="0" fillId="6" borderId="32" xfId="0" applyFill="1" applyBorder="1" applyAlignment="1">
      <alignment vertical="center"/>
    </xf>
    <xf numFmtId="2" fontId="0" fillId="0" borderId="32" xfId="0" applyNumberFormat="1" applyBorder="1" applyAlignment="1">
      <alignment vertical="center"/>
    </xf>
    <xf numFmtId="164" fontId="0" fillId="0" borderId="32" xfId="0" applyNumberFormat="1" applyBorder="1" applyAlignment="1">
      <alignment vertical="center"/>
    </xf>
    <xf numFmtId="0" fontId="0" fillId="6" borderId="45" xfId="0" applyFill="1" applyBorder="1" applyAlignment="1">
      <alignment vertical="center"/>
    </xf>
    <xf numFmtId="0" fontId="0" fillId="0" borderId="45" xfId="0" applyBorder="1" applyAlignment="1">
      <alignment vertical="center"/>
    </xf>
    <xf numFmtId="165" fontId="0" fillId="0" borderId="45" xfId="4" applyNumberFormat="1" applyFont="1" applyBorder="1" applyAlignment="1">
      <alignment vertical="center"/>
    </xf>
    <xf numFmtId="0" fontId="14" fillId="0" borderId="0" xfId="0" applyFont="1" applyAlignment="1">
      <alignment vertical="center"/>
    </xf>
    <xf numFmtId="0" fontId="5" fillId="0" borderId="2" xfId="2" applyBorder="1" applyAlignment="1" applyProtection="1">
      <alignment vertical="center" wrapText="1"/>
      <protection locked="0"/>
    </xf>
    <xf numFmtId="0" fontId="5" fillId="0" borderId="0" xfId="2" applyFill="1" applyBorder="1" applyAlignment="1" applyProtection="1">
      <alignment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vertical="center"/>
      <protection locked="0"/>
    </xf>
    <xf numFmtId="0" fontId="0" fillId="0" borderId="33"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0" fillId="0" borderId="4" xfId="0" applyFill="1" applyBorder="1" applyAlignment="1" applyProtection="1">
      <alignment horizontal="left" vertical="center" wrapText="1"/>
      <protection locked="0"/>
    </xf>
    <xf numFmtId="0" fontId="0" fillId="0" borderId="72"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8" fillId="6" borderId="72" xfId="0" applyFont="1" applyFill="1" applyBorder="1" applyAlignment="1">
      <alignment vertical="center"/>
    </xf>
    <xf numFmtId="0" fontId="0" fillId="0" borderId="2" xfId="0" applyBorder="1" applyAlignment="1" applyProtection="1">
      <alignment horizontal="left" vertical="center"/>
      <protection locked="0"/>
    </xf>
    <xf numFmtId="0" fontId="0" fillId="0" borderId="2" xfId="0" applyBorder="1" applyAlignment="1">
      <alignment horizontal="left" vertical="center"/>
    </xf>
    <xf numFmtId="0" fontId="12" fillId="0" borderId="0" xfId="0" applyFont="1" applyAlignment="1">
      <alignment horizontal="left" vertical="center" wrapText="1"/>
    </xf>
    <xf numFmtId="0" fontId="0" fillId="0" borderId="72" xfId="0" applyBorder="1" applyAlignment="1" applyProtection="1">
      <alignment horizontal="left" vertical="center"/>
      <protection locked="0"/>
    </xf>
    <xf numFmtId="0" fontId="0" fillId="3" borderId="18" xfId="0" applyFill="1" applyBorder="1" applyAlignment="1" applyProtection="1">
      <alignment horizontal="center" vertical="center" wrapText="1"/>
    </xf>
    <xf numFmtId="0" fontId="0" fillId="3" borderId="70" xfId="0" applyFill="1" applyBorder="1" applyAlignment="1" applyProtection="1">
      <alignment horizontal="center" vertical="center" wrapText="1"/>
    </xf>
    <xf numFmtId="0" fontId="0" fillId="3" borderId="74" xfId="0" applyFill="1" applyBorder="1" applyAlignment="1" applyProtection="1">
      <alignment horizontal="center" vertical="center" wrapText="1"/>
    </xf>
    <xf numFmtId="0" fontId="0" fillId="3" borderId="75" xfId="0" applyFill="1" applyBorder="1" applyAlignment="1" applyProtection="1">
      <alignment horizontal="center" vertical="center" wrapText="1"/>
    </xf>
    <xf numFmtId="0" fontId="4" fillId="5" borderId="25"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26" xfId="0" applyFont="1" applyFill="1" applyBorder="1" applyAlignment="1" applyProtection="1">
      <alignment horizontal="center" vertical="center"/>
    </xf>
    <xf numFmtId="0" fontId="0" fillId="3" borderId="12" xfId="0" applyFill="1" applyBorder="1" applyAlignment="1" applyProtection="1">
      <alignment horizontal="center" vertical="center" wrapText="1"/>
    </xf>
    <xf numFmtId="0" fontId="0" fillId="3" borderId="63"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64"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65" xfId="0"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0" fillId="3" borderId="66" xfId="0" applyFill="1" applyBorder="1" applyAlignment="1" applyProtection="1">
      <alignment horizontal="center" vertical="center" wrapText="1"/>
    </xf>
    <xf numFmtId="0" fontId="4" fillId="5" borderId="38" xfId="0" applyFont="1" applyFill="1" applyBorder="1" applyAlignment="1" applyProtection="1">
      <alignment horizontal="center" vertical="center"/>
    </xf>
    <xf numFmtId="0" fontId="4" fillId="5" borderId="34" xfId="0" applyFont="1" applyFill="1" applyBorder="1" applyAlignment="1" applyProtection="1">
      <alignment horizontal="center" vertical="center"/>
    </xf>
    <xf numFmtId="0" fontId="0" fillId="3" borderId="76" xfId="0" applyFill="1" applyBorder="1" applyAlignment="1" applyProtection="1">
      <alignment horizontal="center" vertical="center" wrapText="1"/>
    </xf>
    <xf numFmtId="0" fontId="0" fillId="3" borderId="68" xfId="0"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11" fillId="0" borderId="0" xfId="0" applyFont="1" applyFill="1" applyAlignment="1">
      <alignment horizontal="left" vertical="center" wrapText="1"/>
    </xf>
    <xf numFmtId="0" fontId="15" fillId="0" borderId="0" xfId="0" applyFont="1" applyAlignment="1">
      <alignment vertical="top" wrapText="1"/>
    </xf>
  </cellXfs>
  <cellStyles count="6">
    <cellStyle name="Comma" xfId="3" builtinId="3"/>
    <cellStyle name="Hyperlink" xfId="2" builtinId="8"/>
    <cellStyle name="Normal" xfId="0" builtinId="0"/>
    <cellStyle name="Normal_production_activities" xfId="1" xr:uid="{00000000-0005-0000-0000-000001000000}"/>
    <cellStyle name="Normal_Sheet4" xfId="5" xr:uid="{1C0787DC-9712-4131-9A1C-5411F73556FF}"/>
    <cellStyle name="Percent" xfId="4" builtinId="5"/>
  </cellStyles>
  <dxfs count="70">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indexed="64"/>
        </bottom>
      </border>
    </dxf>
    <dxf>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numFmt numFmtId="0" formatCode="General"/>
      <fill>
        <patternFill patternType="none">
          <fgColor indexed="64"/>
          <bgColor auto="1"/>
        </patternFill>
      </fill>
    </dxf>
    <dxf>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fill>
        <patternFill patternType="none">
          <fgColor rgb="FF000000"/>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dxf>
    <dxf>
      <numFmt numFmtId="7" formatCode="#,##0.00_);\(#,##0.00\)"/>
      <fill>
        <patternFill patternType="none">
          <fgColor indexed="64"/>
          <bgColor auto="1"/>
        </patternFill>
      </fill>
    </dxf>
    <dxf>
      <numFmt numFmtId="1" formatCode="0"/>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numFmt numFmtId="0" formatCode="General"/>
      <fill>
        <patternFill patternType="none">
          <fgColor rgb="FF000000"/>
          <bgColor auto="1"/>
        </patternFill>
      </fill>
    </dxf>
    <dxf>
      <fill>
        <patternFill patternType="none">
          <fgColor indexed="64"/>
          <bgColor auto="1"/>
        </patternFill>
      </fill>
      <alignment horizontal="lef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0" formatCode="General"/>
      <fill>
        <patternFill patternType="none">
          <fgColor indexed="64"/>
          <bgColor indexed="65"/>
        </patternFill>
      </fill>
    </dxf>
    <dxf>
      <numFmt numFmtId="0" formatCode="General"/>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ill>
        <patternFill patternType="none">
          <fgColor rgb="FF000000"/>
          <bgColor auto="1"/>
        </patternFill>
      </fill>
    </dxf>
    <dxf>
      <fill>
        <patternFill patternType="none">
          <fgColor indexed="64"/>
          <bgColor auto="1"/>
        </patternFill>
      </fill>
    </dxf>
    <dxf>
      <fill>
        <patternFill>
          <bgColor theme="0"/>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848382-9DB2-4B5F-9178-494674C5CDD0}" name="uploadDehydrator" displayName="uploadDehydrator" ref="A1:M25" totalsRowShown="0" headerRowDxfId="61" dataDxfId="60">
  <autoFilter ref="A1:M25" xr:uid="{00000000-0009-0000-0100-000003000000}"/>
  <tableColumns count="13">
    <tableColumn id="1" xr3:uid="{2C256644-34F0-4ADE-A368-4549F775B2FB}" name="segment" dataDxfId="59">
      <calculatedColumnFormula>'Partner Info and ToC'!$D$1</calculatedColumnFormula>
    </tableColumn>
    <tableColumn id="2" xr3:uid="{AB2B2E4F-6704-4541-A680-E1D031775A90}" name="reportYear" dataDxfId="58">
      <calculatedColumnFormula>'Partner Info and ToC'!$B$5</calculatedColumnFormula>
    </tableColumn>
    <tableColumn id="3" xr3:uid="{86F55C8D-80E1-4BD7-8EF1-66FAB2E2E6B4}" name="Partner" dataDxfId="57">
      <calculatedColumnFormula>VLOOKUP('Partner Info and ToC'!$D$4,production_partners!A:B,2,FALSE)</calculatedColumnFormula>
    </tableColumn>
    <tableColumn id="4" xr3:uid="{A6912686-BAC1-4252-B191-A5103A13E30C}" name="yearBegin" dataDxfId="56">
      <calculatedColumnFormula>'Dehydrator Vents'!A5</calculatedColumnFormula>
    </tableColumn>
    <tableColumn id="5" xr3:uid="{45599557-E777-45D8-91D0-014E1F01F12C}" name="yearEnd" dataDxfId="55">
      <calculatedColumnFormula>'Dehydrator Vents'!D5</calculatedColumnFormula>
    </tableColumn>
    <tableColumn id="11" xr3:uid="{2AEC3A69-2F71-4301-8DC2-A0658F3D0EEF}" name="NewOngoing" dataDxfId="54"/>
    <tableColumn id="6" xr3:uid="{000431AE-8E72-45CC-A096-B1FBB7BF6A02}" name="activityName" dataDxfId="53">
      <calculatedColumnFormula>VLOOKUP("Install flash tank separators on glycol dehydrators",production_activities!A:D,3,FALSE)</calculatedColumnFormula>
    </tableColumn>
    <tableColumn id="7" xr3:uid="{AF6083A0-7BF2-4256-AC73-2A2C1A0BC591}" name="reductionsMcf" dataDxfId="52">
      <calculatedColumnFormula>_xlfn.SWITCH('Dehydrator Vents'!F5,"Default",'Dehydrator Vents'!I5,"Standard",'Dehydrator Vents'!M5,"Other",'Dehydrator Vents'!N5,"--")</calculatedColumnFormula>
    </tableColumn>
    <tableColumn id="8" xr3:uid="{1A048A05-680C-471E-8B79-8614A4DE98C2}" name="reductionBasis" dataDxfId="51">
      <calculatedColumnFormula>'Dehydrator Vents'!F5</calculatedColumnFormula>
    </tableColumn>
    <tableColumn id="9" xr3:uid="{283DC4A6-29DD-44AC-BD21-3FC1CACDDECE}" name="Description" dataDxfId="50">
      <calculatedColumnFormula>IF(ISBLANK('Dehydrator Vents'!P5),"",'Dehydrator Vents'!P5)</calculatedColumnFormula>
    </tableColumn>
    <tableColumn id="10" xr3:uid="{9CCF411A-E809-4F61-B61D-1B44A170DC50}" name="reductionsCalculation" dataDxfId="49">
      <calculatedColumnFormula>_xlfn.SWITCH('Dehydrator Vents'!F5,"Default","[Number of Flash Tank Separators Installed] x [Average Gas Throughput] x [Emission_Factor] x [Efficiency] / 1000","Standard","[TEG Circulation Rate] x [Methane Entrainment Rate] x [Hours of Operation] x [Efficiency] / 1000","Other",'Dehydrator Vents'!O5,"--")</calculatedColumnFormula>
    </tableColumn>
    <tableColumn id="13" xr3:uid="{8CEA24AA-C8D0-401D-AFF7-237844C8E0AB}" name="Variables/Formulas Columns" dataDxfId="48">
      <calculatedColumnFormula>_xlfn.SWITCH('Dehydrator Vents'!F5,"Default",'Dehydrator Vents'!G5&amp;","&amp;'Dehydrator Vents'!H5&amp;","&amp;Emission_Factor&amp;","&amp;Efficiency,"Standard",'Dehydrator Vents'!J5&amp;","&amp;'Dehydrator Vents'!K5&amp;","&amp;'Dehydrator Vents'!L5&amp;","&amp;Efficiency,"Other",'Dehydrator Vents'!N5,"--")</calculatedColumnFormula>
    </tableColumn>
    <tableColumn id="14" xr3:uid="{391ACBFB-855B-4108-B4AA-BD0AF945DDD0}" name="Version" dataDxfId="47">
      <calculatedColumnFormula>'Partner Info and ToC'!$A$3</calculatedColumnFormula>
    </tableColumn>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91B339-DB5E-4F42-8911-05405D6756F9}" name="uploadPneumatic" displayName="uploadPneumatic" ref="A1:M25" totalsRowShown="0" headerRowDxfId="46" dataDxfId="45">
  <autoFilter ref="A1:M25" xr:uid="{00000000-0009-0000-0100-000002000000}"/>
  <tableColumns count="13">
    <tableColumn id="1" xr3:uid="{DBC916E0-454C-4A28-B3A5-D87FE28FA49E}" name="segment" dataDxfId="44">
      <calculatedColumnFormula>'Partner Info and ToC'!$D$1</calculatedColumnFormula>
    </tableColumn>
    <tableColumn id="2" xr3:uid="{357F7E51-F6BE-4055-BCB9-9A2D2EFF284A}" name="reportYear" dataDxfId="43">
      <calculatedColumnFormula>'Partner Info and ToC'!$B$5</calculatedColumnFormula>
    </tableColumn>
    <tableColumn id="3" xr3:uid="{1D859B34-8299-41B3-846A-DDF9EC258720}" name="Partner" dataDxfId="42">
      <calculatedColumnFormula>VLOOKUP('Partner Info and ToC'!$D$4,production_partners!A:B,2,FALSE)</calculatedColumnFormula>
    </tableColumn>
    <tableColumn id="4" xr3:uid="{8421628A-81CF-45BA-9E48-31F46911CDA3}" name="yearBegin" dataDxfId="41">
      <calculatedColumnFormula>'Pneumatic Controllers'!A5</calculatedColumnFormula>
    </tableColumn>
    <tableColumn id="5" xr3:uid="{BAE8932E-C2A0-477A-AD41-0E24A576928D}" name="yearEnd" dataDxfId="40">
      <calculatedColumnFormula>'Pneumatic Controllers'!A5</calculatedColumnFormula>
    </tableColumn>
    <tableColumn id="11" xr3:uid="{A18C5EC1-C67B-4A42-8356-6C22B598E7C7}" name="NewOngoing" dataDxfId="39">
      <calculatedColumnFormula>'Pneumatic Controllers'!B5</calculatedColumnFormula>
    </tableColumn>
    <tableColumn id="6" xr3:uid="{1350B01F-B0E8-4660-8853-BCBC66D3C1A8}" name="activityName" dataDxfId="38">
      <calculatedColumnFormula>VLOOKUP("Identify and replace high-bleed pneumatic devices",production_activities!A:D,3,FALSE)</calculatedColumnFormula>
    </tableColumn>
    <tableColumn id="7" xr3:uid="{B23EA3E8-755F-4942-9C64-2C31BA8B4C04}" name="reductionsMcf" dataDxfId="37">
      <calculatedColumnFormula>IF(ISNUMBER('Pneumatic Controllers'!F5),'Pneumatic Controllers'!F5,0)+IF(ISNUMBER('Pneumatic Controllers'!H5),'Pneumatic Controllers'!H5,0)+IF(ISNUMBER('Pneumatic Controllers'!J5),'Pneumatic Controllers'!J5,0)</calculatedColumnFormula>
    </tableColumn>
    <tableColumn id="8" xr3:uid="{545F4BB1-D9B1-4605-A21B-7E45CF5F0B19}" name="reductionBasis" dataDxfId="36"/>
    <tableColumn id="9" xr3:uid="{CBC574B7-00B8-49E6-862E-DA2E7EE0D863}" name="Description" dataDxfId="35">
      <calculatedColumnFormula>IF(ISBLANK('Pneumatic Controllers'!K5),"",'Pneumatic Controllers'!K5)</calculatedColumnFormula>
    </tableColumn>
    <tableColumn id="10" xr3:uid="{ABCC39FE-3B0A-4E94-BBFD-2ABCC6F0D68A}" name="reductionsCalculation" dataDxfId="34">
      <calculatedColumnFormula>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calculatedColumnFormula>
    </tableColumn>
    <tableColumn id="13" xr3:uid="{2168FCB6-3935-4110-AA69-DF3DE4039499}" name="Variables/Formulas Columns" dataDxfId="33">
      <calculatedColumnFormula>IF(uploadPneumatic[[#This Row],[reductionsMcf]]&gt;0,IF('Pneumatic Controllers'!C5="",default_CH4_content,'Pneumatic Controllers'!C5)&amp;","&amp;IF('Pneumatic Controllers'!D5="",default_hours,'Pneumatic Controllers'!D5)&amp;","&amp;IF('Pneumatic Controllers'!E5="","0",'Pneumatic Controllers'!E5)&amp;","&amp;pneumatic_highbleed_EF&amp;","&amp;pneumatic_lowbleed_EF&amp;","&amp;IF('Pneumatic Controllers'!G5="","0",'Pneumatic Controllers'!G5)&amp;","&amp;pneumatic_highbleed_EF&amp;","&amp;IF('Pneumatic Controllers'!I5="","0",'Pneumatic Controllers'!I5)&amp;","&amp;pneumatic_lowbleed_EF,"")</calculatedColumnFormula>
    </tableColumn>
    <tableColumn id="12" xr3:uid="{4B31A21C-89EC-4064-913D-8EC4CAF889A4}" name="Version" dataDxfId="32"/>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A98FC2-AEE4-446E-90C5-66AEB7E7AA2A}" name="uploadAdditional" displayName="uploadAdditional" ref="A1:M25" totalsRowShown="0" headerRowDxfId="31" dataDxfId="30">
  <autoFilter ref="A1:M25" xr:uid="{00000000-0009-0000-0100-000001000000}"/>
  <tableColumns count="13">
    <tableColumn id="1" xr3:uid="{20BB0DCD-06FB-4F38-A2E0-C0693B8F3C3B}" name="segment" dataDxfId="29">
      <calculatedColumnFormula>'Partner Info and ToC'!$D$1</calculatedColumnFormula>
    </tableColumn>
    <tableColumn id="2" xr3:uid="{71D57548-A045-4071-A713-964CBB42B016}" name="reportYear" dataDxfId="28">
      <calculatedColumnFormula>'Partner Info and ToC'!$B$5</calculatedColumnFormula>
    </tableColumn>
    <tableColumn id="3" xr3:uid="{3718A59A-DB30-40D8-9231-B329F772301F}" name="Partner" dataDxfId="27">
      <calculatedColumnFormula>VLOOKUP('Partner Info and ToC'!$D$4,production_partners!A:B,2,FALSE)</calculatedColumnFormula>
    </tableColumn>
    <tableColumn id="4" xr3:uid="{6EB6C5EF-5A90-4797-B564-F7E160A79365}" name="yearBegin" dataDxfId="26">
      <calculatedColumnFormula>'Additional Activities'!A4</calculatedColumnFormula>
    </tableColumn>
    <tableColumn id="5" xr3:uid="{0BB42A1F-1A4B-44AD-920A-9DC66B38231E}" name="yearEnd" dataDxfId="25">
      <calculatedColumnFormula>'Additional Activities'!F4</calculatedColumnFormula>
    </tableColumn>
    <tableColumn id="11" xr3:uid="{DCDB1D4F-A1B7-47A2-9605-DF143EB6C06C}" name="NewOngoing" dataDxfId="24"/>
    <tableColumn id="6" xr3:uid="{099FC2F6-6BF3-4052-AED6-E8DD5B76E6DF}" name="activityName" dataDxfId="23">
      <calculatedColumnFormula>IF(ISBLANK('Additional Activities'!B4),"",VLOOKUP('Additional Activities'!$B4,production_activities!A:D,3,FALSE))</calculatedColumnFormula>
    </tableColumn>
    <tableColumn id="7" xr3:uid="{7C103915-D6DA-44E6-8E13-CBE0DFB41F30}" name="reductionsMcf" dataDxfId="22">
      <calculatedColumnFormula>IF(ISBLANK('Additional Activities'!G4),"",'Additional Activities'!G4)</calculatedColumnFormula>
    </tableColumn>
    <tableColumn id="8" xr3:uid="{8EA11D71-12F2-4694-AD5A-3140C4D49F1C}" name="reductionBasis" dataDxfId="21">
      <calculatedColumnFormula>IF(ISBLANK('Additional Activities'!H4),"",'Additional Activities'!H4)</calculatedColumnFormula>
    </tableColumn>
    <tableColumn id="9" xr3:uid="{9A209308-1A58-406E-ADEE-BB31FD310BA7}" name="Description" dataDxfId="20">
      <calculatedColumnFormula>IF(ISBLANK('Additional Activities'!J4),"",'Additional Activities'!J4)</calculatedColumnFormula>
    </tableColumn>
    <tableColumn id="10" xr3:uid="{2E7488E4-DD5E-4DD0-8592-A620EE589C4F}" name="reductionsCalculation" dataDxfId="19">
      <calculatedColumnFormula>IF(ISBLANK('Additional Activities'!I4),"",'Additional Activities'!I4)</calculatedColumnFormula>
    </tableColumn>
    <tableColumn id="13" xr3:uid="{4FFF4C8E-58E3-4962-B0E3-DD55BF75F7E2}" name="Variables/Formulas Columns" dataDxfId="18"/>
    <tableColumn id="12" xr3:uid="{CAB105F9-D242-4E89-A0B7-42CB24928AF8}" name="Version" dataDxfId="17">
      <calculatedColumnFormula>'Partner Info and ToC'!$A$3</calculatedColumnFormula>
    </tableColumn>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663D06-71FB-42EF-BE55-080B7B9DFED8}" name="ImportTable" displayName="ImportTable" ref="A1:M73" totalsRowShown="0" headerRowDxfId="16" dataDxfId="14" headerRowBorderDxfId="15" tableBorderDxfId="13">
  <autoFilter ref="A1:M73" xr:uid="{72516756-D5E9-4606-BF7D-B560C4AB3A10}"/>
  <tableColumns count="13">
    <tableColumn id="1" xr3:uid="{776B54C5-4E9E-42E4-800E-77A95D214BC7}" name="segment" dataDxfId="12"/>
    <tableColumn id="2" xr3:uid="{71C8CDB0-3201-4DCC-B20A-42C9CE12C894}" name="reportYear" dataDxfId="11"/>
    <tableColumn id="3" xr3:uid="{E482B66E-67BB-46E3-A43C-D281692804F2}" name="Partner" dataDxfId="10"/>
    <tableColumn id="4" xr3:uid="{5A05E091-407E-4B0C-B394-70727CD0D0E7}" name="yearBegin" dataDxfId="9"/>
    <tableColumn id="5" xr3:uid="{D779BB4C-CA29-4A06-874B-C1C27CA75F67}" name="yearEnd" dataDxfId="8"/>
    <tableColumn id="12" xr3:uid="{4010D76B-7DFA-498B-B4C1-13CA4DAEABC5}" name="NewOngoing" dataDxfId="7"/>
    <tableColumn id="6" xr3:uid="{C066A516-D1A3-4869-A384-C1A6CF6C7704}" name="activityName" dataDxfId="6"/>
    <tableColumn id="7" xr3:uid="{8FA75CAA-E814-4128-89DA-54A1B3E2AF9C}" name="reductionsMcf" dataDxfId="5"/>
    <tableColumn id="8" xr3:uid="{A8D9303A-B69E-4AF0-BCC6-C5CFB103E36B}" name="reductionBasis" dataDxfId="4"/>
    <tableColumn id="9" xr3:uid="{17839920-C6EA-418C-AE9A-4B014AC2D549}" name="Description" dataDxfId="3"/>
    <tableColumn id="10" xr3:uid="{BAFC10B3-61D1-481E-881F-16BF9CFBEF73}" name="reductionsCalculation" dataDxfId="2"/>
    <tableColumn id="11" xr3:uid="{09ACC86A-5E75-47A1-BDAA-C66036F24175}" name="Variables/Formulas Columns" dataDxfId="1"/>
    <tableColumn id="13" xr3:uid="{C2DD1147-D4FF-4E90-9790-AEFDFDFB04A4}" name="SpreadsheetVers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802B-59BF-425D-B45D-9D294FDE2E77}">
  <sheetPr>
    <pageSetUpPr fitToPage="1"/>
  </sheetPr>
  <dimension ref="A1:D23"/>
  <sheetViews>
    <sheetView showGridLines="0" tabSelected="1" workbookViewId="0"/>
  </sheetViews>
  <sheetFormatPr defaultColWidth="0" defaultRowHeight="14.3" zeroHeight="1" x14ac:dyDescent="0.25"/>
  <cols>
    <col min="1" max="1" width="30.875" style="15" customWidth="1"/>
    <col min="2" max="2" width="15.375" style="15" bestFit="1" customWidth="1"/>
    <col min="3" max="3" width="83.75" style="15" customWidth="1"/>
    <col min="4" max="4" width="20.625" style="15" customWidth="1"/>
    <col min="5" max="16384" width="9.125" style="15" hidden="1"/>
  </cols>
  <sheetData>
    <row r="1" spans="1:4" ht="17" x14ac:dyDescent="0.25">
      <c r="A1" s="14" t="s">
        <v>130</v>
      </c>
      <c r="D1" s="123" t="str">
        <f>MID(A1,FIND("-",A1)+2,FIND(" Segment",A1)-FIND("-",A1)-2)</f>
        <v>Production</v>
      </c>
    </row>
    <row r="2" spans="1:4" ht="32.6" x14ac:dyDescent="0.25">
      <c r="A2" s="16" t="str">
        <f>"FORM VERSION: REPORTING SEASON "&amp;B5+1&amp;" (for activities completed in "&amp;B5&amp;")"</f>
        <v>FORM VERSION: REPORTING SEASON 2021 (for activities completed in 2020)</v>
      </c>
      <c r="D2" s="164" t="s">
        <v>227</v>
      </c>
    </row>
    <row r="3" spans="1:4" x14ac:dyDescent="0.25">
      <c r="A3" s="15" t="s">
        <v>222</v>
      </c>
    </row>
    <row r="4" spans="1:4" ht="15.8" x14ac:dyDescent="0.25">
      <c r="A4" s="17" t="s">
        <v>125</v>
      </c>
      <c r="B4" s="136"/>
      <c r="C4" s="136"/>
      <c r="D4" s="123">
        <f>B4</f>
        <v>0</v>
      </c>
    </row>
    <row r="5" spans="1:4" ht="15.8" x14ac:dyDescent="0.25">
      <c r="A5" s="17" t="s">
        <v>126</v>
      </c>
      <c r="B5" s="137">
        <v>2020</v>
      </c>
      <c r="C5" s="137"/>
    </row>
    <row r="6" spans="1:4" ht="14.95" x14ac:dyDescent="0.25"/>
    <row r="7" spans="1:4" s="18" customFormat="1" ht="4.75" customHeight="1" x14ac:dyDescent="0.25"/>
    <row r="8" spans="1:4" ht="14.95" x14ac:dyDescent="0.25">
      <c r="A8" s="16" t="s">
        <v>127</v>
      </c>
    </row>
    <row r="9" spans="1:4" ht="9.6999999999999993" customHeight="1" x14ac:dyDescent="0.25">
      <c r="A9" s="19"/>
    </row>
    <row r="10" spans="1:4" s="21" customFormat="1" ht="20.25" customHeight="1" x14ac:dyDescent="0.25">
      <c r="A10" s="20" t="s">
        <v>179</v>
      </c>
      <c r="B10" s="20" t="s">
        <v>128</v>
      </c>
      <c r="C10" s="20" t="s">
        <v>129</v>
      </c>
    </row>
    <row r="11" spans="1:4" s="21" customFormat="1" ht="31.75" customHeight="1" x14ac:dyDescent="0.25">
      <c r="A11" s="124" t="s">
        <v>131</v>
      </c>
      <c r="B11" s="22" t="str">
        <f>IF((SUMPRODUCT(--ISBLANK('Dehydrator Vents'!A5:A104))=ROWS('Dehydrator Vents'!A5:A104)),"No","Yes")</f>
        <v>No</v>
      </c>
      <c r="C11" s="23" t="s">
        <v>134</v>
      </c>
      <c r="D11" s="1"/>
    </row>
    <row r="12" spans="1:4" s="21" customFormat="1" ht="30.1" x14ac:dyDescent="0.25">
      <c r="A12" s="124" t="s">
        <v>132</v>
      </c>
      <c r="B12" s="22" t="str">
        <f>IF((SUMPRODUCT(--ISBLANK('Pneumatic Controllers'!A5:A104))=ROWS('Pneumatic Controllers'!A5:A104)),"No","Yes")</f>
        <v>No</v>
      </c>
      <c r="C12" s="23" t="s">
        <v>135</v>
      </c>
      <c r="D12" s="1"/>
    </row>
    <row r="13" spans="1:4" s="21" customFormat="1" ht="59.95" x14ac:dyDescent="0.25">
      <c r="A13" s="124" t="s">
        <v>133</v>
      </c>
      <c r="B13" s="22" t="str">
        <f>IF((SUMPRODUCT(--ISBLANK('Additional Activities'!A4:A103))=ROWS('Additional Activities'!A4:A103)),"No","Yes")</f>
        <v>No</v>
      </c>
      <c r="C13" s="23" t="s">
        <v>136</v>
      </c>
      <c r="D13" s="1"/>
    </row>
    <row r="14" spans="1:4" s="21" customFormat="1" ht="14.95" x14ac:dyDescent="0.25"/>
    <row r="15" spans="1:4" s="18" customFormat="1" ht="4.75" customHeight="1" x14ac:dyDescent="0.25">
      <c r="A15" s="24"/>
      <c r="B15" s="24"/>
      <c r="C15" s="24"/>
    </row>
    <row r="16" spans="1:4" ht="14.95" x14ac:dyDescent="0.25"/>
    <row r="17" spans="1:3" s="21" customFormat="1" ht="14.95" x14ac:dyDescent="0.25">
      <c r="A17" s="15" t="s">
        <v>225</v>
      </c>
      <c r="B17" s="16"/>
      <c r="C17" s="16"/>
    </row>
    <row r="18" spans="1:3" s="21" customFormat="1" ht="15.8" x14ac:dyDescent="0.25">
      <c r="A18" s="135" t="s">
        <v>226</v>
      </c>
      <c r="B18" s="139"/>
      <c r="C18" s="139"/>
    </row>
    <row r="19" spans="1:3" s="21" customFormat="1" ht="14.95" x14ac:dyDescent="0.25">
      <c r="A19" s="16"/>
      <c r="B19" s="16"/>
      <c r="C19" s="16"/>
    </row>
    <row r="20" spans="1:3" s="21" customFormat="1" ht="14.95" x14ac:dyDescent="0.25">
      <c r="A20" s="16"/>
      <c r="B20" s="16"/>
      <c r="C20" s="16"/>
    </row>
    <row r="21" spans="1:3" s="21" customFormat="1" ht="14.95" x14ac:dyDescent="0.25">
      <c r="A21" s="16"/>
      <c r="B21" s="16"/>
      <c r="C21" s="16"/>
    </row>
    <row r="22" spans="1:3" s="21" customFormat="1" ht="14.95" x14ac:dyDescent="0.25">
      <c r="A22" s="16"/>
      <c r="B22" s="16"/>
      <c r="C22" s="16"/>
    </row>
    <row r="23" spans="1:3" s="21" customFormat="1" ht="75.75" customHeight="1" x14ac:dyDescent="0.25">
      <c r="A23" s="138" t="s">
        <v>228</v>
      </c>
      <c r="B23" s="138"/>
      <c r="C23" s="138"/>
    </row>
  </sheetData>
  <sheetProtection selectLockedCells="1"/>
  <mergeCells count="4">
    <mergeCell ref="B4:C4"/>
    <mergeCell ref="B5:C5"/>
    <mergeCell ref="A23:C23"/>
    <mergeCell ref="B18:C18"/>
  </mergeCells>
  <dataValidations count="1">
    <dataValidation type="list" allowBlank="1" showInputMessage="1" showErrorMessage="1" sqref="B4:C4" xr:uid="{52B0DE7D-9CE9-44FB-A281-1F3F77C9BC5F}">
      <formula1>partners</formula1>
    </dataValidation>
  </dataValidations>
  <hyperlinks>
    <hyperlink ref="A12" location="'Pneumatic Controllers'!A1" display="Pneumatic Controllers" xr:uid="{183437AB-FDE7-48E8-8FEE-DF5F02A5B092}"/>
    <hyperlink ref="A11" location="'Dehydrator Vents'!A1" display="Dehydrator Vents" xr:uid="{16B415F3-2DDD-44AD-BABC-38640DF4903A}"/>
    <hyperlink ref="A13" location="'Additional Activities'!A1" display="Additional Production Activities" xr:uid="{E2DA04E2-DE7F-4BF7-956E-CD75A1A31467}"/>
  </hyperlinks>
  <pageMargins left="0.7" right="0.7" top="1" bottom="0.75" header="0.3" footer="0.3"/>
  <pageSetup scale="94" fitToHeight="0" orientation="landscape" r:id="rId1"/>
  <headerFooter scaleWithDoc="0">
    <oddHeader>&amp;L&amp;G&amp;C&amp;"Arial,Bold"&amp;9U.S. ENVIRONMENTAL PROTECTION AGENCY
Washington, DC 20460&amp;R&amp;"Arial,Regular"&amp;9OMB Control No. 2060-0328
Expires 04/30/2022</oddHeader>
    <oddFooter>&amp;L&amp;"Arial,Regular"&amp;9EPA Form No. 5900-104</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77A68-72B9-48BA-AF75-FCB49ED45D12}">
  <dimension ref="A1:B20"/>
  <sheetViews>
    <sheetView workbookViewId="0">
      <selection activeCell="A11" sqref="A11"/>
    </sheetView>
  </sheetViews>
  <sheetFormatPr defaultRowHeight="14.3" x14ac:dyDescent="0.25"/>
  <cols>
    <col min="1" max="1" width="56.375" bestFit="1" customWidth="1"/>
    <col min="2" max="2" width="20.625" bestFit="1" customWidth="1"/>
  </cols>
  <sheetData>
    <row r="1" spans="1:2" x14ac:dyDescent="0.25">
      <c r="A1" t="s">
        <v>125</v>
      </c>
      <c r="B1" t="s">
        <v>188</v>
      </c>
    </row>
    <row r="2" spans="1:2" x14ac:dyDescent="0.25">
      <c r="A2" t="s">
        <v>141</v>
      </c>
      <c r="B2" t="s">
        <v>189</v>
      </c>
    </row>
    <row r="3" spans="1:2" x14ac:dyDescent="0.25">
      <c r="A3" t="s">
        <v>110</v>
      </c>
      <c r="B3" t="s">
        <v>190</v>
      </c>
    </row>
    <row r="4" spans="1:2" x14ac:dyDescent="0.25">
      <c r="A4" t="s">
        <v>111</v>
      </c>
      <c r="B4" t="s">
        <v>191</v>
      </c>
    </row>
    <row r="5" spans="1:2" x14ac:dyDescent="0.25">
      <c r="A5" t="s">
        <v>112</v>
      </c>
      <c r="B5" t="s">
        <v>192</v>
      </c>
    </row>
    <row r="6" spans="1:2" x14ac:dyDescent="0.25">
      <c r="A6" t="s">
        <v>113</v>
      </c>
      <c r="B6" t="s">
        <v>193</v>
      </c>
    </row>
    <row r="7" spans="1:2" x14ac:dyDescent="0.25">
      <c r="A7" t="s">
        <v>114</v>
      </c>
      <c r="B7" t="s">
        <v>194</v>
      </c>
    </row>
    <row r="8" spans="1:2" x14ac:dyDescent="0.25">
      <c r="A8" t="s">
        <v>115</v>
      </c>
      <c r="B8" t="s">
        <v>195</v>
      </c>
    </row>
    <row r="9" spans="1:2" x14ac:dyDescent="0.25">
      <c r="A9" t="s">
        <v>116</v>
      </c>
      <c r="B9" t="s">
        <v>196</v>
      </c>
    </row>
    <row r="10" spans="1:2" x14ac:dyDescent="0.25">
      <c r="A10" t="s">
        <v>117</v>
      </c>
      <c r="B10" t="s">
        <v>197</v>
      </c>
    </row>
    <row r="11" spans="1:2" x14ac:dyDescent="0.25">
      <c r="A11" t="s">
        <v>118</v>
      </c>
      <c r="B11" t="s">
        <v>198</v>
      </c>
    </row>
    <row r="12" spans="1:2" x14ac:dyDescent="0.25">
      <c r="A12" t="s">
        <v>119</v>
      </c>
      <c r="B12" t="s">
        <v>199</v>
      </c>
    </row>
    <row r="13" spans="1:2" x14ac:dyDescent="0.25">
      <c r="A13" t="s">
        <v>120</v>
      </c>
      <c r="B13" t="s">
        <v>200</v>
      </c>
    </row>
    <row r="14" spans="1:2" x14ac:dyDescent="0.25">
      <c r="A14" t="s">
        <v>142</v>
      </c>
      <c r="B14" t="s">
        <v>201</v>
      </c>
    </row>
    <row r="15" spans="1:2" x14ac:dyDescent="0.25">
      <c r="A15" t="s">
        <v>121</v>
      </c>
      <c r="B15" t="s">
        <v>202</v>
      </c>
    </row>
    <row r="16" spans="1:2" x14ac:dyDescent="0.25">
      <c r="A16" t="s">
        <v>122</v>
      </c>
      <c r="B16" t="s">
        <v>203</v>
      </c>
    </row>
    <row r="17" spans="1:2" x14ac:dyDescent="0.25">
      <c r="A17" t="s">
        <v>223</v>
      </c>
      <c r="B17" t="s">
        <v>224</v>
      </c>
    </row>
    <row r="18" spans="1:2" x14ac:dyDescent="0.25">
      <c r="A18" t="s">
        <v>204</v>
      </c>
      <c r="B18" t="s">
        <v>205</v>
      </c>
    </row>
    <row r="19" spans="1:2" x14ac:dyDescent="0.25">
      <c r="A19" t="s">
        <v>123</v>
      </c>
      <c r="B19" t="s">
        <v>206</v>
      </c>
    </row>
    <row r="20" spans="1:2" x14ac:dyDescent="0.25">
      <c r="A20" t="s">
        <v>124</v>
      </c>
      <c r="B20" t="s">
        <v>207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topLeftCell="A55" workbookViewId="0">
      <selection activeCell="C2" sqref="C2"/>
    </sheetView>
  </sheetViews>
  <sheetFormatPr defaultColWidth="9.125" defaultRowHeight="14.3" x14ac:dyDescent="0.25"/>
  <cols>
    <col min="1" max="1" width="70.375" style="3" bestFit="1" customWidth="1"/>
    <col min="2" max="16384" width="9.125" style="3"/>
  </cols>
  <sheetData>
    <row r="1" spans="1:3" x14ac:dyDescent="0.25">
      <c r="A1" s="2" t="s">
        <v>1</v>
      </c>
      <c r="B1" s="2" t="s">
        <v>2</v>
      </c>
      <c r="C1" s="2" t="s">
        <v>184</v>
      </c>
    </row>
    <row r="2" spans="1:3" x14ac:dyDescent="0.25">
      <c r="A2" t="s">
        <v>38</v>
      </c>
      <c r="B2">
        <v>10</v>
      </c>
      <c r="C2">
        <v>87</v>
      </c>
    </row>
    <row r="3" spans="1:3" x14ac:dyDescent="0.25">
      <c r="A3" t="s">
        <v>39</v>
      </c>
      <c r="B3">
        <v>10</v>
      </c>
      <c r="C3">
        <v>88</v>
      </c>
    </row>
    <row r="4" spans="1:3" x14ac:dyDescent="0.25">
      <c r="A4" t="s">
        <v>40</v>
      </c>
      <c r="B4">
        <v>10</v>
      </c>
      <c r="C4">
        <v>89</v>
      </c>
    </row>
    <row r="5" spans="1:3" x14ac:dyDescent="0.25">
      <c r="A5" t="s">
        <v>41</v>
      </c>
      <c r="B5">
        <v>10</v>
      </c>
      <c r="C5">
        <v>90</v>
      </c>
    </row>
    <row r="6" spans="1:3" x14ac:dyDescent="0.25">
      <c r="A6" t="s">
        <v>42</v>
      </c>
      <c r="B6">
        <v>10</v>
      </c>
      <c r="C6">
        <v>91</v>
      </c>
    </row>
    <row r="7" spans="1:3" x14ac:dyDescent="0.25">
      <c r="A7" t="s">
        <v>43</v>
      </c>
      <c r="B7">
        <v>1</v>
      </c>
      <c r="C7">
        <v>92</v>
      </c>
    </row>
    <row r="8" spans="1:3" x14ac:dyDescent="0.25">
      <c r="A8" t="s">
        <v>44</v>
      </c>
      <c r="B8">
        <v>10</v>
      </c>
      <c r="C8">
        <v>93</v>
      </c>
    </row>
    <row r="9" spans="1:3" x14ac:dyDescent="0.25">
      <c r="A9" t="s">
        <v>45</v>
      </c>
      <c r="B9">
        <v>10</v>
      </c>
      <c r="C9">
        <v>94</v>
      </c>
    </row>
    <row r="10" spans="1:3" x14ac:dyDescent="0.25">
      <c r="A10" t="s">
        <v>46</v>
      </c>
      <c r="B10">
        <v>10</v>
      </c>
      <c r="C10">
        <v>95</v>
      </c>
    </row>
    <row r="11" spans="1:3" x14ac:dyDescent="0.25">
      <c r="A11" t="s">
        <v>47</v>
      </c>
      <c r="B11">
        <v>1</v>
      </c>
      <c r="C11">
        <v>139</v>
      </c>
    </row>
    <row r="12" spans="1:3" x14ac:dyDescent="0.25">
      <c r="A12" t="s">
        <v>18</v>
      </c>
      <c r="B12">
        <v>1</v>
      </c>
      <c r="C12">
        <v>59</v>
      </c>
    </row>
    <row r="13" spans="1:3" x14ac:dyDescent="0.25">
      <c r="A13" t="s">
        <v>180</v>
      </c>
      <c r="B13">
        <v>1</v>
      </c>
      <c r="C13">
        <v>97</v>
      </c>
    </row>
    <row r="14" spans="1:3" x14ac:dyDescent="0.25">
      <c r="A14" t="s">
        <v>48</v>
      </c>
      <c r="B14">
        <v>10</v>
      </c>
      <c r="C14">
        <v>98</v>
      </c>
    </row>
    <row r="15" spans="1:3" x14ac:dyDescent="0.25">
      <c r="A15" t="s">
        <v>5</v>
      </c>
      <c r="B15">
        <v>10</v>
      </c>
      <c r="C15">
        <v>102</v>
      </c>
    </row>
    <row r="16" spans="1:3" x14ac:dyDescent="0.25">
      <c r="A16" t="s">
        <v>4</v>
      </c>
      <c r="B16">
        <v>10</v>
      </c>
      <c r="C16">
        <v>103</v>
      </c>
    </row>
    <row r="17" spans="1:3" x14ac:dyDescent="0.25">
      <c r="A17" t="s">
        <v>19</v>
      </c>
      <c r="B17">
        <v>10</v>
      </c>
      <c r="C17">
        <v>140</v>
      </c>
    </row>
    <row r="18" spans="1:3" x14ac:dyDescent="0.25">
      <c r="A18" t="s">
        <v>3</v>
      </c>
      <c r="B18">
        <v>10</v>
      </c>
      <c r="C18">
        <v>19</v>
      </c>
    </row>
    <row r="19" spans="1:3" x14ac:dyDescent="0.25">
      <c r="A19" t="s">
        <v>49</v>
      </c>
      <c r="B19">
        <v>10</v>
      </c>
      <c r="C19">
        <v>104</v>
      </c>
    </row>
    <row r="20" spans="1:3" x14ac:dyDescent="0.25">
      <c r="A20" t="s">
        <v>50</v>
      </c>
      <c r="B20">
        <v>10</v>
      </c>
      <c r="C20">
        <v>105</v>
      </c>
    </row>
    <row r="21" spans="1:3" x14ac:dyDescent="0.25">
      <c r="A21" t="s">
        <v>20</v>
      </c>
      <c r="B21">
        <v>1</v>
      </c>
      <c r="C21">
        <v>20</v>
      </c>
    </row>
    <row r="22" spans="1:3" x14ac:dyDescent="0.25">
      <c r="A22" t="s">
        <v>21</v>
      </c>
      <c r="B22">
        <v>1</v>
      </c>
      <c r="C22">
        <v>71</v>
      </c>
    </row>
    <row r="23" spans="1:3" x14ac:dyDescent="0.25">
      <c r="A23" t="s">
        <v>51</v>
      </c>
      <c r="B23">
        <v>1</v>
      </c>
      <c r="C23">
        <v>106</v>
      </c>
    </row>
    <row r="24" spans="1:3" x14ac:dyDescent="0.25">
      <c r="A24" t="s">
        <v>6</v>
      </c>
      <c r="B24">
        <v>1</v>
      </c>
      <c r="C24">
        <v>21</v>
      </c>
    </row>
    <row r="25" spans="1:3" x14ac:dyDescent="0.25">
      <c r="A25" t="s">
        <v>7</v>
      </c>
      <c r="B25">
        <v>1</v>
      </c>
      <c r="C25">
        <v>22</v>
      </c>
    </row>
    <row r="26" spans="1:3" x14ac:dyDescent="0.25">
      <c r="A26" t="s">
        <v>52</v>
      </c>
      <c r="B26">
        <v>1</v>
      </c>
      <c r="C26">
        <v>107</v>
      </c>
    </row>
    <row r="27" spans="1:3" x14ac:dyDescent="0.25">
      <c r="A27" t="s">
        <v>22</v>
      </c>
      <c r="B27">
        <v>1</v>
      </c>
      <c r="C27">
        <v>46</v>
      </c>
    </row>
    <row r="28" spans="1:3" x14ac:dyDescent="0.25">
      <c r="A28" t="s">
        <v>8</v>
      </c>
      <c r="B28">
        <v>1</v>
      </c>
      <c r="C28">
        <v>34</v>
      </c>
    </row>
    <row r="29" spans="1:3" x14ac:dyDescent="0.25">
      <c r="A29" t="s">
        <v>53</v>
      </c>
      <c r="B29">
        <v>1</v>
      </c>
      <c r="C29">
        <v>108</v>
      </c>
    </row>
    <row r="30" spans="1:3" x14ac:dyDescent="0.25">
      <c r="A30" t="s">
        <v>9</v>
      </c>
      <c r="B30">
        <v>1</v>
      </c>
      <c r="C30">
        <v>35</v>
      </c>
    </row>
    <row r="31" spans="1:3" x14ac:dyDescent="0.25">
      <c r="A31" t="s">
        <v>23</v>
      </c>
      <c r="B31">
        <v>10</v>
      </c>
      <c r="C31">
        <v>72</v>
      </c>
    </row>
    <row r="32" spans="1:3" x14ac:dyDescent="0.25">
      <c r="A32" t="s">
        <v>54</v>
      </c>
      <c r="B32">
        <v>10</v>
      </c>
      <c r="C32">
        <v>109</v>
      </c>
    </row>
    <row r="33" spans="1:3" x14ac:dyDescent="0.25">
      <c r="A33" t="s">
        <v>55</v>
      </c>
      <c r="B33">
        <v>10</v>
      </c>
      <c r="C33">
        <v>110</v>
      </c>
    </row>
    <row r="34" spans="1:3" x14ac:dyDescent="0.25">
      <c r="A34" t="s">
        <v>24</v>
      </c>
      <c r="B34">
        <v>10</v>
      </c>
      <c r="C34">
        <v>73</v>
      </c>
    </row>
    <row r="35" spans="1:3" x14ac:dyDescent="0.25">
      <c r="A35" t="s">
        <v>56</v>
      </c>
      <c r="B35">
        <v>10</v>
      </c>
      <c r="C35">
        <v>111</v>
      </c>
    </row>
    <row r="36" spans="1:3" x14ac:dyDescent="0.25">
      <c r="A36" t="s">
        <v>25</v>
      </c>
      <c r="B36">
        <v>10</v>
      </c>
      <c r="C36">
        <v>74</v>
      </c>
    </row>
    <row r="37" spans="1:3" x14ac:dyDescent="0.25">
      <c r="A37" t="s">
        <v>10</v>
      </c>
      <c r="B37">
        <v>10</v>
      </c>
      <c r="C37">
        <v>23</v>
      </c>
    </row>
    <row r="38" spans="1:3" x14ac:dyDescent="0.25">
      <c r="A38" t="s">
        <v>57</v>
      </c>
      <c r="B38">
        <v>10</v>
      </c>
      <c r="C38">
        <v>142</v>
      </c>
    </row>
    <row r="39" spans="1:3" x14ac:dyDescent="0.25">
      <c r="A39" t="s">
        <v>58</v>
      </c>
      <c r="B39">
        <v>10</v>
      </c>
      <c r="C39">
        <v>112</v>
      </c>
    </row>
    <row r="40" spans="1:3" x14ac:dyDescent="0.25">
      <c r="A40" t="s">
        <v>11</v>
      </c>
      <c r="B40">
        <v>10</v>
      </c>
      <c r="C40">
        <v>24</v>
      </c>
    </row>
    <row r="41" spans="1:3" x14ac:dyDescent="0.25">
      <c r="A41" t="s">
        <v>59</v>
      </c>
      <c r="B41">
        <v>10</v>
      </c>
      <c r="C41">
        <v>143</v>
      </c>
    </row>
    <row r="42" spans="1:3" x14ac:dyDescent="0.25">
      <c r="A42" t="s">
        <v>60</v>
      </c>
      <c r="B42">
        <v>10</v>
      </c>
      <c r="C42">
        <v>113</v>
      </c>
    </row>
    <row r="43" spans="1:3" x14ac:dyDescent="0.25">
      <c r="A43" t="s">
        <v>26</v>
      </c>
      <c r="B43">
        <v>10</v>
      </c>
      <c r="C43">
        <v>62</v>
      </c>
    </row>
    <row r="44" spans="1:3" x14ac:dyDescent="0.25">
      <c r="A44" t="s">
        <v>61</v>
      </c>
      <c r="B44">
        <v>10</v>
      </c>
      <c r="C44">
        <v>144</v>
      </c>
    </row>
    <row r="45" spans="1:3" x14ac:dyDescent="0.25">
      <c r="A45" t="s">
        <v>27</v>
      </c>
      <c r="B45">
        <v>10</v>
      </c>
      <c r="C45">
        <v>75</v>
      </c>
    </row>
    <row r="46" spans="1:3" x14ac:dyDescent="0.25">
      <c r="A46" t="s">
        <v>62</v>
      </c>
      <c r="B46">
        <v>10</v>
      </c>
      <c r="C46">
        <v>63</v>
      </c>
    </row>
    <row r="47" spans="1:3" x14ac:dyDescent="0.25">
      <c r="A47" t="s">
        <v>63</v>
      </c>
      <c r="B47">
        <v>10</v>
      </c>
      <c r="C47">
        <v>114</v>
      </c>
    </row>
    <row r="48" spans="1:3" x14ac:dyDescent="0.25">
      <c r="A48" t="s">
        <v>64</v>
      </c>
      <c r="B48">
        <v>10</v>
      </c>
      <c r="C48">
        <v>115</v>
      </c>
    </row>
    <row r="49" spans="1:3" x14ac:dyDescent="0.25">
      <c r="A49" t="s">
        <v>28</v>
      </c>
      <c r="B49">
        <v>10</v>
      </c>
      <c r="C49">
        <v>64</v>
      </c>
    </row>
    <row r="50" spans="1:3" x14ac:dyDescent="0.25">
      <c r="A50" t="s">
        <v>65</v>
      </c>
      <c r="B50">
        <v>10</v>
      </c>
      <c r="C50">
        <v>116</v>
      </c>
    </row>
    <row r="51" spans="1:3" x14ac:dyDescent="0.25">
      <c r="A51" t="s">
        <v>66</v>
      </c>
      <c r="B51">
        <v>10</v>
      </c>
      <c r="C51">
        <v>2</v>
      </c>
    </row>
    <row r="52" spans="1:3" x14ac:dyDescent="0.25">
      <c r="A52" t="s">
        <v>67</v>
      </c>
      <c r="B52">
        <v>1</v>
      </c>
      <c r="C52">
        <v>117</v>
      </c>
    </row>
    <row r="53" spans="1:3" x14ac:dyDescent="0.25">
      <c r="A53" t="s">
        <v>68</v>
      </c>
      <c r="B53">
        <v>10</v>
      </c>
      <c r="C53">
        <v>118</v>
      </c>
    </row>
    <row r="54" spans="1:3" x14ac:dyDescent="0.25">
      <c r="A54" t="s">
        <v>181</v>
      </c>
      <c r="B54">
        <v>10</v>
      </c>
      <c r="C54">
        <v>65</v>
      </c>
    </row>
    <row r="55" spans="1:3" x14ac:dyDescent="0.25">
      <c r="A55" t="s">
        <v>69</v>
      </c>
      <c r="B55">
        <v>10</v>
      </c>
      <c r="C55">
        <v>76</v>
      </c>
    </row>
    <row r="56" spans="1:3" x14ac:dyDescent="0.25">
      <c r="A56" t="s">
        <v>70</v>
      </c>
      <c r="B56">
        <v>10</v>
      </c>
      <c r="C56">
        <v>3</v>
      </c>
    </row>
    <row r="57" spans="1:3" x14ac:dyDescent="0.25">
      <c r="A57" t="s">
        <v>71</v>
      </c>
      <c r="B57">
        <v>1</v>
      </c>
      <c r="C57">
        <v>145</v>
      </c>
    </row>
    <row r="58" spans="1:3" x14ac:dyDescent="0.25">
      <c r="A58" t="s">
        <v>72</v>
      </c>
      <c r="B58">
        <v>1</v>
      </c>
      <c r="C58">
        <v>119</v>
      </c>
    </row>
    <row r="59" spans="1:3" x14ac:dyDescent="0.25">
      <c r="A59" t="s">
        <v>29</v>
      </c>
      <c r="B59">
        <v>1</v>
      </c>
      <c r="C59">
        <v>67</v>
      </c>
    </row>
    <row r="60" spans="1:3" x14ac:dyDescent="0.25">
      <c r="A60" t="s">
        <v>73</v>
      </c>
      <c r="B60">
        <v>1</v>
      </c>
      <c r="C60">
        <v>120</v>
      </c>
    </row>
    <row r="61" spans="1:3" x14ac:dyDescent="0.25">
      <c r="A61" t="s">
        <v>36</v>
      </c>
      <c r="B61">
        <v>10</v>
      </c>
      <c r="C61">
        <v>50</v>
      </c>
    </row>
    <row r="62" spans="1:3" x14ac:dyDescent="0.25">
      <c r="A62" t="s">
        <v>74</v>
      </c>
      <c r="B62">
        <v>1</v>
      </c>
      <c r="C62">
        <v>121</v>
      </c>
    </row>
    <row r="63" spans="1:3" x14ac:dyDescent="0.25">
      <c r="A63" t="s">
        <v>30</v>
      </c>
      <c r="B63">
        <v>1</v>
      </c>
      <c r="C63">
        <v>77</v>
      </c>
    </row>
    <row r="64" spans="1:3" x14ac:dyDescent="0.25">
      <c r="A64" t="s">
        <v>75</v>
      </c>
      <c r="B64">
        <v>1</v>
      </c>
      <c r="C64">
        <v>122</v>
      </c>
    </row>
    <row r="65" spans="1:3" x14ac:dyDescent="0.25">
      <c r="A65" t="s">
        <v>76</v>
      </c>
      <c r="B65">
        <v>1</v>
      </c>
      <c r="C65">
        <v>123</v>
      </c>
    </row>
    <row r="66" spans="1:3" x14ac:dyDescent="0.25">
      <c r="A66" t="s">
        <v>12</v>
      </c>
      <c r="B66">
        <v>1</v>
      </c>
      <c r="C66">
        <v>26</v>
      </c>
    </row>
    <row r="67" spans="1:3" x14ac:dyDescent="0.25">
      <c r="A67" t="s">
        <v>31</v>
      </c>
      <c r="B67">
        <v>1</v>
      </c>
      <c r="C67">
        <v>79</v>
      </c>
    </row>
    <row r="68" spans="1:3" x14ac:dyDescent="0.25">
      <c r="A68" t="s">
        <v>32</v>
      </c>
      <c r="B68">
        <v>1</v>
      </c>
      <c r="C68">
        <v>68</v>
      </c>
    </row>
    <row r="69" spans="1:3" x14ac:dyDescent="0.25">
      <c r="A69" t="s">
        <v>77</v>
      </c>
      <c r="B69">
        <v>1</v>
      </c>
      <c r="C69">
        <v>124</v>
      </c>
    </row>
    <row r="70" spans="1:3" x14ac:dyDescent="0.25">
      <c r="A70" t="s">
        <v>13</v>
      </c>
      <c r="B70">
        <v>1</v>
      </c>
      <c r="C70">
        <v>36</v>
      </c>
    </row>
    <row r="71" spans="1:3" x14ac:dyDescent="0.25">
      <c r="A71" t="s">
        <v>33</v>
      </c>
      <c r="B71">
        <v>1</v>
      </c>
      <c r="C71">
        <v>69</v>
      </c>
    </row>
    <row r="72" spans="1:3" x14ac:dyDescent="0.25">
      <c r="A72" t="s">
        <v>78</v>
      </c>
      <c r="B72">
        <v>1</v>
      </c>
      <c r="C72">
        <v>125</v>
      </c>
    </row>
    <row r="73" spans="1:3" x14ac:dyDescent="0.25">
      <c r="A73" t="s">
        <v>79</v>
      </c>
      <c r="B73">
        <v>10</v>
      </c>
      <c r="C73">
        <v>70</v>
      </c>
    </row>
    <row r="74" spans="1:3" x14ac:dyDescent="0.25">
      <c r="A74" t="s">
        <v>80</v>
      </c>
      <c r="B74">
        <v>1</v>
      </c>
      <c r="C74">
        <v>126</v>
      </c>
    </row>
    <row r="75" spans="1:3" x14ac:dyDescent="0.25">
      <c r="A75" t="s">
        <v>81</v>
      </c>
      <c r="B75">
        <v>1</v>
      </c>
      <c r="C75">
        <v>127</v>
      </c>
    </row>
    <row r="76" spans="1:3" x14ac:dyDescent="0.25">
      <c r="A76" t="s">
        <v>82</v>
      </c>
      <c r="B76">
        <v>10</v>
      </c>
      <c r="C76">
        <v>128</v>
      </c>
    </row>
    <row r="77" spans="1:3" x14ac:dyDescent="0.25">
      <c r="A77" t="s">
        <v>182</v>
      </c>
      <c r="B77">
        <v>1</v>
      </c>
      <c r="C77">
        <v>146</v>
      </c>
    </row>
    <row r="78" spans="1:3" x14ac:dyDescent="0.25">
      <c r="A78" t="s">
        <v>83</v>
      </c>
      <c r="B78">
        <v>10</v>
      </c>
      <c r="C78">
        <v>129</v>
      </c>
    </row>
    <row r="79" spans="1:3" x14ac:dyDescent="0.25">
      <c r="A79" t="s">
        <v>34</v>
      </c>
      <c r="B79">
        <v>10</v>
      </c>
      <c r="C79">
        <v>80</v>
      </c>
    </row>
    <row r="80" spans="1:3" x14ac:dyDescent="0.25">
      <c r="A80" t="s">
        <v>84</v>
      </c>
      <c r="B80">
        <v>10</v>
      </c>
      <c r="C80">
        <v>130</v>
      </c>
    </row>
    <row r="81" spans="1:3" x14ac:dyDescent="0.25">
      <c r="A81" t="s">
        <v>85</v>
      </c>
      <c r="B81">
        <v>10</v>
      </c>
      <c r="C81">
        <v>131</v>
      </c>
    </row>
    <row r="82" spans="1:3" x14ac:dyDescent="0.25">
      <c r="A82" t="s">
        <v>183</v>
      </c>
      <c r="B82">
        <v>10</v>
      </c>
      <c r="C82">
        <v>27</v>
      </c>
    </row>
    <row r="83" spans="1:3" x14ac:dyDescent="0.25">
      <c r="A83" t="s">
        <v>35</v>
      </c>
      <c r="B83">
        <v>1</v>
      </c>
      <c r="C83">
        <v>81</v>
      </c>
    </row>
    <row r="84" spans="1:3" x14ac:dyDescent="0.25">
      <c r="A84" t="s">
        <v>86</v>
      </c>
      <c r="B84">
        <v>10</v>
      </c>
      <c r="C84">
        <v>132</v>
      </c>
    </row>
    <row r="85" spans="1:3" x14ac:dyDescent="0.25">
      <c r="A85" t="s">
        <v>37</v>
      </c>
      <c r="B85">
        <v>10</v>
      </c>
      <c r="C85">
        <v>133</v>
      </c>
    </row>
    <row r="86" spans="1:3" x14ac:dyDescent="0.25">
      <c r="A86" t="s">
        <v>87</v>
      </c>
      <c r="B86">
        <v>1</v>
      </c>
      <c r="C86">
        <v>134</v>
      </c>
    </row>
    <row r="87" spans="1:3" x14ac:dyDescent="0.25">
      <c r="A87" t="s">
        <v>14</v>
      </c>
      <c r="B87">
        <v>1</v>
      </c>
      <c r="C87">
        <v>28</v>
      </c>
    </row>
    <row r="88" spans="1:3" x14ac:dyDescent="0.25">
      <c r="A88" t="s">
        <v>88</v>
      </c>
      <c r="B88">
        <v>1</v>
      </c>
      <c r="C88">
        <v>135</v>
      </c>
    </row>
    <row r="89" spans="1:3" x14ac:dyDescent="0.25">
      <c r="A89" t="s">
        <v>15</v>
      </c>
      <c r="B89">
        <v>10</v>
      </c>
      <c r="C89">
        <v>4</v>
      </c>
    </row>
    <row r="90" spans="1:3" x14ac:dyDescent="0.25">
      <c r="A90" t="s">
        <v>89</v>
      </c>
      <c r="B90">
        <v>1</v>
      </c>
      <c r="C90">
        <v>136</v>
      </c>
    </row>
    <row r="91" spans="1:3" x14ac:dyDescent="0.25">
      <c r="A91" t="s">
        <v>16</v>
      </c>
      <c r="B91">
        <v>1</v>
      </c>
      <c r="C91">
        <v>29</v>
      </c>
    </row>
    <row r="92" spans="1:3" x14ac:dyDescent="0.25">
      <c r="A92" t="s">
        <v>17</v>
      </c>
      <c r="B92">
        <v>1</v>
      </c>
      <c r="C92">
        <v>30</v>
      </c>
    </row>
    <row r="93" spans="1:3" x14ac:dyDescent="0.25">
      <c r="A93" t="s">
        <v>90</v>
      </c>
      <c r="B93">
        <v>10</v>
      </c>
      <c r="C93">
        <v>137</v>
      </c>
    </row>
    <row r="95" spans="1:3" x14ac:dyDescent="0.25">
      <c r="A95" s="4" t="s">
        <v>185</v>
      </c>
      <c r="B95" s="4" t="s">
        <v>2</v>
      </c>
      <c r="C95" s="4" t="s">
        <v>184</v>
      </c>
    </row>
    <row r="96" spans="1:3" x14ac:dyDescent="0.25">
      <c r="A96" s="3" t="s">
        <v>186</v>
      </c>
      <c r="B96" s="3">
        <v>10</v>
      </c>
      <c r="C96" s="3">
        <v>61</v>
      </c>
    </row>
    <row r="97" spans="1:3" x14ac:dyDescent="0.25">
      <c r="A97" s="5" t="s">
        <v>187</v>
      </c>
      <c r="B97" s="3">
        <v>7</v>
      </c>
      <c r="C97" s="3">
        <v>33</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A2" sqref="A2"/>
    </sheetView>
  </sheetViews>
  <sheetFormatPr defaultRowHeight="14.3" x14ac:dyDescent="0.25"/>
  <cols>
    <col min="2" max="2" width="42.125" bestFit="1" customWidth="1"/>
    <col min="3" max="3" width="9.75" bestFit="1" customWidth="1"/>
    <col min="4" max="4" width="15" bestFit="1" customWidth="1"/>
  </cols>
  <sheetData>
    <row r="1" spans="1:4" x14ac:dyDescent="0.25">
      <c r="A1" t="s">
        <v>91</v>
      </c>
      <c r="B1" t="s">
        <v>0</v>
      </c>
      <c r="C1" t="s">
        <v>92</v>
      </c>
      <c r="D1" t="s">
        <v>96</v>
      </c>
    </row>
    <row r="2" spans="1:4" x14ac:dyDescent="0.25">
      <c r="A2">
        <f>'Partner Info and ToC'!B5</f>
        <v>2020</v>
      </c>
      <c r="B2" t="s">
        <v>146</v>
      </c>
      <c r="C2">
        <v>3</v>
      </c>
      <c r="D2" t="s">
        <v>93</v>
      </c>
    </row>
    <row r="3" spans="1:4" x14ac:dyDescent="0.25">
      <c r="A3">
        <f>A2-1</f>
        <v>2019</v>
      </c>
      <c r="B3" t="s">
        <v>147</v>
      </c>
      <c r="D3" t="s">
        <v>94</v>
      </c>
    </row>
    <row r="4" spans="1:4" x14ac:dyDescent="0.25">
      <c r="A4">
        <f t="shared" ref="A4:A31" si="0">A3-1</f>
        <v>2018</v>
      </c>
      <c r="B4" t="s">
        <v>148</v>
      </c>
      <c r="D4" t="s">
        <v>95</v>
      </c>
    </row>
    <row r="5" spans="1:4" x14ac:dyDescent="0.25">
      <c r="A5">
        <f t="shared" si="0"/>
        <v>2017</v>
      </c>
      <c r="B5" t="s">
        <v>149</v>
      </c>
    </row>
    <row r="6" spans="1:4" x14ac:dyDescent="0.25">
      <c r="A6">
        <f t="shared" si="0"/>
        <v>2016</v>
      </c>
      <c r="B6" t="s">
        <v>150</v>
      </c>
    </row>
    <row r="7" spans="1:4" x14ac:dyDescent="0.25">
      <c r="A7">
        <f t="shared" si="0"/>
        <v>2015</v>
      </c>
    </row>
    <row r="8" spans="1:4" x14ac:dyDescent="0.25">
      <c r="A8">
        <f t="shared" si="0"/>
        <v>2014</v>
      </c>
    </row>
    <row r="9" spans="1:4" x14ac:dyDescent="0.25">
      <c r="A9">
        <f t="shared" si="0"/>
        <v>2013</v>
      </c>
    </row>
    <row r="10" spans="1:4" x14ac:dyDescent="0.25">
      <c r="A10">
        <f t="shared" si="0"/>
        <v>2012</v>
      </c>
    </row>
    <row r="11" spans="1:4" x14ac:dyDescent="0.25">
      <c r="A11">
        <f t="shared" si="0"/>
        <v>2011</v>
      </c>
    </row>
    <row r="12" spans="1:4" x14ac:dyDescent="0.25">
      <c r="A12">
        <f t="shared" si="0"/>
        <v>2010</v>
      </c>
    </row>
    <row r="13" spans="1:4" x14ac:dyDescent="0.25">
      <c r="A13">
        <f t="shared" si="0"/>
        <v>2009</v>
      </c>
    </row>
    <row r="14" spans="1:4" x14ac:dyDescent="0.25">
      <c r="A14">
        <f t="shared" si="0"/>
        <v>2008</v>
      </c>
    </row>
    <row r="15" spans="1:4" x14ac:dyDescent="0.25">
      <c r="A15">
        <f t="shared" si="0"/>
        <v>2007</v>
      </c>
    </row>
    <row r="16" spans="1:4" x14ac:dyDescent="0.25">
      <c r="A16">
        <f t="shared" si="0"/>
        <v>2006</v>
      </c>
    </row>
    <row r="17" spans="1:1" x14ac:dyDescent="0.25">
      <c r="A17">
        <f t="shared" si="0"/>
        <v>2005</v>
      </c>
    </row>
    <row r="18" spans="1:1" x14ac:dyDescent="0.25">
      <c r="A18">
        <f t="shared" si="0"/>
        <v>2004</v>
      </c>
    </row>
    <row r="19" spans="1:1" x14ac:dyDescent="0.25">
      <c r="A19">
        <f t="shared" si="0"/>
        <v>2003</v>
      </c>
    </row>
    <row r="20" spans="1:1" x14ac:dyDescent="0.25">
      <c r="A20">
        <f t="shared" si="0"/>
        <v>2002</v>
      </c>
    </row>
    <row r="21" spans="1:1" x14ac:dyDescent="0.25">
      <c r="A21">
        <f t="shared" si="0"/>
        <v>2001</v>
      </c>
    </row>
    <row r="22" spans="1:1" x14ac:dyDescent="0.25">
      <c r="A22">
        <f t="shared" si="0"/>
        <v>2000</v>
      </c>
    </row>
    <row r="23" spans="1:1" x14ac:dyDescent="0.25">
      <c r="A23">
        <f t="shared" si="0"/>
        <v>1999</v>
      </c>
    </row>
    <row r="24" spans="1:1" x14ac:dyDescent="0.25">
      <c r="A24">
        <f t="shared" si="0"/>
        <v>1998</v>
      </c>
    </row>
    <row r="25" spans="1:1" x14ac:dyDescent="0.25">
      <c r="A25">
        <f t="shared" si="0"/>
        <v>1997</v>
      </c>
    </row>
    <row r="26" spans="1:1" x14ac:dyDescent="0.25">
      <c r="A26">
        <f t="shared" si="0"/>
        <v>1996</v>
      </c>
    </row>
    <row r="27" spans="1:1" x14ac:dyDescent="0.25">
      <c r="A27">
        <f t="shared" si="0"/>
        <v>1995</v>
      </c>
    </row>
    <row r="28" spans="1:1" x14ac:dyDescent="0.25">
      <c r="A28">
        <f t="shared" si="0"/>
        <v>1994</v>
      </c>
    </row>
    <row r="29" spans="1:1" x14ac:dyDescent="0.25">
      <c r="A29">
        <f t="shared" si="0"/>
        <v>1993</v>
      </c>
    </row>
    <row r="30" spans="1:1" x14ac:dyDescent="0.25">
      <c r="A30">
        <f t="shared" si="0"/>
        <v>1992</v>
      </c>
    </row>
    <row r="31" spans="1:1" x14ac:dyDescent="0.25">
      <c r="A31">
        <f t="shared" si="0"/>
        <v>1991</v>
      </c>
    </row>
  </sheetData>
  <sortState xmlns:xlrd2="http://schemas.microsoft.com/office/spreadsheetml/2017/richdata2" ref="A3:A31">
    <sortCondition descending="1" ref="A3:A3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4"/>
  <sheetViews>
    <sheetView showGridLines="0" showZeros="0" zoomScaleNormal="100" workbookViewId="0">
      <pane xSplit="1" ySplit="4" topLeftCell="B5" activePane="bottomRight" state="frozen"/>
      <selection activeCell="B12" sqref="B12"/>
      <selection pane="topRight" activeCell="B12" sqref="B12"/>
      <selection pane="bottomLeft" activeCell="B12" sqref="B12"/>
      <selection pane="bottomRight" activeCell="E3" sqref="E3:E4"/>
    </sheetView>
  </sheetViews>
  <sheetFormatPr defaultColWidth="0" defaultRowHeight="14.3" zeroHeight="1" x14ac:dyDescent="0.25"/>
  <cols>
    <col min="1" max="1" width="9.125" style="66" customWidth="1"/>
    <col min="2" max="2" width="11.625" style="28" customWidth="1"/>
    <col min="3" max="3" width="14.875" style="66" customWidth="1"/>
    <col min="4" max="5" width="9.625" style="28" customWidth="1"/>
    <col min="6" max="6" width="11.75" style="28" customWidth="1"/>
    <col min="7" max="8" width="18.125" style="67" customWidth="1"/>
    <col min="9" max="9" width="42.25" style="66" customWidth="1"/>
    <col min="10" max="11" width="16.875" style="67" customWidth="1"/>
    <col min="12" max="12" width="18.875" style="67" customWidth="1"/>
    <col min="13" max="13" width="39" style="66" customWidth="1"/>
    <col min="14" max="14" width="25.375" style="66" customWidth="1"/>
    <col min="15" max="15" width="41.625" style="67" customWidth="1"/>
    <col min="16" max="16" width="62.875" style="67" customWidth="1"/>
    <col min="17" max="16384" width="9.125" style="67" hidden="1"/>
  </cols>
  <sheetData>
    <row r="1" spans="1:16" s="26" customFormat="1" ht="18.7" x14ac:dyDescent="0.25">
      <c r="A1" s="25" t="s">
        <v>131</v>
      </c>
      <c r="I1" s="125" t="s">
        <v>137</v>
      </c>
    </row>
    <row r="2" spans="1:16" s="26" customFormat="1" ht="15.8" thickBot="1" x14ac:dyDescent="0.3">
      <c r="A2" s="27" t="s">
        <v>172</v>
      </c>
      <c r="B2" s="28"/>
      <c r="C2" s="28"/>
      <c r="D2" s="28"/>
      <c r="E2" s="28"/>
      <c r="F2" s="28"/>
      <c r="I2" s="28"/>
      <c r="M2" s="28"/>
      <c r="N2" s="28"/>
    </row>
    <row r="3" spans="1:16" s="29" customFormat="1" ht="15.8" customHeight="1" thickBot="1" x14ac:dyDescent="0.3">
      <c r="A3" s="147" t="s">
        <v>99</v>
      </c>
      <c r="B3" s="149" t="s">
        <v>140</v>
      </c>
      <c r="C3" s="151" t="s">
        <v>97</v>
      </c>
      <c r="D3" s="153" t="s">
        <v>100</v>
      </c>
      <c r="E3" s="157" t="s">
        <v>160</v>
      </c>
      <c r="F3" s="142" t="s">
        <v>138</v>
      </c>
      <c r="G3" s="144" t="s">
        <v>106</v>
      </c>
      <c r="H3" s="145"/>
      <c r="I3" s="146"/>
      <c r="J3" s="144" t="s">
        <v>107</v>
      </c>
      <c r="K3" s="145"/>
      <c r="L3" s="145"/>
      <c r="M3" s="146"/>
      <c r="N3" s="155" t="s">
        <v>108</v>
      </c>
      <c r="O3" s="156"/>
      <c r="P3" s="140" t="s">
        <v>161</v>
      </c>
    </row>
    <row r="4" spans="1:16" s="35" customFormat="1" ht="79.5" customHeight="1" thickBot="1" x14ac:dyDescent="0.3">
      <c r="A4" s="148"/>
      <c r="B4" s="150"/>
      <c r="C4" s="152"/>
      <c r="D4" s="154"/>
      <c r="E4" s="158"/>
      <c r="F4" s="143"/>
      <c r="G4" s="30" t="s">
        <v>101</v>
      </c>
      <c r="H4" s="31" t="s">
        <v>102</v>
      </c>
      <c r="I4" s="32" t="str">
        <f>"Calculated Total Methane Emission Reduction Based on Default Values
{[Number of Flash Tank Separators Installed]x[Average Gas Throughput])
x "&amp;Emission_Factor&amp;" scf/MMcf x "&amp;Efficiency&amp;"] / 1000]}"</f>
        <v>Calculated Total Methane Emission Reduction Based on Default Values
{[Number of Flash Tank Separators Installed]x[Average Gas Throughput])
x 170 scf/MMcf x 0.9] / 1000]}</v>
      </c>
      <c r="J4" s="30" t="s">
        <v>104</v>
      </c>
      <c r="K4" s="31" t="s">
        <v>105</v>
      </c>
      <c r="L4" s="31" t="s">
        <v>103</v>
      </c>
      <c r="M4" s="32" t="str">
        <f>"Calculated Total Methane Emission Reduction Based on Standard Calculation {[TEG Circulation Rate]x
[Methane Entrainment Rate]x[Hours of Operation] x "&amp;Efficiency&amp;"] / 1000}"</f>
        <v>Calculated Total Methane Emission Reduction Based on Standard Calculation {[TEG Circulation Rate]x
[Methane Entrainment Rate]x[Hours of Operation] x 0.9] / 1000}</v>
      </c>
      <c r="N4" s="33" t="s">
        <v>109</v>
      </c>
      <c r="O4" s="34" t="s">
        <v>166</v>
      </c>
      <c r="P4" s="141"/>
    </row>
    <row r="5" spans="1:16" s="45" customFormat="1" ht="45" customHeight="1" x14ac:dyDescent="0.25">
      <c r="A5" s="36"/>
      <c r="B5" s="37" t="str">
        <f>IF(ISBLANK(A5),"",10)</f>
        <v/>
      </c>
      <c r="C5" s="38"/>
      <c r="D5" s="39" t="str">
        <f>IF(ISBLANK(A5),"",IF(C5="Yes",A5+B5-1,A5))</f>
        <v/>
      </c>
      <c r="E5" s="132"/>
      <c r="F5" s="129"/>
      <c r="G5" s="40"/>
      <c r="H5" s="41"/>
      <c r="I5" s="42">
        <f t="shared" ref="I5:I36" si="0">(G5*H5*Emission_Factor*Efficiency)/1000</f>
        <v>0</v>
      </c>
      <c r="J5" s="40"/>
      <c r="K5" s="41"/>
      <c r="L5" s="41"/>
      <c r="M5" s="42">
        <f t="shared" ref="M5:M36" si="1">J5*K5*L5*Efficiency/1000</f>
        <v>0</v>
      </c>
      <c r="N5" s="43"/>
      <c r="O5" s="54"/>
      <c r="P5" s="44"/>
    </row>
    <row r="6" spans="1:16" s="45" customFormat="1" ht="45" customHeight="1" x14ac:dyDescent="0.25">
      <c r="A6" s="46"/>
      <c r="B6" s="47" t="str">
        <f t="shared" ref="B6:B69" si="2">IF(ISBLANK(A6),"",10)</f>
        <v/>
      </c>
      <c r="C6" s="127"/>
      <c r="D6" s="49" t="str">
        <f t="shared" ref="D6:D69" si="3">IF(ISBLANK(A6),"",IF(C6="Yes",A6+B6-1,A6))</f>
        <v/>
      </c>
      <c r="E6" s="133"/>
      <c r="F6" s="129"/>
      <c r="G6" s="50"/>
      <c r="H6" s="41"/>
      <c r="I6" s="52">
        <f t="shared" si="0"/>
        <v>0</v>
      </c>
      <c r="J6" s="50"/>
      <c r="K6" s="51"/>
      <c r="L6" s="41"/>
      <c r="M6" s="52">
        <f t="shared" si="1"/>
        <v>0</v>
      </c>
      <c r="N6" s="43"/>
      <c r="O6" s="54"/>
      <c r="P6" s="55"/>
    </row>
    <row r="7" spans="1:16" s="45" customFormat="1" ht="45" customHeight="1" x14ac:dyDescent="0.25">
      <c r="A7" s="46"/>
      <c r="B7" s="47" t="str">
        <f t="shared" si="2"/>
        <v/>
      </c>
      <c r="C7" s="127"/>
      <c r="D7" s="49" t="str">
        <f t="shared" si="3"/>
        <v/>
      </c>
      <c r="E7" s="133"/>
      <c r="F7" s="129"/>
      <c r="G7" s="50"/>
      <c r="H7" s="41"/>
      <c r="I7" s="52">
        <f t="shared" si="0"/>
        <v>0</v>
      </c>
      <c r="J7" s="50"/>
      <c r="K7" s="51"/>
      <c r="L7" s="41"/>
      <c r="M7" s="52">
        <f t="shared" si="1"/>
        <v>0</v>
      </c>
      <c r="N7" s="43"/>
      <c r="O7" s="54"/>
      <c r="P7" s="55"/>
    </row>
    <row r="8" spans="1:16" s="45" customFormat="1" ht="45" customHeight="1" x14ac:dyDescent="0.25">
      <c r="A8" s="46"/>
      <c r="B8" s="47" t="str">
        <f t="shared" si="2"/>
        <v/>
      </c>
      <c r="C8" s="127"/>
      <c r="D8" s="49" t="str">
        <f t="shared" si="3"/>
        <v/>
      </c>
      <c r="E8" s="133"/>
      <c r="F8" s="129"/>
      <c r="G8" s="50"/>
      <c r="H8" s="41"/>
      <c r="I8" s="52">
        <f t="shared" si="0"/>
        <v>0</v>
      </c>
      <c r="J8" s="50"/>
      <c r="K8" s="51"/>
      <c r="L8" s="41"/>
      <c r="M8" s="52">
        <f t="shared" si="1"/>
        <v>0</v>
      </c>
      <c r="N8" s="43"/>
      <c r="O8" s="54"/>
      <c r="P8" s="55"/>
    </row>
    <row r="9" spans="1:16" s="45" customFormat="1" ht="45" customHeight="1" x14ac:dyDescent="0.25">
      <c r="A9" s="46"/>
      <c r="B9" s="47" t="str">
        <f t="shared" si="2"/>
        <v/>
      </c>
      <c r="C9" s="127"/>
      <c r="D9" s="49" t="str">
        <f t="shared" si="3"/>
        <v/>
      </c>
      <c r="E9" s="133"/>
      <c r="F9" s="129"/>
      <c r="G9" s="50"/>
      <c r="H9" s="41"/>
      <c r="I9" s="52">
        <f t="shared" si="0"/>
        <v>0</v>
      </c>
      <c r="J9" s="50"/>
      <c r="K9" s="51"/>
      <c r="L9" s="41"/>
      <c r="M9" s="52">
        <f t="shared" si="1"/>
        <v>0</v>
      </c>
      <c r="N9" s="43"/>
      <c r="O9" s="54"/>
      <c r="P9" s="55"/>
    </row>
    <row r="10" spans="1:16" s="45" customFormat="1" ht="45" customHeight="1" x14ac:dyDescent="0.25">
      <c r="A10" s="46"/>
      <c r="B10" s="47" t="str">
        <f t="shared" si="2"/>
        <v/>
      </c>
      <c r="C10" s="127"/>
      <c r="D10" s="49" t="str">
        <f t="shared" si="3"/>
        <v/>
      </c>
      <c r="E10" s="133"/>
      <c r="F10" s="129"/>
      <c r="G10" s="50"/>
      <c r="H10" s="41"/>
      <c r="I10" s="52">
        <f t="shared" si="0"/>
        <v>0</v>
      </c>
      <c r="J10" s="50"/>
      <c r="K10" s="51"/>
      <c r="L10" s="41"/>
      <c r="M10" s="52">
        <f t="shared" si="1"/>
        <v>0</v>
      </c>
      <c r="N10" s="43"/>
      <c r="O10" s="54"/>
      <c r="P10" s="55"/>
    </row>
    <row r="11" spans="1:16" s="45" customFormat="1" ht="45" customHeight="1" x14ac:dyDescent="0.25">
      <c r="A11" s="46"/>
      <c r="B11" s="47" t="str">
        <f t="shared" si="2"/>
        <v/>
      </c>
      <c r="C11" s="48"/>
      <c r="D11" s="49" t="str">
        <f t="shared" si="3"/>
        <v/>
      </c>
      <c r="E11" s="133"/>
      <c r="F11" s="129"/>
      <c r="G11" s="50"/>
      <c r="H11" s="51"/>
      <c r="I11" s="52">
        <f t="shared" si="0"/>
        <v>0</v>
      </c>
      <c r="J11" s="50"/>
      <c r="K11" s="51"/>
      <c r="L11" s="51"/>
      <c r="M11" s="52">
        <f t="shared" si="1"/>
        <v>0</v>
      </c>
      <c r="N11" s="53"/>
      <c r="O11" s="54"/>
      <c r="P11" s="55"/>
    </row>
    <row r="12" spans="1:16" s="45" customFormat="1" ht="45" customHeight="1" x14ac:dyDescent="0.25">
      <c r="A12" s="46"/>
      <c r="B12" s="47" t="str">
        <f t="shared" si="2"/>
        <v/>
      </c>
      <c r="C12" s="48"/>
      <c r="D12" s="49" t="str">
        <f t="shared" si="3"/>
        <v/>
      </c>
      <c r="E12" s="133"/>
      <c r="F12" s="129"/>
      <c r="G12" s="50"/>
      <c r="H12" s="51"/>
      <c r="I12" s="52">
        <f t="shared" si="0"/>
        <v>0</v>
      </c>
      <c r="J12" s="50"/>
      <c r="K12" s="51"/>
      <c r="L12" s="51"/>
      <c r="M12" s="52">
        <f t="shared" si="1"/>
        <v>0</v>
      </c>
      <c r="N12" s="53"/>
      <c r="O12" s="54"/>
      <c r="P12" s="55"/>
    </row>
    <row r="13" spans="1:16" s="45" customFormat="1" ht="45" customHeight="1" x14ac:dyDescent="0.25">
      <c r="A13" s="46"/>
      <c r="B13" s="47" t="str">
        <f t="shared" si="2"/>
        <v/>
      </c>
      <c r="C13" s="48"/>
      <c r="D13" s="49" t="str">
        <f t="shared" si="3"/>
        <v/>
      </c>
      <c r="E13" s="133"/>
      <c r="F13" s="129"/>
      <c r="G13" s="50"/>
      <c r="H13" s="51"/>
      <c r="I13" s="52">
        <f t="shared" si="0"/>
        <v>0</v>
      </c>
      <c r="J13" s="50"/>
      <c r="K13" s="51"/>
      <c r="L13" s="51"/>
      <c r="M13" s="52">
        <f t="shared" si="1"/>
        <v>0</v>
      </c>
      <c r="N13" s="53"/>
      <c r="O13" s="54"/>
      <c r="P13" s="55"/>
    </row>
    <row r="14" spans="1:16" s="45" customFormat="1" ht="45" customHeight="1" x14ac:dyDescent="0.25">
      <c r="A14" s="46"/>
      <c r="B14" s="47" t="str">
        <f t="shared" si="2"/>
        <v/>
      </c>
      <c r="C14" s="48"/>
      <c r="D14" s="49" t="str">
        <f t="shared" si="3"/>
        <v/>
      </c>
      <c r="E14" s="133"/>
      <c r="F14" s="130"/>
      <c r="G14" s="50"/>
      <c r="H14" s="51"/>
      <c r="I14" s="52">
        <f t="shared" si="0"/>
        <v>0</v>
      </c>
      <c r="J14" s="50"/>
      <c r="K14" s="51"/>
      <c r="L14" s="51"/>
      <c r="M14" s="52">
        <f t="shared" si="1"/>
        <v>0</v>
      </c>
      <c r="N14" s="53"/>
      <c r="O14" s="54"/>
      <c r="P14" s="55"/>
    </row>
    <row r="15" spans="1:16" s="45" customFormat="1" ht="45" customHeight="1" x14ac:dyDescent="0.25">
      <c r="A15" s="46"/>
      <c r="B15" s="47" t="str">
        <f t="shared" si="2"/>
        <v/>
      </c>
      <c r="C15" s="48"/>
      <c r="D15" s="49" t="str">
        <f t="shared" si="3"/>
        <v/>
      </c>
      <c r="E15" s="133"/>
      <c r="F15" s="130"/>
      <c r="G15" s="50"/>
      <c r="H15" s="51"/>
      <c r="I15" s="52">
        <f t="shared" si="0"/>
        <v>0</v>
      </c>
      <c r="J15" s="50"/>
      <c r="K15" s="51"/>
      <c r="L15" s="51"/>
      <c r="M15" s="52">
        <f t="shared" si="1"/>
        <v>0</v>
      </c>
      <c r="N15" s="53"/>
      <c r="O15" s="54"/>
      <c r="P15" s="55"/>
    </row>
    <row r="16" spans="1:16" s="45" customFormat="1" ht="45" customHeight="1" x14ac:dyDescent="0.25">
      <c r="A16" s="46"/>
      <c r="B16" s="47" t="str">
        <f t="shared" si="2"/>
        <v/>
      </c>
      <c r="C16" s="48"/>
      <c r="D16" s="49" t="str">
        <f t="shared" si="3"/>
        <v/>
      </c>
      <c r="E16" s="133"/>
      <c r="F16" s="130"/>
      <c r="G16" s="50"/>
      <c r="H16" s="51"/>
      <c r="I16" s="52">
        <f t="shared" si="0"/>
        <v>0</v>
      </c>
      <c r="J16" s="50"/>
      <c r="K16" s="51"/>
      <c r="L16" s="51"/>
      <c r="M16" s="52">
        <f t="shared" si="1"/>
        <v>0</v>
      </c>
      <c r="N16" s="53"/>
      <c r="O16" s="54"/>
      <c r="P16" s="55"/>
    </row>
    <row r="17" spans="1:16" s="45" customFormat="1" ht="45" customHeight="1" x14ac:dyDescent="0.25">
      <c r="A17" s="46"/>
      <c r="B17" s="47" t="str">
        <f t="shared" si="2"/>
        <v/>
      </c>
      <c r="C17" s="48"/>
      <c r="D17" s="49" t="str">
        <f t="shared" si="3"/>
        <v/>
      </c>
      <c r="E17" s="133"/>
      <c r="F17" s="130"/>
      <c r="G17" s="50"/>
      <c r="H17" s="51"/>
      <c r="I17" s="52">
        <f t="shared" si="0"/>
        <v>0</v>
      </c>
      <c r="J17" s="50"/>
      <c r="K17" s="51"/>
      <c r="L17" s="51"/>
      <c r="M17" s="52">
        <f t="shared" si="1"/>
        <v>0</v>
      </c>
      <c r="N17" s="53"/>
      <c r="O17" s="54"/>
      <c r="P17" s="55"/>
    </row>
    <row r="18" spans="1:16" s="45" customFormat="1" ht="45" customHeight="1" x14ac:dyDescent="0.25">
      <c r="A18" s="46"/>
      <c r="B18" s="47" t="str">
        <f t="shared" si="2"/>
        <v/>
      </c>
      <c r="C18" s="48"/>
      <c r="D18" s="49" t="str">
        <f t="shared" si="3"/>
        <v/>
      </c>
      <c r="E18" s="133"/>
      <c r="F18" s="130"/>
      <c r="G18" s="50"/>
      <c r="H18" s="51"/>
      <c r="I18" s="52">
        <f t="shared" si="0"/>
        <v>0</v>
      </c>
      <c r="J18" s="50"/>
      <c r="K18" s="51"/>
      <c r="L18" s="51"/>
      <c r="M18" s="52">
        <f t="shared" si="1"/>
        <v>0</v>
      </c>
      <c r="N18" s="53"/>
      <c r="O18" s="54"/>
      <c r="P18" s="55"/>
    </row>
    <row r="19" spans="1:16" s="45" customFormat="1" ht="45" customHeight="1" x14ac:dyDescent="0.25">
      <c r="A19" s="46"/>
      <c r="B19" s="47" t="str">
        <f t="shared" si="2"/>
        <v/>
      </c>
      <c r="C19" s="48"/>
      <c r="D19" s="49" t="str">
        <f t="shared" si="3"/>
        <v/>
      </c>
      <c r="E19" s="133"/>
      <c r="F19" s="130"/>
      <c r="G19" s="50"/>
      <c r="H19" s="51"/>
      <c r="I19" s="52">
        <f t="shared" si="0"/>
        <v>0</v>
      </c>
      <c r="J19" s="50"/>
      <c r="K19" s="51"/>
      <c r="L19" s="51"/>
      <c r="M19" s="52">
        <f t="shared" si="1"/>
        <v>0</v>
      </c>
      <c r="N19" s="53"/>
      <c r="O19" s="54"/>
      <c r="P19" s="55"/>
    </row>
    <row r="20" spans="1:16" s="45" customFormat="1" ht="45" customHeight="1" x14ac:dyDescent="0.25">
      <c r="A20" s="46"/>
      <c r="B20" s="47" t="str">
        <f t="shared" si="2"/>
        <v/>
      </c>
      <c r="C20" s="48"/>
      <c r="D20" s="49" t="str">
        <f t="shared" si="3"/>
        <v/>
      </c>
      <c r="E20" s="133"/>
      <c r="F20" s="130"/>
      <c r="G20" s="50"/>
      <c r="H20" s="51"/>
      <c r="I20" s="52">
        <f t="shared" si="0"/>
        <v>0</v>
      </c>
      <c r="J20" s="50"/>
      <c r="K20" s="51"/>
      <c r="L20" s="51"/>
      <c r="M20" s="52">
        <f t="shared" si="1"/>
        <v>0</v>
      </c>
      <c r="N20" s="53"/>
      <c r="O20" s="54"/>
      <c r="P20" s="55"/>
    </row>
    <row r="21" spans="1:16" s="45" customFormat="1" ht="45" customHeight="1" x14ac:dyDescent="0.25">
      <c r="A21" s="46"/>
      <c r="B21" s="47" t="str">
        <f t="shared" si="2"/>
        <v/>
      </c>
      <c r="C21" s="48"/>
      <c r="D21" s="49" t="str">
        <f t="shared" si="3"/>
        <v/>
      </c>
      <c r="E21" s="133"/>
      <c r="F21" s="130"/>
      <c r="G21" s="50"/>
      <c r="H21" s="51"/>
      <c r="I21" s="52">
        <f t="shared" si="0"/>
        <v>0</v>
      </c>
      <c r="J21" s="50"/>
      <c r="K21" s="51"/>
      <c r="L21" s="51"/>
      <c r="M21" s="52">
        <f t="shared" si="1"/>
        <v>0</v>
      </c>
      <c r="N21" s="53"/>
      <c r="O21" s="54"/>
      <c r="P21" s="55"/>
    </row>
    <row r="22" spans="1:16" s="45" customFormat="1" ht="45" customHeight="1" x14ac:dyDescent="0.25">
      <c r="A22" s="46"/>
      <c r="B22" s="47" t="str">
        <f t="shared" si="2"/>
        <v/>
      </c>
      <c r="C22" s="48"/>
      <c r="D22" s="49" t="str">
        <f t="shared" si="3"/>
        <v/>
      </c>
      <c r="E22" s="133"/>
      <c r="F22" s="130"/>
      <c r="G22" s="50"/>
      <c r="H22" s="51"/>
      <c r="I22" s="52">
        <f t="shared" si="0"/>
        <v>0</v>
      </c>
      <c r="J22" s="50"/>
      <c r="K22" s="51"/>
      <c r="L22" s="51"/>
      <c r="M22" s="52">
        <f t="shared" si="1"/>
        <v>0</v>
      </c>
      <c r="N22" s="53"/>
      <c r="O22" s="54"/>
      <c r="P22" s="55"/>
    </row>
    <row r="23" spans="1:16" s="45" customFormat="1" ht="45" customHeight="1" x14ac:dyDescent="0.25">
      <c r="A23" s="46"/>
      <c r="B23" s="47" t="str">
        <f t="shared" si="2"/>
        <v/>
      </c>
      <c r="C23" s="48"/>
      <c r="D23" s="49" t="str">
        <f t="shared" si="3"/>
        <v/>
      </c>
      <c r="E23" s="133"/>
      <c r="F23" s="130"/>
      <c r="G23" s="50"/>
      <c r="H23" s="51"/>
      <c r="I23" s="52">
        <f t="shared" si="0"/>
        <v>0</v>
      </c>
      <c r="J23" s="50"/>
      <c r="K23" s="51"/>
      <c r="L23" s="51"/>
      <c r="M23" s="52">
        <f t="shared" si="1"/>
        <v>0</v>
      </c>
      <c r="N23" s="53"/>
      <c r="O23" s="54"/>
      <c r="P23" s="55"/>
    </row>
    <row r="24" spans="1:16" s="45" customFormat="1" ht="45" customHeight="1" x14ac:dyDescent="0.25">
      <c r="A24" s="46"/>
      <c r="B24" s="47" t="str">
        <f t="shared" si="2"/>
        <v/>
      </c>
      <c r="C24" s="48"/>
      <c r="D24" s="49" t="str">
        <f t="shared" si="3"/>
        <v/>
      </c>
      <c r="E24" s="133"/>
      <c r="F24" s="130"/>
      <c r="G24" s="50"/>
      <c r="H24" s="51"/>
      <c r="I24" s="52">
        <f t="shared" si="0"/>
        <v>0</v>
      </c>
      <c r="J24" s="50"/>
      <c r="K24" s="51"/>
      <c r="L24" s="51"/>
      <c r="M24" s="52">
        <f t="shared" si="1"/>
        <v>0</v>
      </c>
      <c r="N24" s="53"/>
      <c r="O24" s="54"/>
      <c r="P24" s="55"/>
    </row>
    <row r="25" spans="1:16" s="45" customFormat="1" ht="45" customHeight="1" x14ac:dyDescent="0.25">
      <c r="A25" s="46"/>
      <c r="B25" s="47" t="str">
        <f t="shared" si="2"/>
        <v/>
      </c>
      <c r="C25" s="48"/>
      <c r="D25" s="49" t="str">
        <f t="shared" si="3"/>
        <v/>
      </c>
      <c r="E25" s="133"/>
      <c r="F25" s="130"/>
      <c r="G25" s="50"/>
      <c r="H25" s="51"/>
      <c r="I25" s="52">
        <f t="shared" si="0"/>
        <v>0</v>
      </c>
      <c r="J25" s="50"/>
      <c r="K25" s="51"/>
      <c r="L25" s="51"/>
      <c r="M25" s="52">
        <f t="shared" si="1"/>
        <v>0</v>
      </c>
      <c r="N25" s="53"/>
      <c r="O25" s="54"/>
      <c r="P25" s="55"/>
    </row>
    <row r="26" spans="1:16" s="45" customFormat="1" ht="45" customHeight="1" x14ac:dyDescent="0.25">
      <c r="A26" s="46"/>
      <c r="B26" s="47" t="str">
        <f t="shared" si="2"/>
        <v/>
      </c>
      <c r="C26" s="48"/>
      <c r="D26" s="49" t="str">
        <f t="shared" si="3"/>
        <v/>
      </c>
      <c r="E26" s="133"/>
      <c r="F26" s="130"/>
      <c r="G26" s="50"/>
      <c r="H26" s="51"/>
      <c r="I26" s="52">
        <f t="shared" si="0"/>
        <v>0</v>
      </c>
      <c r="J26" s="50"/>
      <c r="K26" s="51"/>
      <c r="L26" s="51"/>
      <c r="M26" s="52">
        <f t="shared" si="1"/>
        <v>0</v>
      </c>
      <c r="N26" s="53"/>
      <c r="O26" s="54"/>
      <c r="P26" s="55"/>
    </row>
    <row r="27" spans="1:16" s="45" customFormat="1" ht="45" customHeight="1" x14ac:dyDescent="0.25">
      <c r="A27" s="46"/>
      <c r="B27" s="47" t="str">
        <f t="shared" si="2"/>
        <v/>
      </c>
      <c r="C27" s="48"/>
      <c r="D27" s="49" t="str">
        <f t="shared" si="3"/>
        <v/>
      </c>
      <c r="E27" s="133"/>
      <c r="F27" s="130"/>
      <c r="G27" s="50"/>
      <c r="H27" s="51"/>
      <c r="I27" s="52">
        <f t="shared" si="0"/>
        <v>0</v>
      </c>
      <c r="J27" s="50"/>
      <c r="K27" s="51"/>
      <c r="L27" s="51"/>
      <c r="M27" s="52">
        <f t="shared" si="1"/>
        <v>0</v>
      </c>
      <c r="N27" s="53"/>
      <c r="O27" s="54"/>
      <c r="P27" s="55"/>
    </row>
    <row r="28" spans="1:16" s="45" customFormat="1" ht="45" customHeight="1" x14ac:dyDescent="0.25">
      <c r="A28" s="46"/>
      <c r="B28" s="47" t="str">
        <f t="shared" si="2"/>
        <v/>
      </c>
      <c r="C28" s="48"/>
      <c r="D28" s="49" t="str">
        <f t="shared" si="3"/>
        <v/>
      </c>
      <c r="E28" s="133"/>
      <c r="F28" s="130"/>
      <c r="G28" s="50"/>
      <c r="H28" s="51"/>
      <c r="I28" s="52">
        <f t="shared" si="0"/>
        <v>0</v>
      </c>
      <c r="J28" s="50"/>
      <c r="K28" s="51"/>
      <c r="L28" s="51"/>
      <c r="M28" s="52">
        <f t="shared" si="1"/>
        <v>0</v>
      </c>
      <c r="N28" s="53"/>
      <c r="O28" s="54"/>
      <c r="P28" s="55"/>
    </row>
    <row r="29" spans="1:16" s="45" customFormat="1" ht="45" customHeight="1" x14ac:dyDescent="0.25">
      <c r="A29" s="46"/>
      <c r="B29" s="47" t="str">
        <f t="shared" si="2"/>
        <v/>
      </c>
      <c r="C29" s="48"/>
      <c r="D29" s="49" t="str">
        <f t="shared" si="3"/>
        <v/>
      </c>
      <c r="E29" s="133"/>
      <c r="F29" s="130"/>
      <c r="G29" s="50"/>
      <c r="H29" s="51"/>
      <c r="I29" s="52">
        <f t="shared" si="0"/>
        <v>0</v>
      </c>
      <c r="J29" s="50"/>
      <c r="K29" s="51"/>
      <c r="L29" s="51"/>
      <c r="M29" s="52">
        <f t="shared" si="1"/>
        <v>0</v>
      </c>
      <c r="N29" s="53"/>
      <c r="O29" s="54"/>
      <c r="P29" s="55"/>
    </row>
    <row r="30" spans="1:16" s="45" customFormat="1" ht="45" customHeight="1" x14ac:dyDescent="0.25">
      <c r="A30" s="46"/>
      <c r="B30" s="47" t="str">
        <f t="shared" si="2"/>
        <v/>
      </c>
      <c r="C30" s="48"/>
      <c r="D30" s="49" t="str">
        <f t="shared" si="3"/>
        <v/>
      </c>
      <c r="E30" s="133"/>
      <c r="F30" s="130"/>
      <c r="G30" s="50"/>
      <c r="H30" s="51"/>
      <c r="I30" s="52">
        <f t="shared" si="0"/>
        <v>0</v>
      </c>
      <c r="J30" s="50"/>
      <c r="K30" s="51"/>
      <c r="L30" s="51"/>
      <c r="M30" s="52">
        <f t="shared" si="1"/>
        <v>0</v>
      </c>
      <c r="N30" s="53"/>
      <c r="O30" s="54"/>
      <c r="P30" s="55"/>
    </row>
    <row r="31" spans="1:16" s="45" customFormat="1" ht="45" customHeight="1" x14ac:dyDescent="0.25">
      <c r="A31" s="46"/>
      <c r="B31" s="47" t="str">
        <f t="shared" si="2"/>
        <v/>
      </c>
      <c r="C31" s="48"/>
      <c r="D31" s="49" t="str">
        <f t="shared" si="3"/>
        <v/>
      </c>
      <c r="E31" s="133"/>
      <c r="F31" s="130"/>
      <c r="G31" s="50"/>
      <c r="H31" s="51"/>
      <c r="I31" s="52">
        <f t="shared" si="0"/>
        <v>0</v>
      </c>
      <c r="J31" s="50"/>
      <c r="K31" s="51"/>
      <c r="L31" s="51"/>
      <c r="M31" s="52">
        <f t="shared" si="1"/>
        <v>0</v>
      </c>
      <c r="N31" s="53"/>
      <c r="O31" s="54"/>
      <c r="P31" s="55"/>
    </row>
    <row r="32" spans="1:16" s="45" customFormat="1" ht="45" customHeight="1" x14ac:dyDescent="0.25">
      <c r="A32" s="46"/>
      <c r="B32" s="47" t="str">
        <f t="shared" si="2"/>
        <v/>
      </c>
      <c r="C32" s="48"/>
      <c r="D32" s="49" t="str">
        <f t="shared" si="3"/>
        <v/>
      </c>
      <c r="E32" s="133"/>
      <c r="F32" s="130"/>
      <c r="G32" s="50"/>
      <c r="H32" s="51"/>
      <c r="I32" s="52">
        <f t="shared" si="0"/>
        <v>0</v>
      </c>
      <c r="J32" s="50"/>
      <c r="K32" s="51"/>
      <c r="L32" s="51"/>
      <c r="M32" s="52">
        <f t="shared" si="1"/>
        <v>0</v>
      </c>
      <c r="N32" s="53"/>
      <c r="O32" s="54"/>
      <c r="P32" s="55"/>
    </row>
    <row r="33" spans="1:16" s="45" customFormat="1" ht="45" customHeight="1" x14ac:dyDescent="0.25">
      <c r="A33" s="46"/>
      <c r="B33" s="47" t="str">
        <f t="shared" si="2"/>
        <v/>
      </c>
      <c r="C33" s="48"/>
      <c r="D33" s="49" t="str">
        <f t="shared" si="3"/>
        <v/>
      </c>
      <c r="E33" s="133"/>
      <c r="F33" s="130"/>
      <c r="G33" s="50"/>
      <c r="H33" s="51"/>
      <c r="I33" s="52">
        <f t="shared" si="0"/>
        <v>0</v>
      </c>
      <c r="J33" s="50"/>
      <c r="K33" s="51"/>
      <c r="L33" s="51"/>
      <c r="M33" s="52">
        <f t="shared" si="1"/>
        <v>0</v>
      </c>
      <c r="N33" s="53"/>
      <c r="O33" s="54"/>
      <c r="P33" s="55"/>
    </row>
    <row r="34" spans="1:16" s="45" customFormat="1" ht="45" customHeight="1" x14ac:dyDescent="0.25">
      <c r="A34" s="46"/>
      <c r="B34" s="47" t="str">
        <f t="shared" si="2"/>
        <v/>
      </c>
      <c r="C34" s="48"/>
      <c r="D34" s="49" t="str">
        <f t="shared" si="3"/>
        <v/>
      </c>
      <c r="E34" s="133"/>
      <c r="F34" s="130"/>
      <c r="G34" s="50"/>
      <c r="H34" s="51"/>
      <c r="I34" s="52">
        <f t="shared" si="0"/>
        <v>0</v>
      </c>
      <c r="J34" s="50"/>
      <c r="K34" s="51"/>
      <c r="L34" s="51"/>
      <c r="M34" s="52">
        <f t="shared" si="1"/>
        <v>0</v>
      </c>
      <c r="N34" s="53"/>
      <c r="O34" s="54"/>
      <c r="P34" s="55"/>
    </row>
    <row r="35" spans="1:16" s="45" customFormat="1" ht="45" customHeight="1" x14ac:dyDescent="0.25">
      <c r="A35" s="46"/>
      <c r="B35" s="47" t="str">
        <f t="shared" si="2"/>
        <v/>
      </c>
      <c r="C35" s="48"/>
      <c r="D35" s="49" t="str">
        <f t="shared" si="3"/>
        <v/>
      </c>
      <c r="E35" s="133"/>
      <c r="F35" s="130"/>
      <c r="G35" s="50"/>
      <c r="H35" s="51"/>
      <c r="I35" s="52">
        <f t="shared" si="0"/>
        <v>0</v>
      </c>
      <c r="J35" s="50"/>
      <c r="K35" s="51"/>
      <c r="L35" s="51"/>
      <c r="M35" s="52">
        <f t="shared" si="1"/>
        <v>0</v>
      </c>
      <c r="N35" s="53"/>
      <c r="O35" s="54"/>
      <c r="P35" s="55"/>
    </row>
    <row r="36" spans="1:16" s="45" customFormat="1" ht="45" customHeight="1" x14ac:dyDescent="0.25">
      <c r="A36" s="46"/>
      <c r="B36" s="47" t="str">
        <f t="shared" si="2"/>
        <v/>
      </c>
      <c r="C36" s="48"/>
      <c r="D36" s="49" t="str">
        <f t="shared" si="3"/>
        <v/>
      </c>
      <c r="E36" s="133"/>
      <c r="F36" s="130"/>
      <c r="G36" s="50"/>
      <c r="H36" s="51"/>
      <c r="I36" s="52">
        <f t="shared" si="0"/>
        <v>0</v>
      </c>
      <c r="J36" s="50"/>
      <c r="K36" s="51"/>
      <c r="L36" s="51"/>
      <c r="M36" s="52">
        <f t="shared" si="1"/>
        <v>0</v>
      </c>
      <c r="N36" s="53"/>
      <c r="O36" s="54"/>
      <c r="P36" s="55"/>
    </row>
    <row r="37" spans="1:16" s="45" customFormat="1" ht="45" customHeight="1" x14ac:dyDescent="0.25">
      <c r="A37" s="46"/>
      <c r="B37" s="47" t="str">
        <f t="shared" si="2"/>
        <v/>
      </c>
      <c r="C37" s="48"/>
      <c r="D37" s="49" t="str">
        <f t="shared" si="3"/>
        <v/>
      </c>
      <c r="E37" s="133"/>
      <c r="F37" s="130"/>
      <c r="G37" s="50"/>
      <c r="H37" s="51"/>
      <c r="I37" s="52">
        <f t="shared" ref="I37:I68" si="4">(G37*H37*Emission_Factor*Efficiency)/1000</f>
        <v>0</v>
      </c>
      <c r="J37" s="50"/>
      <c r="K37" s="51"/>
      <c r="L37" s="51"/>
      <c r="M37" s="52">
        <f t="shared" ref="M37:M68" si="5">J37*K37*L37*Efficiency/1000</f>
        <v>0</v>
      </c>
      <c r="N37" s="53"/>
      <c r="O37" s="54"/>
      <c r="P37" s="55"/>
    </row>
    <row r="38" spans="1:16" s="45" customFormat="1" ht="45" customHeight="1" x14ac:dyDescent="0.25">
      <c r="A38" s="46"/>
      <c r="B38" s="47" t="str">
        <f t="shared" si="2"/>
        <v/>
      </c>
      <c r="C38" s="48"/>
      <c r="D38" s="49" t="str">
        <f t="shared" si="3"/>
        <v/>
      </c>
      <c r="E38" s="133"/>
      <c r="F38" s="130"/>
      <c r="G38" s="50"/>
      <c r="H38" s="51"/>
      <c r="I38" s="52">
        <f t="shared" si="4"/>
        <v>0</v>
      </c>
      <c r="J38" s="50"/>
      <c r="K38" s="51"/>
      <c r="L38" s="51"/>
      <c r="M38" s="52">
        <f t="shared" si="5"/>
        <v>0</v>
      </c>
      <c r="N38" s="53"/>
      <c r="O38" s="54"/>
      <c r="P38" s="55"/>
    </row>
    <row r="39" spans="1:16" s="45" customFormat="1" ht="45" customHeight="1" x14ac:dyDescent="0.25">
      <c r="A39" s="46"/>
      <c r="B39" s="47" t="str">
        <f t="shared" si="2"/>
        <v/>
      </c>
      <c r="C39" s="48"/>
      <c r="D39" s="49" t="str">
        <f t="shared" si="3"/>
        <v/>
      </c>
      <c r="E39" s="133"/>
      <c r="F39" s="130"/>
      <c r="G39" s="50"/>
      <c r="H39" s="51"/>
      <c r="I39" s="52">
        <f t="shared" si="4"/>
        <v>0</v>
      </c>
      <c r="J39" s="50"/>
      <c r="K39" s="51"/>
      <c r="L39" s="51"/>
      <c r="M39" s="52">
        <f t="shared" si="5"/>
        <v>0</v>
      </c>
      <c r="N39" s="53"/>
      <c r="O39" s="54"/>
      <c r="P39" s="55"/>
    </row>
    <row r="40" spans="1:16" s="45" customFormat="1" ht="45" customHeight="1" x14ac:dyDescent="0.25">
      <c r="A40" s="46"/>
      <c r="B40" s="47" t="str">
        <f t="shared" si="2"/>
        <v/>
      </c>
      <c r="C40" s="48"/>
      <c r="D40" s="49" t="str">
        <f t="shared" si="3"/>
        <v/>
      </c>
      <c r="E40" s="133"/>
      <c r="F40" s="130"/>
      <c r="G40" s="50"/>
      <c r="H40" s="51"/>
      <c r="I40" s="52">
        <f t="shared" si="4"/>
        <v>0</v>
      </c>
      <c r="J40" s="50"/>
      <c r="K40" s="51"/>
      <c r="L40" s="51"/>
      <c r="M40" s="52">
        <f t="shared" si="5"/>
        <v>0</v>
      </c>
      <c r="N40" s="53"/>
      <c r="O40" s="54"/>
      <c r="P40" s="55"/>
    </row>
    <row r="41" spans="1:16" s="45" customFormat="1" ht="45" customHeight="1" x14ac:dyDescent="0.25">
      <c r="A41" s="46"/>
      <c r="B41" s="47" t="str">
        <f t="shared" si="2"/>
        <v/>
      </c>
      <c r="C41" s="48"/>
      <c r="D41" s="49" t="str">
        <f t="shared" si="3"/>
        <v/>
      </c>
      <c r="E41" s="133"/>
      <c r="F41" s="130"/>
      <c r="G41" s="50"/>
      <c r="H41" s="51"/>
      <c r="I41" s="52">
        <f t="shared" si="4"/>
        <v>0</v>
      </c>
      <c r="J41" s="50"/>
      <c r="K41" s="51"/>
      <c r="L41" s="51"/>
      <c r="M41" s="52">
        <f t="shared" si="5"/>
        <v>0</v>
      </c>
      <c r="N41" s="53"/>
      <c r="O41" s="54"/>
      <c r="P41" s="55"/>
    </row>
    <row r="42" spans="1:16" s="45" customFormat="1" ht="45" customHeight="1" x14ac:dyDescent="0.25">
      <c r="A42" s="46"/>
      <c r="B42" s="47" t="str">
        <f t="shared" si="2"/>
        <v/>
      </c>
      <c r="C42" s="48"/>
      <c r="D42" s="49" t="str">
        <f t="shared" si="3"/>
        <v/>
      </c>
      <c r="E42" s="133"/>
      <c r="F42" s="130"/>
      <c r="G42" s="50"/>
      <c r="H42" s="51"/>
      <c r="I42" s="52">
        <f t="shared" si="4"/>
        <v>0</v>
      </c>
      <c r="J42" s="50"/>
      <c r="K42" s="51"/>
      <c r="L42" s="51"/>
      <c r="M42" s="52">
        <f t="shared" si="5"/>
        <v>0</v>
      </c>
      <c r="N42" s="53"/>
      <c r="O42" s="54"/>
      <c r="P42" s="55"/>
    </row>
    <row r="43" spans="1:16" s="45" customFormat="1" ht="45" customHeight="1" x14ac:dyDescent="0.25">
      <c r="A43" s="46"/>
      <c r="B43" s="47" t="str">
        <f t="shared" si="2"/>
        <v/>
      </c>
      <c r="C43" s="48"/>
      <c r="D43" s="49" t="str">
        <f t="shared" si="3"/>
        <v/>
      </c>
      <c r="E43" s="133"/>
      <c r="F43" s="130"/>
      <c r="G43" s="50"/>
      <c r="H43" s="51"/>
      <c r="I43" s="52">
        <f t="shared" si="4"/>
        <v>0</v>
      </c>
      <c r="J43" s="50"/>
      <c r="K43" s="51"/>
      <c r="L43" s="51"/>
      <c r="M43" s="52">
        <f t="shared" si="5"/>
        <v>0</v>
      </c>
      <c r="N43" s="53"/>
      <c r="O43" s="54"/>
      <c r="P43" s="55"/>
    </row>
    <row r="44" spans="1:16" s="45" customFormat="1" ht="45" customHeight="1" x14ac:dyDescent="0.25">
      <c r="A44" s="46"/>
      <c r="B44" s="47" t="str">
        <f t="shared" si="2"/>
        <v/>
      </c>
      <c r="C44" s="48"/>
      <c r="D44" s="49" t="str">
        <f t="shared" si="3"/>
        <v/>
      </c>
      <c r="E44" s="133"/>
      <c r="F44" s="130"/>
      <c r="G44" s="50"/>
      <c r="H44" s="51"/>
      <c r="I44" s="52">
        <f t="shared" si="4"/>
        <v>0</v>
      </c>
      <c r="J44" s="50"/>
      <c r="K44" s="51"/>
      <c r="L44" s="51"/>
      <c r="M44" s="52">
        <f t="shared" si="5"/>
        <v>0</v>
      </c>
      <c r="N44" s="53"/>
      <c r="O44" s="54"/>
      <c r="P44" s="55"/>
    </row>
    <row r="45" spans="1:16" s="45" customFormat="1" ht="45" customHeight="1" x14ac:dyDescent="0.25">
      <c r="A45" s="46"/>
      <c r="B45" s="47" t="str">
        <f t="shared" si="2"/>
        <v/>
      </c>
      <c r="C45" s="48"/>
      <c r="D45" s="49" t="str">
        <f t="shared" si="3"/>
        <v/>
      </c>
      <c r="E45" s="133"/>
      <c r="F45" s="130"/>
      <c r="G45" s="50"/>
      <c r="H45" s="51"/>
      <c r="I45" s="52">
        <f t="shared" si="4"/>
        <v>0</v>
      </c>
      <c r="J45" s="50"/>
      <c r="K45" s="51"/>
      <c r="L45" s="51"/>
      <c r="M45" s="52">
        <f t="shared" si="5"/>
        <v>0</v>
      </c>
      <c r="N45" s="53"/>
      <c r="O45" s="54"/>
      <c r="P45" s="55"/>
    </row>
    <row r="46" spans="1:16" s="45" customFormat="1" ht="45" customHeight="1" x14ac:dyDescent="0.25">
      <c r="A46" s="46"/>
      <c r="B46" s="47" t="str">
        <f t="shared" si="2"/>
        <v/>
      </c>
      <c r="C46" s="48"/>
      <c r="D46" s="49" t="str">
        <f t="shared" si="3"/>
        <v/>
      </c>
      <c r="E46" s="133"/>
      <c r="F46" s="130"/>
      <c r="G46" s="50"/>
      <c r="H46" s="51"/>
      <c r="I46" s="52">
        <f t="shared" si="4"/>
        <v>0</v>
      </c>
      <c r="J46" s="50"/>
      <c r="K46" s="51"/>
      <c r="L46" s="51"/>
      <c r="M46" s="52">
        <f t="shared" si="5"/>
        <v>0</v>
      </c>
      <c r="N46" s="53"/>
      <c r="O46" s="54"/>
      <c r="P46" s="55"/>
    </row>
    <row r="47" spans="1:16" s="45" customFormat="1" ht="45" customHeight="1" x14ac:dyDescent="0.25">
      <c r="A47" s="46"/>
      <c r="B47" s="47" t="str">
        <f t="shared" si="2"/>
        <v/>
      </c>
      <c r="C47" s="48"/>
      <c r="D47" s="49" t="str">
        <f t="shared" si="3"/>
        <v/>
      </c>
      <c r="E47" s="133"/>
      <c r="F47" s="130"/>
      <c r="G47" s="50"/>
      <c r="H47" s="51"/>
      <c r="I47" s="52">
        <f t="shared" si="4"/>
        <v>0</v>
      </c>
      <c r="J47" s="50"/>
      <c r="K47" s="51"/>
      <c r="L47" s="51"/>
      <c r="M47" s="52">
        <f t="shared" si="5"/>
        <v>0</v>
      </c>
      <c r="N47" s="53"/>
      <c r="O47" s="54"/>
      <c r="P47" s="55"/>
    </row>
    <row r="48" spans="1:16" s="45" customFormat="1" ht="45" customHeight="1" x14ac:dyDescent="0.25">
      <c r="A48" s="46"/>
      <c r="B48" s="47" t="str">
        <f t="shared" si="2"/>
        <v/>
      </c>
      <c r="C48" s="48"/>
      <c r="D48" s="49" t="str">
        <f t="shared" si="3"/>
        <v/>
      </c>
      <c r="E48" s="133"/>
      <c r="F48" s="130"/>
      <c r="G48" s="50"/>
      <c r="H48" s="51"/>
      <c r="I48" s="52">
        <f t="shared" si="4"/>
        <v>0</v>
      </c>
      <c r="J48" s="50"/>
      <c r="K48" s="51"/>
      <c r="L48" s="51"/>
      <c r="M48" s="52">
        <f t="shared" si="5"/>
        <v>0</v>
      </c>
      <c r="N48" s="53"/>
      <c r="O48" s="54"/>
      <c r="P48" s="55"/>
    </row>
    <row r="49" spans="1:16" s="45" customFormat="1" ht="45" customHeight="1" x14ac:dyDescent="0.25">
      <c r="A49" s="46"/>
      <c r="B49" s="47" t="str">
        <f t="shared" si="2"/>
        <v/>
      </c>
      <c r="C49" s="48"/>
      <c r="D49" s="49" t="str">
        <f t="shared" si="3"/>
        <v/>
      </c>
      <c r="E49" s="133"/>
      <c r="F49" s="130"/>
      <c r="G49" s="50"/>
      <c r="H49" s="51"/>
      <c r="I49" s="52">
        <f t="shared" si="4"/>
        <v>0</v>
      </c>
      <c r="J49" s="50"/>
      <c r="K49" s="51"/>
      <c r="L49" s="51"/>
      <c r="M49" s="52">
        <f t="shared" si="5"/>
        <v>0</v>
      </c>
      <c r="N49" s="53"/>
      <c r="O49" s="54"/>
      <c r="P49" s="55"/>
    </row>
    <row r="50" spans="1:16" s="45" customFormat="1" ht="45" customHeight="1" x14ac:dyDescent="0.25">
      <c r="A50" s="46"/>
      <c r="B50" s="47" t="str">
        <f t="shared" si="2"/>
        <v/>
      </c>
      <c r="C50" s="48"/>
      <c r="D50" s="49" t="str">
        <f t="shared" si="3"/>
        <v/>
      </c>
      <c r="E50" s="133"/>
      <c r="F50" s="130"/>
      <c r="G50" s="50"/>
      <c r="H50" s="51"/>
      <c r="I50" s="52">
        <f t="shared" si="4"/>
        <v>0</v>
      </c>
      <c r="J50" s="50"/>
      <c r="K50" s="51"/>
      <c r="L50" s="51"/>
      <c r="M50" s="52">
        <f t="shared" si="5"/>
        <v>0</v>
      </c>
      <c r="N50" s="53"/>
      <c r="O50" s="54"/>
      <c r="P50" s="55"/>
    </row>
    <row r="51" spans="1:16" s="45" customFormat="1" ht="45" customHeight="1" x14ac:dyDescent="0.25">
      <c r="A51" s="46"/>
      <c r="B51" s="47" t="str">
        <f t="shared" si="2"/>
        <v/>
      </c>
      <c r="C51" s="48"/>
      <c r="D51" s="49" t="str">
        <f t="shared" si="3"/>
        <v/>
      </c>
      <c r="E51" s="133"/>
      <c r="F51" s="130"/>
      <c r="G51" s="50"/>
      <c r="H51" s="51"/>
      <c r="I51" s="52">
        <f t="shared" si="4"/>
        <v>0</v>
      </c>
      <c r="J51" s="50"/>
      <c r="K51" s="51"/>
      <c r="L51" s="51"/>
      <c r="M51" s="52">
        <f t="shared" si="5"/>
        <v>0</v>
      </c>
      <c r="N51" s="53"/>
      <c r="O51" s="54"/>
      <c r="P51" s="55"/>
    </row>
    <row r="52" spans="1:16" s="45" customFormat="1" ht="45" customHeight="1" x14ac:dyDescent="0.25">
      <c r="A52" s="46"/>
      <c r="B52" s="47" t="str">
        <f t="shared" si="2"/>
        <v/>
      </c>
      <c r="C52" s="48"/>
      <c r="D52" s="49" t="str">
        <f t="shared" si="3"/>
        <v/>
      </c>
      <c r="E52" s="133"/>
      <c r="F52" s="130"/>
      <c r="G52" s="50"/>
      <c r="H52" s="51"/>
      <c r="I52" s="52">
        <f t="shared" si="4"/>
        <v>0</v>
      </c>
      <c r="J52" s="50"/>
      <c r="K52" s="51"/>
      <c r="L52" s="51"/>
      <c r="M52" s="52">
        <f t="shared" si="5"/>
        <v>0</v>
      </c>
      <c r="N52" s="53"/>
      <c r="O52" s="54"/>
      <c r="P52" s="55"/>
    </row>
    <row r="53" spans="1:16" s="45" customFormat="1" ht="45" customHeight="1" x14ac:dyDescent="0.25">
      <c r="A53" s="46"/>
      <c r="B53" s="47" t="str">
        <f t="shared" si="2"/>
        <v/>
      </c>
      <c r="C53" s="48"/>
      <c r="D53" s="49" t="str">
        <f t="shared" si="3"/>
        <v/>
      </c>
      <c r="E53" s="133"/>
      <c r="F53" s="130"/>
      <c r="G53" s="50"/>
      <c r="H53" s="51"/>
      <c r="I53" s="52">
        <f t="shared" si="4"/>
        <v>0</v>
      </c>
      <c r="J53" s="50"/>
      <c r="K53" s="51"/>
      <c r="L53" s="51"/>
      <c r="M53" s="52">
        <f t="shared" si="5"/>
        <v>0</v>
      </c>
      <c r="N53" s="53"/>
      <c r="O53" s="54"/>
      <c r="P53" s="55"/>
    </row>
    <row r="54" spans="1:16" s="45" customFormat="1" ht="45" customHeight="1" x14ac:dyDescent="0.25">
      <c r="A54" s="46"/>
      <c r="B54" s="47" t="str">
        <f t="shared" si="2"/>
        <v/>
      </c>
      <c r="C54" s="48"/>
      <c r="D54" s="49" t="str">
        <f t="shared" si="3"/>
        <v/>
      </c>
      <c r="E54" s="133"/>
      <c r="F54" s="130"/>
      <c r="G54" s="50"/>
      <c r="H54" s="51"/>
      <c r="I54" s="52">
        <f t="shared" si="4"/>
        <v>0</v>
      </c>
      <c r="J54" s="50"/>
      <c r="K54" s="51"/>
      <c r="L54" s="51"/>
      <c r="M54" s="52">
        <f t="shared" si="5"/>
        <v>0</v>
      </c>
      <c r="N54" s="53"/>
      <c r="O54" s="54"/>
      <c r="P54" s="55"/>
    </row>
    <row r="55" spans="1:16" s="45" customFormat="1" ht="45" customHeight="1" x14ac:dyDescent="0.25">
      <c r="A55" s="46"/>
      <c r="B55" s="47" t="str">
        <f t="shared" si="2"/>
        <v/>
      </c>
      <c r="C55" s="48"/>
      <c r="D55" s="49" t="str">
        <f t="shared" si="3"/>
        <v/>
      </c>
      <c r="E55" s="133"/>
      <c r="F55" s="130"/>
      <c r="G55" s="50"/>
      <c r="H55" s="51"/>
      <c r="I55" s="52">
        <f t="shared" si="4"/>
        <v>0</v>
      </c>
      <c r="J55" s="50"/>
      <c r="K55" s="51"/>
      <c r="L55" s="51"/>
      <c r="M55" s="52">
        <f t="shared" si="5"/>
        <v>0</v>
      </c>
      <c r="N55" s="53"/>
      <c r="O55" s="54"/>
      <c r="P55" s="55"/>
    </row>
    <row r="56" spans="1:16" s="45" customFormat="1" ht="45" customHeight="1" x14ac:dyDescent="0.25">
      <c r="A56" s="46"/>
      <c r="B56" s="47" t="str">
        <f t="shared" si="2"/>
        <v/>
      </c>
      <c r="C56" s="48"/>
      <c r="D56" s="49" t="str">
        <f t="shared" si="3"/>
        <v/>
      </c>
      <c r="E56" s="133"/>
      <c r="F56" s="130"/>
      <c r="G56" s="50"/>
      <c r="H56" s="51"/>
      <c r="I56" s="52">
        <f t="shared" si="4"/>
        <v>0</v>
      </c>
      <c r="J56" s="50"/>
      <c r="K56" s="51"/>
      <c r="L56" s="51"/>
      <c r="M56" s="52">
        <f t="shared" si="5"/>
        <v>0</v>
      </c>
      <c r="N56" s="53"/>
      <c r="O56" s="54"/>
      <c r="P56" s="55"/>
    </row>
    <row r="57" spans="1:16" s="45" customFormat="1" ht="45" customHeight="1" x14ac:dyDescent="0.25">
      <c r="A57" s="46"/>
      <c r="B57" s="47" t="str">
        <f t="shared" si="2"/>
        <v/>
      </c>
      <c r="C57" s="48"/>
      <c r="D57" s="49" t="str">
        <f t="shared" si="3"/>
        <v/>
      </c>
      <c r="E57" s="133"/>
      <c r="F57" s="130"/>
      <c r="G57" s="50"/>
      <c r="H57" s="51"/>
      <c r="I57" s="52">
        <f t="shared" si="4"/>
        <v>0</v>
      </c>
      <c r="J57" s="50"/>
      <c r="K57" s="51"/>
      <c r="L57" s="51"/>
      <c r="M57" s="52">
        <f t="shared" si="5"/>
        <v>0</v>
      </c>
      <c r="N57" s="53"/>
      <c r="O57" s="54"/>
      <c r="P57" s="55"/>
    </row>
    <row r="58" spans="1:16" s="45" customFormat="1" ht="45" customHeight="1" x14ac:dyDescent="0.25">
      <c r="A58" s="46"/>
      <c r="B58" s="47" t="str">
        <f t="shared" si="2"/>
        <v/>
      </c>
      <c r="C58" s="48"/>
      <c r="D58" s="49" t="str">
        <f t="shared" si="3"/>
        <v/>
      </c>
      <c r="E58" s="133"/>
      <c r="F58" s="130"/>
      <c r="G58" s="50"/>
      <c r="H58" s="51"/>
      <c r="I58" s="52">
        <f t="shared" si="4"/>
        <v>0</v>
      </c>
      <c r="J58" s="50"/>
      <c r="K58" s="51"/>
      <c r="L58" s="51"/>
      <c r="M58" s="52">
        <f t="shared" si="5"/>
        <v>0</v>
      </c>
      <c r="N58" s="53"/>
      <c r="O58" s="54"/>
      <c r="P58" s="55"/>
    </row>
    <row r="59" spans="1:16" s="45" customFormat="1" ht="45" customHeight="1" x14ac:dyDescent="0.25">
      <c r="A59" s="46"/>
      <c r="B59" s="47" t="str">
        <f t="shared" si="2"/>
        <v/>
      </c>
      <c r="C59" s="48"/>
      <c r="D59" s="49" t="str">
        <f t="shared" si="3"/>
        <v/>
      </c>
      <c r="E59" s="133"/>
      <c r="F59" s="130"/>
      <c r="G59" s="50"/>
      <c r="H59" s="51"/>
      <c r="I59" s="52">
        <f t="shared" si="4"/>
        <v>0</v>
      </c>
      <c r="J59" s="50"/>
      <c r="K59" s="51"/>
      <c r="L59" s="51"/>
      <c r="M59" s="52">
        <f t="shared" si="5"/>
        <v>0</v>
      </c>
      <c r="N59" s="53"/>
      <c r="O59" s="54"/>
      <c r="P59" s="55"/>
    </row>
    <row r="60" spans="1:16" s="45" customFormat="1" ht="45" customHeight="1" x14ac:dyDescent="0.25">
      <c r="A60" s="46"/>
      <c r="B60" s="47" t="str">
        <f t="shared" si="2"/>
        <v/>
      </c>
      <c r="C60" s="48"/>
      <c r="D60" s="49" t="str">
        <f t="shared" si="3"/>
        <v/>
      </c>
      <c r="E60" s="133"/>
      <c r="F60" s="130"/>
      <c r="G60" s="50"/>
      <c r="H60" s="51"/>
      <c r="I60" s="52">
        <f t="shared" si="4"/>
        <v>0</v>
      </c>
      <c r="J60" s="50"/>
      <c r="K60" s="51"/>
      <c r="L60" s="51"/>
      <c r="M60" s="52">
        <f t="shared" si="5"/>
        <v>0</v>
      </c>
      <c r="N60" s="53"/>
      <c r="O60" s="54"/>
      <c r="P60" s="55"/>
    </row>
    <row r="61" spans="1:16" s="45" customFormat="1" ht="45" customHeight="1" x14ac:dyDescent="0.25">
      <c r="A61" s="46"/>
      <c r="B61" s="47" t="str">
        <f t="shared" si="2"/>
        <v/>
      </c>
      <c r="C61" s="48"/>
      <c r="D61" s="49" t="str">
        <f t="shared" si="3"/>
        <v/>
      </c>
      <c r="E61" s="133"/>
      <c r="F61" s="130"/>
      <c r="G61" s="50"/>
      <c r="H61" s="51"/>
      <c r="I61" s="52">
        <f t="shared" si="4"/>
        <v>0</v>
      </c>
      <c r="J61" s="50"/>
      <c r="K61" s="51"/>
      <c r="L61" s="51"/>
      <c r="M61" s="52">
        <f t="shared" si="5"/>
        <v>0</v>
      </c>
      <c r="N61" s="53"/>
      <c r="O61" s="54"/>
      <c r="P61" s="55"/>
    </row>
    <row r="62" spans="1:16" s="45" customFormat="1" ht="45" customHeight="1" x14ac:dyDescent="0.25">
      <c r="A62" s="46"/>
      <c r="B62" s="47" t="str">
        <f t="shared" si="2"/>
        <v/>
      </c>
      <c r="C62" s="48"/>
      <c r="D62" s="49" t="str">
        <f t="shared" si="3"/>
        <v/>
      </c>
      <c r="E62" s="133"/>
      <c r="F62" s="130"/>
      <c r="G62" s="50"/>
      <c r="H62" s="51"/>
      <c r="I62" s="52">
        <f t="shared" si="4"/>
        <v>0</v>
      </c>
      <c r="J62" s="50"/>
      <c r="K62" s="51"/>
      <c r="L62" s="51"/>
      <c r="M62" s="52">
        <f t="shared" si="5"/>
        <v>0</v>
      </c>
      <c r="N62" s="53"/>
      <c r="O62" s="54"/>
      <c r="P62" s="55"/>
    </row>
    <row r="63" spans="1:16" s="45" customFormat="1" ht="45" customHeight="1" x14ac:dyDescent="0.25">
      <c r="A63" s="46"/>
      <c r="B63" s="47" t="str">
        <f t="shared" si="2"/>
        <v/>
      </c>
      <c r="C63" s="48"/>
      <c r="D63" s="49" t="str">
        <f t="shared" si="3"/>
        <v/>
      </c>
      <c r="E63" s="133"/>
      <c r="F63" s="130"/>
      <c r="G63" s="50"/>
      <c r="H63" s="51"/>
      <c r="I63" s="52">
        <f t="shared" si="4"/>
        <v>0</v>
      </c>
      <c r="J63" s="50"/>
      <c r="K63" s="51"/>
      <c r="L63" s="51"/>
      <c r="M63" s="52">
        <f t="shared" si="5"/>
        <v>0</v>
      </c>
      <c r="N63" s="53"/>
      <c r="O63" s="54"/>
      <c r="P63" s="55"/>
    </row>
    <row r="64" spans="1:16" s="45" customFormat="1" ht="45" customHeight="1" x14ac:dyDescent="0.25">
      <c r="A64" s="46"/>
      <c r="B64" s="47" t="str">
        <f t="shared" si="2"/>
        <v/>
      </c>
      <c r="C64" s="48"/>
      <c r="D64" s="49" t="str">
        <f t="shared" si="3"/>
        <v/>
      </c>
      <c r="E64" s="133"/>
      <c r="F64" s="130"/>
      <c r="G64" s="50"/>
      <c r="H64" s="51"/>
      <c r="I64" s="52">
        <f t="shared" si="4"/>
        <v>0</v>
      </c>
      <c r="J64" s="50"/>
      <c r="K64" s="51"/>
      <c r="L64" s="51"/>
      <c r="M64" s="52">
        <f t="shared" si="5"/>
        <v>0</v>
      </c>
      <c r="N64" s="53"/>
      <c r="O64" s="54"/>
      <c r="P64" s="55"/>
    </row>
    <row r="65" spans="1:16" s="45" customFormat="1" ht="45" customHeight="1" x14ac:dyDescent="0.25">
      <c r="A65" s="46"/>
      <c r="B65" s="47" t="str">
        <f t="shared" si="2"/>
        <v/>
      </c>
      <c r="C65" s="48"/>
      <c r="D65" s="49" t="str">
        <f t="shared" si="3"/>
        <v/>
      </c>
      <c r="E65" s="133"/>
      <c r="F65" s="130"/>
      <c r="G65" s="50"/>
      <c r="H65" s="51"/>
      <c r="I65" s="52">
        <f t="shared" si="4"/>
        <v>0</v>
      </c>
      <c r="J65" s="50"/>
      <c r="K65" s="51"/>
      <c r="L65" s="51"/>
      <c r="M65" s="52">
        <f t="shared" si="5"/>
        <v>0</v>
      </c>
      <c r="N65" s="53"/>
      <c r="O65" s="54"/>
      <c r="P65" s="55"/>
    </row>
    <row r="66" spans="1:16" s="45" customFormat="1" ht="45" customHeight="1" x14ac:dyDescent="0.25">
      <c r="A66" s="46"/>
      <c r="B66" s="47" t="str">
        <f t="shared" si="2"/>
        <v/>
      </c>
      <c r="C66" s="48"/>
      <c r="D66" s="49" t="str">
        <f t="shared" si="3"/>
        <v/>
      </c>
      <c r="E66" s="133"/>
      <c r="F66" s="130"/>
      <c r="G66" s="50"/>
      <c r="H66" s="51"/>
      <c r="I66" s="52">
        <f t="shared" si="4"/>
        <v>0</v>
      </c>
      <c r="J66" s="50"/>
      <c r="K66" s="51"/>
      <c r="L66" s="51"/>
      <c r="M66" s="52">
        <f t="shared" si="5"/>
        <v>0</v>
      </c>
      <c r="N66" s="53"/>
      <c r="O66" s="54"/>
      <c r="P66" s="55"/>
    </row>
    <row r="67" spans="1:16" s="45" customFormat="1" ht="45" customHeight="1" x14ac:dyDescent="0.25">
      <c r="A67" s="46"/>
      <c r="B67" s="47" t="str">
        <f t="shared" si="2"/>
        <v/>
      </c>
      <c r="C67" s="48"/>
      <c r="D67" s="49" t="str">
        <f t="shared" si="3"/>
        <v/>
      </c>
      <c r="E67" s="133"/>
      <c r="F67" s="130"/>
      <c r="G67" s="50"/>
      <c r="H67" s="51"/>
      <c r="I67" s="52">
        <f t="shared" si="4"/>
        <v>0</v>
      </c>
      <c r="J67" s="50"/>
      <c r="K67" s="51"/>
      <c r="L67" s="51"/>
      <c r="M67" s="52">
        <f t="shared" si="5"/>
        <v>0</v>
      </c>
      <c r="N67" s="53"/>
      <c r="O67" s="54"/>
      <c r="P67" s="55"/>
    </row>
    <row r="68" spans="1:16" s="45" customFormat="1" ht="45" customHeight="1" x14ac:dyDescent="0.25">
      <c r="A68" s="46"/>
      <c r="B68" s="47" t="str">
        <f t="shared" si="2"/>
        <v/>
      </c>
      <c r="C68" s="48"/>
      <c r="D68" s="49" t="str">
        <f t="shared" si="3"/>
        <v/>
      </c>
      <c r="E68" s="133"/>
      <c r="F68" s="130"/>
      <c r="G68" s="50"/>
      <c r="H68" s="51"/>
      <c r="I68" s="52">
        <f t="shared" si="4"/>
        <v>0</v>
      </c>
      <c r="J68" s="50"/>
      <c r="K68" s="51"/>
      <c r="L68" s="51"/>
      <c r="M68" s="52">
        <f t="shared" si="5"/>
        <v>0</v>
      </c>
      <c r="N68" s="53"/>
      <c r="O68" s="54"/>
      <c r="P68" s="55"/>
    </row>
    <row r="69" spans="1:16" s="45" customFormat="1" ht="45" customHeight="1" x14ac:dyDescent="0.25">
      <c r="A69" s="46"/>
      <c r="B69" s="47" t="str">
        <f t="shared" si="2"/>
        <v/>
      </c>
      <c r="C69" s="48"/>
      <c r="D69" s="49" t="str">
        <f t="shared" si="3"/>
        <v/>
      </c>
      <c r="E69" s="133"/>
      <c r="F69" s="130"/>
      <c r="G69" s="50"/>
      <c r="H69" s="51"/>
      <c r="I69" s="52">
        <f t="shared" ref="I69:I100" si="6">(G69*H69*Emission_Factor*Efficiency)/1000</f>
        <v>0</v>
      </c>
      <c r="J69" s="50"/>
      <c r="K69" s="51"/>
      <c r="L69" s="51"/>
      <c r="M69" s="52">
        <f t="shared" ref="M69:M100" si="7">J69*K69*L69*Efficiency/1000</f>
        <v>0</v>
      </c>
      <c r="N69" s="53"/>
      <c r="O69" s="54"/>
      <c r="P69" s="55"/>
    </row>
    <row r="70" spans="1:16" s="45" customFormat="1" ht="45" customHeight="1" x14ac:dyDescent="0.25">
      <c r="A70" s="46"/>
      <c r="B70" s="47" t="str">
        <f t="shared" ref="B70:B104" si="8">IF(ISBLANK(A70),"",10)</f>
        <v/>
      </c>
      <c r="C70" s="48"/>
      <c r="D70" s="49" t="str">
        <f t="shared" ref="D70:D104" si="9">IF(ISBLANK(A70),"",IF(C70="Yes",A70+B70-1,A70))</f>
        <v/>
      </c>
      <c r="E70" s="133"/>
      <c r="F70" s="130"/>
      <c r="G70" s="50"/>
      <c r="H70" s="51"/>
      <c r="I70" s="52">
        <f t="shared" si="6"/>
        <v>0</v>
      </c>
      <c r="J70" s="50"/>
      <c r="K70" s="51"/>
      <c r="L70" s="51"/>
      <c r="M70" s="52">
        <f t="shared" si="7"/>
        <v>0</v>
      </c>
      <c r="N70" s="53"/>
      <c r="O70" s="54"/>
      <c r="P70" s="55"/>
    </row>
    <row r="71" spans="1:16" s="45" customFormat="1" ht="45" customHeight="1" x14ac:dyDescent="0.25">
      <c r="A71" s="46"/>
      <c r="B71" s="47" t="str">
        <f t="shared" si="8"/>
        <v/>
      </c>
      <c r="C71" s="48"/>
      <c r="D71" s="49" t="str">
        <f t="shared" si="9"/>
        <v/>
      </c>
      <c r="E71" s="133"/>
      <c r="F71" s="130"/>
      <c r="G71" s="50"/>
      <c r="H71" s="51"/>
      <c r="I71" s="52">
        <f t="shared" si="6"/>
        <v>0</v>
      </c>
      <c r="J71" s="50"/>
      <c r="K71" s="51"/>
      <c r="L71" s="51"/>
      <c r="M71" s="52">
        <f t="shared" si="7"/>
        <v>0</v>
      </c>
      <c r="N71" s="53"/>
      <c r="O71" s="54"/>
      <c r="P71" s="55"/>
    </row>
    <row r="72" spans="1:16" s="45" customFormat="1" ht="45" customHeight="1" x14ac:dyDescent="0.25">
      <c r="A72" s="46"/>
      <c r="B72" s="47" t="str">
        <f t="shared" si="8"/>
        <v/>
      </c>
      <c r="C72" s="48"/>
      <c r="D72" s="49" t="str">
        <f t="shared" si="9"/>
        <v/>
      </c>
      <c r="E72" s="133"/>
      <c r="F72" s="130"/>
      <c r="G72" s="50"/>
      <c r="H72" s="51"/>
      <c r="I72" s="52">
        <f t="shared" si="6"/>
        <v>0</v>
      </c>
      <c r="J72" s="50"/>
      <c r="K72" s="51"/>
      <c r="L72" s="51"/>
      <c r="M72" s="52">
        <f t="shared" si="7"/>
        <v>0</v>
      </c>
      <c r="N72" s="53"/>
      <c r="O72" s="54"/>
      <c r="P72" s="55"/>
    </row>
    <row r="73" spans="1:16" s="45" customFormat="1" ht="45" customHeight="1" x14ac:dyDescent="0.25">
      <c r="A73" s="46"/>
      <c r="B73" s="47" t="str">
        <f t="shared" si="8"/>
        <v/>
      </c>
      <c r="C73" s="48"/>
      <c r="D73" s="49" t="str">
        <f t="shared" si="9"/>
        <v/>
      </c>
      <c r="E73" s="133"/>
      <c r="F73" s="130"/>
      <c r="G73" s="50"/>
      <c r="H73" s="51"/>
      <c r="I73" s="52">
        <f t="shared" si="6"/>
        <v>0</v>
      </c>
      <c r="J73" s="50"/>
      <c r="K73" s="51"/>
      <c r="L73" s="51"/>
      <c r="M73" s="52">
        <f t="shared" si="7"/>
        <v>0</v>
      </c>
      <c r="N73" s="53"/>
      <c r="O73" s="54"/>
      <c r="P73" s="55"/>
    </row>
    <row r="74" spans="1:16" s="45" customFormat="1" ht="45" customHeight="1" x14ac:dyDescent="0.25">
      <c r="A74" s="46"/>
      <c r="B74" s="47" t="str">
        <f t="shared" si="8"/>
        <v/>
      </c>
      <c r="C74" s="48"/>
      <c r="D74" s="49" t="str">
        <f t="shared" si="9"/>
        <v/>
      </c>
      <c r="E74" s="133"/>
      <c r="F74" s="130"/>
      <c r="G74" s="50"/>
      <c r="H74" s="51"/>
      <c r="I74" s="52">
        <f t="shared" si="6"/>
        <v>0</v>
      </c>
      <c r="J74" s="50"/>
      <c r="K74" s="51"/>
      <c r="L74" s="51"/>
      <c r="M74" s="52">
        <f t="shared" si="7"/>
        <v>0</v>
      </c>
      <c r="N74" s="53"/>
      <c r="O74" s="54"/>
      <c r="P74" s="55"/>
    </row>
    <row r="75" spans="1:16" s="45" customFormat="1" ht="45" customHeight="1" x14ac:dyDescent="0.25">
      <c r="A75" s="46"/>
      <c r="B75" s="47" t="str">
        <f t="shared" si="8"/>
        <v/>
      </c>
      <c r="C75" s="48"/>
      <c r="D75" s="49" t="str">
        <f t="shared" si="9"/>
        <v/>
      </c>
      <c r="E75" s="133"/>
      <c r="F75" s="130"/>
      <c r="G75" s="50"/>
      <c r="H75" s="51"/>
      <c r="I75" s="52">
        <f t="shared" si="6"/>
        <v>0</v>
      </c>
      <c r="J75" s="50"/>
      <c r="K75" s="51"/>
      <c r="L75" s="51"/>
      <c r="M75" s="52">
        <f t="shared" si="7"/>
        <v>0</v>
      </c>
      <c r="N75" s="53"/>
      <c r="O75" s="54"/>
      <c r="P75" s="55"/>
    </row>
    <row r="76" spans="1:16" s="45" customFormat="1" ht="45" customHeight="1" x14ac:dyDescent="0.25">
      <c r="A76" s="46"/>
      <c r="B76" s="47" t="str">
        <f t="shared" si="8"/>
        <v/>
      </c>
      <c r="C76" s="48"/>
      <c r="D76" s="49" t="str">
        <f t="shared" si="9"/>
        <v/>
      </c>
      <c r="E76" s="133"/>
      <c r="F76" s="130"/>
      <c r="G76" s="50"/>
      <c r="H76" s="51"/>
      <c r="I76" s="52">
        <f t="shared" si="6"/>
        <v>0</v>
      </c>
      <c r="J76" s="50"/>
      <c r="K76" s="51"/>
      <c r="L76" s="51"/>
      <c r="M76" s="52">
        <f t="shared" si="7"/>
        <v>0</v>
      </c>
      <c r="N76" s="53"/>
      <c r="O76" s="54"/>
      <c r="P76" s="55"/>
    </row>
    <row r="77" spans="1:16" s="45" customFormat="1" ht="45" customHeight="1" x14ac:dyDescent="0.25">
      <c r="A77" s="46"/>
      <c r="B77" s="47" t="str">
        <f t="shared" si="8"/>
        <v/>
      </c>
      <c r="C77" s="48"/>
      <c r="D77" s="49" t="str">
        <f t="shared" si="9"/>
        <v/>
      </c>
      <c r="E77" s="133"/>
      <c r="F77" s="130"/>
      <c r="G77" s="50"/>
      <c r="H77" s="51"/>
      <c r="I77" s="52">
        <f t="shared" si="6"/>
        <v>0</v>
      </c>
      <c r="J77" s="50"/>
      <c r="K77" s="51"/>
      <c r="L77" s="51"/>
      <c r="M77" s="52">
        <f t="shared" si="7"/>
        <v>0</v>
      </c>
      <c r="N77" s="53"/>
      <c r="O77" s="54"/>
      <c r="P77" s="55"/>
    </row>
    <row r="78" spans="1:16" s="45" customFormat="1" ht="45" customHeight="1" x14ac:dyDescent="0.25">
      <c r="A78" s="46"/>
      <c r="B78" s="47" t="str">
        <f t="shared" si="8"/>
        <v/>
      </c>
      <c r="C78" s="48"/>
      <c r="D78" s="49" t="str">
        <f t="shared" si="9"/>
        <v/>
      </c>
      <c r="E78" s="133"/>
      <c r="F78" s="130"/>
      <c r="G78" s="50"/>
      <c r="H78" s="51"/>
      <c r="I78" s="52">
        <f t="shared" si="6"/>
        <v>0</v>
      </c>
      <c r="J78" s="50"/>
      <c r="K78" s="51"/>
      <c r="L78" s="51"/>
      <c r="M78" s="52">
        <f t="shared" si="7"/>
        <v>0</v>
      </c>
      <c r="N78" s="53"/>
      <c r="O78" s="54"/>
      <c r="P78" s="55"/>
    </row>
    <row r="79" spans="1:16" s="45" customFormat="1" ht="45" customHeight="1" x14ac:dyDescent="0.25">
      <c r="A79" s="46"/>
      <c r="B79" s="47" t="str">
        <f t="shared" si="8"/>
        <v/>
      </c>
      <c r="C79" s="48"/>
      <c r="D79" s="49" t="str">
        <f t="shared" si="9"/>
        <v/>
      </c>
      <c r="E79" s="133"/>
      <c r="F79" s="130"/>
      <c r="G79" s="50"/>
      <c r="H79" s="51"/>
      <c r="I79" s="52">
        <f t="shared" si="6"/>
        <v>0</v>
      </c>
      <c r="J79" s="50"/>
      <c r="K79" s="51"/>
      <c r="L79" s="51"/>
      <c r="M79" s="52">
        <f t="shared" si="7"/>
        <v>0</v>
      </c>
      <c r="N79" s="53"/>
      <c r="O79" s="54"/>
      <c r="P79" s="55"/>
    </row>
    <row r="80" spans="1:16" s="45" customFormat="1" ht="45" customHeight="1" x14ac:dyDescent="0.25">
      <c r="A80" s="46"/>
      <c r="B80" s="47" t="str">
        <f t="shared" si="8"/>
        <v/>
      </c>
      <c r="C80" s="48"/>
      <c r="D80" s="49" t="str">
        <f t="shared" si="9"/>
        <v/>
      </c>
      <c r="E80" s="133"/>
      <c r="F80" s="130"/>
      <c r="G80" s="50"/>
      <c r="H80" s="51"/>
      <c r="I80" s="52">
        <f t="shared" si="6"/>
        <v>0</v>
      </c>
      <c r="J80" s="50"/>
      <c r="K80" s="51"/>
      <c r="L80" s="51"/>
      <c r="M80" s="52">
        <f t="shared" si="7"/>
        <v>0</v>
      </c>
      <c r="N80" s="53"/>
      <c r="O80" s="54"/>
      <c r="P80" s="55"/>
    </row>
    <row r="81" spans="1:16" s="45" customFormat="1" ht="45" customHeight="1" x14ac:dyDescent="0.25">
      <c r="A81" s="46"/>
      <c r="B81" s="47" t="str">
        <f t="shared" si="8"/>
        <v/>
      </c>
      <c r="C81" s="48"/>
      <c r="D81" s="49" t="str">
        <f t="shared" si="9"/>
        <v/>
      </c>
      <c r="E81" s="133"/>
      <c r="F81" s="130"/>
      <c r="G81" s="50"/>
      <c r="H81" s="51"/>
      <c r="I81" s="52">
        <f t="shared" si="6"/>
        <v>0</v>
      </c>
      <c r="J81" s="50"/>
      <c r="K81" s="51"/>
      <c r="L81" s="51"/>
      <c r="M81" s="52">
        <f t="shared" si="7"/>
        <v>0</v>
      </c>
      <c r="N81" s="53"/>
      <c r="O81" s="54"/>
      <c r="P81" s="55"/>
    </row>
    <row r="82" spans="1:16" s="45" customFormat="1" ht="45" customHeight="1" x14ac:dyDescent="0.25">
      <c r="A82" s="46"/>
      <c r="B82" s="47" t="str">
        <f t="shared" si="8"/>
        <v/>
      </c>
      <c r="C82" s="48"/>
      <c r="D82" s="49" t="str">
        <f t="shared" si="9"/>
        <v/>
      </c>
      <c r="E82" s="133"/>
      <c r="F82" s="130"/>
      <c r="G82" s="50"/>
      <c r="H82" s="51"/>
      <c r="I82" s="52">
        <f t="shared" si="6"/>
        <v>0</v>
      </c>
      <c r="J82" s="50"/>
      <c r="K82" s="51"/>
      <c r="L82" s="51"/>
      <c r="M82" s="52">
        <f t="shared" si="7"/>
        <v>0</v>
      </c>
      <c r="N82" s="53"/>
      <c r="O82" s="54"/>
      <c r="P82" s="55"/>
    </row>
    <row r="83" spans="1:16" s="45" customFormat="1" ht="45" customHeight="1" x14ac:dyDescent="0.25">
      <c r="A83" s="46"/>
      <c r="B83" s="47" t="str">
        <f t="shared" si="8"/>
        <v/>
      </c>
      <c r="C83" s="48"/>
      <c r="D83" s="49" t="str">
        <f t="shared" si="9"/>
        <v/>
      </c>
      <c r="E83" s="133"/>
      <c r="F83" s="130"/>
      <c r="G83" s="50"/>
      <c r="H83" s="51"/>
      <c r="I83" s="52">
        <f t="shared" si="6"/>
        <v>0</v>
      </c>
      <c r="J83" s="50"/>
      <c r="K83" s="51"/>
      <c r="L83" s="51"/>
      <c r="M83" s="52">
        <f t="shared" si="7"/>
        <v>0</v>
      </c>
      <c r="N83" s="53"/>
      <c r="O83" s="54"/>
      <c r="P83" s="55"/>
    </row>
    <row r="84" spans="1:16" s="45" customFormat="1" ht="45" customHeight="1" x14ac:dyDescent="0.25">
      <c r="A84" s="46"/>
      <c r="B84" s="47" t="str">
        <f t="shared" si="8"/>
        <v/>
      </c>
      <c r="C84" s="48"/>
      <c r="D84" s="49" t="str">
        <f t="shared" si="9"/>
        <v/>
      </c>
      <c r="E84" s="133"/>
      <c r="F84" s="130"/>
      <c r="G84" s="50"/>
      <c r="H84" s="51"/>
      <c r="I84" s="52">
        <f t="shared" si="6"/>
        <v>0</v>
      </c>
      <c r="J84" s="50"/>
      <c r="K84" s="51"/>
      <c r="L84" s="51"/>
      <c r="M84" s="52">
        <f t="shared" si="7"/>
        <v>0</v>
      </c>
      <c r="N84" s="53"/>
      <c r="O84" s="54"/>
      <c r="P84" s="55"/>
    </row>
    <row r="85" spans="1:16" s="45" customFormat="1" ht="45" customHeight="1" x14ac:dyDescent="0.25">
      <c r="A85" s="46"/>
      <c r="B85" s="47" t="str">
        <f t="shared" si="8"/>
        <v/>
      </c>
      <c r="C85" s="48"/>
      <c r="D85" s="49" t="str">
        <f t="shared" si="9"/>
        <v/>
      </c>
      <c r="E85" s="133"/>
      <c r="F85" s="130"/>
      <c r="G85" s="50"/>
      <c r="H85" s="51"/>
      <c r="I85" s="52">
        <f t="shared" si="6"/>
        <v>0</v>
      </c>
      <c r="J85" s="50"/>
      <c r="K85" s="51"/>
      <c r="L85" s="51"/>
      <c r="M85" s="52">
        <f t="shared" si="7"/>
        <v>0</v>
      </c>
      <c r="N85" s="53"/>
      <c r="O85" s="54"/>
      <c r="P85" s="55"/>
    </row>
    <row r="86" spans="1:16" s="45" customFormat="1" ht="45" customHeight="1" x14ac:dyDescent="0.25">
      <c r="A86" s="46"/>
      <c r="B86" s="47" t="str">
        <f t="shared" si="8"/>
        <v/>
      </c>
      <c r="C86" s="48"/>
      <c r="D86" s="49" t="str">
        <f t="shared" si="9"/>
        <v/>
      </c>
      <c r="E86" s="133"/>
      <c r="F86" s="130"/>
      <c r="G86" s="50"/>
      <c r="H86" s="51"/>
      <c r="I86" s="52">
        <f t="shared" si="6"/>
        <v>0</v>
      </c>
      <c r="J86" s="50"/>
      <c r="K86" s="51"/>
      <c r="L86" s="51"/>
      <c r="M86" s="52">
        <f t="shared" si="7"/>
        <v>0</v>
      </c>
      <c r="N86" s="53"/>
      <c r="O86" s="54"/>
      <c r="P86" s="55"/>
    </row>
    <row r="87" spans="1:16" s="45" customFormat="1" ht="45" customHeight="1" x14ac:dyDescent="0.25">
      <c r="A87" s="46"/>
      <c r="B87" s="47" t="str">
        <f t="shared" si="8"/>
        <v/>
      </c>
      <c r="C87" s="48"/>
      <c r="D87" s="49" t="str">
        <f t="shared" si="9"/>
        <v/>
      </c>
      <c r="E87" s="133"/>
      <c r="F87" s="130"/>
      <c r="G87" s="50"/>
      <c r="H87" s="51"/>
      <c r="I87" s="52">
        <f t="shared" si="6"/>
        <v>0</v>
      </c>
      <c r="J87" s="50"/>
      <c r="K87" s="51"/>
      <c r="L87" s="51"/>
      <c r="M87" s="52">
        <f t="shared" si="7"/>
        <v>0</v>
      </c>
      <c r="N87" s="53"/>
      <c r="O87" s="54"/>
      <c r="P87" s="55"/>
    </row>
    <row r="88" spans="1:16" s="45" customFormat="1" ht="45" customHeight="1" x14ac:dyDescent="0.25">
      <c r="A88" s="46"/>
      <c r="B88" s="47" t="str">
        <f t="shared" si="8"/>
        <v/>
      </c>
      <c r="C88" s="48"/>
      <c r="D88" s="49" t="str">
        <f t="shared" si="9"/>
        <v/>
      </c>
      <c r="E88" s="133"/>
      <c r="F88" s="130"/>
      <c r="G88" s="50"/>
      <c r="H88" s="51"/>
      <c r="I88" s="52">
        <f t="shared" si="6"/>
        <v>0</v>
      </c>
      <c r="J88" s="50"/>
      <c r="K88" s="51"/>
      <c r="L88" s="51"/>
      <c r="M88" s="52">
        <f t="shared" si="7"/>
        <v>0</v>
      </c>
      <c r="N88" s="53"/>
      <c r="O88" s="54"/>
      <c r="P88" s="55"/>
    </row>
    <row r="89" spans="1:16" s="45" customFormat="1" ht="45" customHeight="1" x14ac:dyDescent="0.25">
      <c r="A89" s="46"/>
      <c r="B89" s="47" t="str">
        <f t="shared" si="8"/>
        <v/>
      </c>
      <c r="C89" s="48"/>
      <c r="D89" s="49" t="str">
        <f t="shared" si="9"/>
        <v/>
      </c>
      <c r="E89" s="133"/>
      <c r="F89" s="130"/>
      <c r="G89" s="50"/>
      <c r="H89" s="51"/>
      <c r="I89" s="52">
        <f t="shared" si="6"/>
        <v>0</v>
      </c>
      <c r="J89" s="50"/>
      <c r="K89" s="51"/>
      <c r="L89" s="51"/>
      <c r="M89" s="52">
        <f t="shared" si="7"/>
        <v>0</v>
      </c>
      <c r="N89" s="53"/>
      <c r="O89" s="54"/>
      <c r="P89" s="55"/>
    </row>
    <row r="90" spans="1:16" s="45" customFormat="1" ht="45" customHeight="1" x14ac:dyDescent="0.25">
      <c r="A90" s="46"/>
      <c r="B90" s="47" t="str">
        <f t="shared" si="8"/>
        <v/>
      </c>
      <c r="C90" s="48"/>
      <c r="D90" s="49" t="str">
        <f t="shared" si="9"/>
        <v/>
      </c>
      <c r="E90" s="133"/>
      <c r="F90" s="130"/>
      <c r="G90" s="50"/>
      <c r="H90" s="51"/>
      <c r="I90" s="52">
        <f t="shared" si="6"/>
        <v>0</v>
      </c>
      <c r="J90" s="50"/>
      <c r="K90" s="51"/>
      <c r="L90" s="51"/>
      <c r="M90" s="52">
        <f t="shared" si="7"/>
        <v>0</v>
      </c>
      <c r="N90" s="53"/>
      <c r="O90" s="54"/>
      <c r="P90" s="55"/>
    </row>
    <row r="91" spans="1:16" s="45" customFormat="1" ht="45" customHeight="1" x14ac:dyDescent="0.25">
      <c r="A91" s="46"/>
      <c r="B91" s="47" t="str">
        <f t="shared" si="8"/>
        <v/>
      </c>
      <c r="C91" s="48"/>
      <c r="D91" s="49" t="str">
        <f t="shared" si="9"/>
        <v/>
      </c>
      <c r="E91" s="133"/>
      <c r="F91" s="130"/>
      <c r="G91" s="50"/>
      <c r="H91" s="51"/>
      <c r="I91" s="52">
        <f t="shared" si="6"/>
        <v>0</v>
      </c>
      <c r="J91" s="50"/>
      <c r="K91" s="51"/>
      <c r="L91" s="51"/>
      <c r="M91" s="52">
        <f t="shared" si="7"/>
        <v>0</v>
      </c>
      <c r="N91" s="53"/>
      <c r="O91" s="54"/>
      <c r="P91" s="55"/>
    </row>
    <row r="92" spans="1:16" s="45" customFormat="1" ht="45" customHeight="1" x14ac:dyDescent="0.25">
      <c r="A92" s="46"/>
      <c r="B92" s="47" t="str">
        <f t="shared" si="8"/>
        <v/>
      </c>
      <c r="C92" s="48"/>
      <c r="D92" s="49" t="str">
        <f t="shared" si="9"/>
        <v/>
      </c>
      <c r="E92" s="133"/>
      <c r="F92" s="130"/>
      <c r="G92" s="50"/>
      <c r="H92" s="51"/>
      <c r="I92" s="52">
        <f t="shared" si="6"/>
        <v>0</v>
      </c>
      <c r="J92" s="50"/>
      <c r="K92" s="51"/>
      <c r="L92" s="51"/>
      <c r="M92" s="52">
        <f t="shared" si="7"/>
        <v>0</v>
      </c>
      <c r="N92" s="53"/>
      <c r="O92" s="54"/>
      <c r="P92" s="55"/>
    </row>
    <row r="93" spans="1:16" s="45" customFormat="1" ht="45" customHeight="1" x14ac:dyDescent="0.25">
      <c r="A93" s="46"/>
      <c r="B93" s="47" t="str">
        <f t="shared" si="8"/>
        <v/>
      </c>
      <c r="C93" s="48"/>
      <c r="D93" s="49" t="str">
        <f t="shared" si="9"/>
        <v/>
      </c>
      <c r="E93" s="133"/>
      <c r="F93" s="130"/>
      <c r="G93" s="50"/>
      <c r="H93" s="51"/>
      <c r="I93" s="52">
        <f t="shared" si="6"/>
        <v>0</v>
      </c>
      <c r="J93" s="50"/>
      <c r="K93" s="51"/>
      <c r="L93" s="51"/>
      <c r="M93" s="52">
        <f t="shared" si="7"/>
        <v>0</v>
      </c>
      <c r="N93" s="53"/>
      <c r="O93" s="54"/>
      <c r="P93" s="55"/>
    </row>
    <row r="94" spans="1:16" s="45" customFormat="1" ht="45" customHeight="1" x14ac:dyDescent="0.25">
      <c r="A94" s="46"/>
      <c r="B94" s="47" t="str">
        <f t="shared" si="8"/>
        <v/>
      </c>
      <c r="C94" s="48"/>
      <c r="D94" s="49" t="str">
        <f t="shared" si="9"/>
        <v/>
      </c>
      <c r="E94" s="133"/>
      <c r="F94" s="130"/>
      <c r="G94" s="50"/>
      <c r="H94" s="51"/>
      <c r="I94" s="52">
        <f t="shared" si="6"/>
        <v>0</v>
      </c>
      <c r="J94" s="50"/>
      <c r="K94" s="51"/>
      <c r="L94" s="51"/>
      <c r="M94" s="52">
        <f t="shared" si="7"/>
        <v>0</v>
      </c>
      <c r="N94" s="53"/>
      <c r="O94" s="54"/>
      <c r="P94" s="55"/>
    </row>
    <row r="95" spans="1:16" s="45" customFormat="1" ht="45" customHeight="1" x14ac:dyDescent="0.25">
      <c r="A95" s="46"/>
      <c r="B95" s="47" t="str">
        <f t="shared" si="8"/>
        <v/>
      </c>
      <c r="C95" s="48"/>
      <c r="D95" s="49" t="str">
        <f t="shared" si="9"/>
        <v/>
      </c>
      <c r="E95" s="133"/>
      <c r="F95" s="130"/>
      <c r="G95" s="50"/>
      <c r="H95" s="51"/>
      <c r="I95" s="52">
        <f t="shared" si="6"/>
        <v>0</v>
      </c>
      <c r="J95" s="50"/>
      <c r="K95" s="51"/>
      <c r="L95" s="51"/>
      <c r="M95" s="52">
        <f t="shared" si="7"/>
        <v>0</v>
      </c>
      <c r="N95" s="53"/>
      <c r="O95" s="54"/>
      <c r="P95" s="55"/>
    </row>
    <row r="96" spans="1:16" s="45" customFormat="1" ht="45" customHeight="1" x14ac:dyDescent="0.25">
      <c r="A96" s="46"/>
      <c r="B96" s="47" t="str">
        <f t="shared" si="8"/>
        <v/>
      </c>
      <c r="C96" s="48"/>
      <c r="D96" s="49" t="str">
        <f t="shared" si="9"/>
        <v/>
      </c>
      <c r="E96" s="133"/>
      <c r="F96" s="130"/>
      <c r="G96" s="50"/>
      <c r="H96" s="51"/>
      <c r="I96" s="52">
        <f t="shared" si="6"/>
        <v>0</v>
      </c>
      <c r="J96" s="50"/>
      <c r="K96" s="51"/>
      <c r="L96" s="51"/>
      <c r="M96" s="52">
        <f t="shared" si="7"/>
        <v>0</v>
      </c>
      <c r="N96" s="53"/>
      <c r="O96" s="54"/>
      <c r="P96" s="55"/>
    </row>
    <row r="97" spans="1:16" s="45" customFormat="1" ht="45" customHeight="1" x14ac:dyDescent="0.25">
      <c r="A97" s="46"/>
      <c r="B97" s="47" t="str">
        <f t="shared" si="8"/>
        <v/>
      </c>
      <c r="C97" s="48"/>
      <c r="D97" s="49" t="str">
        <f t="shared" si="9"/>
        <v/>
      </c>
      <c r="E97" s="133"/>
      <c r="F97" s="130"/>
      <c r="G97" s="50"/>
      <c r="H97" s="51"/>
      <c r="I97" s="52">
        <f t="shared" si="6"/>
        <v>0</v>
      </c>
      <c r="J97" s="50"/>
      <c r="K97" s="51"/>
      <c r="L97" s="51"/>
      <c r="M97" s="52">
        <f t="shared" si="7"/>
        <v>0</v>
      </c>
      <c r="N97" s="53"/>
      <c r="O97" s="54"/>
      <c r="P97" s="55"/>
    </row>
    <row r="98" spans="1:16" s="45" customFormat="1" ht="45" customHeight="1" x14ac:dyDescent="0.25">
      <c r="A98" s="46"/>
      <c r="B98" s="47" t="str">
        <f t="shared" si="8"/>
        <v/>
      </c>
      <c r="C98" s="48"/>
      <c r="D98" s="49" t="str">
        <f t="shared" si="9"/>
        <v/>
      </c>
      <c r="E98" s="133"/>
      <c r="F98" s="130"/>
      <c r="G98" s="50"/>
      <c r="H98" s="51"/>
      <c r="I98" s="52">
        <f t="shared" si="6"/>
        <v>0</v>
      </c>
      <c r="J98" s="50"/>
      <c r="K98" s="51"/>
      <c r="L98" s="51"/>
      <c r="M98" s="52">
        <f t="shared" si="7"/>
        <v>0</v>
      </c>
      <c r="N98" s="53"/>
      <c r="O98" s="54"/>
      <c r="P98" s="55"/>
    </row>
    <row r="99" spans="1:16" s="45" customFormat="1" ht="45" customHeight="1" x14ac:dyDescent="0.25">
      <c r="A99" s="46"/>
      <c r="B99" s="47" t="str">
        <f t="shared" si="8"/>
        <v/>
      </c>
      <c r="C99" s="48"/>
      <c r="D99" s="49" t="str">
        <f t="shared" si="9"/>
        <v/>
      </c>
      <c r="E99" s="133"/>
      <c r="F99" s="130"/>
      <c r="G99" s="50"/>
      <c r="H99" s="51"/>
      <c r="I99" s="52">
        <f t="shared" si="6"/>
        <v>0</v>
      </c>
      <c r="J99" s="50"/>
      <c r="K99" s="51"/>
      <c r="L99" s="51"/>
      <c r="M99" s="52">
        <f t="shared" si="7"/>
        <v>0</v>
      </c>
      <c r="N99" s="53"/>
      <c r="O99" s="54"/>
      <c r="P99" s="55"/>
    </row>
    <row r="100" spans="1:16" s="45" customFormat="1" ht="45" customHeight="1" x14ac:dyDescent="0.25">
      <c r="A100" s="46"/>
      <c r="B100" s="47" t="str">
        <f t="shared" si="8"/>
        <v/>
      </c>
      <c r="C100" s="48"/>
      <c r="D100" s="49" t="str">
        <f t="shared" si="9"/>
        <v/>
      </c>
      <c r="E100" s="133"/>
      <c r="F100" s="130"/>
      <c r="G100" s="50"/>
      <c r="H100" s="51"/>
      <c r="I100" s="52">
        <f t="shared" si="6"/>
        <v>0</v>
      </c>
      <c r="J100" s="50"/>
      <c r="K100" s="51"/>
      <c r="L100" s="51"/>
      <c r="M100" s="52">
        <f t="shared" si="7"/>
        <v>0</v>
      </c>
      <c r="N100" s="53"/>
      <c r="O100" s="54"/>
      <c r="P100" s="55"/>
    </row>
    <row r="101" spans="1:16" s="45" customFormat="1" ht="45" customHeight="1" x14ac:dyDescent="0.25">
      <c r="A101" s="46"/>
      <c r="B101" s="47" t="str">
        <f t="shared" si="8"/>
        <v/>
      </c>
      <c r="C101" s="48"/>
      <c r="D101" s="49" t="str">
        <f t="shared" si="9"/>
        <v/>
      </c>
      <c r="E101" s="133"/>
      <c r="F101" s="130"/>
      <c r="G101" s="50"/>
      <c r="H101" s="51"/>
      <c r="I101" s="52">
        <f t="shared" ref="I101:I104" si="10">(G101*H101*Emission_Factor*Efficiency)/1000</f>
        <v>0</v>
      </c>
      <c r="J101" s="50"/>
      <c r="K101" s="51"/>
      <c r="L101" s="51"/>
      <c r="M101" s="52">
        <f t="shared" ref="M101:M104" si="11">J101*K101*L101*Efficiency/1000</f>
        <v>0</v>
      </c>
      <c r="N101" s="53"/>
      <c r="O101" s="54"/>
      <c r="P101" s="55"/>
    </row>
    <row r="102" spans="1:16" s="45" customFormat="1" ht="45" customHeight="1" x14ac:dyDescent="0.25">
      <c r="A102" s="46"/>
      <c r="B102" s="47" t="str">
        <f t="shared" si="8"/>
        <v/>
      </c>
      <c r="C102" s="48"/>
      <c r="D102" s="49" t="str">
        <f t="shared" si="9"/>
        <v/>
      </c>
      <c r="E102" s="133"/>
      <c r="F102" s="130"/>
      <c r="G102" s="50"/>
      <c r="H102" s="51"/>
      <c r="I102" s="52">
        <f t="shared" si="10"/>
        <v>0</v>
      </c>
      <c r="J102" s="50"/>
      <c r="K102" s="51"/>
      <c r="L102" s="51"/>
      <c r="M102" s="52">
        <f t="shared" si="11"/>
        <v>0</v>
      </c>
      <c r="N102" s="53"/>
      <c r="O102" s="54"/>
      <c r="P102" s="55"/>
    </row>
    <row r="103" spans="1:16" s="45" customFormat="1" ht="45" customHeight="1" x14ac:dyDescent="0.25">
      <c r="A103" s="46"/>
      <c r="B103" s="47" t="str">
        <f t="shared" si="8"/>
        <v/>
      </c>
      <c r="C103" s="48"/>
      <c r="D103" s="49" t="str">
        <f t="shared" si="9"/>
        <v/>
      </c>
      <c r="E103" s="133"/>
      <c r="F103" s="130"/>
      <c r="G103" s="50"/>
      <c r="H103" s="51"/>
      <c r="I103" s="52">
        <f t="shared" si="10"/>
        <v>0</v>
      </c>
      <c r="J103" s="50"/>
      <c r="K103" s="51"/>
      <c r="L103" s="51"/>
      <c r="M103" s="52">
        <f t="shared" si="11"/>
        <v>0</v>
      </c>
      <c r="N103" s="53"/>
      <c r="O103" s="54"/>
      <c r="P103" s="55"/>
    </row>
    <row r="104" spans="1:16" s="45" customFormat="1" ht="45" customHeight="1" thickBot="1" x14ac:dyDescent="0.3">
      <c r="A104" s="56"/>
      <c r="B104" s="57" t="str">
        <f t="shared" si="8"/>
        <v/>
      </c>
      <c r="C104" s="58"/>
      <c r="D104" s="59" t="str">
        <f t="shared" si="9"/>
        <v/>
      </c>
      <c r="E104" s="134"/>
      <c r="F104" s="131"/>
      <c r="G104" s="60"/>
      <c r="H104" s="61"/>
      <c r="I104" s="62">
        <f t="shared" si="10"/>
        <v>0</v>
      </c>
      <c r="J104" s="60"/>
      <c r="K104" s="61"/>
      <c r="L104" s="61"/>
      <c r="M104" s="62">
        <f t="shared" si="11"/>
        <v>0</v>
      </c>
      <c r="N104" s="63"/>
      <c r="O104" s="64"/>
      <c r="P104" s="65"/>
    </row>
  </sheetData>
  <sheetProtection selectLockedCells="1"/>
  <mergeCells count="10">
    <mergeCell ref="P3:P4"/>
    <mergeCell ref="F3:F4"/>
    <mergeCell ref="G3:I3"/>
    <mergeCell ref="J3:M3"/>
    <mergeCell ref="A3:A4"/>
    <mergeCell ref="B3:B4"/>
    <mergeCell ref="C3:C4"/>
    <mergeCell ref="D3:D4"/>
    <mergeCell ref="N3:O3"/>
    <mergeCell ref="E3:E4"/>
  </mergeCells>
  <conditionalFormatting sqref="G5:H104">
    <cfRule type="expression" dxfId="69" priority="6">
      <formula>$F5="Default"</formula>
    </cfRule>
  </conditionalFormatting>
  <conditionalFormatting sqref="I5:I104">
    <cfRule type="expression" dxfId="68" priority="5">
      <formula>$F5="Default"</formula>
    </cfRule>
  </conditionalFormatting>
  <conditionalFormatting sqref="J5:K104">
    <cfRule type="expression" dxfId="67" priority="4">
      <formula>$F5="Standard"</formula>
    </cfRule>
  </conditionalFormatting>
  <conditionalFormatting sqref="L5:L104">
    <cfRule type="expression" dxfId="66" priority="3">
      <formula>$F5="Standard"</formula>
    </cfRule>
  </conditionalFormatting>
  <conditionalFormatting sqref="M5:M104">
    <cfRule type="expression" dxfId="65" priority="2">
      <formula>$F5="Standard"</formula>
    </cfRule>
  </conditionalFormatting>
  <conditionalFormatting sqref="N5:O104">
    <cfRule type="expression" dxfId="64" priority="1">
      <formula>$F5="Other"</formula>
    </cfRule>
  </conditionalFormatting>
  <dataValidations count="2">
    <dataValidation type="list" allowBlank="1" showInputMessage="1" showErrorMessage="1" sqref="F5:F104" xr:uid="{B4C93917-E759-4E9A-96E0-9F2A83E51D5C}">
      <formula1>"Default, Standard, Other"</formula1>
    </dataValidation>
    <dataValidation type="list" allowBlank="1" showInputMessage="1" showErrorMessage="1" sqref="E5:E104" xr:uid="{1F7FBD95-F2FF-48CF-9DF7-BB9348B32525}">
      <formula1>"New, Ongoing"</formula1>
    </dataValidation>
  </dataValidations>
  <hyperlinks>
    <hyperlink ref="I1" location="'Partner Info and ToC'!A11" display="Return to Table of Contents" xr:uid="{B551FB07-9651-41CE-AA55-352B9B6F68DA}"/>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picklists!$D$2:$D$4</xm:f>
          </x14:formula1>
          <xm:sqref>C5:C104</xm:sqref>
        </x14:dataValidation>
        <x14:dataValidation type="list" allowBlank="1" showInputMessage="1" showErrorMessage="1" xr:uid="{00000000-0002-0000-0500-000001000000}">
          <x14:formula1>
            <xm:f>OFFSET(picklists!$A$2,0,0,COUNTA(picklists!$A:$A)-1)</xm:f>
          </x14:formula1>
          <xm:sqref>A5:A104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F82A-14BA-4E72-89AC-A339C3ADD130}">
  <dimension ref="A1:L104"/>
  <sheetViews>
    <sheetView showGridLines="0" showZeros="0" zoomScaleNormal="100" workbookViewId="0">
      <pane xSplit="1" ySplit="4" topLeftCell="B5" activePane="bottomRight" state="frozen"/>
      <selection activeCell="B12" sqref="B12"/>
      <selection pane="topRight" activeCell="B12" sqref="B12"/>
      <selection pane="bottomLeft" activeCell="B12" sqref="B12"/>
      <selection pane="bottomRight" activeCell="B4" sqref="B4"/>
    </sheetView>
  </sheetViews>
  <sheetFormatPr defaultColWidth="0" defaultRowHeight="14.3" zeroHeight="1" x14ac:dyDescent="0.25"/>
  <cols>
    <col min="1" max="1" width="9.125" style="86" customWidth="1"/>
    <col min="2" max="2" width="14.125" style="87" customWidth="1"/>
    <col min="3" max="3" width="20.625" style="87" customWidth="1"/>
    <col min="4" max="6" width="15.75" style="67" customWidth="1"/>
    <col min="7" max="7" width="16.75" style="67" customWidth="1"/>
    <col min="8" max="8" width="15.75" style="67" customWidth="1"/>
    <col min="9" max="9" width="16.75" style="67" customWidth="1"/>
    <col min="10" max="10" width="15.75" style="67" customWidth="1"/>
    <col min="11" max="11" width="62.875" style="45" customWidth="1"/>
    <col min="12" max="12" width="12.875" style="45" hidden="1" customWidth="1"/>
    <col min="13" max="16384" width="9.125" style="45" hidden="1"/>
  </cols>
  <sheetData>
    <row r="1" spans="1:11" s="26" customFormat="1" ht="18.7" x14ac:dyDescent="0.25">
      <c r="A1" s="25" t="s">
        <v>132</v>
      </c>
      <c r="F1" s="125" t="s">
        <v>137</v>
      </c>
    </row>
    <row r="2" spans="1:11" s="26" customFormat="1" ht="15.8" thickBot="1" x14ac:dyDescent="0.3">
      <c r="A2" s="27" t="s">
        <v>135</v>
      </c>
      <c r="B2" s="28"/>
      <c r="C2" s="28"/>
      <c r="K2" s="28"/>
    </row>
    <row r="3" spans="1:11" s="26" customFormat="1" ht="31.95" customHeight="1" thickBot="1" x14ac:dyDescent="0.3">
      <c r="A3" s="28"/>
      <c r="B3" s="28"/>
      <c r="C3" s="28"/>
      <c r="D3" s="28"/>
      <c r="E3" s="161" t="s">
        <v>154</v>
      </c>
      <c r="F3" s="162"/>
      <c r="G3" s="159" t="s">
        <v>157</v>
      </c>
      <c r="H3" s="160"/>
      <c r="I3" s="159" t="s">
        <v>159</v>
      </c>
      <c r="J3" s="160"/>
      <c r="K3" s="28"/>
    </row>
    <row r="4" spans="1:11" s="29" customFormat="1" ht="74.05" customHeight="1" thickBot="1" x14ac:dyDescent="0.3">
      <c r="A4" s="68" t="s">
        <v>99</v>
      </c>
      <c r="B4" s="69" t="s">
        <v>160</v>
      </c>
      <c r="C4" s="70" t="str">
        <f>"Average Methane Content of Gas (enter as a decimal; leave blank to use default "&amp;ROUND(default_CH4_content*100,1)&amp;"% methane)"</f>
        <v>Average Methane Content of Gas (enter as a decimal; leave blank to use default 82.1% methane)</v>
      </c>
      <c r="D4" s="71" t="str">
        <f>"Average annual operating hours (leave blank to use default "&amp;default_hours&amp;" hours)"</f>
        <v>Average annual operating hours (leave blank to use default 8760 hours)</v>
      </c>
      <c r="E4" s="33" t="s">
        <v>155</v>
      </c>
      <c r="F4" s="69" t="s">
        <v>156</v>
      </c>
      <c r="G4" s="33" t="s">
        <v>158</v>
      </c>
      <c r="H4" s="69" t="s">
        <v>156</v>
      </c>
      <c r="I4" s="33" t="s">
        <v>158</v>
      </c>
      <c r="J4" s="69" t="s">
        <v>156</v>
      </c>
      <c r="K4" s="72" t="s">
        <v>161</v>
      </c>
    </row>
    <row r="5" spans="1:11" ht="45" customHeight="1" x14ac:dyDescent="0.25">
      <c r="A5" s="36"/>
      <c r="B5" s="73"/>
      <c r="C5" s="74"/>
      <c r="D5" s="75"/>
      <c r="E5" s="76"/>
      <c r="F5" s="77" t="str">
        <f t="shared" ref="F5:F36" si="0">IF(ISBLANK(E5),"",E5*((pneumatic_highbleed_EF*(IF(ISBLANK(C5),default_CH4_content,C5)*(IF(ISBLANK(D5),default_hours,D5))))-(pneumatic_lowbleed_EF*(IF(ISBLANK(C5),default_CH4_content,C5)*(IF(ISBLANK(D5),default_hours,D5)))))/1000)</f>
        <v/>
      </c>
      <c r="G5" s="76"/>
      <c r="H5" s="77" t="str">
        <f t="shared" ref="H5:H36" si="1">IF(ISBLANK(G5),"",G5*((pneumatic_highbleed_EF*(IF(ISBLANK(C5),default_CH4_content,C5)*(IF(ISBLANK(D5),default_hours,D5)))))/1000)</f>
        <v/>
      </c>
      <c r="I5" s="76"/>
      <c r="J5" s="77" t="str">
        <f t="shared" ref="J5:J36" si="2">IF(ISBLANK(I5),"",I5*((pneumatic_lowbleed_EF*(IF(ISBLANK(C5),default_CH4_content,C5)*(IF(ISBLANK(D5),default_hours,D5)))))/1000)</f>
        <v/>
      </c>
      <c r="K5" s="44"/>
    </row>
    <row r="6" spans="1:11" ht="45" customHeight="1" x14ac:dyDescent="0.25">
      <c r="A6" s="46"/>
      <c r="B6" s="78"/>
      <c r="C6" s="79"/>
      <c r="D6" s="75"/>
      <c r="E6" s="81"/>
      <c r="F6" s="77" t="str">
        <f t="shared" si="0"/>
        <v/>
      </c>
      <c r="G6" s="81"/>
      <c r="H6" s="77" t="str">
        <f t="shared" si="1"/>
        <v/>
      </c>
      <c r="I6" s="81"/>
      <c r="J6" s="77" t="str">
        <f t="shared" si="2"/>
        <v/>
      </c>
      <c r="K6" s="55"/>
    </row>
    <row r="7" spans="1:11" ht="45" customHeight="1" x14ac:dyDescent="0.25">
      <c r="A7" s="46"/>
      <c r="B7" s="78"/>
      <c r="C7" s="79"/>
      <c r="D7" s="75"/>
      <c r="E7" s="81"/>
      <c r="F7" s="77" t="str">
        <f t="shared" si="0"/>
        <v/>
      </c>
      <c r="G7" s="81"/>
      <c r="H7" s="77" t="str">
        <f t="shared" si="1"/>
        <v/>
      </c>
      <c r="I7" s="81"/>
      <c r="J7" s="77" t="str">
        <f t="shared" si="2"/>
        <v/>
      </c>
      <c r="K7" s="55"/>
    </row>
    <row r="8" spans="1:11" ht="45" customHeight="1" x14ac:dyDescent="0.25">
      <c r="A8" s="46"/>
      <c r="B8" s="78"/>
      <c r="C8" s="79"/>
      <c r="D8" s="75"/>
      <c r="E8" s="81"/>
      <c r="F8" s="77" t="str">
        <f t="shared" si="0"/>
        <v/>
      </c>
      <c r="G8" s="81"/>
      <c r="H8" s="77" t="str">
        <f t="shared" si="1"/>
        <v/>
      </c>
      <c r="I8" s="81"/>
      <c r="J8" s="77" t="str">
        <f t="shared" si="2"/>
        <v/>
      </c>
      <c r="K8" s="55"/>
    </row>
    <row r="9" spans="1:11" ht="45" customHeight="1" x14ac:dyDescent="0.25">
      <c r="A9" s="46"/>
      <c r="B9" s="78"/>
      <c r="C9" s="79"/>
      <c r="D9" s="75"/>
      <c r="E9" s="81"/>
      <c r="F9" s="77" t="str">
        <f t="shared" si="0"/>
        <v/>
      </c>
      <c r="G9" s="81"/>
      <c r="H9" s="77" t="str">
        <f t="shared" si="1"/>
        <v/>
      </c>
      <c r="I9" s="81"/>
      <c r="J9" s="77" t="str">
        <f t="shared" si="2"/>
        <v/>
      </c>
      <c r="K9" s="55"/>
    </row>
    <row r="10" spans="1:11" ht="45" customHeight="1" x14ac:dyDescent="0.25">
      <c r="A10" s="46"/>
      <c r="B10" s="78"/>
      <c r="C10" s="79"/>
      <c r="D10" s="75"/>
      <c r="E10" s="81"/>
      <c r="F10" s="77" t="str">
        <f t="shared" si="0"/>
        <v/>
      </c>
      <c r="G10" s="81"/>
      <c r="H10" s="77" t="str">
        <f t="shared" si="1"/>
        <v/>
      </c>
      <c r="I10" s="81"/>
      <c r="J10" s="77" t="str">
        <f t="shared" si="2"/>
        <v/>
      </c>
      <c r="K10" s="55"/>
    </row>
    <row r="11" spans="1:11" ht="45" customHeight="1" x14ac:dyDescent="0.25">
      <c r="A11" s="46"/>
      <c r="B11" s="78"/>
      <c r="C11" s="79"/>
      <c r="D11" s="80"/>
      <c r="E11" s="81"/>
      <c r="F11" s="77" t="str">
        <f t="shared" si="0"/>
        <v/>
      </c>
      <c r="G11" s="81"/>
      <c r="H11" s="77" t="str">
        <f t="shared" si="1"/>
        <v/>
      </c>
      <c r="I11" s="81"/>
      <c r="J11" s="77" t="str">
        <f t="shared" si="2"/>
        <v/>
      </c>
      <c r="K11" s="55"/>
    </row>
    <row r="12" spans="1:11" ht="45" customHeight="1" x14ac:dyDescent="0.25">
      <c r="A12" s="46"/>
      <c r="B12" s="78"/>
      <c r="C12" s="79"/>
      <c r="D12" s="80"/>
      <c r="E12" s="81"/>
      <c r="F12" s="77" t="str">
        <f t="shared" si="0"/>
        <v/>
      </c>
      <c r="G12" s="81"/>
      <c r="H12" s="77" t="str">
        <f t="shared" si="1"/>
        <v/>
      </c>
      <c r="I12" s="81"/>
      <c r="J12" s="77" t="str">
        <f t="shared" si="2"/>
        <v/>
      </c>
      <c r="K12" s="55"/>
    </row>
    <row r="13" spans="1:11" ht="45" customHeight="1" x14ac:dyDescent="0.25">
      <c r="A13" s="46"/>
      <c r="B13" s="78"/>
      <c r="C13" s="79"/>
      <c r="D13" s="80"/>
      <c r="E13" s="81"/>
      <c r="F13" s="77" t="str">
        <f t="shared" si="0"/>
        <v/>
      </c>
      <c r="G13" s="81"/>
      <c r="H13" s="77" t="str">
        <f t="shared" si="1"/>
        <v/>
      </c>
      <c r="I13" s="81"/>
      <c r="J13" s="77" t="str">
        <f t="shared" si="2"/>
        <v/>
      </c>
      <c r="K13" s="55"/>
    </row>
    <row r="14" spans="1:11" ht="45" customHeight="1" x14ac:dyDescent="0.25">
      <c r="A14" s="46"/>
      <c r="B14" s="78"/>
      <c r="C14" s="79"/>
      <c r="D14" s="80"/>
      <c r="E14" s="81"/>
      <c r="F14" s="77" t="str">
        <f t="shared" si="0"/>
        <v/>
      </c>
      <c r="G14" s="81"/>
      <c r="H14" s="77" t="str">
        <f t="shared" si="1"/>
        <v/>
      </c>
      <c r="I14" s="81"/>
      <c r="J14" s="77" t="str">
        <f t="shared" si="2"/>
        <v/>
      </c>
      <c r="K14" s="55"/>
    </row>
    <row r="15" spans="1:11" ht="45" customHeight="1" x14ac:dyDescent="0.25">
      <c r="A15" s="46"/>
      <c r="B15" s="78"/>
      <c r="C15" s="79"/>
      <c r="D15" s="80"/>
      <c r="E15" s="81"/>
      <c r="F15" s="77" t="str">
        <f t="shared" si="0"/>
        <v/>
      </c>
      <c r="G15" s="81"/>
      <c r="H15" s="77" t="str">
        <f t="shared" si="1"/>
        <v/>
      </c>
      <c r="I15" s="81"/>
      <c r="J15" s="77" t="str">
        <f t="shared" si="2"/>
        <v/>
      </c>
      <c r="K15" s="55"/>
    </row>
    <row r="16" spans="1:11" ht="45" customHeight="1" x14ac:dyDescent="0.25">
      <c r="A16" s="46"/>
      <c r="B16" s="78"/>
      <c r="C16" s="79"/>
      <c r="D16" s="80"/>
      <c r="E16" s="81"/>
      <c r="F16" s="77" t="str">
        <f t="shared" si="0"/>
        <v/>
      </c>
      <c r="G16" s="81"/>
      <c r="H16" s="77" t="str">
        <f t="shared" si="1"/>
        <v/>
      </c>
      <c r="I16" s="81"/>
      <c r="J16" s="77" t="str">
        <f t="shared" si="2"/>
        <v/>
      </c>
      <c r="K16" s="55"/>
    </row>
    <row r="17" spans="1:11" ht="45" customHeight="1" x14ac:dyDescent="0.25">
      <c r="A17" s="46"/>
      <c r="B17" s="78"/>
      <c r="C17" s="79"/>
      <c r="D17" s="80"/>
      <c r="E17" s="81"/>
      <c r="F17" s="77" t="str">
        <f t="shared" si="0"/>
        <v/>
      </c>
      <c r="G17" s="81"/>
      <c r="H17" s="77" t="str">
        <f t="shared" si="1"/>
        <v/>
      </c>
      <c r="I17" s="81"/>
      <c r="J17" s="77" t="str">
        <f t="shared" si="2"/>
        <v/>
      </c>
      <c r="K17" s="55"/>
    </row>
    <row r="18" spans="1:11" ht="45" customHeight="1" x14ac:dyDescent="0.25">
      <c r="A18" s="46"/>
      <c r="B18" s="78"/>
      <c r="C18" s="79"/>
      <c r="D18" s="80"/>
      <c r="E18" s="81"/>
      <c r="F18" s="77" t="str">
        <f t="shared" si="0"/>
        <v/>
      </c>
      <c r="G18" s="81"/>
      <c r="H18" s="77" t="str">
        <f t="shared" si="1"/>
        <v/>
      </c>
      <c r="I18" s="81"/>
      <c r="J18" s="77" t="str">
        <f t="shared" si="2"/>
        <v/>
      </c>
      <c r="K18" s="55"/>
    </row>
    <row r="19" spans="1:11" ht="45" customHeight="1" x14ac:dyDescent="0.25">
      <c r="A19" s="46"/>
      <c r="B19" s="78"/>
      <c r="C19" s="79"/>
      <c r="D19" s="80"/>
      <c r="E19" s="81"/>
      <c r="F19" s="77" t="str">
        <f t="shared" si="0"/>
        <v/>
      </c>
      <c r="G19" s="81"/>
      <c r="H19" s="77" t="str">
        <f t="shared" si="1"/>
        <v/>
      </c>
      <c r="I19" s="81"/>
      <c r="J19" s="77" t="str">
        <f t="shared" si="2"/>
        <v/>
      </c>
      <c r="K19" s="55"/>
    </row>
    <row r="20" spans="1:11" ht="45" customHeight="1" x14ac:dyDescent="0.25">
      <c r="A20" s="46"/>
      <c r="B20" s="78"/>
      <c r="C20" s="79"/>
      <c r="D20" s="80"/>
      <c r="E20" s="81"/>
      <c r="F20" s="77" t="str">
        <f t="shared" si="0"/>
        <v/>
      </c>
      <c r="G20" s="81"/>
      <c r="H20" s="77" t="str">
        <f t="shared" si="1"/>
        <v/>
      </c>
      <c r="I20" s="81"/>
      <c r="J20" s="77" t="str">
        <f t="shared" si="2"/>
        <v/>
      </c>
      <c r="K20" s="55"/>
    </row>
    <row r="21" spans="1:11" ht="45" customHeight="1" x14ac:dyDescent="0.25">
      <c r="A21" s="46"/>
      <c r="B21" s="78"/>
      <c r="C21" s="79"/>
      <c r="D21" s="80"/>
      <c r="E21" s="81"/>
      <c r="F21" s="77" t="str">
        <f t="shared" si="0"/>
        <v/>
      </c>
      <c r="G21" s="81"/>
      <c r="H21" s="77" t="str">
        <f t="shared" si="1"/>
        <v/>
      </c>
      <c r="I21" s="81"/>
      <c r="J21" s="77" t="str">
        <f t="shared" si="2"/>
        <v/>
      </c>
      <c r="K21" s="55"/>
    </row>
    <row r="22" spans="1:11" ht="45" customHeight="1" x14ac:dyDescent="0.25">
      <c r="A22" s="46"/>
      <c r="B22" s="78"/>
      <c r="C22" s="79"/>
      <c r="D22" s="80"/>
      <c r="E22" s="81"/>
      <c r="F22" s="77" t="str">
        <f t="shared" si="0"/>
        <v/>
      </c>
      <c r="G22" s="81"/>
      <c r="H22" s="77" t="str">
        <f t="shared" si="1"/>
        <v/>
      </c>
      <c r="I22" s="81"/>
      <c r="J22" s="77" t="str">
        <f t="shared" si="2"/>
        <v/>
      </c>
      <c r="K22" s="55"/>
    </row>
    <row r="23" spans="1:11" ht="45" customHeight="1" x14ac:dyDescent="0.25">
      <c r="A23" s="46"/>
      <c r="B23" s="78"/>
      <c r="C23" s="79"/>
      <c r="D23" s="80"/>
      <c r="E23" s="81"/>
      <c r="F23" s="77" t="str">
        <f t="shared" si="0"/>
        <v/>
      </c>
      <c r="G23" s="81"/>
      <c r="H23" s="77" t="str">
        <f t="shared" si="1"/>
        <v/>
      </c>
      <c r="I23" s="81"/>
      <c r="J23" s="77" t="str">
        <f t="shared" si="2"/>
        <v/>
      </c>
      <c r="K23" s="55"/>
    </row>
    <row r="24" spans="1:11" ht="45" customHeight="1" x14ac:dyDescent="0.25">
      <c r="A24" s="46"/>
      <c r="B24" s="78"/>
      <c r="C24" s="79"/>
      <c r="D24" s="80"/>
      <c r="E24" s="81"/>
      <c r="F24" s="77" t="str">
        <f t="shared" si="0"/>
        <v/>
      </c>
      <c r="G24" s="81"/>
      <c r="H24" s="77" t="str">
        <f t="shared" si="1"/>
        <v/>
      </c>
      <c r="I24" s="81"/>
      <c r="J24" s="77" t="str">
        <f t="shared" si="2"/>
        <v/>
      </c>
      <c r="K24" s="55"/>
    </row>
    <row r="25" spans="1:11" ht="45" customHeight="1" x14ac:dyDescent="0.25">
      <c r="A25" s="46"/>
      <c r="B25" s="78"/>
      <c r="C25" s="79"/>
      <c r="D25" s="80"/>
      <c r="E25" s="81"/>
      <c r="F25" s="77" t="str">
        <f t="shared" si="0"/>
        <v/>
      </c>
      <c r="G25" s="81"/>
      <c r="H25" s="77" t="str">
        <f t="shared" si="1"/>
        <v/>
      </c>
      <c r="I25" s="81"/>
      <c r="J25" s="77" t="str">
        <f t="shared" si="2"/>
        <v/>
      </c>
      <c r="K25" s="55"/>
    </row>
    <row r="26" spans="1:11" ht="45" customHeight="1" x14ac:dyDescent="0.25">
      <c r="A26" s="46"/>
      <c r="B26" s="78"/>
      <c r="C26" s="79"/>
      <c r="D26" s="80"/>
      <c r="E26" s="81"/>
      <c r="F26" s="77" t="str">
        <f t="shared" si="0"/>
        <v/>
      </c>
      <c r="G26" s="81"/>
      <c r="H26" s="77" t="str">
        <f t="shared" si="1"/>
        <v/>
      </c>
      <c r="I26" s="81"/>
      <c r="J26" s="77" t="str">
        <f t="shared" si="2"/>
        <v/>
      </c>
      <c r="K26" s="55"/>
    </row>
    <row r="27" spans="1:11" ht="45" customHeight="1" x14ac:dyDescent="0.25">
      <c r="A27" s="46"/>
      <c r="B27" s="78"/>
      <c r="C27" s="79"/>
      <c r="D27" s="80"/>
      <c r="E27" s="81"/>
      <c r="F27" s="77" t="str">
        <f t="shared" si="0"/>
        <v/>
      </c>
      <c r="G27" s="81"/>
      <c r="H27" s="77" t="str">
        <f t="shared" si="1"/>
        <v/>
      </c>
      <c r="I27" s="81"/>
      <c r="J27" s="77" t="str">
        <f t="shared" si="2"/>
        <v/>
      </c>
      <c r="K27" s="55"/>
    </row>
    <row r="28" spans="1:11" ht="45" customHeight="1" x14ac:dyDescent="0.25">
      <c r="A28" s="46"/>
      <c r="B28" s="78"/>
      <c r="C28" s="79"/>
      <c r="D28" s="80"/>
      <c r="E28" s="81"/>
      <c r="F28" s="77" t="str">
        <f t="shared" si="0"/>
        <v/>
      </c>
      <c r="G28" s="81"/>
      <c r="H28" s="77" t="str">
        <f t="shared" si="1"/>
        <v/>
      </c>
      <c r="I28" s="81"/>
      <c r="J28" s="77" t="str">
        <f t="shared" si="2"/>
        <v/>
      </c>
      <c r="K28" s="55"/>
    </row>
    <row r="29" spans="1:11" ht="45" customHeight="1" x14ac:dyDescent="0.25">
      <c r="A29" s="46"/>
      <c r="B29" s="78"/>
      <c r="C29" s="79"/>
      <c r="D29" s="80"/>
      <c r="E29" s="81"/>
      <c r="F29" s="77" t="str">
        <f t="shared" si="0"/>
        <v/>
      </c>
      <c r="G29" s="81"/>
      <c r="H29" s="77" t="str">
        <f t="shared" si="1"/>
        <v/>
      </c>
      <c r="I29" s="81"/>
      <c r="J29" s="77" t="str">
        <f t="shared" si="2"/>
        <v/>
      </c>
      <c r="K29" s="55"/>
    </row>
    <row r="30" spans="1:11" ht="45" customHeight="1" x14ac:dyDescent="0.25">
      <c r="A30" s="46"/>
      <c r="B30" s="78"/>
      <c r="C30" s="79"/>
      <c r="D30" s="80"/>
      <c r="E30" s="81"/>
      <c r="F30" s="77" t="str">
        <f t="shared" si="0"/>
        <v/>
      </c>
      <c r="G30" s="81"/>
      <c r="H30" s="77" t="str">
        <f t="shared" si="1"/>
        <v/>
      </c>
      <c r="I30" s="81"/>
      <c r="J30" s="77" t="str">
        <f t="shared" si="2"/>
        <v/>
      </c>
      <c r="K30" s="55"/>
    </row>
    <row r="31" spans="1:11" ht="45" customHeight="1" x14ac:dyDescent="0.25">
      <c r="A31" s="46"/>
      <c r="B31" s="78"/>
      <c r="C31" s="79"/>
      <c r="D31" s="80"/>
      <c r="E31" s="81"/>
      <c r="F31" s="77" t="str">
        <f t="shared" si="0"/>
        <v/>
      </c>
      <c r="G31" s="81"/>
      <c r="H31" s="77" t="str">
        <f t="shared" si="1"/>
        <v/>
      </c>
      <c r="I31" s="81"/>
      <c r="J31" s="77" t="str">
        <f t="shared" si="2"/>
        <v/>
      </c>
      <c r="K31" s="55"/>
    </row>
    <row r="32" spans="1:11" ht="45" customHeight="1" x14ac:dyDescent="0.25">
      <c r="A32" s="46"/>
      <c r="B32" s="78"/>
      <c r="C32" s="79"/>
      <c r="D32" s="80"/>
      <c r="E32" s="81"/>
      <c r="F32" s="77" t="str">
        <f t="shared" si="0"/>
        <v/>
      </c>
      <c r="G32" s="81"/>
      <c r="H32" s="77" t="str">
        <f t="shared" si="1"/>
        <v/>
      </c>
      <c r="I32" s="81"/>
      <c r="J32" s="77" t="str">
        <f t="shared" si="2"/>
        <v/>
      </c>
      <c r="K32" s="55"/>
    </row>
    <row r="33" spans="1:11" ht="45" customHeight="1" x14ac:dyDescent="0.25">
      <c r="A33" s="46"/>
      <c r="B33" s="78"/>
      <c r="C33" s="79"/>
      <c r="D33" s="80"/>
      <c r="E33" s="81"/>
      <c r="F33" s="77" t="str">
        <f t="shared" si="0"/>
        <v/>
      </c>
      <c r="G33" s="81"/>
      <c r="H33" s="77" t="str">
        <f t="shared" si="1"/>
        <v/>
      </c>
      <c r="I33" s="81"/>
      <c r="J33" s="77" t="str">
        <f t="shared" si="2"/>
        <v/>
      </c>
      <c r="K33" s="55"/>
    </row>
    <row r="34" spans="1:11" ht="45" customHeight="1" x14ac:dyDescent="0.25">
      <c r="A34" s="46"/>
      <c r="B34" s="78"/>
      <c r="C34" s="79"/>
      <c r="D34" s="80"/>
      <c r="E34" s="81"/>
      <c r="F34" s="77" t="str">
        <f t="shared" si="0"/>
        <v/>
      </c>
      <c r="G34" s="81"/>
      <c r="H34" s="77" t="str">
        <f t="shared" si="1"/>
        <v/>
      </c>
      <c r="I34" s="81"/>
      <c r="J34" s="77" t="str">
        <f t="shared" si="2"/>
        <v/>
      </c>
      <c r="K34" s="55"/>
    </row>
    <row r="35" spans="1:11" ht="45" customHeight="1" x14ac:dyDescent="0.25">
      <c r="A35" s="46"/>
      <c r="B35" s="78"/>
      <c r="C35" s="79"/>
      <c r="D35" s="80"/>
      <c r="E35" s="81"/>
      <c r="F35" s="77" t="str">
        <f t="shared" si="0"/>
        <v/>
      </c>
      <c r="G35" s="81"/>
      <c r="H35" s="77" t="str">
        <f t="shared" si="1"/>
        <v/>
      </c>
      <c r="I35" s="81"/>
      <c r="J35" s="77" t="str">
        <f t="shared" si="2"/>
        <v/>
      </c>
      <c r="K35" s="55"/>
    </row>
    <row r="36" spans="1:11" ht="45" customHeight="1" x14ac:dyDescent="0.25">
      <c r="A36" s="46"/>
      <c r="B36" s="78"/>
      <c r="C36" s="79"/>
      <c r="D36" s="80"/>
      <c r="E36" s="81"/>
      <c r="F36" s="77" t="str">
        <f t="shared" si="0"/>
        <v/>
      </c>
      <c r="G36" s="81"/>
      <c r="H36" s="77" t="str">
        <f t="shared" si="1"/>
        <v/>
      </c>
      <c r="I36" s="81"/>
      <c r="J36" s="77" t="str">
        <f t="shared" si="2"/>
        <v/>
      </c>
      <c r="K36" s="55"/>
    </row>
    <row r="37" spans="1:11" ht="45" customHeight="1" x14ac:dyDescent="0.25">
      <c r="A37" s="46"/>
      <c r="B37" s="78"/>
      <c r="C37" s="79"/>
      <c r="D37" s="80"/>
      <c r="E37" s="81"/>
      <c r="F37" s="77" t="str">
        <f t="shared" ref="F37:F68" si="3">IF(ISBLANK(E37),"",E37*((pneumatic_highbleed_EF*(IF(ISBLANK(C37),default_CH4_content,C37)*(IF(ISBLANK(D37),default_hours,D37))))-(pneumatic_lowbleed_EF*(IF(ISBLANK(C37),default_CH4_content,C37)*(IF(ISBLANK(D37),default_hours,D37)))))/1000)</f>
        <v/>
      </c>
      <c r="G37" s="81"/>
      <c r="H37" s="77" t="str">
        <f t="shared" ref="H37:H68" si="4">IF(ISBLANK(G37),"",G37*((pneumatic_highbleed_EF*(IF(ISBLANK(C37),default_CH4_content,C37)*(IF(ISBLANK(D37),default_hours,D37)))))/1000)</f>
        <v/>
      </c>
      <c r="I37" s="81"/>
      <c r="J37" s="77" t="str">
        <f t="shared" ref="J37:J68" si="5">IF(ISBLANK(I37),"",I37*((pneumatic_lowbleed_EF*(IF(ISBLANK(C37),default_CH4_content,C37)*(IF(ISBLANK(D37),default_hours,D37)))))/1000)</f>
        <v/>
      </c>
      <c r="K37" s="55"/>
    </row>
    <row r="38" spans="1:11" ht="45" customHeight="1" x14ac:dyDescent="0.25">
      <c r="A38" s="46"/>
      <c r="B38" s="78"/>
      <c r="C38" s="79"/>
      <c r="D38" s="80"/>
      <c r="E38" s="81"/>
      <c r="F38" s="77" t="str">
        <f t="shared" si="3"/>
        <v/>
      </c>
      <c r="G38" s="81"/>
      <c r="H38" s="77" t="str">
        <f t="shared" si="4"/>
        <v/>
      </c>
      <c r="I38" s="81"/>
      <c r="J38" s="77" t="str">
        <f t="shared" si="5"/>
        <v/>
      </c>
      <c r="K38" s="55"/>
    </row>
    <row r="39" spans="1:11" ht="45" customHeight="1" x14ac:dyDescent="0.25">
      <c r="A39" s="46"/>
      <c r="B39" s="78"/>
      <c r="C39" s="79"/>
      <c r="D39" s="80"/>
      <c r="E39" s="81"/>
      <c r="F39" s="77" t="str">
        <f t="shared" si="3"/>
        <v/>
      </c>
      <c r="G39" s="81"/>
      <c r="H39" s="77" t="str">
        <f t="shared" si="4"/>
        <v/>
      </c>
      <c r="I39" s="81"/>
      <c r="J39" s="77" t="str">
        <f t="shared" si="5"/>
        <v/>
      </c>
      <c r="K39" s="55"/>
    </row>
    <row r="40" spans="1:11" ht="45" customHeight="1" x14ac:dyDescent="0.25">
      <c r="A40" s="46"/>
      <c r="B40" s="78"/>
      <c r="C40" s="79"/>
      <c r="D40" s="80"/>
      <c r="E40" s="81"/>
      <c r="F40" s="77" t="str">
        <f t="shared" si="3"/>
        <v/>
      </c>
      <c r="G40" s="81"/>
      <c r="H40" s="77" t="str">
        <f t="shared" si="4"/>
        <v/>
      </c>
      <c r="I40" s="81"/>
      <c r="J40" s="77" t="str">
        <f t="shared" si="5"/>
        <v/>
      </c>
      <c r="K40" s="55"/>
    </row>
    <row r="41" spans="1:11" ht="45" customHeight="1" x14ac:dyDescent="0.25">
      <c r="A41" s="46"/>
      <c r="B41" s="78"/>
      <c r="C41" s="79"/>
      <c r="D41" s="80"/>
      <c r="E41" s="81"/>
      <c r="F41" s="77" t="str">
        <f t="shared" si="3"/>
        <v/>
      </c>
      <c r="G41" s="81"/>
      <c r="H41" s="77" t="str">
        <f t="shared" si="4"/>
        <v/>
      </c>
      <c r="I41" s="81"/>
      <c r="J41" s="77" t="str">
        <f t="shared" si="5"/>
        <v/>
      </c>
      <c r="K41" s="55"/>
    </row>
    <row r="42" spans="1:11" ht="45" customHeight="1" x14ac:dyDescent="0.25">
      <c r="A42" s="46"/>
      <c r="B42" s="78"/>
      <c r="C42" s="79"/>
      <c r="D42" s="80"/>
      <c r="E42" s="81"/>
      <c r="F42" s="77" t="str">
        <f t="shared" si="3"/>
        <v/>
      </c>
      <c r="G42" s="81"/>
      <c r="H42" s="77" t="str">
        <f t="shared" si="4"/>
        <v/>
      </c>
      <c r="I42" s="81"/>
      <c r="J42" s="77" t="str">
        <f t="shared" si="5"/>
        <v/>
      </c>
      <c r="K42" s="55"/>
    </row>
    <row r="43" spans="1:11" ht="45" customHeight="1" x14ac:dyDescent="0.25">
      <c r="A43" s="46"/>
      <c r="B43" s="78"/>
      <c r="C43" s="79"/>
      <c r="D43" s="80"/>
      <c r="E43" s="81"/>
      <c r="F43" s="77" t="str">
        <f t="shared" si="3"/>
        <v/>
      </c>
      <c r="G43" s="81"/>
      <c r="H43" s="77" t="str">
        <f t="shared" si="4"/>
        <v/>
      </c>
      <c r="I43" s="81"/>
      <c r="J43" s="77" t="str">
        <f t="shared" si="5"/>
        <v/>
      </c>
      <c r="K43" s="55"/>
    </row>
    <row r="44" spans="1:11" ht="45" customHeight="1" x14ac:dyDescent="0.25">
      <c r="A44" s="46"/>
      <c r="B44" s="78"/>
      <c r="C44" s="79"/>
      <c r="D44" s="80"/>
      <c r="E44" s="81"/>
      <c r="F44" s="77" t="str">
        <f t="shared" si="3"/>
        <v/>
      </c>
      <c r="G44" s="81"/>
      <c r="H44" s="77" t="str">
        <f t="shared" si="4"/>
        <v/>
      </c>
      <c r="I44" s="81"/>
      <c r="J44" s="77" t="str">
        <f t="shared" si="5"/>
        <v/>
      </c>
      <c r="K44" s="55"/>
    </row>
    <row r="45" spans="1:11" ht="45" customHeight="1" x14ac:dyDescent="0.25">
      <c r="A45" s="46"/>
      <c r="B45" s="78"/>
      <c r="C45" s="79"/>
      <c r="D45" s="80"/>
      <c r="E45" s="81"/>
      <c r="F45" s="77" t="str">
        <f t="shared" si="3"/>
        <v/>
      </c>
      <c r="G45" s="81"/>
      <c r="H45" s="77" t="str">
        <f t="shared" si="4"/>
        <v/>
      </c>
      <c r="I45" s="81"/>
      <c r="J45" s="77" t="str">
        <f t="shared" si="5"/>
        <v/>
      </c>
      <c r="K45" s="55"/>
    </row>
    <row r="46" spans="1:11" ht="45" customHeight="1" x14ac:dyDescent="0.25">
      <c r="A46" s="46"/>
      <c r="B46" s="78"/>
      <c r="C46" s="79"/>
      <c r="D46" s="80"/>
      <c r="E46" s="81"/>
      <c r="F46" s="77" t="str">
        <f t="shared" si="3"/>
        <v/>
      </c>
      <c r="G46" s="81"/>
      <c r="H46" s="77" t="str">
        <f t="shared" si="4"/>
        <v/>
      </c>
      <c r="I46" s="81"/>
      <c r="J46" s="77" t="str">
        <f t="shared" si="5"/>
        <v/>
      </c>
      <c r="K46" s="55"/>
    </row>
    <row r="47" spans="1:11" ht="45" customHeight="1" x14ac:dyDescent="0.25">
      <c r="A47" s="46"/>
      <c r="B47" s="78"/>
      <c r="C47" s="79"/>
      <c r="D47" s="80"/>
      <c r="E47" s="81"/>
      <c r="F47" s="77" t="str">
        <f t="shared" si="3"/>
        <v/>
      </c>
      <c r="G47" s="81"/>
      <c r="H47" s="77" t="str">
        <f t="shared" si="4"/>
        <v/>
      </c>
      <c r="I47" s="81"/>
      <c r="J47" s="77" t="str">
        <f t="shared" si="5"/>
        <v/>
      </c>
      <c r="K47" s="55"/>
    </row>
    <row r="48" spans="1:11" ht="45" customHeight="1" x14ac:dyDescent="0.25">
      <c r="A48" s="46"/>
      <c r="B48" s="78"/>
      <c r="C48" s="79"/>
      <c r="D48" s="80"/>
      <c r="E48" s="81"/>
      <c r="F48" s="77" t="str">
        <f t="shared" si="3"/>
        <v/>
      </c>
      <c r="G48" s="81"/>
      <c r="H48" s="77" t="str">
        <f t="shared" si="4"/>
        <v/>
      </c>
      <c r="I48" s="81"/>
      <c r="J48" s="77" t="str">
        <f t="shared" si="5"/>
        <v/>
      </c>
      <c r="K48" s="55"/>
    </row>
    <row r="49" spans="1:11" ht="45" customHeight="1" x14ac:dyDescent="0.25">
      <c r="A49" s="46"/>
      <c r="B49" s="78"/>
      <c r="C49" s="79"/>
      <c r="D49" s="80"/>
      <c r="E49" s="81"/>
      <c r="F49" s="77" t="str">
        <f t="shared" si="3"/>
        <v/>
      </c>
      <c r="G49" s="81"/>
      <c r="H49" s="77" t="str">
        <f t="shared" si="4"/>
        <v/>
      </c>
      <c r="I49" s="81"/>
      <c r="J49" s="77" t="str">
        <f t="shared" si="5"/>
        <v/>
      </c>
      <c r="K49" s="55"/>
    </row>
    <row r="50" spans="1:11" ht="45" customHeight="1" x14ac:dyDescent="0.25">
      <c r="A50" s="46"/>
      <c r="B50" s="78"/>
      <c r="C50" s="79"/>
      <c r="D50" s="80"/>
      <c r="E50" s="81"/>
      <c r="F50" s="77" t="str">
        <f t="shared" si="3"/>
        <v/>
      </c>
      <c r="G50" s="81"/>
      <c r="H50" s="77" t="str">
        <f t="shared" si="4"/>
        <v/>
      </c>
      <c r="I50" s="81"/>
      <c r="J50" s="77" t="str">
        <f t="shared" si="5"/>
        <v/>
      </c>
      <c r="K50" s="55"/>
    </row>
    <row r="51" spans="1:11" ht="45" customHeight="1" x14ac:dyDescent="0.25">
      <c r="A51" s="46"/>
      <c r="B51" s="78"/>
      <c r="C51" s="79"/>
      <c r="D51" s="80"/>
      <c r="E51" s="81"/>
      <c r="F51" s="77" t="str">
        <f t="shared" si="3"/>
        <v/>
      </c>
      <c r="G51" s="81"/>
      <c r="H51" s="77" t="str">
        <f t="shared" si="4"/>
        <v/>
      </c>
      <c r="I51" s="81"/>
      <c r="J51" s="77" t="str">
        <f t="shared" si="5"/>
        <v/>
      </c>
      <c r="K51" s="55"/>
    </row>
    <row r="52" spans="1:11" ht="45" customHeight="1" x14ac:dyDescent="0.25">
      <c r="A52" s="46"/>
      <c r="B52" s="78"/>
      <c r="C52" s="79"/>
      <c r="D52" s="80"/>
      <c r="E52" s="81"/>
      <c r="F52" s="77" t="str">
        <f t="shared" si="3"/>
        <v/>
      </c>
      <c r="G52" s="81"/>
      <c r="H52" s="77" t="str">
        <f t="shared" si="4"/>
        <v/>
      </c>
      <c r="I52" s="81"/>
      <c r="J52" s="77" t="str">
        <f t="shared" si="5"/>
        <v/>
      </c>
      <c r="K52" s="55"/>
    </row>
    <row r="53" spans="1:11" ht="45" customHeight="1" x14ac:dyDescent="0.25">
      <c r="A53" s="46"/>
      <c r="B53" s="78"/>
      <c r="C53" s="79"/>
      <c r="D53" s="80"/>
      <c r="E53" s="81"/>
      <c r="F53" s="77" t="str">
        <f t="shared" si="3"/>
        <v/>
      </c>
      <c r="G53" s="81"/>
      <c r="H53" s="77" t="str">
        <f t="shared" si="4"/>
        <v/>
      </c>
      <c r="I53" s="81"/>
      <c r="J53" s="77" t="str">
        <f t="shared" si="5"/>
        <v/>
      </c>
      <c r="K53" s="55"/>
    </row>
    <row r="54" spans="1:11" ht="45" customHeight="1" x14ac:dyDescent="0.25">
      <c r="A54" s="46"/>
      <c r="B54" s="78"/>
      <c r="C54" s="79"/>
      <c r="D54" s="80"/>
      <c r="E54" s="81"/>
      <c r="F54" s="77" t="str">
        <f t="shared" si="3"/>
        <v/>
      </c>
      <c r="G54" s="81"/>
      <c r="H54" s="77" t="str">
        <f t="shared" si="4"/>
        <v/>
      </c>
      <c r="I54" s="81"/>
      <c r="J54" s="77" t="str">
        <f t="shared" si="5"/>
        <v/>
      </c>
      <c r="K54" s="55"/>
    </row>
    <row r="55" spans="1:11" ht="45" customHeight="1" x14ac:dyDescent="0.25">
      <c r="A55" s="46"/>
      <c r="B55" s="78"/>
      <c r="C55" s="79"/>
      <c r="D55" s="80"/>
      <c r="E55" s="81"/>
      <c r="F55" s="77" t="str">
        <f t="shared" si="3"/>
        <v/>
      </c>
      <c r="G55" s="81"/>
      <c r="H55" s="77" t="str">
        <f t="shared" si="4"/>
        <v/>
      </c>
      <c r="I55" s="81"/>
      <c r="J55" s="77" t="str">
        <f t="shared" si="5"/>
        <v/>
      </c>
      <c r="K55" s="55"/>
    </row>
    <row r="56" spans="1:11" ht="45" customHeight="1" x14ac:dyDescent="0.25">
      <c r="A56" s="46"/>
      <c r="B56" s="78"/>
      <c r="C56" s="79"/>
      <c r="D56" s="80"/>
      <c r="E56" s="81"/>
      <c r="F56" s="77" t="str">
        <f t="shared" si="3"/>
        <v/>
      </c>
      <c r="G56" s="81"/>
      <c r="H56" s="77" t="str">
        <f t="shared" si="4"/>
        <v/>
      </c>
      <c r="I56" s="81"/>
      <c r="J56" s="77" t="str">
        <f t="shared" si="5"/>
        <v/>
      </c>
      <c r="K56" s="55"/>
    </row>
    <row r="57" spans="1:11" ht="45" customHeight="1" x14ac:dyDescent="0.25">
      <c r="A57" s="46"/>
      <c r="B57" s="78"/>
      <c r="C57" s="79"/>
      <c r="D57" s="80"/>
      <c r="E57" s="81"/>
      <c r="F57" s="77" t="str">
        <f t="shared" si="3"/>
        <v/>
      </c>
      <c r="G57" s="81"/>
      <c r="H57" s="77" t="str">
        <f t="shared" si="4"/>
        <v/>
      </c>
      <c r="I57" s="81"/>
      <c r="J57" s="77" t="str">
        <f t="shared" si="5"/>
        <v/>
      </c>
      <c r="K57" s="55"/>
    </row>
    <row r="58" spans="1:11" ht="45" customHeight="1" x14ac:dyDescent="0.25">
      <c r="A58" s="46"/>
      <c r="B58" s="78"/>
      <c r="C58" s="79"/>
      <c r="D58" s="80"/>
      <c r="E58" s="81"/>
      <c r="F58" s="77" t="str">
        <f t="shared" si="3"/>
        <v/>
      </c>
      <c r="G58" s="81"/>
      <c r="H58" s="77" t="str">
        <f t="shared" si="4"/>
        <v/>
      </c>
      <c r="I58" s="81"/>
      <c r="J58" s="77" t="str">
        <f t="shared" si="5"/>
        <v/>
      </c>
      <c r="K58" s="55"/>
    </row>
    <row r="59" spans="1:11" ht="45" customHeight="1" x14ac:dyDescent="0.25">
      <c r="A59" s="46"/>
      <c r="B59" s="78"/>
      <c r="C59" s="79"/>
      <c r="D59" s="80"/>
      <c r="E59" s="81"/>
      <c r="F59" s="77" t="str">
        <f t="shared" si="3"/>
        <v/>
      </c>
      <c r="G59" s="81"/>
      <c r="H59" s="77" t="str">
        <f t="shared" si="4"/>
        <v/>
      </c>
      <c r="I59" s="81"/>
      <c r="J59" s="77" t="str">
        <f t="shared" si="5"/>
        <v/>
      </c>
      <c r="K59" s="55"/>
    </row>
    <row r="60" spans="1:11" ht="45" customHeight="1" x14ac:dyDescent="0.25">
      <c r="A60" s="46"/>
      <c r="B60" s="78"/>
      <c r="C60" s="79"/>
      <c r="D60" s="80"/>
      <c r="E60" s="81"/>
      <c r="F60" s="77" t="str">
        <f t="shared" si="3"/>
        <v/>
      </c>
      <c r="G60" s="81"/>
      <c r="H60" s="77" t="str">
        <f t="shared" si="4"/>
        <v/>
      </c>
      <c r="I60" s="81"/>
      <c r="J60" s="77" t="str">
        <f t="shared" si="5"/>
        <v/>
      </c>
      <c r="K60" s="55"/>
    </row>
    <row r="61" spans="1:11" ht="45" customHeight="1" x14ac:dyDescent="0.25">
      <c r="A61" s="46"/>
      <c r="B61" s="78"/>
      <c r="C61" s="79"/>
      <c r="D61" s="80"/>
      <c r="E61" s="81"/>
      <c r="F61" s="77" t="str">
        <f t="shared" si="3"/>
        <v/>
      </c>
      <c r="G61" s="81"/>
      <c r="H61" s="77" t="str">
        <f t="shared" si="4"/>
        <v/>
      </c>
      <c r="I61" s="81"/>
      <c r="J61" s="77" t="str">
        <f t="shared" si="5"/>
        <v/>
      </c>
      <c r="K61" s="55"/>
    </row>
    <row r="62" spans="1:11" ht="45" customHeight="1" x14ac:dyDescent="0.25">
      <c r="A62" s="46"/>
      <c r="B62" s="78"/>
      <c r="C62" s="79"/>
      <c r="D62" s="80"/>
      <c r="E62" s="81"/>
      <c r="F62" s="77" t="str">
        <f t="shared" si="3"/>
        <v/>
      </c>
      <c r="G62" s="81"/>
      <c r="H62" s="77" t="str">
        <f t="shared" si="4"/>
        <v/>
      </c>
      <c r="I62" s="81"/>
      <c r="J62" s="77" t="str">
        <f t="shared" si="5"/>
        <v/>
      </c>
      <c r="K62" s="55"/>
    </row>
    <row r="63" spans="1:11" ht="45" customHeight="1" x14ac:dyDescent="0.25">
      <c r="A63" s="46"/>
      <c r="B63" s="78"/>
      <c r="C63" s="79"/>
      <c r="D63" s="80"/>
      <c r="E63" s="81"/>
      <c r="F63" s="77" t="str">
        <f t="shared" si="3"/>
        <v/>
      </c>
      <c r="G63" s="81"/>
      <c r="H63" s="77" t="str">
        <f t="shared" si="4"/>
        <v/>
      </c>
      <c r="I63" s="81"/>
      <c r="J63" s="77" t="str">
        <f t="shared" si="5"/>
        <v/>
      </c>
      <c r="K63" s="55"/>
    </row>
    <row r="64" spans="1:11" ht="45" customHeight="1" x14ac:dyDescent="0.25">
      <c r="A64" s="46"/>
      <c r="B64" s="78"/>
      <c r="C64" s="79"/>
      <c r="D64" s="80"/>
      <c r="E64" s="81"/>
      <c r="F64" s="77" t="str">
        <f t="shared" si="3"/>
        <v/>
      </c>
      <c r="G64" s="81"/>
      <c r="H64" s="77" t="str">
        <f t="shared" si="4"/>
        <v/>
      </c>
      <c r="I64" s="81"/>
      <c r="J64" s="77" t="str">
        <f t="shared" si="5"/>
        <v/>
      </c>
      <c r="K64" s="55"/>
    </row>
    <row r="65" spans="1:11" ht="45" customHeight="1" x14ac:dyDescent="0.25">
      <c r="A65" s="46"/>
      <c r="B65" s="78"/>
      <c r="C65" s="79"/>
      <c r="D65" s="80"/>
      <c r="E65" s="81"/>
      <c r="F65" s="77" t="str">
        <f t="shared" si="3"/>
        <v/>
      </c>
      <c r="G65" s="81"/>
      <c r="H65" s="77" t="str">
        <f t="shared" si="4"/>
        <v/>
      </c>
      <c r="I65" s="81"/>
      <c r="J65" s="77" t="str">
        <f t="shared" si="5"/>
        <v/>
      </c>
      <c r="K65" s="55"/>
    </row>
    <row r="66" spans="1:11" ht="45" customHeight="1" x14ac:dyDescent="0.25">
      <c r="A66" s="46"/>
      <c r="B66" s="78"/>
      <c r="C66" s="79"/>
      <c r="D66" s="80"/>
      <c r="E66" s="81"/>
      <c r="F66" s="77" t="str">
        <f t="shared" si="3"/>
        <v/>
      </c>
      <c r="G66" s="81"/>
      <c r="H66" s="77" t="str">
        <f t="shared" si="4"/>
        <v/>
      </c>
      <c r="I66" s="81"/>
      <c r="J66" s="77" t="str">
        <f t="shared" si="5"/>
        <v/>
      </c>
      <c r="K66" s="55"/>
    </row>
    <row r="67" spans="1:11" ht="45" customHeight="1" x14ac:dyDescent="0.25">
      <c r="A67" s="46"/>
      <c r="B67" s="78"/>
      <c r="C67" s="79"/>
      <c r="D67" s="80"/>
      <c r="E67" s="81"/>
      <c r="F67" s="77" t="str">
        <f t="shared" si="3"/>
        <v/>
      </c>
      <c r="G67" s="81"/>
      <c r="H67" s="77" t="str">
        <f t="shared" si="4"/>
        <v/>
      </c>
      <c r="I67" s="81"/>
      <c r="J67" s="77" t="str">
        <f t="shared" si="5"/>
        <v/>
      </c>
      <c r="K67" s="55"/>
    </row>
    <row r="68" spans="1:11" ht="45" customHeight="1" x14ac:dyDescent="0.25">
      <c r="A68" s="46"/>
      <c r="B68" s="78"/>
      <c r="C68" s="79"/>
      <c r="D68" s="80"/>
      <c r="E68" s="81"/>
      <c r="F68" s="77" t="str">
        <f t="shared" si="3"/>
        <v/>
      </c>
      <c r="G68" s="81"/>
      <c r="H68" s="77" t="str">
        <f t="shared" si="4"/>
        <v/>
      </c>
      <c r="I68" s="81"/>
      <c r="J68" s="77" t="str">
        <f t="shared" si="5"/>
        <v/>
      </c>
      <c r="K68" s="55"/>
    </row>
    <row r="69" spans="1:11" ht="45" customHeight="1" x14ac:dyDescent="0.25">
      <c r="A69" s="46"/>
      <c r="B69" s="78"/>
      <c r="C69" s="79"/>
      <c r="D69" s="80"/>
      <c r="E69" s="81"/>
      <c r="F69" s="77" t="str">
        <f t="shared" ref="F69:F100" si="6">IF(ISBLANK(E69),"",E69*((pneumatic_highbleed_EF*(IF(ISBLANK(C69),default_CH4_content,C69)*(IF(ISBLANK(D69),default_hours,D69))))-(pneumatic_lowbleed_EF*(IF(ISBLANK(C69),default_CH4_content,C69)*(IF(ISBLANK(D69),default_hours,D69)))))/1000)</f>
        <v/>
      </c>
      <c r="G69" s="81"/>
      <c r="H69" s="77" t="str">
        <f t="shared" ref="H69:H100" si="7">IF(ISBLANK(G69),"",G69*((pneumatic_highbleed_EF*(IF(ISBLANK(C69),default_CH4_content,C69)*(IF(ISBLANK(D69),default_hours,D69)))))/1000)</f>
        <v/>
      </c>
      <c r="I69" s="81"/>
      <c r="J69" s="77" t="str">
        <f t="shared" ref="J69:J100" si="8">IF(ISBLANK(I69),"",I69*((pneumatic_lowbleed_EF*(IF(ISBLANK(C69),default_CH4_content,C69)*(IF(ISBLANK(D69),default_hours,D69)))))/1000)</f>
        <v/>
      </c>
      <c r="K69" s="55"/>
    </row>
    <row r="70" spans="1:11" ht="45" customHeight="1" x14ac:dyDescent="0.25">
      <c r="A70" s="46"/>
      <c r="B70" s="78"/>
      <c r="C70" s="79"/>
      <c r="D70" s="80"/>
      <c r="E70" s="81"/>
      <c r="F70" s="77" t="str">
        <f t="shared" si="6"/>
        <v/>
      </c>
      <c r="G70" s="81"/>
      <c r="H70" s="77" t="str">
        <f t="shared" si="7"/>
        <v/>
      </c>
      <c r="I70" s="81"/>
      <c r="J70" s="77" t="str">
        <f t="shared" si="8"/>
        <v/>
      </c>
      <c r="K70" s="55"/>
    </row>
    <row r="71" spans="1:11" ht="45" customHeight="1" x14ac:dyDescent="0.25">
      <c r="A71" s="46"/>
      <c r="B71" s="78"/>
      <c r="C71" s="79"/>
      <c r="D71" s="80"/>
      <c r="E71" s="81"/>
      <c r="F71" s="77" t="str">
        <f t="shared" si="6"/>
        <v/>
      </c>
      <c r="G71" s="81"/>
      <c r="H71" s="77" t="str">
        <f t="shared" si="7"/>
        <v/>
      </c>
      <c r="I71" s="81"/>
      <c r="J71" s="77" t="str">
        <f t="shared" si="8"/>
        <v/>
      </c>
      <c r="K71" s="55"/>
    </row>
    <row r="72" spans="1:11" ht="45" customHeight="1" x14ac:dyDescent="0.25">
      <c r="A72" s="46"/>
      <c r="B72" s="78"/>
      <c r="C72" s="79"/>
      <c r="D72" s="80"/>
      <c r="E72" s="81"/>
      <c r="F72" s="77" t="str">
        <f t="shared" si="6"/>
        <v/>
      </c>
      <c r="G72" s="81"/>
      <c r="H72" s="77" t="str">
        <f t="shared" si="7"/>
        <v/>
      </c>
      <c r="I72" s="81"/>
      <c r="J72" s="77" t="str">
        <f t="shared" si="8"/>
        <v/>
      </c>
      <c r="K72" s="55"/>
    </row>
    <row r="73" spans="1:11" ht="45" customHeight="1" x14ac:dyDescent="0.25">
      <c r="A73" s="46"/>
      <c r="B73" s="78"/>
      <c r="C73" s="79"/>
      <c r="D73" s="80"/>
      <c r="E73" s="81"/>
      <c r="F73" s="77" t="str">
        <f t="shared" si="6"/>
        <v/>
      </c>
      <c r="G73" s="81"/>
      <c r="H73" s="77" t="str">
        <f t="shared" si="7"/>
        <v/>
      </c>
      <c r="I73" s="81"/>
      <c r="J73" s="77" t="str">
        <f t="shared" si="8"/>
        <v/>
      </c>
      <c r="K73" s="55"/>
    </row>
    <row r="74" spans="1:11" ht="45" customHeight="1" x14ac:dyDescent="0.25">
      <c r="A74" s="46"/>
      <c r="B74" s="78"/>
      <c r="C74" s="79"/>
      <c r="D74" s="80"/>
      <c r="E74" s="81"/>
      <c r="F74" s="77" t="str">
        <f t="shared" si="6"/>
        <v/>
      </c>
      <c r="G74" s="81"/>
      <c r="H74" s="77" t="str">
        <f t="shared" si="7"/>
        <v/>
      </c>
      <c r="I74" s="81"/>
      <c r="J74" s="77" t="str">
        <f t="shared" si="8"/>
        <v/>
      </c>
      <c r="K74" s="55"/>
    </row>
    <row r="75" spans="1:11" ht="45" customHeight="1" x14ac:dyDescent="0.25">
      <c r="A75" s="46"/>
      <c r="B75" s="78"/>
      <c r="C75" s="79"/>
      <c r="D75" s="80"/>
      <c r="E75" s="81"/>
      <c r="F75" s="77" t="str">
        <f t="shared" si="6"/>
        <v/>
      </c>
      <c r="G75" s="81"/>
      <c r="H75" s="77" t="str">
        <f t="shared" si="7"/>
        <v/>
      </c>
      <c r="I75" s="81"/>
      <c r="J75" s="77" t="str">
        <f t="shared" si="8"/>
        <v/>
      </c>
      <c r="K75" s="55"/>
    </row>
    <row r="76" spans="1:11" ht="45" customHeight="1" x14ac:dyDescent="0.25">
      <c r="A76" s="46"/>
      <c r="B76" s="78"/>
      <c r="C76" s="79"/>
      <c r="D76" s="80"/>
      <c r="E76" s="81"/>
      <c r="F76" s="77" t="str">
        <f t="shared" si="6"/>
        <v/>
      </c>
      <c r="G76" s="81"/>
      <c r="H76" s="77" t="str">
        <f t="shared" si="7"/>
        <v/>
      </c>
      <c r="I76" s="81"/>
      <c r="J76" s="77" t="str">
        <f t="shared" si="8"/>
        <v/>
      </c>
      <c r="K76" s="55"/>
    </row>
    <row r="77" spans="1:11" ht="45" customHeight="1" x14ac:dyDescent="0.25">
      <c r="A77" s="46"/>
      <c r="B77" s="78"/>
      <c r="C77" s="79"/>
      <c r="D77" s="80"/>
      <c r="E77" s="81"/>
      <c r="F77" s="77" t="str">
        <f t="shared" si="6"/>
        <v/>
      </c>
      <c r="G77" s="81"/>
      <c r="H77" s="77" t="str">
        <f t="shared" si="7"/>
        <v/>
      </c>
      <c r="I77" s="81"/>
      <c r="J77" s="77" t="str">
        <f t="shared" si="8"/>
        <v/>
      </c>
      <c r="K77" s="55"/>
    </row>
    <row r="78" spans="1:11" ht="45" customHeight="1" x14ac:dyDescent="0.25">
      <c r="A78" s="46"/>
      <c r="B78" s="78"/>
      <c r="C78" s="79"/>
      <c r="D78" s="80"/>
      <c r="E78" s="81"/>
      <c r="F78" s="77" t="str">
        <f t="shared" si="6"/>
        <v/>
      </c>
      <c r="G78" s="81"/>
      <c r="H78" s="77" t="str">
        <f t="shared" si="7"/>
        <v/>
      </c>
      <c r="I78" s="81"/>
      <c r="J78" s="77" t="str">
        <f t="shared" si="8"/>
        <v/>
      </c>
      <c r="K78" s="55"/>
    </row>
    <row r="79" spans="1:11" ht="45" customHeight="1" x14ac:dyDescent="0.25">
      <c r="A79" s="46"/>
      <c r="B79" s="78"/>
      <c r="C79" s="79"/>
      <c r="D79" s="80"/>
      <c r="E79" s="81"/>
      <c r="F79" s="77" t="str">
        <f t="shared" si="6"/>
        <v/>
      </c>
      <c r="G79" s="81"/>
      <c r="H79" s="77" t="str">
        <f t="shared" si="7"/>
        <v/>
      </c>
      <c r="I79" s="81"/>
      <c r="J79" s="77" t="str">
        <f t="shared" si="8"/>
        <v/>
      </c>
      <c r="K79" s="55"/>
    </row>
    <row r="80" spans="1:11" ht="45" customHeight="1" x14ac:dyDescent="0.25">
      <c r="A80" s="46"/>
      <c r="B80" s="78"/>
      <c r="C80" s="79"/>
      <c r="D80" s="80"/>
      <c r="E80" s="81"/>
      <c r="F80" s="77" t="str">
        <f t="shared" si="6"/>
        <v/>
      </c>
      <c r="G80" s="81"/>
      <c r="H80" s="77" t="str">
        <f t="shared" si="7"/>
        <v/>
      </c>
      <c r="I80" s="81"/>
      <c r="J80" s="77" t="str">
        <f t="shared" si="8"/>
        <v/>
      </c>
      <c r="K80" s="55"/>
    </row>
    <row r="81" spans="1:11" ht="45" customHeight="1" x14ac:dyDescent="0.25">
      <c r="A81" s="46"/>
      <c r="B81" s="78"/>
      <c r="C81" s="79"/>
      <c r="D81" s="80"/>
      <c r="E81" s="81"/>
      <c r="F81" s="77" t="str">
        <f t="shared" si="6"/>
        <v/>
      </c>
      <c r="G81" s="81"/>
      <c r="H81" s="77" t="str">
        <f t="shared" si="7"/>
        <v/>
      </c>
      <c r="I81" s="81"/>
      <c r="J81" s="77" t="str">
        <f t="shared" si="8"/>
        <v/>
      </c>
      <c r="K81" s="55"/>
    </row>
    <row r="82" spans="1:11" ht="45" customHeight="1" x14ac:dyDescent="0.25">
      <c r="A82" s="46"/>
      <c r="B82" s="78"/>
      <c r="C82" s="79"/>
      <c r="D82" s="80"/>
      <c r="E82" s="81"/>
      <c r="F82" s="77" t="str">
        <f t="shared" si="6"/>
        <v/>
      </c>
      <c r="G82" s="81"/>
      <c r="H82" s="77" t="str">
        <f t="shared" si="7"/>
        <v/>
      </c>
      <c r="I82" s="81"/>
      <c r="J82" s="77" t="str">
        <f t="shared" si="8"/>
        <v/>
      </c>
      <c r="K82" s="55"/>
    </row>
    <row r="83" spans="1:11" ht="45" customHeight="1" x14ac:dyDescent="0.25">
      <c r="A83" s="46"/>
      <c r="B83" s="78"/>
      <c r="C83" s="79"/>
      <c r="D83" s="80"/>
      <c r="E83" s="81"/>
      <c r="F83" s="77" t="str">
        <f t="shared" si="6"/>
        <v/>
      </c>
      <c r="G83" s="81"/>
      <c r="H83" s="77" t="str">
        <f t="shared" si="7"/>
        <v/>
      </c>
      <c r="I83" s="81"/>
      <c r="J83" s="77" t="str">
        <f t="shared" si="8"/>
        <v/>
      </c>
      <c r="K83" s="55"/>
    </row>
    <row r="84" spans="1:11" ht="45" customHeight="1" x14ac:dyDescent="0.25">
      <c r="A84" s="46"/>
      <c r="B84" s="78"/>
      <c r="C84" s="79"/>
      <c r="D84" s="80"/>
      <c r="E84" s="81"/>
      <c r="F84" s="77" t="str">
        <f t="shared" si="6"/>
        <v/>
      </c>
      <c r="G84" s="81"/>
      <c r="H84" s="77" t="str">
        <f t="shared" si="7"/>
        <v/>
      </c>
      <c r="I84" s="81"/>
      <c r="J84" s="77" t="str">
        <f t="shared" si="8"/>
        <v/>
      </c>
      <c r="K84" s="55"/>
    </row>
    <row r="85" spans="1:11" ht="45" customHeight="1" x14ac:dyDescent="0.25">
      <c r="A85" s="46"/>
      <c r="B85" s="78"/>
      <c r="C85" s="79"/>
      <c r="D85" s="80"/>
      <c r="E85" s="81"/>
      <c r="F85" s="77" t="str">
        <f t="shared" si="6"/>
        <v/>
      </c>
      <c r="G85" s="81"/>
      <c r="H85" s="77" t="str">
        <f t="shared" si="7"/>
        <v/>
      </c>
      <c r="I85" s="81"/>
      <c r="J85" s="77" t="str">
        <f t="shared" si="8"/>
        <v/>
      </c>
      <c r="K85" s="55"/>
    </row>
    <row r="86" spans="1:11" ht="45" customHeight="1" x14ac:dyDescent="0.25">
      <c r="A86" s="46"/>
      <c r="B86" s="78"/>
      <c r="C86" s="79"/>
      <c r="D86" s="80"/>
      <c r="E86" s="81"/>
      <c r="F86" s="77" t="str">
        <f t="shared" si="6"/>
        <v/>
      </c>
      <c r="G86" s="81"/>
      <c r="H86" s="77" t="str">
        <f t="shared" si="7"/>
        <v/>
      </c>
      <c r="I86" s="81"/>
      <c r="J86" s="77" t="str">
        <f t="shared" si="8"/>
        <v/>
      </c>
      <c r="K86" s="55"/>
    </row>
    <row r="87" spans="1:11" ht="45" customHeight="1" x14ac:dyDescent="0.25">
      <c r="A87" s="46"/>
      <c r="B87" s="78"/>
      <c r="C87" s="79"/>
      <c r="D87" s="80"/>
      <c r="E87" s="81"/>
      <c r="F87" s="77" t="str">
        <f t="shared" si="6"/>
        <v/>
      </c>
      <c r="G87" s="81"/>
      <c r="H87" s="77" t="str">
        <f t="shared" si="7"/>
        <v/>
      </c>
      <c r="I87" s="81"/>
      <c r="J87" s="77" t="str">
        <f t="shared" si="8"/>
        <v/>
      </c>
      <c r="K87" s="55"/>
    </row>
    <row r="88" spans="1:11" ht="45" customHeight="1" x14ac:dyDescent="0.25">
      <c r="A88" s="46"/>
      <c r="B88" s="78"/>
      <c r="C88" s="79"/>
      <c r="D88" s="80"/>
      <c r="E88" s="81"/>
      <c r="F88" s="77" t="str">
        <f t="shared" si="6"/>
        <v/>
      </c>
      <c r="G88" s="81"/>
      <c r="H88" s="77" t="str">
        <f t="shared" si="7"/>
        <v/>
      </c>
      <c r="I88" s="81"/>
      <c r="J88" s="77" t="str">
        <f t="shared" si="8"/>
        <v/>
      </c>
      <c r="K88" s="55"/>
    </row>
    <row r="89" spans="1:11" ht="45" customHeight="1" x14ac:dyDescent="0.25">
      <c r="A89" s="46"/>
      <c r="B89" s="78"/>
      <c r="C89" s="79"/>
      <c r="D89" s="80"/>
      <c r="E89" s="81"/>
      <c r="F89" s="77" t="str">
        <f t="shared" si="6"/>
        <v/>
      </c>
      <c r="G89" s="81"/>
      <c r="H89" s="77" t="str">
        <f t="shared" si="7"/>
        <v/>
      </c>
      <c r="I89" s="81"/>
      <c r="J89" s="77" t="str">
        <f t="shared" si="8"/>
        <v/>
      </c>
      <c r="K89" s="55"/>
    </row>
    <row r="90" spans="1:11" ht="45" customHeight="1" x14ac:dyDescent="0.25">
      <c r="A90" s="46"/>
      <c r="B90" s="78"/>
      <c r="C90" s="79"/>
      <c r="D90" s="80"/>
      <c r="E90" s="81"/>
      <c r="F90" s="77" t="str">
        <f t="shared" si="6"/>
        <v/>
      </c>
      <c r="G90" s="81"/>
      <c r="H90" s="77" t="str">
        <f t="shared" si="7"/>
        <v/>
      </c>
      <c r="I90" s="81"/>
      <c r="J90" s="77" t="str">
        <f t="shared" si="8"/>
        <v/>
      </c>
      <c r="K90" s="55"/>
    </row>
    <row r="91" spans="1:11" ht="45" customHeight="1" x14ac:dyDescent="0.25">
      <c r="A91" s="46"/>
      <c r="B91" s="78"/>
      <c r="C91" s="79"/>
      <c r="D91" s="80"/>
      <c r="E91" s="81"/>
      <c r="F91" s="77" t="str">
        <f t="shared" si="6"/>
        <v/>
      </c>
      <c r="G91" s="81"/>
      <c r="H91" s="77" t="str">
        <f t="shared" si="7"/>
        <v/>
      </c>
      <c r="I91" s="81"/>
      <c r="J91" s="77" t="str">
        <f t="shared" si="8"/>
        <v/>
      </c>
      <c r="K91" s="55"/>
    </row>
    <row r="92" spans="1:11" ht="45" customHeight="1" x14ac:dyDescent="0.25">
      <c r="A92" s="46"/>
      <c r="B92" s="78"/>
      <c r="C92" s="79"/>
      <c r="D92" s="80"/>
      <c r="E92" s="81"/>
      <c r="F92" s="77" t="str">
        <f t="shared" si="6"/>
        <v/>
      </c>
      <c r="G92" s="81"/>
      <c r="H92" s="77" t="str">
        <f t="shared" si="7"/>
        <v/>
      </c>
      <c r="I92" s="81"/>
      <c r="J92" s="77" t="str">
        <f t="shared" si="8"/>
        <v/>
      </c>
      <c r="K92" s="55"/>
    </row>
    <row r="93" spans="1:11" ht="45" customHeight="1" x14ac:dyDescent="0.25">
      <c r="A93" s="46"/>
      <c r="B93" s="78"/>
      <c r="C93" s="79"/>
      <c r="D93" s="80"/>
      <c r="E93" s="81"/>
      <c r="F93" s="77" t="str">
        <f t="shared" si="6"/>
        <v/>
      </c>
      <c r="G93" s="81"/>
      <c r="H93" s="77" t="str">
        <f t="shared" si="7"/>
        <v/>
      </c>
      <c r="I93" s="81"/>
      <c r="J93" s="77" t="str">
        <f t="shared" si="8"/>
        <v/>
      </c>
      <c r="K93" s="55"/>
    </row>
    <row r="94" spans="1:11" ht="45" customHeight="1" x14ac:dyDescent="0.25">
      <c r="A94" s="46"/>
      <c r="B94" s="78"/>
      <c r="C94" s="79"/>
      <c r="D94" s="80"/>
      <c r="E94" s="81"/>
      <c r="F94" s="77" t="str">
        <f t="shared" si="6"/>
        <v/>
      </c>
      <c r="G94" s="81"/>
      <c r="H94" s="77" t="str">
        <f t="shared" si="7"/>
        <v/>
      </c>
      <c r="I94" s="81"/>
      <c r="J94" s="77" t="str">
        <f t="shared" si="8"/>
        <v/>
      </c>
      <c r="K94" s="55"/>
    </row>
    <row r="95" spans="1:11" ht="45" customHeight="1" x14ac:dyDescent="0.25">
      <c r="A95" s="46"/>
      <c r="B95" s="78"/>
      <c r="C95" s="79"/>
      <c r="D95" s="80"/>
      <c r="E95" s="81"/>
      <c r="F95" s="77" t="str">
        <f t="shared" si="6"/>
        <v/>
      </c>
      <c r="G95" s="81"/>
      <c r="H95" s="77" t="str">
        <f t="shared" si="7"/>
        <v/>
      </c>
      <c r="I95" s="81"/>
      <c r="J95" s="77" t="str">
        <f t="shared" si="8"/>
        <v/>
      </c>
      <c r="K95" s="55"/>
    </row>
    <row r="96" spans="1:11" ht="45" customHeight="1" x14ac:dyDescent="0.25">
      <c r="A96" s="46"/>
      <c r="B96" s="78"/>
      <c r="C96" s="79"/>
      <c r="D96" s="80"/>
      <c r="E96" s="81"/>
      <c r="F96" s="77" t="str">
        <f t="shared" si="6"/>
        <v/>
      </c>
      <c r="G96" s="81"/>
      <c r="H96" s="77" t="str">
        <f t="shared" si="7"/>
        <v/>
      </c>
      <c r="I96" s="81"/>
      <c r="J96" s="77" t="str">
        <f t="shared" si="8"/>
        <v/>
      </c>
      <c r="K96" s="55"/>
    </row>
    <row r="97" spans="1:11" ht="45" customHeight="1" x14ac:dyDescent="0.25">
      <c r="A97" s="46"/>
      <c r="B97" s="78"/>
      <c r="C97" s="79"/>
      <c r="D97" s="80"/>
      <c r="E97" s="81"/>
      <c r="F97" s="77" t="str">
        <f t="shared" si="6"/>
        <v/>
      </c>
      <c r="G97" s="81"/>
      <c r="H97" s="77" t="str">
        <f t="shared" si="7"/>
        <v/>
      </c>
      <c r="I97" s="81"/>
      <c r="J97" s="77" t="str">
        <f t="shared" si="8"/>
        <v/>
      </c>
      <c r="K97" s="55"/>
    </row>
    <row r="98" spans="1:11" ht="45" customHeight="1" x14ac:dyDescent="0.25">
      <c r="A98" s="46"/>
      <c r="B98" s="78"/>
      <c r="C98" s="79"/>
      <c r="D98" s="80"/>
      <c r="E98" s="81"/>
      <c r="F98" s="77" t="str">
        <f t="shared" si="6"/>
        <v/>
      </c>
      <c r="G98" s="81"/>
      <c r="H98" s="77" t="str">
        <f t="shared" si="7"/>
        <v/>
      </c>
      <c r="I98" s="81"/>
      <c r="J98" s="77" t="str">
        <f t="shared" si="8"/>
        <v/>
      </c>
      <c r="K98" s="55"/>
    </row>
    <row r="99" spans="1:11" ht="45" customHeight="1" x14ac:dyDescent="0.25">
      <c r="A99" s="46"/>
      <c r="B99" s="78"/>
      <c r="C99" s="79"/>
      <c r="D99" s="80"/>
      <c r="E99" s="81"/>
      <c r="F99" s="77" t="str">
        <f t="shared" si="6"/>
        <v/>
      </c>
      <c r="G99" s="81"/>
      <c r="H99" s="77" t="str">
        <f t="shared" si="7"/>
        <v/>
      </c>
      <c r="I99" s="81"/>
      <c r="J99" s="77" t="str">
        <f t="shared" si="8"/>
        <v/>
      </c>
      <c r="K99" s="55"/>
    </row>
    <row r="100" spans="1:11" ht="45" customHeight="1" x14ac:dyDescent="0.25">
      <c r="A100" s="46"/>
      <c r="B100" s="78"/>
      <c r="C100" s="79"/>
      <c r="D100" s="80"/>
      <c r="E100" s="81"/>
      <c r="F100" s="77" t="str">
        <f t="shared" si="6"/>
        <v/>
      </c>
      <c r="G100" s="81"/>
      <c r="H100" s="77" t="str">
        <f t="shared" si="7"/>
        <v/>
      </c>
      <c r="I100" s="81"/>
      <c r="J100" s="77" t="str">
        <f t="shared" si="8"/>
        <v/>
      </c>
      <c r="K100" s="55"/>
    </row>
    <row r="101" spans="1:11" ht="45" customHeight="1" x14ac:dyDescent="0.25">
      <c r="A101" s="46"/>
      <c r="B101" s="78"/>
      <c r="C101" s="79"/>
      <c r="D101" s="80"/>
      <c r="E101" s="81"/>
      <c r="F101" s="77" t="str">
        <f t="shared" ref="F101:F104" si="9">IF(ISBLANK(E101),"",E101*((pneumatic_highbleed_EF*(IF(ISBLANK(C101),default_CH4_content,C101)*(IF(ISBLANK(D101),default_hours,D101))))-(pneumatic_lowbleed_EF*(IF(ISBLANK(C101),default_CH4_content,C101)*(IF(ISBLANK(D101),default_hours,D101)))))/1000)</f>
        <v/>
      </c>
      <c r="G101" s="81"/>
      <c r="H101" s="77" t="str">
        <f t="shared" ref="H101:H104" si="10">IF(ISBLANK(G101),"",G101*((pneumatic_highbleed_EF*(IF(ISBLANK(C101),default_CH4_content,C101)*(IF(ISBLANK(D101),default_hours,D101)))))/1000)</f>
        <v/>
      </c>
      <c r="I101" s="81"/>
      <c r="J101" s="77" t="str">
        <f t="shared" ref="J101:J104" si="11">IF(ISBLANK(I101),"",I101*((pneumatic_lowbleed_EF*(IF(ISBLANK(C101),default_CH4_content,C101)*(IF(ISBLANK(D101),default_hours,D101)))))/1000)</f>
        <v/>
      </c>
      <c r="K101" s="55"/>
    </row>
    <row r="102" spans="1:11" ht="45" customHeight="1" x14ac:dyDescent="0.25">
      <c r="A102" s="46"/>
      <c r="B102" s="78"/>
      <c r="C102" s="79"/>
      <c r="D102" s="80"/>
      <c r="E102" s="81"/>
      <c r="F102" s="77" t="str">
        <f t="shared" si="9"/>
        <v/>
      </c>
      <c r="G102" s="81"/>
      <c r="H102" s="77" t="str">
        <f t="shared" si="10"/>
        <v/>
      </c>
      <c r="I102" s="81"/>
      <c r="J102" s="77" t="str">
        <f t="shared" si="11"/>
        <v/>
      </c>
      <c r="K102" s="55"/>
    </row>
    <row r="103" spans="1:11" ht="45" customHeight="1" x14ac:dyDescent="0.25">
      <c r="A103" s="46"/>
      <c r="B103" s="78"/>
      <c r="C103" s="79"/>
      <c r="D103" s="80"/>
      <c r="E103" s="81"/>
      <c r="F103" s="77" t="str">
        <f t="shared" si="9"/>
        <v/>
      </c>
      <c r="G103" s="81"/>
      <c r="H103" s="77" t="str">
        <f t="shared" si="10"/>
        <v/>
      </c>
      <c r="I103" s="81"/>
      <c r="J103" s="77" t="str">
        <f t="shared" si="11"/>
        <v/>
      </c>
      <c r="K103" s="55"/>
    </row>
    <row r="104" spans="1:11" ht="45" customHeight="1" thickBot="1" x14ac:dyDescent="0.3">
      <c r="A104" s="56"/>
      <c r="B104" s="82"/>
      <c r="C104" s="83"/>
      <c r="D104" s="84"/>
      <c r="E104" s="85"/>
      <c r="F104" s="77" t="str">
        <f t="shared" si="9"/>
        <v/>
      </c>
      <c r="G104" s="85"/>
      <c r="H104" s="77" t="str">
        <f t="shared" si="10"/>
        <v/>
      </c>
      <c r="I104" s="85"/>
      <c r="J104" s="77" t="str">
        <f t="shared" si="11"/>
        <v/>
      </c>
      <c r="K104" s="65"/>
    </row>
  </sheetData>
  <sheetProtection selectLockedCells="1"/>
  <mergeCells count="3">
    <mergeCell ref="G3:H3"/>
    <mergeCell ref="I3:J3"/>
    <mergeCell ref="E3:F3"/>
  </mergeCells>
  <dataValidations count="2">
    <dataValidation type="decimal" operator="lessThanOrEqual" allowBlank="1" showInputMessage="1" showErrorMessage="1" sqref="C5:C104" xr:uid="{E73BC054-0867-46E2-B729-603F4D7262A8}">
      <formula1>1</formula1>
    </dataValidation>
    <dataValidation type="list" allowBlank="1" showInputMessage="1" showErrorMessage="1" sqref="B5:B104" xr:uid="{43C800FC-D05A-4CF5-A874-3D953B408690}">
      <formula1>"New, Ongoing"</formula1>
    </dataValidation>
  </dataValidations>
  <hyperlinks>
    <hyperlink ref="F1" location="'Partner Info and ToC'!A11" display="Return to Table of Contents" xr:uid="{90407D1D-070F-4478-8EE1-8DF0747FD36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E149BD-0183-4084-989C-2B15E48F4C8D}">
          <x14:formula1>
            <xm:f>OFFSET(picklists!$A$2,0,0,COUNTA(picklists!$A:$A)-1)</xm:f>
          </x14:formula1>
          <xm:sqref>A5:A104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
  <sheetViews>
    <sheetView showGridLines="0" showZeros="0" zoomScaleNormal="100" workbookViewId="0">
      <pane xSplit="2" ySplit="3" topLeftCell="C4" activePane="bottomRight" state="frozen"/>
      <selection sqref="A1:XFD2"/>
      <selection pane="topRight" sqref="A1:XFD2"/>
      <selection pane="bottomLeft" sqref="A1:XFD2"/>
      <selection pane="bottomRight" activeCell="D3" sqref="D3"/>
    </sheetView>
  </sheetViews>
  <sheetFormatPr defaultColWidth="0" defaultRowHeight="14.3" zeroHeight="1" x14ac:dyDescent="0.25"/>
  <cols>
    <col min="1" max="1" width="9.125" style="86" customWidth="1"/>
    <col min="2" max="2" width="52.875" style="45" bestFit="1" customWidth="1"/>
    <col min="3" max="3" width="12.25" style="45" customWidth="1"/>
    <col min="4" max="4" width="10.25" style="112" customWidth="1"/>
    <col min="5" max="5" width="14.875" style="86" customWidth="1"/>
    <col min="6" max="6" width="9.625" style="112" customWidth="1"/>
    <col min="7" max="7" width="12.375" style="86" customWidth="1"/>
    <col min="8" max="8" width="21" style="45" customWidth="1"/>
    <col min="9" max="9" width="46" style="45" customWidth="1"/>
    <col min="10" max="10" width="62.875" style="45" customWidth="1"/>
    <col min="11" max="11" width="12.875" style="45" hidden="1" customWidth="1"/>
    <col min="12" max="13" width="0" style="45" hidden="1" customWidth="1"/>
    <col min="14" max="16384" width="9.125" style="45" hidden="1"/>
  </cols>
  <sheetData>
    <row r="1" spans="1:13" s="26" customFormat="1" ht="18.7" x14ac:dyDescent="0.25">
      <c r="A1" s="25" t="s">
        <v>133</v>
      </c>
      <c r="H1" s="125" t="s">
        <v>137</v>
      </c>
    </row>
    <row r="2" spans="1:13" s="26" customFormat="1" ht="15.8" thickBot="1" x14ac:dyDescent="0.3">
      <c r="A2" s="28"/>
      <c r="B2" s="28"/>
      <c r="C2" s="28"/>
      <c r="D2" s="28"/>
      <c r="E2" s="28"/>
      <c r="K2" s="28"/>
      <c r="L2" s="28"/>
      <c r="M2" s="28"/>
    </row>
    <row r="3" spans="1:13" s="35" customFormat="1" ht="79.5" customHeight="1" thickBot="1" x14ac:dyDescent="0.3">
      <c r="A3" s="69" t="s">
        <v>99</v>
      </c>
      <c r="B3" s="70" t="s">
        <v>139</v>
      </c>
      <c r="C3" s="69" t="s">
        <v>160</v>
      </c>
      <c r="D3" s="33" t="s">
        <v>140</v>
      </c>
      <c r="E3" s="88" t="s">
        <v>171</v>
      </c>
      <c r="F3" s="34" t="s">
        <v>100</v>
      </c>
      <c r="G3" s="69" t="s">
        <v>98</v>
      </c>
      <c r="H3" s="89" t="s">
        <v>0</v>
      </c>
      <c r="I3" s="90" t="s">
        <v>166</v>
      </c>
      <c r="J3" s="69" t="s">
        <v>167</v>
      </c>
    </row>
    <row r="4" spans="1:13" ht="45" customHeight="1" x14ac:dyDescent="0.25">
      <c r="A4" s="36"/>
      <c r="B4" s="91"/>
      <c r="C4" s="73"/>
      <c r="D4" s="92" t="str">
        <f>IF(ISBLANK(B4),"",VLOOKUP(B4,production_activities!A:C,2,FALSE))</f>
        <v/>
      </c>
      <c r="E4" s="93"/>
      <c r="F4" s="94" t="str">
        <f t="shared" ref="F4:F68" si="0">IF(ISBLANK(A4),"",IF(E4="Yes",A4+D4-1,A4))</f>
        <v/>
      </c>
      <c r="G4" s="36"/>
      <c r="H4" s="95"/>
      <c r="I4" s="96"/>
      <c r="J4" s="97"/>
    </row>
    <row r="5" spans="1:13" ht="45" customHeight="1" x14ac:dyDescent="0.25">
      <c r="A5" s="46"/>
      <c r="B5" s="91"/>
      <c r="C5" s="78"/>
      <c r="D5" s="92" t="str">
        <f>IF(ISBLANK(B5),"",VLOOKUP(B5,production_activities!A:C,2,FALSE))</f>
        <v/>
      </c>
      <c r="E5" s="93"/>
      <c r="F5" s="100" t="str">
        <f t="shared" si="0"/>
        <v/>
      </c>
      <c r="G5" s="101"/>
      <c r="H5" s="102"/>
      <c r="I5" s="103"/>
      <c r="J5" s="104"/>
    </row>
    <row r="6" spans="1:13" ht="45" customHeight="1" x14ac:dyDescent="0.25">
      <c r="A6" s="46"/>
      <c r="B6" s="91"/>
      <c r="C6" s="78"/>
      <c r="D6" s="92" t="str">
        <f>IF(ISBLANK(B6),"",VLOOKUP(B6,production_activities!A:C,2,FALSE))</f>
        <v/>
      </c>
      <c r="E6" s="93"/>
      <c r="F6" s="100" t="str">
        <f t="shared" si="0"/>
        <v/>
      </c>
      <c r="G6" s="101"/>
      <c r="H6" s="102"/>
      <c r="I6" s="103"/>
      <c r="J6" s="104"/>
    </row>
    <row r="7" spans="1:13" ht="45" customHeight="1" x14ac:dyDescent="0.25">
      <c r="A7" s="46"/>
      <c r="B7" s="91"/>
      <c r="C7" s="78"/>
      <c r="D7" s="92" t="str">
        <f>IF(ISBLANK(B7),"",VLOOKUP(B7,production_activities!A:C,2,FALSE))</f>
        <v/>
      </c>
      <c r="E7" s="93"/>
      <c r="F7" s="100" t="str">
        <f t="shared" si="0"/>
        <v/>
      </c>
      <c r="G7" s="36"/>
      <c r="H7" s="95"/>
      <c r="I7" s="103"/>
      <c r="J7" s="104"/>
    </row>
    <row r="8" spans="1:13" ht="45" customHeight="1" x14ac:dyDescent="0.25">
      <c r="A8" s="46"/>
      <c r="B8" s="91"/>
      <c r="C8" s="78"/>
      <c r="D8" s="92" t="str">
        <f>IF(ISBLANK(B8),"",VLOOKUP(B8,production_activities!A:C,2,FALSE))</f>
        <v/>
      </c>
      <c r="E8" s="93"/>
      <c r="F8" s="100" t="str">
        <f t="shared" si="0"/>
        <v/>
      </c>
      <c r="G8" s="126"/>
      <c r="H8" s="128"/>
      <c r="I8" s="103"/>
      <c r="J8" s="104"/>
    </row>
    <row r="9" spans="1:13" ht="45" customHeight="1" x14ac:dyDescent="0.25">
      <c r="A9" s="46"/>
      <c r="B9" s="91"/>
      <c r="C9" s="78"/>
      <c r="D9" s="92" t="str">
        <f>IF(ISBLANK(B9),"",VLOOKUP(B9,production_activities!A:C,2,FALSE))</f>
        <v/>
      </c>
      <c r="E9" s="93"/>
      <c r="F9" s="100" t="str">
        <f t="shared" si="0"/>
        <v/>
      </c>
      <c r="G9" s="126"/>
      <c r="H9" s="128"/>
      <c r="I9" s="103"/>
      <c r="J9" s="104"/>
    </row>
    <row r="10" spans="1:13" ht="45" customHeight="1" x14ac:dyDescent="0.25">
      <c r="A10" s="46"/>
      <c r="B10" s="91"/>
      <c r="C10" s="78"/>
      <c r="D10" s="92" t="str">
        <f>IF(ISBLANK(B10),"",VLOOKUP(B10,production_activities!A:C,2,FALSE))</f>
        <v/>
      </c>
      <c r="E10" s="93"/>
      <c r="F10" s="100" t="str">
        <f t="shared" si="0"/>
        <v/>
      </c>
      <c r="G10" s="126"/>
      <c r="H10" s="128"/>
      <c r="I10" s="103"/>
      <c r="J10" s="104"/>
    </row>
    <row r="11" spans="1:13" ht="45" customHeight="1" x14ac:dyDescent="0.25">
      <c r="A11" s="46"/>
      <c r="B11" s="91"/>
      <c r="C11" s="78"/>
      <c r="D11" s="92" t="str">
        <f>IF(ISBLANK(B11),"",VLOOKUP(B11,production_activities!A:C,2,FALSE))</f>
        <v/>
      </c>
      <c r="E11" s="93"/>
      <c r="F11" s="100" t="str">
        <f t="shared" si="0"/>
        <v/>
      </c>
      <c r="G11" s="126"/>
      <c r="H11" s="128"/>
      <c r="I11" s="103"/>
      <c r="J11" s="104"/>
    </row>
    <row r="12" spans="1:13" ht="45" customHeight="1" x14ac:dyDescent="0.25">
      <c r="A12" s="46"/>
      <c r="B12" s="91"/>
      <c r="C12" s="78"/>
      <c r="D12" s="92" t="str">
        <f>IF(ISBLANK(B12),"",VLOOKUP(B12,production_activities!A:C,2,FALSE))</f>
        <v/>
      </c>
      <c r="E12" s="93"/>
      <c r="F12" s="100" t="str">
        <f t="shared" si="0"/>
        <v/>
      </c>
      <c r="G12" s="126"/>
      <c r="H12" s="128"/>
      <c r="I12" s="103"/>
      <c r="J12" s="104"/>
    </row>
    <row r="13" spans="1:13" ht="45" customHeight="1" x14ac:dyDescent="0.25">
      <c r="A13" s="46"/>
      <c r="B13" s="91"/>
      <c r="C13" s="78"/>
      <c r="D13" s="92" t="str">
        <f>IF(ISBLANK(B13),"",VLOOKUP(B13,production_activities!A:C,2,FALSE))</f>
        <v/>
      </c>
      <c r="E13" s="93"/>
      <c r="F13" s="100" t="str">
        <f t="shared" si="0"/>
        <v/>
      </c>
      <c r="G13" s="126"/>
      <c r="H13" s="128"/>
      <c r="I13" s="103"/>
      <c r="J13" s="104"/>
    </row>
    <row r="14" spans="1:13" ht="45" customHeight="1" x14ac:dyDescent="0.25">
      <c r="A14" s="46"/>
      <c r="B14" s="98"/>
      <c r="C14" s="78"/>
      <c r="D14" s="92" t="str">
        <f>IF(ISBLANK(B14),"",VLOOKUP(B14,production_activities!A:C,2,FALSE))</f>
        <v/>
      </c>
      <c r="E14" s="99"/>
      <c r="F14" s="100" t="str">
        <f t="shared" si="0"/>
        <v/>
      </c>
      <c r="G14" s="101"/>
      <c r="H14" s="102"/>
      <c r="I14" s="103"/>
      <c r="J14" s="104"/>
    </row>
    <row r="15" spans="1:13" ht="45" customHeight="1" x14ac:dyDescent="0.25">
      <c r="A15" s="46"/>
      <c r="B15" s="98"/>
      <c r="C15" s="78"/>
      <c r="D15" s="92" t="str">
        <f>IF(ISBLANK(B15),"",VLOOKUP(B15,production_activities!A:C,2,FALSE))</f>
        <v/>
      </c>
      <c r="E15" s="99"/>
      <c r="F15" s="100" t="str">
        <f t="shared" si="0"/>
        <v/>
      </c>
      <c r="G15" s="101"/>
      <c r="H15" s="102"/>
      <c r="I15" s="103"/>
      <c r="J15" s="104"/>
    </row>
    <row r="16" spans="1:13" ht="45" customHeight="1" x14ac:dyDescent="0.25">
      <c r="A16" s="46"/>
      <c r="B16" s="98"/>
      <c r="C16" s="78"/>
      <c r="D16" s="92" t="str">
        <f>IF(ISBLANK(B16),"",VLOOKUP(B16,production_activities!A:C,2,FALSE))</f>
        <v/>
      </c>
      <c r="E16" s="99"/>
      <c r="F16" s="100" t="str">
        <f t="shared" si="0"/>
        <v/>
      </c>
      <c r="G16" s="101"/>
      <c r="H16" s="102"/>
      <c r="I16" s="103"/>
      <c r="J16" s="104"/>
    </row>
    <row r="17" spans="1:10" ht="45" customHeight="1" x14ac:dyDescent="0.25">
      <c r="A17" s="46"/>
      <c r="B17" s="98"/>
      <c r="C17" s="78"/>
      <c r="D17" s="92" t="str">
        <f>IF(ISBLANK(B17),"",VLOOKUP(B17,production_activities!A:C,2,FALSE))</f>
        <v/>
      </c>
      <c r="E17" s="99"/>
      <c r="F17" s="100" t="str">
        <f t="shared" si="0"/>
        <v/>
      </c>
      <c r="G17" s="101"/>
      <c r="H17" s="102"/>
      <c r="I17" s="103"/>
      <c r="J17" s="104"/>
    </row>
    <row r="18" spans="1:10" ht="45" customHeight="1" x14ac:dyDescent="0.25">
      <c r="A18" s="46"/>
      <c r="B18" s="98"/>
      <c r="C18" s="78"/>
      <c r="D18" s="92" t="str">
        <f>IF(ISBLANK(B18),"",VLOOKUP(B18,production_activities!A:C,2,FALSE))</f>
        <v/>
      </c>
      <c r="E18" s="99"/>
      <c r="F18" s="100" t="str">
        <f t="shared" si="0"/>
        <v/>
      </c>
      <c r="G18" s="101"/>
      <c r="H18" s="102"/>
      <c r="I18" s="103"/>
      <c r="J18" s="104"/>
    </row>
    <row r="19" spans="1:10" ht="45" customHeight="1" x14ac:dyDescent="0.25">
      <c r="A19" s="46"/>
      <c r="B19" s="98"/>
      <c r="C19" s="78"/>
      <c r="D19" s="92" t="str">
        <f>IF(ISBLANK(B19),"",VLOOKUP(B19,production_activities!A:C,2,FALSE))</f>
        <v/>
      </c>
      <c r="E19" s="99"/>
      <c r="F19" s="100" t="str">
        <f t="shared" si="0"/>
        <v/>
      </c>
      <c r="G19" s="101"/>
      <c r="H19" s="102"/>
      <c r="I19" s="103"/>
      <c r="J19" s="104"/>
    </row>
    <row r="20" spans="1:10" ht="45" customHeight="1" x14ac:dyDescent="0.25">
      <c r="A20" s="46"/>
      <c r="B20" s="98"/>
      <c r="C20" s="78"/>
      <c r="D20" s="92" t="str">
        <f>IF(ISBLANK(B20),"",VLOOKUP(B20,production_activities!A:C,2,FALSE))</f>
        <v/>
      </c>
      <c r="E20" s="99"/>
      <c r="F20" s="100" t="str">
        <f t="shared" si="0"/>
        <v/>
      </c>
      <c r="G20" s="101"/>
      <c r="H20" s="102"/>
      <c r="I20" s="103"/>
      <c r="J20" s="104"/>
    </row>
    <row r="21" spans="1:10" ht="45" customHeight="1" x14ac:dyDescent="0.25">
      <c r="A21" s="46"/>
      <c r="B21" s="98"/>
      <c r="C21" s="78"/>
      <c r="D21" s="92" t="str">
        <f>IF(ISBLANK(B21),"",VLOOKUP(B21,production_activities!A:C,2,FALSE))</f>
        <v/>
      </c>
      <c r="E21" s="99"/>
      <c r="F21" s="100" t="str">
        <f t="shared" si="0"/>
        <v/>
      </c>
      <c r="G21" s="101"/>
      <c r="H21" s="102"/>
      <c r="I21" s="103"/>
      <c r="J21" s="104"/>
    </row>
    <row r="22" spans="1:10" ht="45" customHeight="1" x14ac:dyDescent="0.25">
      <c r="A22" s="46"/>
      <c r="B22" s="98"/>
      <c r="C22" s="78"/>
      <c r="D22" s="92" t="str">
        <f>IF(ISBLANK(B22),"",VLOOKUP(B22,production_activities!A:C,2,FALSE))</f>
        <v/>
      </c>
      <c r="E22" s="99"/>
      <c r="F22" s="100" t="str">
        <f t="shared" si="0"/>
        <v/>
      </c>
      <c r="G22" s="101"/>
      <c r="H22" s="102"/>
      <c r="I22" s="103"/>
      <c r="J22" s="104"/>
    </row>
    <row r="23" spans="1:10" ht="45" customHeight="1" x14ac:dyDescent="0.25">
      <c r="A23" s="46"/>
      <c r="B23" s="98"/>
      <c r="C23" s="78"/>
      <c r="D23" s="92" t="str">
        <f>IF(ISBLANK(B23),"",VLOOKUP(B23,production_activities!A:C,2,FALSE))</f>
        <v/>
      </c>
      <c r="E23" s="99"/>
      <c r="F23" s="100" t="str">
        <f t="shared" si="0"/>
        <v/>
      </c>
      <c r="G23" s="101"/>
      <c r="H23" s="102"/>
      <c r="I23" s="103"/>
      <c r="J23" s="104"/>
    </row>
    <row r="24" spans="1:10" ht="45" customHeight="1" x14ac:dyDescent="0.25">
      <c r="A24" s="46"/>
      <c r="B24" s="98"/>
      <c r="C24" s="78"/>
      <c r="D24" s="92" t="str">
        <f>IF(ISBLANK(B24),"",VLOOKUP(B24,production_activities!A:C,2,FALSE))</f>
        <v/>
      </c>
      <c r="E24" s="99"/>
      <c r="F24" s="100" t="str">
        <f t="shared" si="0"/>
        <v/>
      </c>
      <c r="G24" s="101"/>
      <c r="H24" s="102"/>
      <c r="I24" s="103"/>
      <c r="J24" s="104"/>
    </row>
    <row r="25" spans="1:10" ht="45" customHeight="1" x14ac:dyDescent="0.25">
      <c r="A25" s="46"/>
      <c r="B25" s="98"/>
      <c r="C25" s="78"/>
      <c r="D25" s="92" t="str">
        <f>IF(ISBLANK(B25),"",VLOOKUP(B25,production_activities!A:C,2,FALSE))</f>
        <v/>
      </c>
      <c r="E25" s="99"/>
      <c r="F25" s="100" t="str">
        <f t="shared" si="0"/>
        <v/>
      </c>
      <c r="G25" s="101"/>
      <c r="H25" s="102"/>
      <c r="I25" s="103"/>
      <c r="J25" s="104"/>
    </row>
    <row r="26" spans="1:10" ht="45" customHeight="1" x14ac:dyDescent="0.25">
      <c r="A26" s="46"/>
      <c r="B26" s="98"/>
      <c r="C26" s="78"/>
      <c r="D26" s="92" t="str">
        <f>IF(ISBLANK(B26),"",VLOOKUP(B26,production_activities!A:C,2,FALSE))</f>
        <v/>
      </c>
      <c r="E26" s="99"/>
      <c r="F26" s="100" t="str">
        <f t="shared" si="0"/>
        <v/>
      </c>
      <c r="G26" s="101"/>
      <c r="H26" s="102"/>
      <c r="I26" s="103"/>
      <c r="J26" s="104"/>
    </row>
    <row r="27" spans="1:10" ht="45" customHeight="1" x14ac:dyDescent="0.25">
      <c r="A27" s="46"/>
      <c r="B27" s="98"/>
      <c r="C27" s="78"/>
      <c r="D27" s="92" t="str">
        <f>IF(ISBLANK(B27),"",VLOOKUP(B27,production_activities!A:C,2,FALSE))</f>
        <v/>
      </c>
      <c r="E27" s="99"/>
      <c r="F27" s="100" t="str">
        <f t="shared" si="0"/>
        <v/>
      </c>
      <c r="G27" s="101"/>
      <c r="H27" s="102"/>
      <c r="I27" s="103"/>
      <c r="J27" s="104"/>
    </row>
    <row r="28" spans="1:10" ht="45" customHeight="1" x14ac:dyDescent="0.25">
      <c r="A28" s="46"/>
      <c r="B28" s="98"/>
      <c r="C28" s="78"/>
      <c r="D28" s="92" t="str">
        <f>IF(ISBLANK(B28),"",VLOOKUP(B28,production_activities!A:C,2,FALSE))</f>
        <v/>
      </c>
      <c r="E28" s="99"/>
      <c r="F28" s="100" t="str">
        <f t="shared" si="0"/>
        <v/>
      </c>
      <c r="G28" s="101"/>
      <c r="H28" s="102"/>
      <c r="I28" s="103"/>
      <c r="J28" s="104"/>
    </row>
    <row r="29" spans="1:10" ht="45" customHeight="1" x14ac:dyDescent="0.25">
      <c r="A29" s="46"/>
      <c r="B29" s="98"/>
      <c r="C29" s="78"/>
      <c r="D29" s="92" t="str">
        <f>IF(ISBLANK(B29),"",VLOOKUP(B29,production_activities!A:C,2,FALSE))</f>
        <v/>
      </c>
      <c r="E29" s="99"/>
      <c r="F29" s="100" t="str">
        <f t="shared" si="0"/>
        <v/>
      </c>
      <c r="G29" s="101"/>
      <c r="H29" s="102"/>
      <c r="I29" s="103"/>
      <c r="J29" s="104"/>
    </row>
    <row r="30" spans="1:10" ht="45" customHeight="1" x14ac:dyDescent="0.25">
      <c r="A30" s="46"/>
      <c r="B30" s="98"/>
      <c r="C30" s="78"/>
      <c r="D30" s="92" t="str">
        <f>IF(ISBLANK(B30),"",VLOOKUP(B30,production_activities!A:C,2,FALSE))</f>
        <v/>
      </c>
      <c r="E30" s="99"/>
      <c r="F30" s="100" t="str">
        <f t="shared" si="0"/>
        <v/>
      </c>
      <c r="G30" s="101"/>
      <c r="H30" s="102"/>
      <c r="I30" s="103"/>
      <c r="J30" s="104"/>
    </row>
    <row r="31" spans="1:10" ht="45" customHeight="1" x14ac:dyDescent="0.25">
      <c r="A31" s="46"/>
      <c r="B31" s="98"/>
      <c r="C31" s="78"/>
      <c r="D31" s="92" t="str">
        <f>IF(ISBLANK(B31),"",VLOOKUP(B31,production_activities!A:C,2,FALSE))</f>
        <v/>
      </c>
      <c r="E31" s="99"/>
      <c r="F31" s="100" t="str">
        <f t="shared" si="0"/>
        <v/>
      </c>
      <c r="G31" s="101"/>
      <c r="H31" s="102"/>
      <c r="I31" s="103"/>
      <c r="J31" s="104"/>
    </row>
    <row r="32" spans="1:10" ht="45" customHeight="1" x14ac:dyDescent="0.25">
      <c r="A32" s="46"/>
      <c r="B32" s="98"/>
      <c r="C32" s="78"/>
      <c r="D32" s="92" t="str">
        <f>IF(ISBLANK(B32),"",VLOOKUP(B32,production_activities!A:C,2,FALSE))</f>
        <v/>
      </c>
      <c r="E32" s="99"/>
      <c r="F32" s="100" t="str">
        <f t="shared" si="0"/>
        <v/>
      </c>
      <c r="G32" s="101"/>
      <c r="H32" s="102"/>
      <c r="I32" s="103"/>
      <c r="J32" s="104"/>
    </row>
    <row r="33" spans="1:10" ht="45" customHeight="1" x14ac:dyDescent="0.25">
      <c r="A33" s="46"/>
      <c r="B33" s="98"/>
      <c r="C33" s="78"/>
      <c r="D33" s="92" t="str">
        <f>IF(ISBLANK(B33),"",VLOOKUP(B33,production_activities!A:C,2,FALSE))</f>
        <v/>
      </c>
      <c r="E33" s="99"/>
      <c r="F33" s="100" t="str">
        <f t="shared" si="0"/>
        <v/>
      </c>
      <c r="G33" s="101"/>
      <c r="H33" s="102"/>
      <c r="I33" s="103"/>
      <c r="J33" s="104"/>
    </row>
    <row r="34" spans="1:10" ht="45" customHeight="1" x14ac:dyDescent="0.25">
      <c r="A34" s="46"/>
      <c r="B34" s="98"/>
      <c r="C34" s="78"/>
      <c r="D34" s="92" t="str">
        <f>IF(ISBLANK(B34),"",VLOOKUP(B34,production_activities!A:C,2,FALSE))</f>
        <v/>
      </c>
      <c r="E34" s="99"/>
      <c r="F34" s="100" t="str">
        <f t="shared" si="0"/>
        <v/>
      </c>
      <c r="G34" s="101"/>
      <c r="H34" s="102"/>
      <c r="I34" s="103"/>
      <c r="J34" s="104"/>
    </row>
    <row r="35" spans="1:10" ht="45" customHeight="1" x14ac:dyDescent="0.25">
      <c r="A35" s="46"/>
      <c r="B35" s="98"/>
      <c r="C35" s="78"/>
      <c r="D35" s="92" t="str">
        <f>IF(ISBLANK(B35),"",VLOOKUP(B35,production_activities!A:C,2,FALSE))</f>
        <v/>
      </c>
      <c r="E35" s="99"/>
      <c r="F35" s="100" t="str">
        <f t="shared" si="0"/>
        <v/>
      </c>
      <c r="G35" s="101"/>
      <c r="H35" s="102"/>
      <c r="I35" s="103"/>
      <c r="J35" s="104"/>
    </row>
    <row r="36" spans="1:10" ht="45" customHeight="1" x14ac:dyDescent="0.25">
      <c r="A36" s="46"/>
      <c r="B36" s="98"/>
      <c r="C36" s="78"/>
      <c r="D36" s="92" t="str">
        <f>IF(ISBLANK(B36),"",VLOOKUP(B36,production_activities!A:C,2,FALSE))</f>
        <v/>
      </c>
      <c r="E36" s="99"/>
      <c r="F36" s="100" t="str">
        <f t="shared" si="0"/>
        <v/>
      </c>
      <c r="G36" s="101"/>
      <c r="H36" s="102"/>
      <c r="I36" s="103"/>
      <c r="J36" s="104"/>
    </row>
    <row r="37" spans="1:10" ht="45" customHeight="1" x14ac:dyDescent="0.25">
      <c r="A37" s="46"/>
      <c r="B37" s="98"/>
      <c r="C37" s="78"/>
      <c r="D37" s="92" t="str">
        <f>IF(ISBLANK(B37),"",VLOOKUP(B37,production_activities!A:C,2,FALSE))</f>
        <v/>
      </c>
      <c r="E37" s="99"/>
      <c r="F37" s="100" t="str">
        <f t="shared" si="0"/>
        <v/>
      </c>
      <c r="G37" s="101"/>
      <c r="H37" s="102"/>
      <c r="I37" s="103"/>
      <c r="J37" s="104"/>
    </row>
    <row r="38" spans="1:10" ht="45" customHeight="1" x14ac:dyDescent="0.25">
      <c r="A38" s="46"/>
      <c r="B38" s="98"/>
      <c r="C38" s="78"/>
      <c r="D38" s="92" t="str">
        <f>IF(ISBLANK(B38),"",VLOOKUP(B38,production_activities!A:C,2,FALSE))</f>
        <v/>
      </c>
      <c r="E38" s="99"/>
      <c r="F38" s="100" t="str">
        <f t="shared" si="0"/>
        <v/>
      </c>
      <c r="G38" s="101"/>
      <c r="H38" s="102"/>
      <c r="I38" s="103"/>
      <c r="J38" s="104"/>
    </row>
    <row r="39" spans="1:10" ht="45" customHeight="1" x14ac:dyDescent="0.25">
      <c r="A39" s="46"/>
      <c r="B39" s="98"/>
      <c r="C39" s="78"/>
      <c r="D39" s="92" t="str">
        <f>IF(ISBLANK(B39),"",VLOOKUP(B39,production_activities!A:C,2,FALSE))</f>
        <v/>
      </c>
      <c r="E39" s="99"/>
      <c r="F39" s="100" t="str">
        <f t="shared" si="0"/>
        <v/>
      </c>
      <c r="G39" s="101"/>
      <c r="H39" s="102"/>
      <c r="I39" s="103"/>
      <c r="J39" s="104"/>
    </row>
    <row r="40" spans="1:10" ht="45" customHeight="1" x14ac:dyDescent="0.25">
      <c r="A40" s="46"/>
      <c r="B40" s="98"/>
      <c r="C40" s="78"/>
      <c r="D40" s="92" t="str">
        <f>IF(ISBLANK(B40),"",VLOOKUP(B40,production_activities!A:C,2,FALSE))</f>
        <v/>
      </c>
      <c r="E40" s="99"/>
      <c r="F40" s="100" t="str">
        <f t="shared" si="0"/>
        <v/>
      </c>
      <c r="G40" s="101"/>
      <c r="H40" s="102"/>
      <c r="I40" s="103"/>
      <c r="J40" s="104"/>
    </row>
    <row r="41" spans="1:10" ht="45" customHeight="1" x14ac:dyDescent="0.25">
      <c r="A41" s="46"/>
      <c r="B41" s="98"/>
      <c r="C41" s="78"/>
      <c r="D41" s="92" t="str">
        <f>IF(ISBLANK(B41),"",VLOOKUP(B41,production_activities!A:C,2,FALSE))</f>
        <v/>
      </c>
      <c r="E41" s="99"/>
      <c r="F41" s="100" t="str">
        <f t="shared" si="0"/>
        <v/>
      </c>
      <c r="G41" s="101"/>
      <c r="H41" s="102"/>
      <c r="I41" s="103"/>
      <c r="J41" s="104"/>
    </row>
    <row r="42" spans="1:10" ht="45" customHeight="1" x14ac:dyDescent="0.25">
      <c r="A42" s="46"/>
      <c r="B42" s="98"/>
      <c r="C42" s="78"/>
      <c r="D42" s="92" t="str">
        <f>IF(ISBLANK(B42),"",VLOOKUP(B42,production_activities!A:C,2,FALSE))</f>
        <v/>
      </c>
      <c r="E42" s="99"/>
      <c r="F42" s="100" t="str">
        <f t="shared" si="0"/>
        <v/>
      </c>
      <c r="G42" s="101"/>
      <c r="H42" s="102"/>
      <c r="I42" s="103"/>
      <c r="J42" s="104"/>
    </row>
    <row r="43" spans="1:10" ht="45" customHeight="1" x14ac:dyDescent="0.25">
      <c r="A43" s="46"/>
      <c r="B43" s="98"/>
      <c r="C43" s="78"/>
      <c r="D43" s="92" t="str">
        <f>IF(ISBLANK(B43),"",VLOOKUP(B43,production_activities!A:C,2,FALSE))</f>
        <v/>
      </c>
      <c r="E43" s="99"/>
      <c r="F43" s="100" t="str">
        <f t="shared" si="0"/>
        <v/>
      </c>
      <c r="G43" s="101"/>
      <c r="H43" s="102"/>
      <c r="I43" s="103"/>
      <c r="J43" s="104"/>
    </row>
    <row r="44" spans="1:10" ht="45" customHeight="1" x14ac:dyDescent="0.25">
      <c r="A44" s="46"/>
      <c r="B44" s="98"/>
      <c r="C44" s="78"/>
      <c r="D44" s="92" t="str">
        <f>IF(ISBLANK(B44),"",VLOOKUP(B44,production_activities!A:C,2,FALSE))</f>
        <v/>
      </c>
      <c r="E44" s="99"/>
      <c r="F44" s="100" t="str">
        <f t="shared" si="0"/>
        <v/>
      </c>
      <c r="G44" s="101"/>
      <c r="H44" s="102"/>
      <c r="I44" s="103"/>
      <c r="J44" s="104"/>
    </row>
    <row r="45" spans="1:10" ht="45" customHeight="1" x14ac:dyDescent="0.25">
      <c r="A45" s="46"/>
      <c r="B45" s="98"/>
      <c r="C45" s="78"/>
      <c r="D45" s="92" t="str">
        <f>IF(ISBLANK(B45),"",VLOOKUP(B45,production_activities!A:C,2,FALSE))</f>
        <v/>
      </c>
      <c r="E45" s="99"/>
      <c r="F45" s="100" t="str">
        <f t="shared" si="0"/>
        <v/>
      </c>
      <c r="G45" s="101"/>
      <c r="H45" s="102"/>
      <c r="I45" s="103"/>
      <c r="J45" s="104"/>
    </row>
    <row r="46" spans="1:10" ht="45" customHeight="1" x14ac:dyDescent="0.25">
      <c r="A46" s="46"/>
      <c r="B46" s="98"/>
      <c r="C46" s="78"/>
      <c r="D46" s="92" t="str">
        <f>IF(ISBLANK(B46),"",VLOOKUP(B46,production_activities!A:C,2,FALSE))</f>
        <v/>
      </c>
      <c r="E46" s="99"/>
      <c r="F46" s="100" t="str">
        <f t="shared" si="0"/>
        <v/>
      </c>
      <c r="G46" s="101"/>
      <c r="H46" s="102"/>
      <c r="I46" s="103"/>
      <c r="J46" s="104"/>
    </row>
    <row r="47" spans="1:10" ht="45" customHeight="1" x14ac:dyDescent="0.25">
      <c r="A47" s="46"/>
      <c r="B47" s="98"/>
      <c r="C47" s="78"/>
      <c r="D47" s="92" t="str">
        <f>IF(ISBLANK(B47),"",VLOOKUP(B47,production_activities!A:C,2,FALSE))</f>
        <v/>
      </c>
      <c r="E47" s="99"/>
      <c r="F47" s="100" t="str">
        <f t="shared" si="0"/>
        <v/>
      </c>
      <c r="G47" s="101"/>
      <c r="H47" s="102"/>
      <c r="I47" s="103"/>
      <c r="J47" s="104"/>
    </row>
    <row r="48" spans="1:10" ht="45" customHeight="1" x14ac:dyDescent="0.25">
      <c r="A48" s="46"/>
      <c r="B48" s="98"/>
      <c r="C48" s="78"/>
      <c r="D48" s="92" t="str">
        <f>IF(ISBLANK(B48),"",VLOOKUP(B48,production_activities!A:C,2,FALSE))</f>
        <v/>
      </c>
      <c r="E48" s="99"/>
      <c r="F48" s="100" t="str">
        <f t="shared" si="0"/>
        <v/>
      </c>
      <c r="G48" s="101"/>
      <c r="H48" s="102"/>
      <c r="I48" s="103"/>
      <c r="J48" s="104"/>
    </row>
    <row r="49" spans="1:10" ht="45" customHeight="1" x14ac:dyDescent="0.25">
      <c r="A49" s="46"/>
      <c r="B49" s="98"/>
      <c r="C49" s="78"/>
      <c r="D49" s="92" t="str">
        <f>IF(ISBLANK(B49),"",VLOOKUP(B49,production_activities!A:C,2,FALSE))</f>
        <v/>
      </c>
      <c r="E49" s="99"/>
      <c r="F49" s="100" t="str">
        <f t="shared" si="0"/>
        <v/>
      </c>
      <c r="G49" s="101"/>
      <c r="H49" s="102"/>
      <c r="I49" s="103"/>
      <c r="J49" s="104"/>
    </row>
    <row r="50" spans="1:10" ht="45" customHeight="1" x14ac:dyDescent="0.25">
      <c r="A50" s="46"/>
      <c r="B50" s="98"/>
      <c r="C50" s="78"/>
      <c r="D50" s="92" t="str">
        <f>IF(ISBLANK(B50),"",VLOOKUP(B50,production_activities!A:C,2,FALSE))</f>
        <v/>
      </c>
      <c r="E50" s="99"/>
      <c r="F50" s="100" t="str">
        <f t="shared" si="0"/>
        <v/>
      </c>
      <c r="G50" s="101"/>
      <c r="H50" s="102"/>
      <c r="I50" s="103"/>
      <c r="J50" s="104"/>
    </row>
    <row r="51" spans="1:10" ht="45" customHeight="1" x14ac:dyDescent="0.25">
      <c r="A51" s="46"/>
      <c r="B51" s="98"/>
      <c r="C51" s="78"/>
      <c r="D51" s="92" t="str">
        <f>IF(ISBLANK(B51),"",VLOOKUP(B51,production_activities!A:C,2,FALSE))</f>
        <v/>
      </c>
      <c r="E51" s="99"/>
      <c r="F51" s="100" t="str">
        <f t="shared" si="0"/>
        <v/>
      </c>
      <c r="G51" s="101"/>
      <c r="H51" s="102"/>
      <c r="I51" s="103"/>
      <c r="J51" s="104"/>
    </row>
    <row r="52" spans="1:10" ht="45" customHeight="1" x14ac:dyDescent="0.25">
      <c r="A52" s="46"/>
      <c r="B52" s="98"/>
      <c r="C52" s="78"/>
      <c r="D52" s="92" t="str">
        <f>IF(ISBLANK(B52),"",VLOOKUP(B52,production_activities!A:C,2,FALSE))</f>
        <v/>
      </c>
      <c r="E52" s="99"/>
      <c r="F52" s="100" t="str">
        <f t="shared" si="0"/>
        <v/>
      </c>
      <c r="G52" s="101"/>
      <c r="H52" s="102"/>
      <c r="I52" s="103"/>
      <c r="J52" s="104"/>
    </row>
    <row r="53" spans="1:10" ht="45" customHeight="1" x14ac:dyDescent="0.25">
      <c r="A53" s="46"/>
      <c r="B53" s="98"/>
      <c r="C53" s="78"/>
      <c r="D53" s="92" t="str">
        <f>IF(ISBLANK(B53),"",VLOOKUP(B53,production_activities!A:C,2,FALSE))</f>
        <v/>
      </c>
      <c r="E53" s="99"/>
      <c r="F53" s="100" t="str">
        <f t="shared" si="0"/>
        <v/>
      </c>
      <c r="G53" s="101"/>
      <c r="H53" s="102"/>
      <c r="I53" s="103"/>
      <c r="J53" s="104"/>
    </row>
    <row r="54" spans="1:10" ht="45" customHeight="1" x14ac:dyDescent="0.25">
      <c r="A54" s="46"/>
      <c r="B54" s="98"/>
      <c r="C54" s="78"/>
      <c r="D54" s="92" t="str">
        <f>IF(ISBLANK(B54),"",VLOOKUP(B54,production_activities!A:C,2,FALSE))</f>
        <v/>
      </c>
      <c r="E54" s="99"/>
      <c r="F54" s="100" t="str">
        <f t="shared" si="0"/>
        <v/>
      </c>
      <c r="G54" s="101"/>
      <c r="H54" s="102"/>
      <c r="I54" s="103"/>
      <c r="J54" s="104"/>
    </row>
    <row r="55" spans="1:10" ht="45" customHeight="1" x14ac:dyDescent="0.25">
      <c r="A55" s="46"/>
      <c r="B55" s="98"/>
      <c r="C55" s="78"/>
      <c r="D55" s="92" t="str">
        <f>IF(ISBLANK(B55),"",VLOOKUP(B55,production_activities!A:C,2,FALSE))</f>
        <v/>
      </c>
      <c r="E55" s="99"/>
      <c r="F55" s="100" t="str">
        <f t="shared" si="0"/>
        <v/>
      </c>
      <c r="G55" s="101"/>
      <c r="H55" s="102"/>
      <c r="I55" s="103"/>
      <c r="J55" s="104"/>
    </row>
    <row r="56" spans="1:10" ht="45" customHeight="1" x14ac:dyDescent="0.25">
      <c r="A56" s="46"/>
      <c r="B56" s="98"/>
      <c r="C56" s="78"/>
      <c r="D56" s="92" t="str">
        <f>IF(ISBLANK(B56),"",VLOOKUP(B56,production_activities!A:C,2,FALSE))</f>
        <v/>
      </c>
      <c r="E56" s="99"/>
      <c r="F56" s="100" t="str">
        <f t="shared" si="0"/>
        <v/>
      </c>
      <c r="G56" s="101"/>
      <c r="H56" s="102"/>
      <c r="I56" s="103"/>
      <c r="J56" s="104"/>
    </row>
    <row r="57" spans="1:10" ht="45" customHeight="1" x14ac:dyDescent="0.25">
      <c r="A57" s="46"/>
      <c r="B57" s="98"/>
      <c r="C57" s="78"/>
      <c r="D57" s="92" t="str">
        <f>IF(ISBLANK(B57),"",VLOOKUP(B57,production_activities!A:C,2,FALSE))</f>
        <v/>
      </c>
      <c r="E57" s="99"/>
      <c r="F57" s="100" t="str">
        <f t="shared" si="0"/>
        <v/>
      </c>
      <c r="G57" s="101"/>
      <c r="H57" s="102"/>
      <c r="I57" s="103"/>
      <c r="J57" s="104"/>
    </row>
    <row r="58" spans="1:10" ht="45" customHeight="1" x14ac:dyDescent="0.25">
      <c r="A58" s="46"/>
      <c r="B58" s="98"/>
      <c r="C58" s="78"/>
      <c r="D58" s="92" t="str">
        <f>IF(ISBLANK(B58),"",VLOOKUP(B58,production_activities!A:C,2,FALSE))</f>
        <v/>
      </c>
      <c r="E58" s="99"/>
      <c r="F58" s="100" t="str">
        <f t="shared" si="0"/>
        <v/>
      </c>
      <c r="G58" s="101"/>
      <c r="H58" s="102"/>
      <c r="I58" s="103"/>
      <c r="J58" s="104"/>
    </row>
    <row r="59" spans="1:10" ht="45" customHeight="1" x14ac:dyDescent="0.25">
      <c r="A59" s="46"/>
      <c r="B59" s="98"/>
      <c r="C59" s="78"/>
      <c r="D59" s="92" t="str">
        <f>IF(ISBLANK(B59),"",VLOOKUP(B59,production_activities!A:C,2,FALSE))</f>
        <v/>
      </c>
      <c r="E59" s="99"/>
      <c r="F59" s="100" t="str">
        <f t="shared" si="0"/>
        <v/>
      </c>
      <c r="G59" s="101"/>
      <c r="H59" s="102"/>
      <c r="I59" s="103"/>
      <c r="J59" s="104"/>
    </row>
    <row r="60" spans="1:10" ht="45" customHeight="1" x14ac:dyDescent="0.25">
      <c r="A60" s="46"/>
      <c r="B60" s="98"/>
      <c r="C60" s="78"/>
      <c r="D60" s="92" t="str">
        <f>IF(ISBLANK(B60),"",VLOOKUP(B60,production_activities!A:C,2,FALSE))</f>
        <v/>
      </c>
      <c r="E60" s="99"/>
      <c r="F60" s="100" t="str">
        <f t="shared" si="0"/>
        <v/>
      </c>
      <c r="G60" s="101"/>
      <c r="H60" s="102"/>
      <c r="I60" s="103"/>
      <c r="J60" s="104"/>
    </row>
    <row r="61" spans="1:10" ht="45" customHeight="1" x14ac:dyDescent="0.25">
      <c r="A61" s="46"/>
      <c r="B61" s="98"/>
      <c r="C61" s="78"/>
      <c r="D61" s="92" t="str">
        <f>IF(ISBLANK(B61),"",VLOOKUP(B61,production_activities!A:C,2,FALSE))</f>
        <v/>
      </c>
      <c r="E61" s="99"/>
      <c r="F61" s="100" t="str">
        <f t="shared" si="0"/>
        <v/>
      </c>
      <c r="G61" s="101"/>
      <c r="H61" s="102"/>
      <c r="I61" s="103"/>
      <c r="J61" s="104"/>
    </row>
    <row r="62" spans="1:10" ht="45" customHeight="1" x14ac:dyDescent="0.25">
      <c r="A62" s="46"/>
      <c r="B62" s="98"/>
      <c r="C62" s="78"/>
      <c r="D62" s="92" t="str">
        <f>IF(ISBLANK(B62),"",VLOOKUP(B62,production_activities!A:C,2,FALSE))</f>
        <v/>
      </c>
      <c r="E62" s="99"/>
      <c r="F62" s="100" t="str">
        <f t="shared" si="0"/>
        <v/>
      </c>
      <c r="G62" s="101"/>
      <c r="H62" s="102"/>
      <c r="I62" s="103"/>
      <c r="J62" s="104"/>
    </row>
    <row r="63" spans="1:10" ht="45" customHeight="1" x14ac:dyDescent="0.25">
      <c r="A63" s="46"/>
      <c r="B63" s="98"/>
      <c r="C63" s="78"/>
      <c r="D63" s="92" t="str">
        <f>IF(ISBLANK(B63),"",VLOOKUP(B63,production_activities!A:C,2,FALSE))</f>
        <v/>
      </c>
      <c r="E63" s="99"/>
      <c r="F63" s="100" t="str">
        <f t="shared" si="0"/>
        <v/>
      </c>
      <c r="G63" s="101"/>
      <c r="H63" s="102"/>
      <c r="I63" s="103"/>
      <c r="J63" s="104"/>
    </row>
    <row r="64" spans="1:10" ht="45" customHeight="1" x14ac:dyDescent="0.25">
      <c r="A64" s="46"/>
      <c r="B64" s="98"/>
      <c r="C64" s="78"/>
      <c r="D64" s="92" t="str">
        <f>IF(ISBLANK(B64),"",VLOOKUP(B64,production_activities!A:C,2,FALSE))</f>
        <v/>
      </c>
      <c r="E64" s="99"/>
      <c r="F64" s="100" t="str">
        <f t="shared" si="0"/>
        <v/>
      </c>
      <c r="G64" s="101"/>
      <c r="H64" s="102"/>
      <c r="I64" s="103"/>
      <c r="J64" s="104"/>
    </row>
    <row r="65" spans="1:10" ht="45" customHeight="1" x14ac:dyDescent="0.25">
      <c r="A65" s="46"/>
      <c r="B65" s="98"/>
      <c r="C65" s="78"/>
      <c r="D65" s="92" t="str">
        <f>IF(ISBLANK(B65),"",VLOOKUP(B65,production_activities!A:C,2,FALSE))</f>
        <v/>
      </c>
      <c r="E65" s="99"/>
      <c r="F65" s="100" t="str">
        <f t="shared" si="0"/>
        <v/>
      </c>
      <c r="G65" s="101"/>
      <c r="H65" s="102"/>
      <c r="I65" s="103"/>
      <c r="J65" s="104"/>
    </row>
    <row r="66" spans="1:10" ht="45" customHeight="1" x14ac:dyDescent="0.25">
      <c r="A66" s="46"/>
      <c r="B66" s="98"/>
      <c r="C66" s="78"/>
      <c r="D66" s="92" t="str">
        <f>IF(ISBLANK(B66),"",VLOOKUP(B66,production_activities!A:C,2,FALSE))</f>
        <v/>
      </c>
      <c r="E66" s="99"/>
      <c r="F66" s="100" t="str">
        <f t="shared" si="0"/>
        <v/>
      </c>
      <c r="G66" s="101"/>
      <c r="H66" s="102"/>
      <c r="I66" s="103"/>
      <c r="J66" s="104"/>
    </row>
    <row r="67" spans="1:10" ht="45" customHeight="1" x14ac:dyDescent="0.25">
      <c r="A67" s="46"/>
      <c r="B67" s="98"/>
      <c r="C67" s="78"/>
      <c r="D67" s="92" t="str">
        <f>IF(ISBLANK(B67),"",VLOOKUP(B67,production_activities!A:C,2,FALSE))</f>
        <v/>
      </c>
      <c r="E67" s="99"/>
      <c r="F67" s="100" t="str">
        <f t="shared" si="0"/>
        <v/>
      </c>
      <c r="G67" s="101"/>
      <c r="H67" s="102"/>
      <c r="I67" s="103"/>
      <c r="J67" s="104"/>
    </row>
    <row r="68" spans="1:10" ht="45" customHeight="1" x14ac:dyDescent="0.25">
      <c r="A68" s="46"/>
      <c r="B68" s="98"/>
      <c r="C68" s="78"/>
      <c r="D68" s="92" t="str">
        <f>IF(ISBLANK(B68),"",VLOOKUP(B68,production_activities!A:C,2,FALSE))</f>
        <v/>
      </c>
      <c r="E68" s="99"/>
      <c r="F68" s="100" t="str">
        <f t="shared" si="0"/>
        <v/>
      </c>
      <c r="G68" s="101"/>
      <c r="H68" s="102"/>
      <c r="I68" s="103"/>
      <c r="J68" s="104"/>
    </row>
    <row r="69" spans="1:10" ht="45" customHeight="1" x14ac:dyDescent="0.25">
      <c r="A69" s="46"/>
      <c r="B69" s="98"/>
      <c r="C69" s="78"/>
      <c r="D69" s="92" t="str">
        <f>IF(ISBLANK(B69),"",VLOOKUP(B69,production_activities!A:C,2,FALSE))</f>
        <v/>
      </c>
      <c r="E69" s="99"/>
      <c r="F69" s="100" t="str">
        <f t="shared" ref="F69:F103" si="1">IF(ISBLANK(A69),"",IF(E69="Yes",A69+D69-1,A69))</f>
        <v/>
      </c>
      <c r="G69" s="101"/>
      <c r="H69" s="102"/>
      <c r="I69" s="103"/>
      <c r="J69" s="104"/>
    </row>
    <row r="70" spans="1:10" ht="45" customHeight="1" x14ac:dyDescent="0.25">
      <c r="A70" s="46"/>
      <c r="B70" s="98"/>
      <c r="C70" s="78"/>
      <c r="D70" s="92" t="str">
        <f>IF(ISBLANK(B70),"",VLOOKUP(B70,production_activities!A:C,2,FALSE))</f>
        <v/>
      </c>
      <c r="E70" s="99"/>
      <c r="F70" s="100" t="str">
        <f t="shared" si="1"/>
        <v/>
      </c>
      <c r="G70" s="101"/>
      <c r="H70" s="102"/>
      <c r="I70" s="103"/>
      <c r="J70" s="104"/>
    </row>
    <row r="71" spans="1:10" ht="45" customHeight="1" x14ac:dyDescent="0.25">
      <c r="A71" s="46"/>
      <c r="B71" s="98"/>
      <c r="C71" s="78"/>
      <c r="D71" s="92" t="str">
        <f>IF(ISBLANK(B71),"",VLOOKUP(B71,production_activities!A:C,2,FALSE))</f>
        <v/>
      </c>
      <c r="E71" s="99"/>
      <c r="F71" s="100" t="str">
        <f t="shared" si="1"/>
        <v/>
      </c>
      <c r="G71" s="101"/>
      <c r="H71" s="102"/>
      <c r="I71" s="103"/>
      <c r="J71" s="104"/>
    </row>
    <row r="72" spans="1:10" ht="45" customHeight="1" x14ac:dyDescent="0.25">
      <c r="A72" s="46"/>
      <c r="B72" s="98"/>
      <c r="C72" s="78"/>
      <c r="D72" s="92" t="str">
        <f>IF(ISBLANK(B72),"",VLOOKUP(B72,production_activities!A:C,2,FALSE))</f>
        <v/>
      </c>
      <c r="E72" s="99"/>
      <c r="F72" s="100" t="str">
        <f t="shared" si="1"/>
        <v/>
      </c>
      <c r="G72" s="101"/>
      <c r="H72" s="102"/>
      <c r="I72" s="103"/>
      <c r="J72" s="104"/>
    </row>
    <row r="73" spans="1:10" ht="45" customHeight="1" x14ac:dyDescent="0.25">
      <c r="A73" s="46"/>
      <c r="B73" s="98"/>
      <c r="C73" s="78"/>
      <c r="D73" s="92" t="str">
        <f>IF(ISBLANK(B73),"",VLOOKUP(B73,production_activities!A:C,2,FALSE))</f>
        <v/>
      </c>
      <c r="E73" s="99"/>
      <c r="F73" s="100" t="str">
        <f t="shared" si="1"/>
        <v/>
      </c>
      <c r="G73" s="101"/>
      <c r="H73" s="102"/>
      <c r="I73" s="103"/>
      <c r="J73" s="104"/>
    </row>
    <row r="74" spans="1:10" ht="45" customHeight="1" x14ac:dyDescent="0.25">
      <c r="A74" s="46"/>
      <c r="B74" s="98"/>
      <c r="C74" s="78"/>
      <c r="D74" s="92" t="str">
        <f>IF(ISBLANK(B74),"",VLOOKUP(B74,production_activities!A:C,2,FALSE))</f>
        <v/>
      </c>
      <c r="E74" s="99"/>
      <c r="F74" s="100" t="str">
        <f t="shared" si="1"/>
        <v/>
      </c>
      <c r="G74" s="101"/>
      <c r="H74" s="102"/>
      <c r="I74" s="103"/>
      <c r="J74" s="104"/>
    </row>
    <row r="75" spans="1:10" ht="45" customHeight="1" x14ac:dyDescent="0.25">
      <c r="A75" s="46"/>
      <c r="B75" s="98"/>
      <c r="C75" s="78"/>
      <c r="D75" s="92" t="str">
        <f>IF(ISBLANK(B75),"",VLOOKUP(B75,production_activities!A:C,2,FALSE))</f>
        <v/>
      </c>
      <c r="E75" s="99"/>
      <c r="F75" s="100" t="str">
        <f t="shared" si="1"/>
        <v/>
      </c>
      <c r="G75" s="101"/>
      <c r="H75" s="102"/>
      <c r="I75" s="103"/>
      <c r="J75" s="104"/>
    </row>
    <row r="76" spans="1:10" ht="45" customHeight="1" x14ac:dyDescent="0.25">
      <c r="A76" s="46"/>
      <c r="B76" s="98"/>
      <c r="C76" s="78"/>
      <c r="D76" s="92" t="str">
        <f>IF(ISBLANK(B76),"",VLOOKUP(B76,production_activities!A:C,2,FALSE))</f>
        <v/>
      </c>
      <c r="E76" s="99"/>
      <c r="F76" s="100" t="str">
        <f t="shared" si="1"/>
        <v/>
      </c>
      <c r="G76" s="101"/>
      <c r="H76" s="102"/>
      <c r="I76" s="103"/>
      <c r="J76" s="104"/>
    </row>
    <row r="77" spans="1:10" ht="45" customHeight="1" x14ac:dyDescent="0.25">
      <c r="A77" s="46"/>
      <c r="B77" s="98"/>
      <c r="C77" s="78"/>
      <c r="D77" s="92" t="str">
        <f>IF(ISBLANK(B77),"",VLOOKUP(B77,production_activities!A:C,2,FALSE))</f>
        <v/>
      </c>
      <c r="E77" s="99"/>
      <c r="F77" s="100" t="str">
        <f t="shared" si="1"/>
        <v/>
      </c>
      <c r="G77" s="101"/>
      <c r="H77" s="102"/>
      <c r="I77" s="103"/>
      <c r="J77" s="104"/>
    </row>
    <row r="78" spans="1:10" ht="45" customHeight="1" x14ac:dyDescent="0.25">
      <c r="A78" s="46"/>
      <c r="B78" s="98"/>
      <c r="C78" s="78"/>
      <c r="D78" s="92" t="str">
        <f>IF(ISBLANK(B78),"",VLOOKUP(B78,production_activities!A:C,2,FALSE))</f>
        <v/>
      </c>
      <c r="E78" s="99"/>
      <c r="F78" s="100" t="str">
        <f t="shared" si="1"/>
        <v/>
      </c>
      <c r="G78" s="101"/>
      <c r="H78" s="102"/>
      <c r="I78" s="103"/>
      <c r="J78" s="104"/>
    </row>
    <row r="79" spans="1:10" ht="45" customHeight="1" x14ac:dyDescent="0.25">
      <c r="A79" s="46"/>
      <c r="B79" s="98"/>
      <c r="C79" s="78"/>
      <c r="D79" s="92" t="str">
        <f>IF(ISBLANK(B79),"",VLOOKUP(B79,production_activities!A:C,2,FALSE))</f>
        <v/>
      </c>
      <c r="E79" s="99"/>
      <c r="F79" s="100" t="str">
        <f t="shared" si="1"/>
        <v/>
      </c>
      <c r="G79" s="101"/>
      <c r="H79" s="102"/>
      <c r="I79" s="103"/>
      <c r="J79" s="104"/>
    </row>
    <row r="80" spans="1:10" ht="45" customHeight="1" x14ac:dyDescent="0.25">
      <c r="A80" s="46"/>
      <c r="B80" s="98"/>
      <c r="C80" s="78"/>
      <c r="D80" s="92" t="str">
        <f>IF(ISBLANK(B80),"",VLOOKUP(B80,production_activities!A:C,2,FALSE))</f>
        <v/>
      </c>
      <c r="E80" s="99"/>
      <c r="F80" s="100" t="str">
        <f t="shared" si="1"/>
        <v/>
      </c>
      <c r="G80" s="101"/>
      <c r="H80" s="102"/>
      <c r="I80" s="103"/>
      <c r="J80" s="104"/>
    </row>
    <row r="81" spans="1:10" ht="45" customHeight="1" x14ac:dyDescent="0.25">
      <c r="A81" s="46"/>
      <c r="B81" s="98"/>
      <c r="C81" s="78"/>
      <c r="D81" s="92" t="str">
        <f>IF(ISBLANK(B81),"",VLOOKUP(B81,production_activities!A:C,2,FALSE))</f>
        <v/>
      </c>
      <c r="E81" s="99"/>
      <c r="F81" s="100" t="str">
        <f t="shared" si="1"/>
        <v/>
      </c>
      <c r="G81" s="101"/>
      <c r="H81" s="102"/>
      <c r="I81" s="103"/>
      <c r="J81" s="104"/>
    </row>
    <row r="82" spans="1:10" ht="45" customHeight="1" x14ac:dyDescent="0.25">
      <c r="A82" s="46"/>
      <c r="B82" s="98"/>
      <c r="C82" s="78"/>
      <c r="D82" s="92" t="str">
        <f>IF(ISBLANK(B82),"",VLOOKUP(B82,production_activities!A:C,2,FALSE))</f>
        <v/>
      </c>
      <c r="E82" s="99"/>
      <c r="F82" s="100" t="str">
        <f t="shared" si="1"/>
        <v/>
      </c>
      <c r="G82" s="101"/>
      <c r="H82" s="102"/>
      <c r="I82" s="103"/>
      <c r="J82" s="104"/>
    </row>
    <row r="83" spans="1:10" ht="45" customHeight="1" x14ac:dyDescent="0.25">
      <c r="A83" s="46"/>
      <c r="B83" s="98"/>
      <c r="C83" s="78"/>
      <c r="D83" s="92" t="str">
        <f>IF(ISBLANK(B83),"",VLOOKUP(B83,production_activities!A:C,2,FALSE))</f>
        <v/>
      </c>
      <c r="E83" s="99"/>
      <c r="F83" s="100" t="str">
        <f t="shared" si="1"/>
        <v/>
      </c>
      <c r="G83" s="101"/>
      <c r="H83" s="102"/>
      <c r="I83" s="103"/>
      <c r="J83" s="104"/>
    </row>
    <row r="84" spans="1:10" ht="45" customHeight="1" x14ac:dyDescent="0.25">
      <c r="A84" s="46"/>
      <c r="B84" s="98"/>
      <c r="C84" s="78"/>
      <c r="D84" s="92" t="str">
        <f>IF(ISBLANK(B84),"",VLOOKUP(B84,production_activities!A:C,2,FALSE))</f>
        <v/>
      </c>
      <c r="E84" s="99"/>
      <c r="F84" s="100" t="str">
        <f t="shared" si="1"/>
        <v/>
      </c>
      <c r="G84" s="101"/>
      <c r="H84" s="102"/>
      <c r="I84" s="103"/>
      <c r="J84" s="104"/>
    </row>
    <row r="85" spans="1:10" ht="45" customHeight="1" x14ac:dyDescent="0.25">
      <c r="A85" s="46"/>
      <c r="B85" s="98"/>
      <c r="C85" s="78"/>
      <c r="D85" s="92" t="str">
        <f>IF(ISBLANK(B85),"",VLOOKUP(B85,production_activities!A:C,2,FALSE))</f>
        <v/>
      </c>
      <c r="E85" s="99"/>
      <c r="F85" s="100" t="str">
        <f t="shared" si="1"/>
        <v/>
      </c>
      <c r="G85" s="101"/>
      <c r="H85" s="102"/>
      <c r="I85" s="103"/>
      <c r="J85" s="104"/>
    </row>
    <row r="86" spans="1:10" ht="45" customHeight="1" x14ac:dyDescent="0.25">
      <c r="A86" s="46"/>
      <c r="B86" s="98"/>
      <c r="C86" s="78"/>
      <c r="D86" s="92" t="str">
        <f>IF(ISBLANK(B86),"",VLOOKUP(B86,production_activities!A:C,2,FALSE))</f>
        <v/>
      </c>
      <c r="E86" s="99"/>
      <c r="F86" s="100" t="str">
        <f t="shared" si="1"/>
        <v/>
      </c>
      <c r="G86" s="101"/>
      <c r="H86" s="102"/>
      <c r="I86" s="103"/>
      <c r="J86" s="104"/>
    </row>
    <row r="87" spans="1:10" ht="45" customHeight="1" x14ac:dyDescent="0.25">
      <c r="A87" s="46"/>
      <c r="B87" s="98"/>
      <c r="C87" s="78"/>
      <c r="D87" s="92" t="str">
        <f>IF(ISBLANK(B87),"",VLOOKUP(B87,production_activities!A:C,2,FALSE))</f>
        <v/>
      </c>
      <c r="E87" s="99"/>
      <c r="F87" s="100" t="str">
        <f t="shared" si="1"/>
        <v/>
      </c>
      <c r="G87" s="101"/>
      <c r="H87" s="102"/>
      <c r="I87" s="103"/>
      <c r="J87" s="104"/>
    </row>
    <row r="88" spans="1:10" ht="45" customHeight="1" x14ac:dyDescent="0.25">
      <c r="A88" s="46"/>
      <c r="B88" s="98"/>
      <c r="C88" s="78"/>
      <c r="D88" s="92" t="str">
        <f>IF(ISBLANK(B88),"",VLOOKUP(B88,production_activities!A:C,2,FALSE))</f>
        <v/>
      </c>
      <c r="E88" s="99"/>
      <c r="F88" s="100" t="str">
        <f t="shared" si="1"/>
        <v/>
      </c>
      <c r="G88" s="101"/>
      <c r="H88" s="102"/>
      <c r="I88" s="103"/>
      <c r="J88" s="104"/>
    </row>
    <row r="89" spans="1:10" ht="45" customHeight="1" x14ac:dyDescent="0.25">
      <c r="A89" s="46"/>
      <c r="B89" s="98"/>
      <c r="C89" s="78"/>
      <c r="D89" s="92" t="str">
        <f>IF(ISBLANK(B89),"",VLOOKUP(B89,production_activities!A:C,2,FALSE))</f>
        <v/>
      </c>
      <c r="E89" s="99"/>
      <c r="F89" s="100" t="str">
        <f t="shared" si="1"/>
        <v/>
      </c>
      <c r="G89" s="101"/>
      <c r="H89" s="102"/>
      <c r="I89" s="103"/>
      <c r="J89" s="104"/>
    </row>
    <row r="90" spans="1:10" ht="45" customHeight="1" x14ac:dyDescent="0.25">
      <c r="A90" s="46"/>
      <c r="B90" s="98"/>
      <c r="C90" s="78"/>
      <c r="D90" s="92" t="str">
        <f>IF(ISBLANK(B90),"",VLOOKUP(B90,production_activities!A:C,2,FALSE))</f>
        <v/>
      </c>
      <c r="E90" s="99"/>
      <c r="F90" s="100" t="str">
        <f t="shared" si="1"/>
        <v/>
      </c>
      <c r="G90" s="101"/>
      <c r="H90" s="102"/>
      <c r="I90" s="103"/>
      <c r="J90" s="104"/>
    </row>
    <row r="91" spans="1:10" ht="45" customHeight="1" x14ac:dyDescent="0.25">
      <c r="A91" s="46"/>
      <c r="B91" s="98"/>
      <c r="C91" s="78"/>
      <c r="D91" s="92" t="str">
        <f>IF(ISBLANK(B91),"",VLOOKUP(B91,production_activities!A:C,2,FALSE))</f>
        <v/>
      </c>
      <c r="E91" s="99"/>
      <c r="F91" s="100" t="str">
        <f t="shared" si="1"/>
        <v/>
      </c>
      <c r="G91" s="101"/>
      <c r="H91" s="102"/>
      <c r="I91" s="103"/>
      <c r="J91" s="104"/>
    </row>
    <row r="92" spans="1:10" ht="45" customHeight="1" x14ac:dyDescent="0.25">
      <c r="A92" s="46"/>
      <c r="B92" s="98"/>
      <c r="C92" s="78"/>
      <c r="D92" s="92" t="str">
        <f>IF(ISBLANK(B92),"",VLOOKUP(B92,production_activities!A:C,2,FALSE))</f>
        <v/>
      </c>
      <c r="E92" s="99"/>
      <c r="F92" s="100" t="str">
        <f t="shared" si="1"/>
        <v/>
      </c>
      <c r="G92" s="101"/>
      <c r="H92" s="102"/>
      <c r="I92" s="103"/>
      <c r="J92" s="104"/>
    </row>
    <row r="93" spans="1:10" ht="45" customHeight="1" x14ac:dyDescent="0.25">
      <c r="A93" s="46"/>
      <c r="B93" s="98"/>
      <c r="C93" s="78"/>
      <c r="D93" s="92" t="str">
        <f>IF(ISBLANK(B93),"",VLOOKUP(B93,production_activities!A:C,2,FALSE))</f>
        <v/>
      </c>
      <c r="E93" s="99"/>
      <c r="F93" s="100" t="str">
        <f t="shared" si="1"/>
        <v/>
      </c>
      <c r="G93" s="101"/>
      <c r="H93" s="102"/>
      <c r="I93" s="103"/>
      <c r="J93" s="104"/>
    </row>
    <row r="94" spans="1:10" ht="45" customHeight="1" x14ac:dyDescent="0.25">
      <c r="A94" s="46"/>
      <c r="B94" s="98"/>
      <c r="C94" s="78"/>
      <c r="D94" s="92" t="str">
        <f>IF(ISBLANK(B94),"",VLOOKUP(B94,production_activities!A:C,2,FALSE))</f>
        <v/>
      </c>
      <c r="E94" s="99"/>
      <c r="F94" s="100" t="str">
        <f t="shared" si="1"/>
        <v/>
      </c>
      <c r="G94" s="101"/>
      <c r="H94" s="102"/>
      <c r="I94" s="103"/>
      <c r="J94" s="104"/>
    </row>
    <row r="95" spans="1:10" ht="45" customHeight="1" x14ac:dyDescent="0.25">
      <c r="A95" s="46"/>
      <c r="B95" s="98"/>
      <c r="C95" s="78"/>
      <c r="D95" s="92" t="str">
        <f>IF(ISBLANK(B95),"",VLOOKUP(B95,production_activities!A:C,2,FALSE))</f>
        <v/>
      </c>
      <c r="E95" s="99"/>
      <c r="F95" s="100" t="str">
        <f t="shared" si="1"/>
        <v/>
      </c>
      <c r="G95" s="101"/>
      <c r="H95" s="102"/>
      <c r="I95" s="103"/>
      <c r="J95" s="104"/>
    </row>
    <row r="96" spans="1:10" ht="45" customHeight="1" x14ac:dyDescent="0.25">
      <c r="A96" s="46"/>
      <c r="B96" s="98"/>
      <c r="C96" s="78"/>
      <c r="D96" s="92" t="str">
        <f>IF(ISBLANK(B96),"",VLOOKUP(B96,production_activities!A:C,2,FALSE))</f>
        <v/>
      </c>
      <c r="E96" s="99"/>
      <c r="F96" s="100" t="str">
        <f t="shared" si="1"/>
        <v/>
      </c>
      <c r="G96" s="101"/>
      <c r="H96" s="102"/>
      <c r="I96" s="103"/>
      <c r="J96" s="104"/>
    </row>
    <row r="97" spans="1:10" ht="45" customHeight="1" x14ac:dyDescent="0.25">
      <c r="A97" s="46"/>
      <c r="B97" s="98"/>
      <c r="C97" s="78"/>
      <c r="D97" s="92" t="str">
        <f>IF(ISBLANK(B97),"",VLOOKUP(B97,production_activities!A:C,2,FALSE))</f>
        <v/>
      </c>
      <c r="E97" s="99"/>
      <c r="F97" s="100" t="str">
        <f t="shared" si="1"/>
        <v/>
      </c>
      <c r="G97" s="101"/>
      <c r="H97" s="102"/>
      <c r="I97" s="103"/>
      <c r="J97" s="104"/>
    </row>
    <row r="98" spans="1:10" ht="45" customHeight="1" x14ac:dyDescent="0.25">
      <c r="A98" s="46"/>
      <c r="B98" s="98"/>
      <c r="C98" s="78"/>
      <c r="D98" s="92" t="str">
        <f>IF(ISBLANK(B98),"",VLOOKUP(B98,production_activities!A:C,2,FALSE))</f>
        <v/>
      </c>
      <c r="E98" s="99"/>
      <c r="F98" s="100" t="str">
        <f t="shared" si="1"/>
        <v/>
      </c>
      <c r="G98" s="101"/>
      <c r="H98" s="102"/>
      <c r="I98" s="103"/>
      <c r="J98" s="104"/>
    </row>
    <row r="99" spans="1:10" ht="45" customHeight="1" x14ac:dyDescent="0.25">
      <c r="A99" s="46"/>
      <c r="B99" s="98"/>
      <c r="C99" s="78"/>
      <c r="D99" s="92" t="str">
        <f>IF(ISBLANK(B99),"",VLOOKUP(B99,production_activities!A:C,2,FALSE))</f>
        <v/>
      </c>
      <c r="E99" s="99"/>
      <c r="F99" s="100" t="str">
        <f t="shared" si="1"/>
        <v/>
      </c>
      <c r="G99" s="101"/>
      <c r="H99" s="102"/>
      <c r="I99" s="103"/>
      <c r="J99" s="104"/>
    </row>
    <row r="100" spans="1:10" ht="45" customHeight="1" x14ac:dyDescent="0.25">
      <c r="A100" s="46"/>
      <c r="B100" s="98"/>
      <c r="C100" s="78"/>
      <c r="D100" s="92" t="str">
        <f>IF(ISBLANK(B100),"",VLOOKUP(B100,production_activities!A:C,2,FALSE))</f>
        <v/>
      </c>
      <c r="E100" s="99"/>
      <c r="F100" s="100" t="str">
        <f t="shared" si="1"/>
        <v/>
      </c>
      <c r="G100" s="101"/>
      <c r="H100" s="102"/>
      <c r="I100" s="103"/>
      <c r="J100" s="104"/>
    </row>
    <row r="101" spans="1:10" ht="45" customHeight="1" x14ac:dyDescent="0.25">
      <c r="A101" s="46"/>
      <c r="B101" s="98"/>
      <c r="C101" s="78"/>
      <c r="D101" s="92" t="str">
        <f>IF(ISBLANK(B101),"",VLOOKUP(B101,production_activities!A:C,2,FALSE))</f>
        <v/>
      </c>
      <c r="E101" s="99"/>
      <c r="F101" s="100" t="str">
        <f t="shared" si="1"/>
        <v/>
      </c>
      <c r="G101" s="101"/>
      <c r="H101" s="102"/>
      <c r="I101" s="103"/>
      <c r="J101" s="104"/>
    </row>
    <row r="102" spans="1:10" ht="45" customHeight="1" x14ac:dyDescent="0.25">
      <c r="A102" s="46"/>
      <c r="B102" s="98"/>
      <c r="C102" s="78"/>
      <c r="D102" s="92" t="str">
        <f>IF(ISBLANK(B102),"",VLOOKUP(B102,production_activities!A:C,2,FALSE))</f>
        <v/>
      </c>
      <c r="E102" s="99"/>
      <c r="F102" s="100" t="str">
        <f t="shared" si="1"/>
        <v/>
      </c>
      <c r="G102" s="101"/>
      <c r="H102" s="102"/>
      <c r="I102" s="103"/>
      <c r="J102" s="104"/>
    </row>
    <row r="103" spans="1:10" ht="45" customHeight="1" thickBot="1" x14ac:dyDescent="0.3">
      <c r="A103" s="56"/>
      <c r="B103" s="105"/>
      <c r="C103" s="82"/>
      <c r="D103" s="92" t="str">
        <f>IF(ISBLANK(B103),"",VLOOKUP(B103,production_activities!A:C,2,FALSE))</f>
        <v/>
      </c>
      <c r="E103" s="106"/>
      <c r="F103" s="107" t="str">
        <f t="shared" si="1"/>
        <v/>
      </c>
      <c r="G103" s="108"/>
      <c r="H103" s="109"/>
      <c r="I103" s="110"/>
      <c r="J103" s="111"/>
    </row>
  </sheetData>
  <sheetProtection selectLockedCells="1"/>
  <conditionalFormatting sqref="E4:E6 E14:E103">
    <cfRule type="expression" dxfId="63" priority="2">
      <formula>AND($D4&gt;1,$D4&lt;&gt;"")</formula>
    </cfRule>
  </conditionalFormatting>
  <conditionalFormatting sqref="E7:E13">
    <cfRule type="expression" dxfId="62" priority="1">
      <formula>AND($D7&gt;1,$D7&lt;&gt;"")</formula>
    </cfRule>
  </conditionalFormatting>
  <dataValidations count="1">
    <dataValidation type="list" allowBlank="1" showInputMessage="1" showErrorMessage="1" sqref="C4:C103" xr:uid="{969E41B6-C78A-4F3A-B89D-7FD3EE8841E3}">
      <formula1>"New, Ongoing"</formula1>
    </dataValidation>
  </dataValidations>
  <hyperlinks>
    <hyperlink ref="H1" location="'Partner Info and ToC'!A11" display="Return to Table of Contents" xr:uid="{718C131D-6679-43FF-9A32-5F4E4C876C5F}"/>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picklists!$D$2:$D$4</xm:f>
          </x14:formula1>
          <xm:sqref>E4:E103</xm:sqref>
        </x14:dataValidation>
        <x14:dataValidation type="list" allowBlank="1" showInputMessage="1" showErrorMessage="1" xr:uid="{00000000-0002-0000-0000-000004000000}">
          <x14:formula1>
            <xm:f>picklists!$B$2:$B$6</xm:f>
          </x14:formula1>
          <xm:sqref>H4:H103</xm:sqref>
        </x14:dataValidation>
        <x14:dataValidation type="list" allowBlank="1" showInputMessage="1" showErrorMessage="1" xr:uid="{00000000-0002-0000-0000-000001000000}">
          <x14:formula1>
            <xm:f>OFFSET(picklists!$A$2,0,0,COUNTA(picklists!$A:$A)-1)</xm:f>
          </x14:formula1>
          <xm:sqref>A4:A103</xm:sqref>
        </x14:dataValidation>
        <x14:dataValidation type="list" allowBlank="1" showInputMessage="1" showErrorMessage="1" xr:uid="{772B0E43-70A6-42E4-AE24-15B163193D2D}">
          <x14:formula1>
            <xm:f>production_activities!$A$2:$A$93</xm:f>
          </x14:formula1>
          <xm:sqref>B4:B103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6FA2-64F4-447F-BD44-BF0EFF5CD325}">
  <dimension ref="A1:J21"/>
  <sheetViews>
    <sheetView showGridLines="0" workbookViewId="0"/>
  </sheetViews>
  <sheetFormatPr defaultColWidth="0" defaultRowHeight="14.3" zeroHeight="1" x14ac:dyDescent="0.25"/>
  <cols>
    <col min="1" max="1" width="50.875" style="15" bestFit="1" customWidth="1"/>
    <col min="2" max="2" width="19.375" style="15" customWidth="1"/>
    <col min="3" max="3" width="22.25" style="15" bestFit="1" customWidth="1"/>
    <col min="4" max="10" width="9.125" style="15" customWidth="1"/>
    <col min="11" max="16384" width="9.125" style="15" hidden="1"/>
  </cols>
  <sheetData>
    <row r="1" spans="1:8" ht="15.8" x14ac:dyDescent="0.25">
      <c r="A1" s="113" t="s">
        <v>168</v>
      </c>
    </row>
    <row r="2" spans="1:8" ht="14.95" x14ac:dyDescent="0.25"/>
    <row r="3" spans="1:8" ht="15.8" x14ac:dyDescent="0.25">
      <c r="A3" s="113" t="s">
        <v>143</v>
      </c>
    </row>
    <row r="4" spans="1:8" ht="14.95" x14ac:dyDescent="0.25">
      <c r="A4" s="19" t="s">
        <v>162</v>
      </c>
    </row>
    <row r="5" spans="1:8" ht="17.350000000000001" x14ac:dyDescent="0.25">
      <c r="A5" s="114" t="s">
        <v>175</v>
      </c>
      <c r="B5" s="115">
        <v>170</v>
      </c>
      <c r="C5" s="15" t="s">
        <v>144</v>
      </c>
    </row>
    <row r="6" spans="1:8" ht="16.5" customHeight="1" x14ac:dyDescent="0.25">
      <c r="A6" s="114" t="s">
        <v>177</v>
      </c>
      <c r="B6" s="116">
        <v>0.9</v>
      </c>
      <c r="C6" s="15" t="s">
        <v>145</v>
      </c>
    </row>
    <row r="7" spans="1:8" ht="14.95" x14ac:dyDescent="0.25"/>
    <row r="8" spans="1:8" ht="15.8" x14ac:dyDescent="0.25">
      <c r="A8" s="113" t="s">
        <v>132</v>
      </c>
    </row>
    <row r="9" spans="1:8" ht="14.95" x14ac:dyDescent="0.25">
      <c r="A9" s="19" t="s">
        <v>151</v>
      </c>
      <c r="B9" s="16" t="s">
        <v>170</v>
      </c>
    </row>
    <row r="10" spans="1:8" ht="14.95" x14ac:dyDescent="0.25">
      <c r="A10" s="117" t="s">
        <v>152</v>
      </c>
      <c r="B10" s="118">
        <f>1.39</f>
        <v>1.39</v>
      </c>
      <c r="C10" s="15" t="s">
        <v>169</v>
      </c>
    </row>
    <row r="11" spans="1:8" ht="14.95" x14ac:dyDescent="0.25">
      <c r="A11" s="117" t="s">
        <v>153</v>
      </c>
      <c r="B11" s="119">
        <f>37.3</f>
        <v>37.299999999999997</v>
      </c>
      <c r="C11" s="15" t="s">
        <v>169</v>
      </c>
    </row>
    <row r="12" spans="1:8" ht="14.95" x14ac:dyDescent="0.25"/>
    <row r="13" spans="1:8" ht="14.95" x14ac:dyDescent="0.25">
      <c r="A13" s="19" t="s">
        <v>162</v>
      </c>
    </row>
    <row r="14" spans="1:8" ht="14.95" x14ac:dyDescent="0.25">
      <c r="A14" s="120" t="s">
        <v>163</v>
      </c>
      <c r="B14" s="121">
        <f>24*365</f>
        <v>8760</v>
      </c>
      <c r="C14" s="15" t="s">
        <v>164</v>
      </c>
    </row>
    <row r="15" spans="1:8" ht="14.3" customHeight="1" x14ac:dyDescent="0.25">
      <c r="A15" s="120" t="s">
        <v>165</v>
      </c>
      <c r="B15" s="122">
        <v>0.82099999999999995</v>
      </c>
      <c r="C15" s="163" t="s">
        <v>173</v>
      </c>
      <c r="D15" s="163"/>
      <c r="E15" s="163"/>
      <c r="F15" s="163"/>
      <c r="G15" s="163"/>
      <c r="H15" s="163"/>
    </row>
    <row r="16" spans="1:8" x14ac:dyDescent="0.25">
      <c r="C16" s="163"/>
      <c r="D16" s="163"/>
      <c r="E16" s="163"/>
      <c r="F16" s="163"/>
      <c r="G16" s="163"/>
      <c r="H16" s="163"/>
    </row>
    <row r="17" spans="1:8" x14ac:dyDescent="0.25">
      <c r="C17" s="163"/>
      <c r="D17" s="163"/>
      <c r="E17" s="163"/>
      <c r="F17" s="163"/>
      <c r="G17" s="163"/>
      <c r="H17" s="163"/>
    </row>
    <row r="18" spans="1:8" ht="14.95" x14ac:dyDescent="0.25"/>
    <row r="19" spans="1:8" ht="14.95" x14ac:dyDescent="0.25">
      <c r="A19" s="15" t="s">
        <v>174</v>
      </c>
    </row>
    <row r="20" spans="1:8" ht="16.3" x14ac:dyDescent="0.25">
      <c r="A20" s="15" t="s">
        <v>176</v>
      </c>
    </row>
    <row r="21" spans="1:8" ht="16.3" x14ac:dyDescent="0.25">
      <c r="A21" s="15" t="s">
        <v>178</v>
      </c>
    </row>
  </sheetData>
  <sheetProtection algorithmName="SHA-512" hashValue="T31RXVbcaluzYv9HAuczJ/GsInwxRJ3bmHmisqPEUTJXlip0HPfsBvE1f5zEqavwZSTZoAqMyRbUAnqLF6NLWg==" saltValue="oCPMHC8oDacDWky5zcBPnA==" spinCount="100000" sheet="1" objects="1" scenarios="1" selectLockedCells="1"/>
  <mergeCells count="1">
    <mergeCell ref="C15:H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9468-E4B7-4C0B-94C0-57336C84BC0C}">
  <dimension ref="A1:M25"/>
  <sheetViews>
    <sheetView zoomScaleNormal="100" workbookViewId="0">
      <selection activeCell="C2" sqref="C2"/>
    </sheetView>
  </sheetViews>
  <sheetFormatPr defaultColWidth="9.125" defaultRowHeight="14.3" x14ac:dyDescent="0.25"/>
  <cols>
    <col min="1" max="1" width="11" customWidth="1"/>
    <col min="2" max="2" width="12.875" style="6" bestFit="1" customWidth="1"/>
    <col min="3" max="3" width="20.375" bestFit="1" customWidth="1"/>
    <col min="4" max="4" width="12.125" style="6" bestFit="1" customWidth="1"/>
    <col min="5" max="5" width="10.25" bestFit="1" customWidth="1"/>
    <col min="6" max="6" width="14.875" bestFit="1" customWidth="1"/>
    <col min="7" max="7" width="15" bestFit="1" customWidth="1"/>
    <col min="8" max="8" width="16.25" bestFit="1" customWidth="1"/>
    <col min="9" max="9" width="16.375" bestFit="1" customWidth="1"/>
    <col min="10" max="10" width="41.75" customWidth="1"/>
    <col min="11" max="11" width="57.75" customWidth="1"/>
    <col min="12" max="12" width="28.625" style="7" customWidth="1"/>
    <col min="13" max="13" width="23.625" customWidth="1"/>
  </cols>
  <sheetData>
    <row r="1" spans="1:13" x14ac:dyDescent="0.25">
      <c r="A1" t="s">
        <v>208</v>
      </c>
      <c r="B1" s="6" t="s">
        <v>209</v>
      </c>
      <c r="C1" t="s">
        <v>210</v>
      </c>
      <c r="D1" s="6" t="s">
        <v>211</v>
      </c>
      <c r="E1" t="s">
        <v>212</v>
      </c>
      <c r="F1" t="s">
        <v>213</v>
      </c>
      <c r="G1" t="s">
        <v>214</v>
      </c>
      <c r="H1" t="s">
        <v>215</v>
      </c>
      <c r="I1" t="s">
        <v>216</v>
      </c>
      <c r="J1" t="s">
        <v>217</v>
      </c>
      <c r="K1" t="s">
        <v>218</v>
      </c>
      <c r="L1" s="7" t="s">
        <v>219</v>
      </c>
      <c r="M1" t="s">
        <v>220</v>
      </c>
    </row>
    <row r="2" spans="1:13" x14ac:dyDescent="0.25">
      <c r="A2" s="6" t="str">
        <f>'Partner Info and ToC'!$D$1</f>
        <v>Production</v>
      </c>
      <c r="B2" s="6">
        <f>'Partner Info and ToC'!$B$5</f>
        <v>2020</v>
      </c>
      <c r="C2" s="6" t="e">
        <f>VLOOKUP('Partner Info and ToC'!$D$4,production_partners!A:B,2,FALSE)</f>
        <v>#N/A</v>
      </c>
      <c r="D2" s="6">
        <f>'Dehydrator Vents'!A5</f>
        <v>0</v>
      </c>
      <c r="E2" t="str">
        <f>'Dehydrator Vents'!D5</f>
        <v/>
      </c>
      <c r="G2" s="6">
        <f>VLOOKUP("Install flash tank separators on glycol dehydrators",production_activities!A:D,3,FALSE)</f>
        <v>61</v>
      </c>
      <c r="H2" s="8" t="str">
        <f>_xlfn.SWITCH('Dehydrator Vents'!F5,"Default",'Dehydrator Vents'!I5,"Standard",'Dehydrator Vents'!M5,"Other",'Dehydrator Vents'!N5,"--")</f>
        <v>--</v>
      </c>
      <c r="I2">
        <f>'Dehydrator Vents'!F5</f>
        <v>0</v>
      </c>
      <c r="J2" t="str">
        <f>IF(ISBLANK('Dehydrator Vents'!P5),"",'Dehydrator Vents'!P5)</f>
        <v/>
      </c>
      <c r="K2" t="str">
        <f>_xlfn.SWITCH('Dehydrator Vents'!F5,"Default","[Number of Flash Tank Separators Installed] x [Average Gas Throughput] x [Emission_Factor] x [Efficiency] / 1000","Standard","[TEG Circulation Rate] x [Methane Entrainment Rate] x [Hours of Operation] x [Efficiency] / 1000","Other",'Dehydrator Vents'!O5,"--")</f>
        <v>--</v>
      </c>
      <c r="L2" s="7" t="str">
        <f>_xlfn.SWITCH('Dehydrator Vents'!F5,"Default",'Dehydrator Vents'!G5&amp;","&amp;'Dehydrator Vents'!H5&amp;","&amp;Emission_Factor&amp;","&amp;Efficiency,"Standard",'Dehydrator Vents'!J5&amp;","&amp;'Dehydrator Vents'!K5&amp;","&amp;'Dehydrator Vents'!L5&amp;","&amp;Efficiency,"Other",'Dehydrator Vents'!N5,"--")</f>
        <v>--</v>
      </c>
      <c r="M2" s="7" t="str">
        <f>'Partner Info and ToC'!$A$3</f>
        <v>RS2021PRODv1</v>
      </c>
    </row>
    <row r="3" spans="1:13" x14ac:dyDescent="0.25">
      <c r="A3" s="6" t="str">
        <f>'Partner Info and ToC'!$D$1</f>
        <v>Production</v>
      </c>
      <c r="B3" s="6">
        <f>'Partner Info and ToC'!$B$5</f>
        <v>2020</v>
      </c>
      <c r="C3" s="6" t="e">
        <f>VLOOKUP('Partner Info and ToC'!$D$4,production_partners!A:B,2,FALSE)</f>
        <v>#N/A</v>
      </c>
      <c r="D3" s="6">
        <f>'Dehydrator Vents'!A6</f>
        <v>0</v>
      </c>
      <c r="E3" t="str">
        <f>'Dehydrator Vents'!D6</f>
        <v/>
      </c>
      <c r="G3" s="6">
        <f>VLOOKUP("Install flash tank separators on glycol dehydrators",production_activities!A:D,3,FALSE)</f>
        <v>61</v>
      </c>
      <c r="H3" s="8" t="str">
        <f>_xlfn.SWITCH('Dehydrator Vents'!F6,"Default",'Dehydrator Vents'!I6,"Standard",'Dehydrator Vents'!M6,"Other",'Dehydrator Vents'!N6,"--")</f>
        <v>--</v>
      </c>
      <c r="I3">
        <f>'Dehydrator Vents'!F6</f>
        <v>0</v>
      </c>
      <c r="J3" t="str">
        <f>IF(ISBLANK('Dehydrator Vents'!P6),"",'Dehydrator Vents'!P6)</f>
        <v/>
      </c>
      <c r="K3" t="str">
        <f>_xlfn.SWITCH('Dehydrator Vents'!F6,"Default","[Number of Flash Tank Separators Installed] x [Average Gas Throughput] x [Emission_Factor] x [Efficiency] / 1000","Standard","[TEG Circulation Rate] x [Methane Entrainment Rate] x [Hours of Operation] x [Efficiency] / 1000","Other",'Dehydrator Vents'!O6,"--")</f>
        <v>--</v>
      </c>
      <c r="L3" s="7" t="str">
        <f>_xlfn.SWITCH('Dehydrator Vents'!F6,"Default",'Dehydrator Vents'!G6&amp;","&amp;'Dehydrator Vents'!H6&amp;","&amp;Emission_Factor&amp;","&amp;Efficiency,"Standard",'Dehydrator Vents'!J6&amp;","&amp;'Dehydrator Vents'!K6&amp;","&amp;'Dehydrator Vents'!L6&amp;","&amp;Efficiency,"Other",'Dehydrator Vents'!N6,"--")</f>
        <v>--</v>
      </c>
      <c r="M3" s="7" t="str">
        <f>'Partner Info and ToC'!$A$3</f>
        <v>RS2021PRODv1</v>
      </c>
    </row>
    <row r="4" spans="1:13" x14ac:dyDescent="0.25">
      <c r="A4" s="6" t="str">
        <f>'Partner Info and ToC'!$D$1</f>
        <v>Production</v>
      </c>
      <c r="B4" s="6">
        <f>'Partner Info and ToC'!$B$5</f>
        <v>2020</v>
      </c>
      <c r="C4" s="6" t="e">
        <f>VLOOKUP('Partner Info and ToC'!$D$4,production_partners!A:B,2,FALSE)</f>
        <v>#N/A</v>
      </c>
      <c r="D4" s="6">
        <f>'Dehydrator Vents'!A7</f>
        <v>0</v>
      </c>
      <c r="E4" t="str">
        <f>'Dehydrator Vents'!D7</f>
        <v/>
      </c>
      <c r="G4" s="6">
        <f>VLOOKUP("Install flash tank separators on glycol dehydrators",production_activities!A:D,3,FALSE)</f>
        <v>61</v>
      </c>
      <c r="H4" s="8" t="str">
        <f>_xlfn.SWITCH('Dehydrator Vents'!F7,"Default",'Dehydrator Vents'!I7,"Standard",'Dehydrator Vents'!M7,"Other",'Dehydrator Vents'!N7,"--")</f>
        <v>--</v>
      </c>
      <c r="I4">
        <f>'Dehydrator Vents'!F7</f>
        <v>0</v>
      </c>
      <c r="J4" t="str">
        <f>IF(ISBLANK('Dehydrator Vents'!P7),"",'Dehydrator Vents'!P7)</f>
        <v/>
      </c>
      <c r="K4" t="str">
        <f>_xlfn.SWITCH('Dehydrator Vents'!F7,"Default","[Number of Flash Tank Separators Installed] x [Average Gas Throughput] x [Emission_Factor] x [Efficiency] / 1000","Standard","[TEG Circulation Rate] x [Methane Entrainment Rate] x [Hours of Operation] x [Efficiency] / 1000","Other",'Dehydrator Vents'!O7,"--")</f>
        <v>--</v>
      </c>
      <c r="L4" s="7" t="str">
        <f>_xlfn.SWITCH('Dehydrator Vents'!F7,"Default",'Dehydrator Vents'!G7&amp;","&amp;'Dehydrator Vents'!H7&amp;","&amp;Emission_Factor&amp;","&amp;Efficiency,"Standard",'Dehydrator Vents'!J7&amp;","&amp;'Dehydrator Vents'!K7&amp;","&amp;'Dehydrator Vents'!L7&amp;","&amp;Efficiency,"Other",'Dehydrator Vents'!N7,"--")</f>
        <v>--</v>
      </c>
      <c r="M4" s="7" t="str">
        <f>'Partner Info and ToC'!$A$3</f>
        <v>RS2021PRODv1</v>
      </c>
    </row>
    <row r="5" spans="1:13" x14ac:dyDescent="0.25">
      <c r="A5" s="6" t="str">
        <f>'Partner Info and ToC'!$D$1</f>
        <v>Production</v>
      </c>
      <c r="B5" s="6">
        <f>'Partner Info and ToC'!$B$5</f>
        <v>2020</v>
      </c>
      <c r="C5" s="6" t="e">
        <f>VLOOKUP('Partner Info and ToC'!$D$4,production_partners!A:B,2,FALSE)</f>
        <v>#N/A</v>
      </c>
      <c r="D5" s="6">
        <f>'Dehydrator Vents'!A8</f>
        <v>0</v>
      </c>
      <c r="E5" t="str">
        <f>'Dehydrator Vents'!D8</f>
        <v/>
      </c>
      <c r="G5" s="6">
        <f>VLOOKUP("Install flash tank separators on glycol dehydrators",production_activities!A:D,3,FALSE)</f>
        <v>61</v>
      </c>
      <c r="H5" s="8" t="str">
        <f>_xlfn.SWITCH('Dehydrator Vents'!F8,"Default",'Dehydrator Vents'!I8,"Standard",'Dehydrator Vents'!M8,"Other",'Dehydrator Vents'!N8,"--")</f>
        <v>--</v>
      </c>
      <c r="I5">
        <f>'Dehydrator Vents'!F8</f>
        <v>0</v>
      </c>
      <c r="J5" t="str">
        <f>IF(ISBLANK('Dehydrator Vents'!P8),"",'Dehydrator Vents'!P8)</f>
        <v/>
      </c>
      <c r="K5" t="str">
        <f>_xlfn.SWITCH('Dehydrator Vents'!F8,"Default","[Number of Flash Tank Separators Installed] x [Average Gas Throughput] x [Emission_Factor] x [Efficiency] / 1000","Standard","[TEG Circulation Rate] x [Methane Entrainment Rate] x [Hours of Operation] x [Efficiency] / 1000","Other",'Dehydrator Vents'!O8,"--")</f>
        <v>--</v>
      </c>
      <c r="L5" s="7" t="str">
        <f>_xlfn.SWITCH('Dehydrator Vents'!F8,"Default",'Dehydrator Vents'!G8&amp;","&amp;'Dehydrator Vents'!H8&amp;","&amp;Emission_Factor&amp;","&amp;Efficiency,"Standard",'Dehydrator Vents'!J8&amp;","&amp;'Dehydrator Vents'!K8&amp;","&amp;'Dehydrator Vents'!L8&amp;","&amp;Efficiency,"Other",'Dehydrator Vents'!N8,"--")</f>
        <v>--</v>
      </c>
      <c r="M5" s="7" t="str">
        <f>'Partner Info and ToC'!$A$3</f>
        <v>RS2021PRODv1</v>
      </c>
    </row>
    <row r="6" spans="1:13" x14ac:dyDescent="0.25">
      <c r="A6" s="6" t="str">
        <f>'Partner Info and ToC'!$D$1</f>
        <v>Production</v>
      </c>
      <c r="B6" s="6">
        <f>'Partner Info and ToC'!$B$5</f>
        <v>2020</v>
      </c>
      <c r="C6" s="6" t="e">
        <f>VLOOKUP('Partner Info and ToC'!$D$4,production_partners!A:B,2,FALSE)</f>
        <v>#N/A</v>
      </c>
      <c r="D6" s="6">
        <f>'Dehydrator Vents'!A9</f>
        <v>0</v>
      </c>
      <c r="E6" t="str">
        <f>'Dehydrator Vents'!D9</f>
        <v/>
      </c>
      <c r="G6" s="6">
        <f>VLOOKUP("Install flash tank separators on glycol dehydrators",production_activities!A:D,3,FALSE)</f>
        <v>61</v>
      </c>
      <c r="H6" s="8" t="str">
        <f>_xlfn.SWITCH('Dehydrator Vents'!F9,"Default",'Dehydrator Vents'!I9,"Standard",'Dehydrator Vents'!M9,"Other",'Dehydrator Vents'!N9,"--")</f>
        <v>--</v>
      </c>
      <c r="I6">
        <f>'Dehydrator Vents'!F9</f>
        <v>0</v>
      </c>
      <c r="J6" t="str">
        <f>IF(ISBLANK('Dehydrator Vents'!P9),"",'Dehydrator Vents'!P9)</f>
        <v/>
      </c>
      <c r="K6" t="str">
        <f>_xlfn.SWITCH('Dehydrator Vents'!F9,"Default","[Number of Flash Tank Separators Installed] x [Average Gas Throughput] x [Emission_Factor] x [Efficiency] / 1000","Standard","[TEG Circulation Rate] x [Methane Entrainment Rate] x [Hours of Operation] x [Efficiency] / 1000","Other",'Dehydrator Vents'!O9,"--")</f>
        <v>--</v>
      </c>
      <c r="L6" s="7" t="str">
        <f>_xlfn.SWITCH('Dehydrator Vents'!F9,"Default",'Dehydrator Vents'!G9&amp;","&amp;'Dehydrator Vents'!H9&amp;","&amp;Emission_Factor&amp;","&amp;Efficiency,"Standard",'Dehydrator Vents'!J9&amp;","&amp;'Dehydrator Vents'!K9&amp;","&amp;'Dehydrator Vents'!L9&amp;","&amp;Efficiency,"Other",'Dehydrator Vents'!N9,"--")</f>
        <v>--</v>
      </c>
      <c r="M6" s="7" t="str">
        <f>'Partner Info and ToC'!$A$3</f>
        <v>RS2021PRODv1</v>
      </c>
    </row>
    <row r="7" spans="1:13" x14ac:dyDescent="0.25">
      <c r="A7" s="6" t="str">
        <f>'Partner Info and ToC'!$D$1</f>
        <v>Production</v>
      </c>
      <c r="B7" s="6">
        <f>'Partner Info and ToC'!$B$5</f>
        <v>2020</v>
      </c>
      <c r="C7" s="6" t="e">
        <f>VLOOKUP('Partner Info and ToC'!$D$4,production_partners!A:B,2,FALSE)</f>
        <v>#N/A</v>
      </c>
      <c r="D7" s="6">
        <f>'Dehydrator Vents'!A10</f>
        <v>0</v>
      </c>
      <c r="E7" t="str">
        <f>'Dehydrator Vents'!D10</f>
        <v/>
      </c>
      <c r="G7" s="6">
        <f>VLOOKUP("Install flash tank separators on glycol dehydrators",production_activities!A:D,3,FALSE)</f>
        <v>61</v>
      </c>
      <c r="H7" s="8" t="str">
        <f>_xlfn.SWITCH('Dehydrator Vents'!F10,"Default",'Dehydrator Vents'!I10,"Standard",'Dehydrator Vents'!M10,"Other",'Dehydrator Vents'!N10,"--")</f>
        <v>--</v>
      </c>
      <c r="I7">
        <f>'Dehydrator Vents'!F10</f>
        <v>0</v>
      </c>
      <c r="J7" t="str">
        <f>IF(ISBLANK('Dehydrator Vents'!P10),"",'Dehydrator Vents'!P10)</f>
        <v/>
      </c>
      <c r="K7" t="str">
        <f>_xlfn.SWITCH('Dehydrator Vents'!F10,"Default","[Number of Flash Tank Separators Installed] x [Average Gas Throughput] x [Emission_Factor] x [Efficiency] / 1000","Standard","[TEG Circulation Rate] x [Methane Entrainment Rate] x [Hours of Operation] x [Efficiency] / 1000","Other",'Dehydrator Vents'!O10,"--")</f>
        <v>--</v>
      </c>
      <c r="L7" s="7" t="str">
        <f>_xlfn.SWITCH('Dehydrator Vents'!F10,"Default",'Dehydrator Vents'!G10&amp;","&amp;'Dehydrator Vents'!H10&amp;","&amp;Emission_Factor&amp;","&amp;Efficiency,"Standard",'Dehydrator Vents'!J10&amp;","&amp;'Dehydrator Vents'!K10&amp;","&amp;'Dehydrator Vents'!L10&amp;","&amp;Efficiency,"Other",'Dehydrator Vents'!N10,"--")</f>
        <v>--</v>
      </c>
      <c r="M7" s="7" t="str">
        <f>'Partner Info and ToC'!$A$3</f>
        <v>RS2021PRODv1</v>
      </c>
    </row>
    <row r="8" spans="1:13" x14ac:dyDescent="0.25">
      <c r="A8" s="6" t="str">
        <f>'Partner Info and ToC'!$D$1</f>
        <v>Production</v>
      </c>
      <c r="B8" s="6">
        <f>'Partner Info and ToC'!$B$5</f>
        <v>2020</v>
      </c>
      <c r="C8" s="6" t="e">
        <f>VLOOKUP('Partner Info and ToC'!$D$4,production_partners!A:B,2,FALSE)</f>
        <v>#N/A</v>
      </c>
      <c r="D8" s="6">
        <f>'Dehydrator Vents'!A11</f>
        <v>0</v>
      </c>
      <c r="E8" t="str">
        <f>'Dehydrator Vents'!D11</f>
        <v/>
      </c>
      <c r="G8" s="6">
        <f>VLOOKUP("Install flash tank separators on glycol dehydrators",production_activities!A:D,3,FALSE)</f>
        <v>61</v>
      </c>
      <c r="H8" s="8" t="str">
        <f>_xlfn.SWITCH('Dehydrator Vents'!F11,"Default",'Dehydrator Vents'!I11,"Standard",'Dehydrator Vents'!M11,"Other",'Dehydrator Vents'!N11,"--")</f>
        <v>--</v>
      </c>
      <c r="I8">
        <f>'Dehydrator Vents'!F11</f>
        <v>0</v>
      </c>
      <c r="J8" t="str">
        <f>IF(ISBLANK('Dehydrator Vents'!P11),"",'Dehydrator Vents'!P11)</f>
        <v/>
      </c>
      <c r="K8" t="str">
        <f>_xlfn.SWITCH('Dehydrator Vents'!F11,"Default","[Number of Flash Tank Separators Installed] x [Average Gas Throughput] x [Emission_Factor] x [Efficiency] / 1000","Standard","[TEG Circulation Rate] x [Methane Entrainment Rate] x [Hours of Operation] x [Efficiency] / 1000","Other",'Dehydrator Vents'!O11,"--")</f>
        <v>--</v>
      </c>
      <c r="L8" s="7" t="str">
        <f>_xlfn.SWITCH('Dehydrator Vents'!F11,"Default",'Dehydrator Vents'!G11&amp;","&amp;'Dehydrator Vents'!H11&amp;","&amp;Emission_Factor&amp;","&amp;Efficiency,"Standard",'Dehydrator Vents'!J11&amp;","&amp;'Dehydrator Vents'!K11&amp;","&amp;'Dehydrator Vents'!L11&amp;","&amp;Efficiency,"Other",'Dehydrator Vents'!N11,"--")</f>
        <v>--</v>
      </c>
      <c r="M8" s="7" t="str">
        <f>'Partner Info and ToC'!$A$3</f>
        <v>RS2021PRODv1</v>
      </c>
    </row>
    <row r="9" spans="1:13" x14ac:dyDescent="0.25">
      <c r="A9" s="6" t="str">
        <f>'Partner Info and ToC'!$D$1</f>
        <v>Production</v>
      </c>
      <c r="B9" s="6">
        <f>'Partner Info and ToC'!$B$5</f>
        <v>2020</v>
      </c>
      <c r="C9" s="6" t="e">
        <f>VLOOKUP('Partner Info and ToC'!$D$4,production_partners!A:B,2,FALSE)</f>
        <v>#N/A</v>
      </c>
      <c r="D9" s="6">
        <f>'Dehydrator Vents'!A12</f>
        <v>0</v>
      </c>
      <c r="E9" t="str">
        <f>'Dehydrator Vents'!D12</f>
        <v/>
      </c>
      <c r="G9" s="6">
        <f>VLOOKUP("Install flash tank separators on glycol dehydrators",production_activities!A:D,3,FALSE)</f>
        <v>61</v>
      </c>
      <c r="H9" s="8" t="str">
        <f>_xlfn.SWITCH('Dehydrator Vents'!F12,"Default",'Dehydrator Vents'!I12,"Standard",'Dehydrator Vents'!M12,"Other",'Dehydrator Vents'!N12,"--")</f>
        <v>--</v>
      </c>
      <c r="I9">
        <f>'Dehydrator Vents'!F12</f>
        <v>0</v>
      </c>
      <c r="J9" t="str">
        <f>IF(ISBLANK('Dehydrator Vents'!P12),"",'Dehydrator Vents'!P12)</f>
        <v/>
      </c>
      <c r="K9" t="str">
        <f>_xlfn.SWITCH('Dehydrator Vents'!F12,"Default","[Number of Flash Tank Separators Installed] x [Average Gas Throughput] x [Emission_Factor] x [Efficiency] / 1000","Standard","[TEG Circulation Rate] x [Methane Entrainment Rate] x [Hours of Operation] x [Efficiency] / 1000","Other",'Dehydrator Vents'!O12,"--")</f>
        <v>--</v>
      </c>
      <c r="L9" s="7" t="str">
        <f>_xlfn.SWITCH('Dehydrator Vents'!F12,"Default",'Dehydrator Vents'!G12&amp;","&amp;'Dehydrator Vents'!H12&amp;","&amp;Emission_Factor&amp;","&amp;Efficiency,"Standard",'Dehydrator Vents'!J12&amp;","&amp;'Dehydrator Vents'!K12&amp;","&amp;'Dehydrator Vents'!L12&amp;","&amp;Efficiency,"Other",'Dehydrator Vents'!N12,"--")</f>
        <v>--</v>
      </c>
      <c r="M9" s="7" t="str">
        <f>'Partner Info and ToC'!$A$3</f>
        <v>RS2021PRODv1</v>
      </c>
    </row>
    <row r="10" spans="1:13" x14ac:dyDescent="0.25">
      <c r="A10" s="6" t="str">
        <f>'Partner Info and ToC'!$D$1</f>
        <v>Production</v>
      </c>
      <c r="B10" s="6">
        <f>'Partner Info and ToC'!$B$5</f>
        <v>2020</v>
      </c>
      <c r="C10" s="6" t="e">
        <f>VLOOKUP('Partner Info and ToC'!$D$4,production_partners!A:B,2,FALSE)</f>
        <v>#N/A</v>
      </c>
      <c r="D10" s="6">
        <f>'Dehydrator Vents'!A13</f>
        <v>0</v>
      </c>
      <c r="E10" t="str">
        <f>'Dehydrator Vents'!D13</f>
        <v/>
      </c>
      <c r="G10" s="6">
        <f>VLOOKUP("Install flash tank separators on glycol dehydrators",production_activities!A:D,3,FALSE)</f>
        <v>61</v>
      </c>
      <c r="H10" s="8" t="str">
        <f>_xlfn.SWITCH('Dehydrator Vents'!F13,"Default",'Dehydrator Vents'!I13,"Standard",'Dehydrator Vents'!M13,"Other",'Dehydrator Vents'!N13,"--")</f>
        <v>--</v>
      </c>
      <c r="I10">
        <f>'Dehydrator Vents'!F13</f>
        <v>0</v>
      </c>
      <c r="J10" t="str">
        <f>IF(ISBLANK('Dehydrator Vents'!P13),"",'Dehydrator Vents'!P13)</f>
        <v/>
      </c>
      <c r="K10" t="str">
        <f>_xlfn.SWITCH('Dehydrator Vents'!F13,"Default","[Number of Flash Tank Separators Installed] x [Average Gas Throughput] x [Emission_Factor] x [Efficiency] / 1000","Standard","[TEG Circulation Rate] x [Methane Entrainment Rate] x [Hours of Operation] x [Efficiency] / 1000","Other",'Dehydrator Vents'!O13,"--")</f>
        <v>--</v>
      </c>
      <c r="L10" s="7" t="str">
        <f>_xlfn.SWITCH('Dehydrator Vents'!F13,"Default",'Dehydrator Vents'!G13&amp;","&amp;'Dehydrator Vents'!H13&amp;","&amp;Emission_Factor&amp;","&amp;Efficiency,"Standard",'Dehydrator Vents'!J13&amp;","&amp;'Dehydrator Vents'!K13&amp;","&amp;'Dehydrator Vents'!L13&amp;","&amp;Efficiency,"Other",'Dehydrator Vents'!N13,"--")</f>
        <v>--</v>
      </c>
      <c r="M10" s="7" t="str">
        <f>'Partner Info and ToC'!$A$3</f>
        <v>RS2021PRODv1</v>
      </c>
    </row>
    <row r="11" spans="1:13" x14ac:dyDescent="0.25">
      <c r="A11" s="6" t="str">
        <f>'Partner Info and ToC'!$D$1</f>
        <v>Production</v>
      </c>
      <c r="B11" s="6">
        <f>'Partner Info and ToC'!$B$5</f>
        <v>2020</v>
      </c>
      <c r="C11" s="6" t="e">
        <f>VLOOKUP('Partner Info and ToC'!$D$4,production_partners!A:B,2,FALSE)</f>
        <v>#N/A</v>
      </c>
      <c r="D11" s="6">
        <f>'Dehydrator Vents'!A14</f>
        <v>0</v>
      </c>
      <c r="E11" t="str">
        <f>'Dehydrator Vents'!D14</f>
        <v/>
      </c>
      <c r="G11" s="6">
        <f>VLOOKUP("Install flash tank separators on glycol dehydrators",production_activities!A:D,3,FALSE)</f>
        <v>61</v>
      </c>
      <c r="H11" s="8" t="str">
        <f>_xlfn.SWITCH('Dehydrator Vents'!F14,"Default",'Dehydrator Vents'!I14,"Standard",'Dehydrator Vents'!M14,"Other",'Dehydrator Vents'!N14,"--")</f>
        <v>--</v>
      </c>
      <c r="I11">
        <f>'Dehydrator Vents'!F14</f>
        <v>0</v>
      </c>
      <c r="J11" t="str">
        <f>IF(ISBLANK('Dehydrator Vents'!P14),"",'Dehydrator Vents'!P14)</f>
        <v/>
      </c>
      <c r="K11" t="str">
        <f>_xlfn.SWITCH('Dehydrator Vents'!F14,"Default","[Number of Flash Tank Separators Installed] x [Average Gas Throughput] x [Emission_Factor] x [Efficiency] / 1000","Standard","[TEG Circulation Rate] x [Methane Entrainment Rate] x [Hours of Operation] x [Efficiency] / 1000","Other",'Dehydrator Vents'!O14,"--")</f>
        <v>--</v>
      </c>
      <c r="L11" s="7" t="str">
        <f>_xlfn.SWITCH('Dehydrator Vents'!F14,"Default",'Dehydrator Vents'!G14&amp;","&amp;'Dehydrator Vents'!H14&amp;","&amp;Emission_Factor&amp;","&amp;Efficiency,"Standard",'Dehydrator Vents'!J14&amp;","&amp;'Dehydrator Vents'!K14&amp;","&amp;'Dehydrator Vents'!L14&amp;","&amp;Efficiency,"Other",'Dehydrator Vents'!N14,"--")</f>
        <v>--</v>
      </c>
      <c r="M11" s="7" t="str">
        <f>'Partner Info and ToC'!$A$3</f>
        <v>RS2021PRODv1</v>
      </c>
    </row>
    <row r="12" spans="1:13" x14ac:dyDescent="0.25">
      <c r="A12" s="6" t="str">
        <f>'Partner Info and ToC'!$D$1</f>
        <v>Production</v>
      </c>
      <c r="B12" s="6">
        <f>'Partner Info and ToC'!$B$5</f>
        <v>2020</v>
      </c>
      <c r="C12" s="6" t="e">
        <f>VLOOKUP('Partner Info and ToC'!$D$4,production_partners!A:B,2,FALSE)</f>
        <v>#N/A</v>
      </c>
      <c r="D12" s="6">
        <f>'Dehydrator Vents'!A15</f>
        <v>0</v>
      </c>
      <c r="E12" t="str">
        <f>'Dehydrator Vents'!D15</f>
        <v/>
      </c>
      <c r="G12" s="6">
        <f>VLOOKUP("Install flash tank separators on glycol dehydrators",production_activities!A:D,3,FALSE)</f>
        <v>61</v>
      </c>
      <c r="H12" s="8" t="str">
        <f>_xlfn.SWITCH('Dehydrator Vents'!F15,"Default",'Dehydrator Vents'!I15,"Standard",'Dehydrator Vents'!M15,"Other",'Dehydrator Vents'!N15,"--")</f>
        <v>--</v>
      </c>
      <c r="I12">
        <f>'Dehydrator Vents'!F15</f>
        <v>0</v>
      </c>
      <c r="J12" t="str">
        <f>IF(ISBLANK('Dehydrator Vents'!P15),"",'Dehydrator Vents'!P15)</f>
        <v/>
      </c>
      <c r="K12" t="str">
        <f>_xlfn.SWITCH('Dehydrator Vents'!F15,"Default","[Number of Flash Tank Separators Installed] x [Average Gas Throughput] x [Emission_Factor] x [Efficiency] / 1000","Standard","[TEG Circulation Rate] x [Methane Entrainment Rate] x [Hours of Operation] x [Efficiency] / 1000","Other",'Dehydrator Vents'!O15,"--")</f>
        <v>--</v>
      </c>
      <c r="L12" s="7" t="str">
        <f>_xlfn.SWITCH('Dehydrator Vents'!F15,"Default",'Dehydrator Vents'!G15&amp;","&amp;'Dehydrator Vents'!H15&amp;","&amp;Emission_Factor&amp;","&amp;Efficiency,"Standard",'Dehydrator Vents'!J15&amp;","&amp;'Dehydrator Vents'!K15&amp;","&amp;'Dehydrator Vents'!L15&amp;","&amp;Efficiency,"Other",'Dehydrator Vents'!N15,"--")</f>
        <v>--</v>
      </c>
      <c r="M12" s="7" t="str">
        <f>'Partner Info and ToC'!$A$3</f>
        <v>RS2021PRODv1</v>
      </c>
    </row>
    <row r="13" spans="1:13" x14ac:dyDescent="0.25">
      <c r="A13" s="6" t="str">
        <f>'Partner Info and ToC'!$D$1</f>
        <v>Production</v>
      </c>
      <c r="B13" s="6">
        <f>'Partner Info and ToC'!$B$5</f>
        <v>2020</v>
      </c>
      <c r="C13" s="6" t="e">
        <f>VLOOKUP('Partner Info and ToC'!$D$4,production_partners!A:B,2,FALSE)</f>
        <v>#N/A</v>
      </c>
      <c r="D13" s="6">
        <f>'Dehydrator Vents'!A16</f>
        <v>0</v>
      </c>
      <c r="E13" t="str">
        <f>'Dehydrator Vents'!D16</f>
        <v/>
      </c>
      <c r="G13" s="6">
        <f>VLOOKUP("Install flash tank separators on glycol dehydrators",production_activities!A:D,3,FALSE)</f>
        <v>61</v>
      </c>
      <c r="H13" s="8" t="str">
        <f>_xlfn.SWITCH('Dehydrator Vents'!F16,"Default",'Dehydrator Vents'!I16,"Standard",'Dehydrator Vents'!M16,"Other",'Dehydrator Vents'!N16,"--")</f>
        <v>--</v>
      </c>
      <c r="I13">
        <f>'Dehydrator Vents'!F16</f>
        <v>0</v>
      </c>
      <c r="J13" t="str">
        <f>IF(ISBLANK('Dehydrator Vents'!P16),"",'Dehydrator Vents'!P16)</f>
        <v/>
      </c>
      <c r="K13" t="str">
        <f>_xlfn.SWITCH('Dehydrator Vents'!F16,"Default","[Number of Flash Tank Separators Installed] x [Average Gas Throughput] x [Emission_Factor] x [Efficiency] / 1000","Standard","[TEG Circulation Rate] x [Methane Entrainment Rate] x [Hours of Operation] x [Efficiency] / 1000","Other",'Dehydrator Vents'!O16,"--")</f>
        <v>--</v>
      </c>
      <c r="L13" s="7" t="str">
        <f>_xlfn.SWITCH('Dehydrator Vents'!F16,"Default",'Dehydrator Vents'!G16&amp;","&amp;'Dehydrator Vents'!H16&amp;","&amp;Emission_Factor&amp;","&amp;Efficiency,"Standard",'Dehydrator Vents'!J16&amp;","&amp;'Dehydrator Vents'!K16&amp;","&amp;'Dehydrator Vents'!L16&amp;","&amp;Efficiency,"Other",'Dehydrator Vents'!N16,"--")</f>
        <v>--</v>
      </c>
      <c r="M13" s="7" t="str">
        <f>'Partner Info and ToC'!$A$3</f>
        <v>RS2021PRODv1</v>
      </c>
    </row>
    <row r="14" spans="1:13" x14ac:dyDescent="0.25">
      <c r="A14" s="6" t="str">
        <f>'Partner Info and ToC'!$D$1</f>
        <v>Production</v>
      </c>
      <c r="B14" s="6">
        <f>'Partner Info and ToC'!$B$5</f>
        <v>2020</v>
      </c>
      <c r="C14" s="6" t="e">
        <f>VLOOKUP('Partner Info and ToC'!$D$4,production_partners!A:B,2,FALSE)</f>
        <v>#N/A</v>
      </c>
      <c r="D14" s="6">
        <f>'Dehydrator Vents'!A17</f>
        <v>0</v>
      </c>
      <c r="E14" t="str">
        <f>'Dehydrator Vents'!D17</f>
        <v/>
      </c>
      <c r="G14" s="6">
        <f>VLOOKUP("Install flash tank separators on glycol dehydrators",production_activities!A:D,3,FALSE)</f>
        <v>61</v>
      </c>
      <c r="H14" s="8" t="str">
        <f>_xlfn.SWITCH('Dehydrator Vents'!F17,"Default",'Dehydrator Vents'!I17,"Standard",'Dehydrator Vents'!M17,"Other",'Dehydrator Vents'!N17,"--")</f>
        <v>--</v>
      </c>
      <c r="I14">
        <f>'Dehydrator Vents'!F17</f>
        <v>0</v>
      </c>
      <c r="J14" t="str">
        <f>IF(ISBLANK('Dehydrator Vents'!P17),"",'Dehydrator Vents'!P17)</f>
        <v/>
      </c>
      <c r="K14" t="str">
        <f>_xlfn.SWITCH('Dehydrator Vents'!F17,"Default","[Number of Flash Tank Separators Installed] x [Average Gas Throughput] x [Emission_Factor] x [Efficiency] / 1000","Standard","[TEG Circulation Rate] x [Methane Entrainment Rate] x [Hours of Operation] x [Efficiency] / 1000","Other",'Dehydrator Vents'!O17,"--")</f>
        <v>--</v>
      </c>
      <c r="L14" s="7" t="str">
        <f>_xlfn.SWITCH('Dehydrator Vents'!F17,"Default",'Dehydrator Vents'!G17&amp;","&amp;'Dehydrator Vents'!H17&amp;","&amp;Emission_Factor&amp;","&amp;Efficiency,"Standard",'Dehydrator Vents'!J17&amp;","&amp;'Dehydrator Vents'!K17&amp;","&amp;'Dehydrator Vents'!L17&amp;","&amp;Efficiency,"Other",'Dehydrator Vents'!N17,"--")</f>
        <v>--</v>
      </c>
      <c r="M14" s="7" t="str">
        <f>'Partner Info and ToC'!$A$3</f>
        <v>RS2021PRODv1</v>
      </c>
    </row>
    <row r="15" spans="1:13" x14ac:dyDescent="0.25">
      <c r="A15" s="6" t="str">
        <f>'Partner Info and ToC'!$D$1</f>
        <v>Production</v>
      </c>
      <c r="B15" s="6">
        <f>'Partner Info and ToC'!$B$5</f>
        <v>2020</v>
      </c>
      <c r="C15" s="6" t="e">
        <f>VLOOKUP('Partner Info and ToC'!$D$4,production_partners!A:B,2,FALSE)</f>
        <v>#N/A</v>
      </c>
      <c r="D15" s="6">
        <f>'Dehydrator Vents'!A18</f>
        <v>0</v>
      </c>
      <c r="E15" t="str">
        <f>'Dehydrator Vents'!D18</f>
        <v/>
      </c>
      <c r="G15" s="6">
        <f>VLOOKUP("Install flash tank separators on glycol dehydrators",production_activities!A:D,3,FALSE)</f>
        <v>61</v>
      </c>
      <c r="H15" s="8" t="str">
        <f>_xlfn.SWITCH('Dehydrator Vents'!F18,"Default",'Dehydrator Vents'!I18,"Standard",'Dehydrator Vents'!M18,"Other",'Dehydrator Vents'!N18,"--")</f>
        <v>--</v>
      </c>
      <c r="I15">
        <f>'Dehydrator Vents'!F18</f>
        <v>0</v>
      </c>
      <c r="J15" t="str">
        <f>IF(ISBLANK('Dehydrator Vents'!P18),"",'Dehydrator Vents'!P18)</f>
        <v/>
      </c>
      <c r="K15" t="str">
        <f>_xlfn.SWITCH('Dehydrator Vents'!F18,"Default","[Number of Flash Tank Separators Installed] x [Average Gas Throughput] x [Emission_Factor] x [Efficiency] / 1000","Standard","[TEG Circulation Rate] x [Methane Entrainment Rate] x [Hours of Operation] x [Efficiency] / 1000","Other",'Dehydrator Vents'!O18,"--")</f>
        <v>--</v>
      </c>
      <c r="L15" s="7" t="str">
        <f>_xlfn.SWITCH('Dehydrator Vents'!F18,"Default",'Dehydrator Vents'!G18&amp;","&amp;'Dehydrator Vents'!H18&amp;","&amp;Emission_Factor&amp;","&amp;Efficiency,"Standard",'Dehydrator Vents'!J18&amp;","&amp;'Dehydrator Vents'!K18&amp;","&amp;'Dehydrator Vents'!L18&amp;","&amp;Efficiency,"Other",'Dehydrator Vents'!N18,"--")</f>
        <v>--</v>
      </c>
      <c r="M15" s="7" t="str">
        <f>'Partner Info and ToC'!$A$3</f>
        <v>RS2021PRODv1</v>
      </c>
    </row>
    <row r="16" spans="1:13" x14ac:dyDescent="0.25">
      <c r="A16" s="6" t="str">
        <f>'Partner Info and ToC'!$D$1</f>
        <v>Production</v>
      </c>
      <c r="B16" s="6">
        <f>'Partner Info and ToC'!$B$5</f>
        <v>2020</v>
      </c>
      <c r="C16" s="6" t="e">
        <f>VLOOKUP('Partner Info and ToC'!$D$4,production_partners!A:B,2,FALSE)</f>
        <v>#N/A</v>
      </c>
      <c r="D16" s="6">
        <f>'Dehydrator Vents'!A19</f>
        <v>0</v>
      </c>
      <c r="E16" t="str">
        <f>'Dehydrator Vents'!D19</f>
        <v/>
      </c>
      <c r="G16" s="6">
        <f>VLOOKUP("Install flash tank separators on glycol dehydrators",production_activities!A:D,3,FALSE)</f>
        <v>61</v>
      </c>
      <c r="H16" s="8" t="str">
        <f>_xlfn.SWITCH('Dehydrator Vents'!F19,"Default",'Dehydrator Vents'!I19,"Standard",'Dehydrator Vents'!M19,"Other",'Dehydrator Vents'!N19,"--")</f>
        <v>--</v>
      </c>
      <c r="I16">
        <f>'Dehydrator Vents'!F19</f>
        <v>0</v>
      </c>
      <c r="J16" t="str">
        <f>IF(ISBLANK('Dehydrator Vents'!P19),"",'Dehydrator Vents'!P19)</f>
        <v/>
      </c>
      <c r="K16" t="str">
        <f>_xlfn.SWITCH('Dehydrator Vents'!F19,"Default","[Number of Flash Tank Separators Installed] x [Average Gas Throughput] x [Emission_Factor] x [Efficiency] / 1000","Standard","[TEG Circulation Rate] x [Methane Entrainment Rate] x [Hours of Operation] x [Efficiency] / 1000","Other",'Dehydrator Vents'!O19,"--")</f>
        <v>--</v>
      </c>
      <c r="L16" s="7" t="str">
        <f>_xlfn.SWITCH('Dehydrator Vents'!F19,"Default",'Dehydrator Vents'!G19&amp;","&amp;'Dehydrator Vents'!H19&amp;","&amp;Emission_Factor&amp;","&amp;Efficiency,"Standard",'Dehydrator Vents'!J19&amp;","&amp;'Dehydrator Vents'!K19&amp;","&amp;'Dehydrator Vents'!L19&amp;","&amp;Efficiency,"Other",'Dehydrator Vents'!N19,"--")</f>
        <v>--</v>
      </c>
      <c r="M16" s="7" t="str">
        <f>'Partner Info and ToC'!$A$3</f>
        <v>RS2021PRODv1</v>
      </c>
    </row>
    <row r="17" spans="1:13" x14ac:dyDescent="0.25">
      <c r="A17" s="6" t="str">
        <f>'Partner Info and ToC'!$D$1</f>
        <v>Production</v>
      </c>
      <c r="B17" s="6">
        <f>'Partner Info and ToC'!$B$5</f>
        <v>2020</v>
      </c>
      <c r="C17" s="6" t="e">
        <f>VLOOKUP('Partner Info and ToC'!$D$4,production_partners!A:B,2,FALSE)</f>
        <v>#N/A</v>
      </c>
      <c r="D17" s="6">
        <f>'Dehydrator Vents'!A20</f>
        <v>0</v>
      </c>
      <c r="E17" t="str">
        <f>'Dehydrator Vents'!D20</f>
        <v/>
      </c>
      <c r="G17" s="6">
        <f>VLOOKUP("Install flash tank separators on glycol dehydrators",production_activities!A:D,3,FALSE)</f>
        <v>61</v>
      </c>
      <c r="H17" s="8" t="str">
        <f>_xlfn.SWITCH('Dehydrator Vents'!F20,"Default",'Dehydrator Vents'!I20,"Standard",'Dehydrator Vents'!M20,"Other",'Dehydrator Vents'!N20,"--")</f>
        <v>--</v>
      </c>
      <c r="I17">
        <f>'Dehydrator Vents'!F20</f>
        <v>0</v>
      </c>
      <c r="J17" t="str">
        <f>IF(ISBLANK('Dehydrator Vents'!P20),"",'Dehydrator Vents'!P20)</f>
        <v/>
      </c>
      <c r="K17" t="str">
        <f>_xlfn.SWITCH('Dehydrator Vents'!F20,"Default","[Number of Flash Tank Separators Installed] x [Average Gas Throughput] x [Emission_Factor] x [Efficiency] / 1000","Standard","[TEG Circulation Rate] x [Methane Entrainment Rate] x [Hours of Operation] x [Efficiency] / 1000","Other",'Dehydrator Vents'!O20,"--")</f>
        <v>--</v>
      </c>
      <c r="L17" s="7" t="str">
        <f>_xlfn.SWITCH('Dehydrator Vents'!F20,"Default",'Dehydrator Vents'!G20&amp;","&amp;'Dehydrator Vents'!H20&amp;","&amp;Emission_Factor&amp;","&amp;Efficiency,"Standard",'Dehydrator Vents'!J20&amp;","&amp;'Dehydrator Vents'!K20&amp;","&amp;'Dehydrator Vents'!L20&amp;","&amp;Efficiency,"Other",'Dehydrator Vents'!N20,"--")</f>
        <v>--</v>
      </c>
      <c r="M17" s="7" t="str">
        <f>'Partner Info and ToC'!$A$3</f>
        <v>RS2021PRODv1</v>
      </c>
    </row>
    <row r="18" spans="1:13" x14ac:dyDescent="0.25">
      <c r="A18" s="6" t="str">
        <f>'Partner Info and ToC'!$D$1</f>
        <v>Production</v>
      </c>
      <c r="B18" s="6">
        <f>'Partner Info and ToC'!$B$5</f>
        <v>2020</v>
      </c>
      <c r="C18" s="6" t="e">
        <f>VLOOKUP('Partner Info and ToC'!$D$4,production_partners!A:B,2,FALSE)</f>
        <v>#N/A</v>
      </c>
      <c r="D18" s="6">
        <f>'Dehydrator Vents'!A21</f>
        <v>0</v>
      </c>
      <c r="E18" t="str">
        <f>'Dehydrator Vents'!D21</f>
        <v/>
      </c>
      <c r="G18" s="6">
        <f>VLOOKUP("Install flash tank separators on glycol dehydrators",production_activities!A:D,3,FALSE)</f>
        <v>61</v>
      </c>
      <c r="H18" s="8" t="str">
        <f>_xlfn.SWITCH('Dehydrator Vents'!F21,"Default",'Dehydrator Vents'!I21,"Standard",'Dehydrator Vents'!M21,"Other",'Dehydrator Vents'!N21,"--")</f>
        <v>--</v>
      </c>
      <c r="I18">
        <f>'Dehydrator Vents'!F21</f>
        <v>0</v>
      </c>
      <c r="J18" t="str">
        <f>IF(ISBLANK('Dehydrator Vents'!P21),"",'Dehydrator Vents'!P21)</f>
        <v/>
      </c>
      <c r="K18" t="str">
        <f>_xlfn.SWITCH('Dehydrator Vents'!F21,"Default","[Number of Flash Tank Separators Installed] x [Average Gas Throughput] x [Emission_Factor] x [Efficiency] / 1000","Standard","[TEG Circulation Rate] x [Methane Entrainment Rate] x [Hours of Operation] x [Efficiency] / 1000","Other",'Dehydrator Vents'!O21,"--")</f>
        <v>--</v>
      </c>
      <c r="L18" s="7" t="str">
        <f>_xlfn.SWITCH('Dehydrator Vents'!F21,"Default",'Dehydrator Vents'!G21&amp;","&amp;'Dehydrator Vents'!H21&amp;","&amp;Emission_Factor&amp;","&amp;Efficiency,"Standard",'Dehydrator Vents'!J21&amp;","&amp;'Dehydrator Vents'!K21&amp;","&amp;'Dehydrator Vents'!L21&amp;","&amp;Efficiency,"Other",'Dehydrator Vents'!N21,"--")</f>
        <v>--</v>
      </c>
      <c r="M18" s="7" t="str">
        <f>'Partner Info and ToC'!$A$3</f>
        <v>RS2021PRODv1</v>
      </c>
    </row>
    <row r="19" spans="1:13" x14ac:dyDescent="0.25">
      <c r="A19" s="6" t="str">
        <f>'Partner Info and ToC'!$D$1</f>
        <v>Production</v>
      </c>
      <c r="B19" s="6">
        <f>'Partner Info and ToC'!$B$5</f>
        <v>2020</v>
      </c>
      <c r="C19" s="6" t="e">
        <f>VLOOKUP('Partner Info and ToC'!$D$4,production_partners!A:B,2,FALSE)</f>
        <v>#N/A</v>
      </c>
      <c r="D19" s="6">
        <f>'Dehydrator Vents'!A22</f>
        <v>0</v>
      </c>
      <c r="E19" t="str">
        <f>'Dehydrator Vents'!D22</f>
        <v/>
      </c>
      <c r="G19" s="6">
        <f>VLOOKUP("Install flash tank separators on glycol dehydrators",production_activities!A:D,3,FALSE)</f>
        <v>61</v>
      </c>
      <c r="H19" s="8" t="str">
        <f>_xlfn.SWITCH('Dehydrator Vents'!F22,"Default",'Dehydrator Vents'!I22,"Standard",'Dehydrator Vents'!M22,"Other",'Dehydrator Vents'!N22,"--")</f>
        <v>--</v>
      </c>
      <c r="I19">
        <f>'Dehydrator Vents'!F22</f>
        <v>0</v>
      </c>
      <c r="J19" t="str">
        <f>IF(ISBLANK('Dehydrator Vents'!P22),"",'Dehydrator Vents'!P22)</f>
        <v/>
      </c>
      <c r="K19" t="str">
        <f>_xlfn.SWITCH('Dehydrator Vents'!F22,"Default","[Number of Flash Tank Separators Installed] x [Average Gas Throughput] x [Emission_Factor] x [Efficiency] / 1000","Standard","[TEG Circulation Rate] x [Methane Entrainment Rate] x [Hours of Operation] x [Efficiency] / 1000","Other",'Dehydrator Vents'!O22,"--")</f>
        <v>--</v>
      </c>
      <c r="L19" s="7" t="str">
        <f>_xlfn.SWITCH('Dehydrator Vents'!F22,"Default",'Dehydrator Vents'!G22&amp;","&amp;'Dehydrator Vents'!H22&amp;","&amp;Emission_Factor&amp;","&amp;Efficiency,"Standard",'Dehydrator Vents'!J22&amp;","&amp;'Dehydrator Vents'!K22&amp;","&amp;'Dehydrator Vents'!L22&amp;","&amp;Efficiency,"Other",'Dehydrator Vents'!N22,"--")</f>
        <v>--</v>
      </c>
      <c r="M19" s="7" t="str">
        <f>'Partner Info and ToC'!$A$3</f>
        <v>RS2021PRODv1</v>
      </c>
    </row>
    <row r="20" spans="1:13" x14ac:dyDescent="0.25">
      <c r="A20" s="6" t="str">
        <f>'Partner Info and ToC'!$D$1</f>
        <v>Production</v>
      </c>
      <c r="B20" s="6">
        <f>'Partner Info and ToC'!$B$5</f>
        <v>2020</v>
      </c>
      <c r="C20" s="6" t="e">
        <f>VLOOKUP('Partner Info and ToC'!$D$4,production_partners!A:B,2,FALSE)</f>
        <v>#N/A</v>
      </c>
      <c r="D20" s="6">
        <f>'Dehydrator Vents'!A23</f>
        <v>0</v>
      </c>
      <c r="E20" t="str">
        <f>'Dehydrator Vents'!D23</f>
        <v/>
      </c>
      <c r="G20" s="6">
        <f>VLOOKUP("Install flash tank separators on glycol dehydrators",production_activities!A:D,3,FALSE)</f>
        <v>61</v>
      </c>
      <c r="H20" s="8" t="str">
        <f>_xlfn.SWITCH('Dehydrator Vents'!F23,"Default",'Dehydrator Vents'!I23,"Standard",'Dehydrator Vents'!M23,"Other",'Dehydrator Vents'!N23,"--")</f>
        <v>--</v>
      </c>
      <c r="I20">
        <f>'Dehydrator Vents'!F23</f>
        <v>0</v>
      </c>
      <c r="J20" t="str">
        <f>IF(ISBLANK('Dehydrator Vents'!P23),"",'Dehydrator Vents'!P23)</f>
        <v/>
      </c>
      <c r="K20" t="str">
        <f>_xlfn.SWITCH('Dehydrator Vents'!F23,"Default","[Number of Flash Tank Separators Installed] x [Average Gas Throughput] x [Emission_Factor] x [Efficiency] / 1000","Standard","[TEG Circulation Rate] x [Methane Entrainment Rate] x [Hours of Operation] x [Efficiency] / 1000","Other",'Dehydrator Vents'!O23,"--")</f>
        <v>--</v>
      </c>
      <c r="L20" s="7" t="str">
        <f>_xlfn.SWITCH('Dehydrator Vents'!F23,"Default",'Dehydrator Vents'!G23&amp;","&amp;'Dehydrator Vents'!H23&amp;","&amp;Emission_Factor&amp;","&amp;Efficiency,"Standard",'Dehydrator Vents'!J23&amp;","&amp;'Dehydrator Vents'!K23&amp;","&amp;'Dehydrator Vents'!L23&amp;","&amp;Efficiency,"Other",'Dehydrator Vents'!N23,"--")</f>
        <v>--</v>
      </c>
      <c r="M20" s="7" t="str">
        <f>'Partner Info and ToC'!$A$3</f>
        <v>RS2021PRODv1</v>
      </c>
    </row>
    <row r="21" spans="1:13" x14ac:dyDescent="0.25">
      <c r="A21" s="6" t="str">
        <f>'Partner Info and ToC'!$D$1</f>
        <v>Production</v>
      </c>
      <c r="B21" s="6">
        <f>'Partner Info and ToC'!$B$5</f>
        <v>2020</v>
      </c>
      <c r="C21" s="6" t="e">
        <f>VLOOKUP('Partner Info and ToC'!$D$4,production_partners!A:B,2,FALSE)</f>
        <v>#N/A</v>
      </c>
      <c r="D21" s="6">
        <f>'Dehydrator Vents'!A24</f>
        <v>0</v>
      </c>
      <c r="E21" t="str">
        <f>'Dehydrator Vents'!D24</f>
        <v/>
      </c>
      <c r="G21" s="6">
        <f>VLOOKUP("Install flash tank separators on glycol dehydrators",production_activities!A:D,3,FALSE)</f>
        <v>61</v>
      </c>
      <c r="H21" s="8" t="str">
        <f>_xlfn.SWITCH('Dehydrator Vents'!F24,"Default",'Dehydrator Vents'!I24,"Standard",'Dehydrator Vents'!M24,"Other",'Dehydrator Vents'!N24,"--")</f>
        <v>--</v>
      </c>
      <c r="I21">
        <f>'Dehydrator Vents'!F24</f>
        <v>0</v>
      </c>
      <c r="J21" t="str">
        <f>IF(ISBLANK('Dehydrator Vents'!P24),"",'Dehydrator Vents'!P24)</f>
        <v/>
      </c>
      <c r="K21" t="str">
        <f>_xlfn.SWITCH('Dehydrator Vents'!F24,"Default","[Number of Flash Tank Separators Installed] x [Average Gas Throughput] x [Emission_Factor] x [Efficiency] / 1000","Standard","[TEG Circulation Rate] x [Methane Entrainment Rate] x [Hours of Operation] x [Efficiency] / 1000","Other",'Dehydrator Vents'!O24,"--")</f>
        <v>--</v>
      </c>
      <c r="L21" s="7" t="str">
        <f>_xlfn.SWITCH('Dehydrator Vents'!F24,"Default",'Dehydrator Vents'!G24&amp;","&amp;'Dehydrator Vents'!H24&amp;","&amp;Emission_Factor&amp;","&amp;Efficiency,"Standard",'Dehydrator Vents'!J24&amp;","&amp;'Dehydrator Vents'!K24&amp;","&amp;'Dehydrator Vents'!L24&amp;","&amp;Efficiency,"Other",'Dehydrator Vents'!N24,"--")</f>
        <v>--</v>
      </c>
      <c r="M21" s="7" t="str">
        <f>'Partner Info and ToC'!$A$3</f>
        <v>RS2021PRODv1</v>
      </c>
    </row>
    <row r="22" spans="1:13" x14ac:dyDescent="0.25">
      <c r="A22" s="6" t="str">
        <f>'Partner Info and ToC'!$D$1</f>
        <v>Production</v>
      </c>
      <c r="B22" s="6">
        <f>'Partner Info and ToC'!$B$5</f>
        <v>2020</v>
      </c>
      <c r="C22" s="6" t="e">
        <f>VLOOKUP('Partner Info and ToC'!$D$4,production_partners!A:B,2,FALSE)</f>
        <v>#N/A</v>
      </c>
      <c r="D22" s="6">
        <f>'Dehydrator Vents'!A25</f>
        <v>0</v>
      </c>
      <c r="E22" t="str">
        <f>'Dehydrator Vents'!D25</f>
        <v/>
      </c>
      <c r="G22" s="6">
        <f>VLOOKUP("Install flash tank separators on glycol dehydrators",production_activities!A:D,3,FALSE)</f>
        <v>61</v>
      </c>
      <c r="H22" s="8" t="str">
        <f>_xlfn.SWITCH('Dehydrator Vents'!F25,"Default",'Dehydrator Vents'!I25,"Standard",'Dehydrator Vents'!M25,"Other",'Dehydrator Vents'!N25,"--")</f>
        <v>--</v>
      </c>
      <c r="I22">
        <f>'Dehydrator Vents'!F25</f>
        <v>0</v>
      </c>
      <c r="J22" t="str">
        <f>IF(ISBLANK('Dehydrator Vents'!P25),"",'Dehydrator Vents'!P25)</f>
        <v/>
      </c>
      <c r="K22" t="str">
        <f>_xlfn.SWITCH('Dehydrator Vents'!F25,"Default","[Number of Flash Tank Separators Installed] x [Average Gas Throughput] x [Emission_Factor] x [Efficiency] / 1000","Standard","[TEG Circulation Rate] x [Methane Entrainment Rate] x [Hours of Operation] x [Efficiency] / 1000","Other",'Dehydrator Vents'!O25,"--")</f>
        <v>--</v>
      </c>
      <c r="L22" s="7" t="str">
        <f>_xlfn.SWITCH('Dehydrator Vents'!F25,"Default",'Dehydrator Vents'!G25&amp;","&amp;'Dehydrator Vents'!H25&amp;","&amp;Emission_Factor&amp;","&amp;Efficiency,"Standard",'Dehydrator Vents'!J25&amp;","&amp;'Dehydrator Vents'!K25&amp;","&amp;'Dehydrator Vents'!L25&amp;","&amp;Efficiency,"Other",'Dehydrator Vents'!N25,"--")</f>
        <v>--</v>
      </c>
      <c r="M22" s="7" t="str">
        <f>'Partner Info and ToC'!$A$3</f>
        <v>RS2021PRODv1</v>
      </c>
    </row>
    <row r="23" spans="1:13" x14ac:dyDescent="0.25">
      <c r="A23" s="6" t="str">
        <f>'Partner Info and ToC'!$D$1</f>
        <v>Production</v>
      </c>
      <c r="B23" s="6">
        <f>'Partner Info and ToC'!$B$5</f>
        <v>2020</v>
      </c>
      <c r="C23" s="6" t="e">
        <f>VLOOKUP('Partner Info and ToC'!$D$4,production_partners!A:B,2,FALSE)</f>
        <v>#N/A</v>
      </c>
      <c r="D23" s="6">
        <f>'Dehydrator Vents'!A26</f>
        <v>0</v>
      </c>
      <c r="E23" t="str">
        <f>'Dehydrator Vents'!D26</f>
        <v/>
      </c>
      <c r="G23" s="6">
        <f>VLOOKUP("Install flash tank separators on glycol dehydrators",production_activities!A:D,3,FALSE)</f>
        <v>61</v>
      </c>
      <c r="H23" s="8" t="str">
        <f>_xlfn.SWITCH('Dehydrator Vents'!F26,"Default",'Dehydrator Vents'!I26,"Standard",'Dehydrator Vents'!M26,"Other",'Dehydrator Vents'!N26,"--")</f>
        <v>--</v>
      </c>
      <c r="I23">
        <f>'Dehydrator Vents'!F26</f>
        <v>0</v>
      </c>
      <c r="J23" t="str">
        <f>IF(ISBLANK('Dehydrator Vents'!P26),"",'Dehydrator Vents'!P26)</f>
        <v/>
      </c>
      <c r="K23" t="str">
        <f>_xlfn.SWITCH('Dehydrator Vents'!F26,"Default","[Number of Flash Tank Separators Installed] x [Average Gas Throughput] x [Emission_Factor] x [Efficiency] / 1000","Standard","[TEG Circulation Rate] x [Methane Entrainment Rate] x [Hours of Operation] x [Efficiency] / 1000","Other",'Dehydrator Vents'!O26,"--")</f>
        <v>--</v>
      </c>
      <c r="L23" s="7" t="str">
        <f>_xlfn.SWITCH('Dehydrator Vents'!F26,"Default",'Dehydrator Vents'!G26&amp;","&amp;'Dehydrator Vents'!H26&amp;","&amp;Emission_Factor&amp;","&amp;Efficiency,"Standard",'Dehydrator Vents'!J26&amp;","&amp;'Dehydrator Vents'!K26&amp;","&amp;'Dehydrator Vents'!L26&amp;","&amp;Efficiency,"Other",'Dehydrator Vents'!N26,"--")</f>
        <v>--</v>
      </c>
      <c r="M23" s="7" t="str">
        <f>'Partner Info and ToC'!$A$3</f>
        <v>RS2021PRODv1</v>
      </c>
    </row>
    <row r="24" spans="1:13" x14ac:dyDescent="0.25">
      <c r="A24" s="6" t="str">
        <f>'Partner Info and ToC'!$D$1</f>
        <v>Production</v>
      </c>
      <c r="B24" s="6">
        <f>'Partner Info and ToC'!$B$5</f>
        <v>2020</v>
      </c>
      <c r="C24" s="6" t="e">
        <f>VLOOKUP('Partner Info and ToC'!$D$4,production_partners!A:B,2,FALSE)</f>
        <v>#N/A</v>
      </c>
      <c r="D24" s="6">
        <f>'Dehydrator Vents'!A27</f>
        <v>0</v>
      </c>
      <c r="E24" t="str">
        <f>'Dehydrator Vents'!D27</f>
        <v/>
      </c>
      <c r="G24" s="6">
        <f>VLOOKUP("Install flash tank separators on glycol dehydrators",production_activities!A:D,3,FALSE)</f>
        <v>61</v>
      </c>
      <c r="H24" s="8" t="str">
        <f>_xlfn.SWITCH('Dehydrator Vents'!F27,"Default",'Dehydrator Vents'!I27,"Standard",'Dehydrator Vents'!M27,"Other",'Dehydrator Vents'!N27,"--")</f>
        <v>--</v>
      </c>
      <c r="I24">
        <f>'Dehydrator Vents'!F27</f>
        <v>0</v>
      </c>
      <c r="J24" t="str">
        <f>IF(ISBLANK('Dehydrator Vents'!P27),"",'Dehydrator Vents'!P27)</f>
        <v/>
      </c>
      <c r="K24" t="str">
        <f>_xlfn.SWITCH('Dehydrator Vents'!F27,"Default","[Number of Flash Tank Separators Installed] x [Average Gas Throughput] x [Emission_Factor] x [Efficiency] / 1000","Standard","[TEG Circulation Rate] x [Methane Entrainment Rate] x [Hours of Operation] x [Efficiency] / 1000","Other",'Dehydrator Vents'!O27,"--")</f>
        <v>--</v>
      </c>
      <c r="L24" s="7" t="str">
        <f>_xlfn.SWITCH('Dehydrator Vents'!F27,"Default",'Dehydrator Vents'!G27&amp;","&amp;'Dehydrator Vents'!H27&amp;","&amp;Emission_Factor&amp;","&amp;Efficiency,"Standard",'Dehydrator Vents'!J27&amp;","&amp;'Dehydrator Vents'!K27&amp;","&amp;'Dehydrator Vents'!L27&amp;","&amp;Efficiency,"Other",'Dehydrator Vents'!N27,"--")</f>
        <v>--</v>
      </c>
      <c r="M24" s="7" t="str">
        <f>'Partner Info and ToC'!$A$3</f>
        <v>RS2021PRODv1</v>
      </c>
    </row>
    <row r="25" spans="1:13" x14ac:dyDescent="0.25">
      <c r="A25" s="6" t="str">
        <f>'Partner Info and ToC'!$D$1</f>
        <v>Production</v>
      </c>
      <c r="B25" s="6">
        <f>'Partner Info and ToC'!$B$5</f>
        <v>2020</v>
      </c>
      <c r="C25" s="6" t="e">
        <f>VLOOKUP('Partner Info and ToC'!$D$4,production_partners!A:B,2,FALSE)</f>
        <v>#N/A</v>
      </c>
      <c r="D25" s="6">
        <f>'Dehydrator Vents'!A28</f>
        <v>0</v>
      </c>
      <c r="E25" t="str">
        <f>'Dehydrator Vents'!D28</f>
        <v/>
      </c>
      <c r="G25" s="6">
        <f>VLOOKUP("Install flash tank separators on glycol dehydrators",production_activities!A:D,3,FALSE)</f>
        <v>61</v>
      </c>
      <c r="H25" s="8" t="str">
        <f>_xlfn.SWITCH('Dehydrator Vents'!F28,"Default",'Dehydrator Vents'!I28,"Standard",'Dehydrator Vents'!M28,"Other",'Dehydrator Vents'!N28,"--")</f>
        <v>--</v>
      </c>
      <c r="I25">
        <f>'Dehydrator Vents'!F28</f>
        <v>0</v>
      </c>
      <c r="J25" t="str">
        <f>IF(ISBLANK('Dehydrator Vents'!P28),"",'Dehydrator Vents'!P28)</f>
        <v/>
      </c>
      <c r="K25" t="str">
        <f>_xlfn.SWITCH('Dehydrator Vents'!F28,"Default","[Number of Flash Tank Separators Installed] x [Average Gas Throughput] x [Emission_Factor] x [Efficiency] / 1000","Standard","[TEG Circulation Rate] x [Methane Entrainment Rate] x [Hours of Operation] x [Efficiency] / 1000","Other",'Dehydrator Vents'!O28,"--")</f>
        <v>--</v>
      </c>
      <c r="L25" s="7" t="str">
        <f>_xlfn.SWITCH('Dehydrator Vents'!F28,"Default",'Dehydrator Vents'!G28&amp;","&amp;'Dehydrator Vents'!H28&amp;","&amp;Emission_Factor&amp;","&amp;Efficiency,"Standard",'Dehydrator Vents'!J28&amp;","&amp;'Dehydrator Vents'!K28&amp;","&amp;'Dehydrator Vents'!L28&amp;","&amp;Efficiency,"Other",'Dehydrator Vents'!N28,"--")</f>
        <v>--</v>
      </c>
      <c r="M25" s="7" t="str">
        <f>'Partner Info and ToC'!$A$3</f>
        <v>RS2021PRODv1</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35FA-B916-458F-A9A5-519AA8952231}">
  <dimension ref="A1:M25"/>
  <sheetViews>
    <sheetView zoomScaleNormal="100" workbookViewId="0">
      <selection activeCell="G2" sqref="G2"/>
    </sheetView>
  </sheetViews>
  <sheetFormatPr defaultColWidth="9.125" defaultRowHeight="14.3" x14ac:dyDescent="0.25"/>
  <cols>
    <col min="1" max="1" width="11" customWidth="1"/>
    <col min="2" max="2" width="12.625" style="6" customWidth="1"/>
    <col min="3" max="3" width="37.25" customWidth="1"/>
    <col min="4" max="4" width="21.125" style="6" customWidth="1"/>
    <col min="5" max="5" width="11.125" customWidth="1"/>
    <col min="6" max="6" width="13.875" customWidth="1"/>
    <col min="7" max="7" width="14.875" customWidth="1"/>
    <col min="8" max="8" width="18.125" customWidth="1"/>
    <col min="9" max="9" width="22.625" customWidth="1"/>
    <col min="10" max="10" width="41.75" customWidth="1"/>
    <col min="11" max="11" width="65.75" customWidth="1"/>
    <col min="12" max="12" width="58.75" customWidth="1"/>
    <col min="13" max="13" width="19.375" customWidth="1"/>
  </cols>
  <sheetData>
    <row r="1" spans="1:13" x14ac:dyDescent="0.25">
      <c r="A1" t="s">
        <v>208</v>
      </c>
      <c r="B1" s="6" t="s">
        <v>209</v>
      </c>
      <c r="C1" t="s">
        <v>210</v>
      </c>
      <c r="D1" s="6" t="s">
        <v>211</v>
      </c>
      <c r="E1" t="s">
        <v>212</v>
      </c>
      <c r="F1" t="s">
        <v>213</v>
      </c>
      <c r="G1" t="s">
        <v>214</v>
      </c>
      <c r="H1" t="s">
        <v>215</v>
      </c>
      <c r="I1" t="s">
        <v>216</v>
      </c>
      <c r="J1" t="s">
        <v>217</v>
      </c>
      <c r="K1" t="s">
        <v>218</v>
      </c>
      <c r="L1" t="s">
        <v>219</v>
      </c>
      <c r="M1" t="s">
        <v>220</v>
      </c>
    </row>
    <row r="2" spans="1:13" x14ac:dyDescent="0.25">
      <c r="A2" s="6" t="str">
        <f>'Partner Info and ToC'!$D$1</f>
        <v>Production</v>
      </c>
      <c r="B2" s="6">
        <f>'Partner Info and ToC'!$B$5</f>
        <v>2020</v>
      </c>
      <c r="C2" s="6" t="e">
        <f>VLOOKUP('Partner Info and ToC'!$D$4,production_partners!A:B,2,FALSE)</f>
        <v>#N/A</v>
      </c>
      <c r="D2" s="6">
        <f>'Pneumatic Controllers'!A5</f>
        <v>0</v>
      </c>
      <c r="E2">
        <f>'Pneumatic Controllers'!A5</f>
        <v>0</v>
      </c>
      <c r="F2" s="9">
        <f>'Pneumatic Controllers'!B5</f>
        <v>0</v>
      </c>
      <c r="G2" s="6">
        <f>VLOOKUP("Identify and replace high-bleed pneumatic devices",production_activities!A:D,3,FALSE)</f>
        <v>33</v>
      </c>
      <c r="H2" s="8">
        <f>IF(ISNUMBER('Pneumatic Controllers'!F5),'Pneumatic Controllers'!F5,0)+IF(ISNUMBER('Pneumatic Controllers'!H5),'Pneumatic Controllers'!H5,0)+IF(ISNUMBER('Pneumatic Controllers'!J5),'Pneumatic Controllers'!J5,0)</f>
        <v>0</v>
      </c>
      <c r="J2" t="str">
        <f>IF(ISBLANK('Pneumatic Controllers'!K5),"",'Pneumatic Controllers'!K5)</f>
        <v/>
      </c>
      <c r="K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 t="str">
        <f>IF(uploadPneumatic[[#This Row],[reductionsMcf]]&gt;0,IF('Pneumatic Controllers'!C5="",default_CH4_content,'Pneumatic Controllers'!C5)&amp;","&amp;IF('Pneumatic Controllers'!D5="",default_hours,'Pneumatic Controllers'!D5)&amp;","&amp;IF('Pneumatic Controllers'!E5="","0",'Pneumatic Controllers'!E5)&amp;","&amp;pneumatic_highbleed_EF&amp;","&amp;pneumatic_lowbleed_EF&amp;","&amp;IF('Pneumatic Controllers'!G5="","0",'Pneumatic Controllers'!G5)&amp;","&amp;pneumatic_highbleed_EF&amp;","&amp;IF('Pneumatic Controllers'!I5="","0",'Pneumatic Controllers'!I5)&amp;","&amp;pneumatic_lowbleed_EF,"")</f>
        <v/>
      </c>
      <c r="M2" t="str">
        <f>'Partner Info and ToC'!$A$3</f>
        <v>RS2021PRODv1</v>
      </c>
    </row>
    <row r="3" spans="1:13" x14ac:dyDescent="0.25">
      <c r="A3" s="6" t="str">
        <f>'Partner Info and ToC'!$D$1</f>
        <v>Production</v>
      </c>
      <c r="B3" s="6">
        <f>'Partner Info and ToC'!$B$5</f>
        <v>2020</v>
      </c>
      <c r="C3" s="6" t="e">
        <f>VLOOKUP('Partner Info and ToC'!$D$4,production_partners!A:B,2,FALSE)</f>
        <v>#N/A</v>
      </c>
      <c r="D3" s="6">
        <f>'Pneumatic Controllers'!A6</f>
        <v>0</v>
      </c>
      <c r="E3">
        <f>'Pneumatic Controllers'!A6</f>
        <v>0</v>
      </c>
      <c r="F3" s="9">
        <f>'Pneumatic Controllers'!B6</f>
        <v>0</v>
      </c>
      <c r="G3" s="6">
        <f>VLOOKUP("Identify and replace high-bleed pneumatic devices",production_activities!A:D,3,FALSE)</f>
        <v>33</v>
      </c>
      <c r="H3" s="8">
        <f>IF(ISNUMBER('Pneumatic Controllers'!F6),'Pneumatic Controllers'!F6,0)+IF(ISNUMBER('Pneumatic Controllers'!H6),'Pneumatic Controllers'!H6,0)+IF(ISNUMBER('Pneumatic Controllers'!J6),'Pneumatic Controllers'!J6,0)</f>
        <v>0</v>
      </c>
      <c r="J3" t="str">
        <f>IF(ISBLANK('Pneumatic Controllers'!K6),"",'Pneumatic Controllers'!K6)</f>
        <v/>
      </c>
      <c r="K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3" t="str">
        <f>IF(uploadPneumatic[[#This Row],[reductionsMcf]]&gt;0,IF('Pneumatic Controllers'!C6="",default_CH4_content,'Pneumatic Controllers'!C6)&amp;","&amp;IF('Pneumatic Controllers'!D6="",default_hours,'Pneumatic Controllers'!D6)&amp;","&amp;IF('Pneumatic Controllers'!E6="","0",'Pneumatic Controllers'!E6)&amp;","&amp;pneumatic_highbleed_EF&amp;","&amp;pneumatic_lowbleed_EF&amp;","&amp;IF('Pneumatic Controllers'!G6="","0",'Pneumatic Controllers'!G6)&amp;","&amp;pneumatic_highbleed_EF&amp;","&amp;IF('Pneumatic Controllers'!I6="","0",'Pneumatic Controllers'!I6)&amp;","&amp;pneumatic_lowbleed_EF,"")</f>
        <v/>
      </c>
      <c r="M3" t="str">
        <f>'Partner Info and ToC'!$A$3</f>
        <v>RS2021PRODv1</v>
      </c>
    </row>
    <row r="4" spans="1:13" x14ac:dyDescent="0.25">
      <c r="A4" s="6" t="str">
        <f>'Partner Info and ToC'!$D$1</f>
        <v>Production</v>
      </c>
      <c r="B4" s="6">
        <f>'Partner Info and ToC'!$B$5</f>
        <v>2020</v>
      </c>
      <c r="C4" s="6" t="e">
        <f>VLOOKUP('Partner Info and ToC'!$D$4,production_partners!A:B,2,FALSE)</f>
        <v>#N/A</v>
      </c>
      <c r="D4" s="6">
        <f>'Pneumatic Controllers'!A7</f>
        <v>0</v>
      </c>
      <c r="E4">
        <f>'Pneumatic Controllers'!A7</f>
        <v>0</v>
      </c>
      <c r="F4" s="9">
        <f>'Pneumatic Controllers'!B7</f>
        <v>0</v>
      </c>
      <c r="G4" s="6">
        <f>VLOOKUP("Identify and replace high-bleed pneumatic devices",production_activities!A:D,3,FALSE)</f>
        <v>33</v>
      </c>
      <c r="H4" s="8">
        <f>IF(ISNUMBER('Pneumatic Controllers'!F7),'Pneumatic Controllers'!F7,0)+IF(ISNUMBER('Pneumatic Controllers'!H7),'Pneumatic Controllers'!H7,0)+IF(ISNUMBER('Pneumatic Controllers'!J7),'Pneumatic Controllers'!J7,0)</f>
        <v>0</v>
      </c>
      <c r="J4" t="str">
        <f>IF(ISBLANK('Pneumatic Controllers'!K7),"",'Pneumatic Controllers'!K7)</f>
        <v/>
      </c>
      <c r="K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4" t="str">
        <f>IF(uploadPneumatic[[#This Row],[reductionsMcf]]&gt;0,IF('Pneumatic Controllers'!C7="",default_CH4_content,'Pneumatic Controllers'!C7)&amp;","&amp;IF('Pneumatic Controllers'!D7="",default_hours,'Pneumatic Controllers'!D7)&amp;","&amp;IF('Pneumatic Controllers'!E7="","0",'Pneumatic Controllers'!E7)&amp;","&amp;pneumatic_highbleed_EF&amp;","&amp;pneumatic_lowbleed_EF&amp;","&amp;IF('Pneumatic Controllers'!G7="","0",'Pneumatic Controllers'!G7)&amp;","&amp;pneumatic_highbleed_EF&amp;","&amp;IF('Pneumatic Controllers'!I7="","0",'Pneumatic Controllers'!I7)&amp;","&amp;pneumatic_lowbleed_EF,"")</f>
        <v/>
      </c>
      <c r="M4" t="str">
        <f>'Partner Info and ToC'!$A$3</f>
        <v>RS2021PRODv1</v>
      </c>
    </row>
    <row r="5" spans="1:13" x14ac:dyDescent="0.25">
      <c r="A5" s="6" t="str">
        <f>'Partner Info and ToC'!$D$1</f>
        <v>Production</v>
      </c>
      <c r="B5" s="6">
        <f>'Partner Info and ToC'!$B$5</f>
        <v>2020</v>
      </c>
      <c r="C5" s="6" t="e">
        <f>VLOOKUP('Partner Info and ToC'!$D$4,production_partners!A:B,2,FALSE)</f>
        <v>#N/A</v>
      </c>
      <c r="D5" s="6">
        <f>'Pneumatic Controllers'!A8</f>
        <v>0</v>
      </c>
      <c r="E5">
        <f>'Pneumatic Controllers'!A8</f>
        <v>0</v>
      </c>
      <c r="F5" s="9">
        <f>'Pneumatic Controllers'!B8</f>
        <v>0</v>
      </c>
      <c r="G5" s="6">
        <f>VLOOKUP("Identify and replace high-bleed pneumatic devices",production_activities!A:D,3,FALSE)</f>
        <v>33</v>
      </c>
      <c r="H5" s="8">
        <f>IF(ISNUMBER('Pneumatic Controllers'!F8),'Pneumatic Controllers'!F8,0)+IF(ISNUMBER('Pneumatic Controllers'!H8),'Pneumatic Controllers'!H8,0)+IF(ISNUMBER('Pneumatic Controllers'!J8),'Pneumatic Controllers'!J8,0)</f>
        <v>0</v>
      </c>
      <c r="J5" t="str">
        <f>IF(ISBLANK('Pneumatic Controllers'!K8),"",'Pneumatic Controllers'!K8)</f>
        <v/>
      </c>
      <c r="K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5" t="str">
        <f>IF(uploadPneumatic[[#This Row],[reductionsMcf]]&gt;0,IF('Pneumatic Controllers'!C8="",default_CH4_content,'Pneumatic Controllers'!C8)&amp;","&amp;IF('Pneumatic Controllers'!D8="",default_hours,'Pneumatic Controllers'!D8)&amp;","&amp;IF('Pneumatic Controllers'!E8="","0",'Pneumatic Controllers'!E8)&amp;","&amp;pneumatic_highbleed_EF&amp;","&amp;pneumatic_lowbleed_EF&amp;","&amp;IF('Pneumatic Controllers'!G8="","0",'Pneumatic Controllers'!G8)&amp;","&amp;pneumatic_highbleed_EF&amp;","&amp;IF('Pneumatic Controllers'!I8="","0",'Pneumatic Controllers'!I8)&amp;","&amp;pneumatic_lowbleed_EF,"")</f>
        <v/>
      </c>
      <c r="M5" t="str">
        <f>'Partner Info and ToC'!$A$3</f>
        <v>RS2021PRODv1</v>
      </c>
    </row>
    <row r="6" spans="1:13" x14ac:dyDescent="0.25">
      <c r="A6" s="6" t="str">
        <f>'Partner Info and ToC'!$D$1</f>
        <v>Production</v>
      </c>
      <c r="B6" s="6">
        <f>'Partner Info and ToC'!$B$5</f>
        <v>2020</v>
      </c>
      <c r="C6" s="6" t="e">
        <f>VLOOKUP('Partner Info and ToC'!$D$4,production_partners!A:B,2,FALSE)</f>
        <v>#N/A</v>
      </c>
      <c r="D6" s="6">
        <f>'Pneumatic Controllers'!A9</f>
        <v>0</v>
      </c>
      <c r="E6">
        <f>'Pneumatic Controllers'!A9</f>
        <v>0</v>
      </c>
      <c r="F6" s="9">
        <f>'Pneumatic Controllers'!B9</f>
        <v>0</v>
      </c>
      <c r="G6" s="6">
        <f>VLOOKUP("Identify and replace high-bleed pneumatic devices",production_activities!A:D,3,FALSE)</f>
        <v>33</v>
      </c>
      <c r="H6" s="8">
        <f>IF(ISNUMBER('Pneumatic Controllers'!F9),'Pneumatic Controllers'!F9,0)+IF(ISNUMBER('Pneumatic Controllers'!H9),'Pneumatic Controllers'!H9,0)+IF(ISNUMBER('Pneumatic Controllers'!J9),'Pneumatic Controllers'!J9,0)</f>
        <v>0</v>
      </c>
      <c r="J6" t="str">
        <f>IF(ISBLANK('Pneumatic Controllers'!K9),"",'Pneumatic Controllers'!K9)</f>
        <v/>
      </c>
      <c r="K6"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6" t="str">
        <f>IF(uploadPneumatic[[#This Row],[reductionsMcf]]&gt;0,IF('Pneumatic Controllers'!C9="",default_CH4_content,'Pneumatic Controllers'!C9)&amp;","&amp;IF('Pneumatic Controllers'!D9="",default_hours,'Pneumatic Controllers'!D9)&amp;","&amp;IF('Pneumatic Controllers'!E9="","0",'Pneumatic Controllers'!E9)&amp;","&amp;pneumatic_highbleed_EF&amp;","&amp;pneumatic_lowbleed_EF&amp;","&amp;IF('Pneumatic Controllers'!G9="","0",'Pneumatic Controllers'!G9)&amp;","&amp;pneumatic_highbleed_EF&amp;","&amp;IF('Pneumatic Controllers'!I9="","0",'Pneumatic Controllers'!I9)&amp;","&amp;pneumatic_lowbleed_EF,"")</f>
        <v/>
      </c>
      <c r="M6" t="str">
        <f>'Partner Info and ToC'!$A$3</f>
        <v>RS2021PRODv1</v>
      </c>
    </row>
    <row r="7" spans="1:13" x14ac:dyDescent="0.25">
      <c r="A7" s="6" t="str">
        <f>'Partner Info and ToC'!$D$1</f>
        <v>Production</v>
      </c>
      <c r="B7" s="6">
        <f>'Partner Info and ToC'!$B$5</f>
        <v>2020</v>
      </c>
      <c r="C7" s="6" t="e">
        <f>VLOOKUP('Partner Info and ToC'!$D$4,production_partners!A:B,2,FALSE)</f>
        <v>#N/A</v>
      </c>
      <c r="D7" s="6">
        <f>'Pneumatic Controllers'!A10</f>
        <v>0</v>
      </c>
      <c r="E7">
        <f>'Pneumatic Controllers'!A10</f>
        <v>0</v>
      </c>
      <c r="F7" s="9">
        <f>'Pneumatic Controllers'!B10</f>
        <v>0</v>
      </c>
      <c r="G7" s="6">
        <f>VLOOKUP("Identify and replace high-bleed pneumatic devices",production_activities!A:D,3,FALSE)</f>
        <v>33</v>
      </c>
      <c r="H7" s="8">
        <f>IF(ISNUMBER('Pneumatic Controllers'!F10),'Pneumatic Controllers'!F10,0)+IF(ISNUMBER('Pneumatic Controllers'!H10),'Pneumatic Controllers'!H10,0)+IF(ISNUMBER('Pneumatic Controllers'!J10),'Pneumatic Controllers'!J10,0)</f>
        <v>0</v>
      </c>
      <c r="J7" t="str">
        <f>IF(ISBLANK('Pneumatic Controllers'!K10),"",'Pneumatic Controllers'!K10)</f>
        <v/>
      </c>
      <c r="K7"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7" t="str">
        <f>IF(uploadPneumatic[[#This Row],[reductionsMcf]]&gt;0,IF('Pneumatic Controllers'!C10="",default_CH4_content,'Pneumatic Controllers'!C10)&amp;","&amp;IF('Pneumatic Controllers'!D10="",default_hours,'Pneumatic Controllers'!D10)&amp;","&amp;IF('Pneumatic Controllers'!E10="","0",'Pneumatic Controllers'!E10)&amp;","&amp;pneumatic_highbleed_EF&amp;","&amp;pneumatic_lowbleed_EF&amp;","&amp;IF('Pneumatic Controllers'!G10="","0",'Pneumatic Controllers'!G10)&amp;","&amp;pneumatic_highbleed_EF&amp;","&amp;IF('Pneumatic Controllers'!I10="","0",'Pneumatic Controllers'!I10)&amp;","&amp;pneumatic_lowbleed_EF,"")</f>
        <v/>
      </c>
      <c r="M7" t="str">
        <f>'Partner Info and ToC'!$A$3</f>
        <v>RS2021PRODv1</v>
      </c>
    </row>
    <row r="8" spans="1:13" x14ac:dyDescent="0.25">
      <c r="A8" s="6" t="str">
        <f>'Partner Info and ToC'!$D$1</f>
        <v>Production</v>
      </c>
      <c r="B8" s="6">
        <f>'Partner Info and ToC'!$B$5</f>
        <v>2020</v>
      </c>
      <c r="C8" s="6" t="e">
        <f>VLOOKUP('Partner Info and ToC'!$D$4,production_partners!A:B,2,FALSE)</f>
        <v>#N/A</v>
      </c>
      <c r="D8" s="6">
        <f>'Pneumatic Controllers'!A11</f>
        <v>0</v>
      </c>
      <c r="E8">
        <f>'Pneumatic Controllers'!A11</f>
        <v>0</v>
      </c>
      <c r="F8" s="9">
        <f>'Pneumatic Controllers'!B11</f>
        <v>0</v>
      </c>
      <c r="G8" s="6">
        <f>VLOOKUP("Identify and replace high-bleed pneumatic devices",production_activities!A:D,3,FALSE)</f>
        <v>33</v>
      </c>
      <c r="H8" s="8">
        <f>IF(ISNUMBER('Pneumatic Controllers'!F11),'Pneumatic Controllers'!F11,0)+IF(ISNUMBER('Pneumatic Controllers'!H11),'Pneumatic Controllers'!H11,0)+IF(ISNUMBER('Pneumatic Controllers'!J11),'Pneumatic Controllers'!J11,0)</f>
        <v>0</v>
      </c>
      <c r="J8" t="str">
        <f>IF(ISBLANK('Pneumatic Controllers'!K11),"",'Pneumatic Controllers'!K11)</f>
        <v/>
      </c>
      <c r="K8"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8" t="str">
        <f>IF(uploadPneumatic[[#This Row],[reductionsMcf]]&gt;0,IF('Pneumatic Controllers'!C11="",default_CH4_content,'Pneumatic Controllers'!C11)&amp;","&amp;IF('Pneumatic Controllers'!D11="",default_hours,'Pneumatic Controllers'!D11)&amp;","&amp;IF('Pneumatic Controllers'!E11="","0",'Pneumatic Controllers'!E11)&amp;","&amp;pneumatic_highbleed_EF&amp;","&amp;pneumatic_lowbleed_EF&amp;","&amp;IF('Pneumatic Controllers'!G11="","0",'Pneumatic Controllers'!G11)&amp;","&amp;pneumatic_highbleed_EF&amp;","&amp;IF('Pneumatic Controllers'!I11="","0",'Pneumatic Controllers'!I11)&amp;","&amp;pneumatic_lowbleed_EF,"")</f>
        <v/>
      </c>
      <c r="M8" t="str">
        <f>'Partner Info and ToC'!$A$3</f>
        <v>RS2021PRODv1</v>
      </c>
    </row>
    <row r="9" spans="1:13" x14ac:dyDescent="0.25">
      <c r="A9" s="6" t="str">
        <f>'Partner Info and ToC'!$D$1</f>
        <v>Production</v>
      </c>
      <c r="B9" s="6">
        <f>'Partner Info and ToC'!$B$5</f>
        <v>2020</v>
      </c>
      <c r="C9" s="6" t="e">
        <f>VLOOKUP('Partner Info and ToC'!$D$4,production_partners!A:B,2,FALSE)</f>
        <v>#N/A</v>
      </c>
      <c r="D9" s="6">
        <f>'Pneumatic Controllers'!A12</f>
        <v>0</v>
      </c>
      <c r="E9">
        <f>'Pneumatic Controllers'!A12</f>
        <v>0</v>
      </c>
      <c r="F9" s="9">
        <f>'Pneumatic Controllers'!B12</f>
        <v>0</v>
      </c>
      <c r="G9" s="6">
        <f>VLOOKUP("Identify and replace high-bleed pneumatic devices",production_activities!A:D,3,FALSE)</f>
        <v>33</v>
      </c>
      <c r="H9" s="8">
        <f>IF(ISNUMBER('Pneumatic Controllers'!F12),'Pneumatic Controllers'!F12,0)+IF(ISNUMBER('Pneumatic Controllers'!H12),'Pneumatic Controllers'!H12,0)+IF(ISNUMBER('Pneumatic Controllers'!J12),'Pneumatic Controllers'!J12,0)</f>
        <v>0</v>
      </c>
      <c r="J9" t="str">
        <f>IF(ISBLANK('Pneumatic Controllers'!K12),"",'Pneumatic Controllers'!K12)</f>
        <v/>
      </c>
      <c r="K9"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9" t="str">
        <f>IF(uploadPneumatic[[#This Row],[reductionsMcf]]&gt;0,IF('Pneumatic Controllers'!C12="",default_CH4_content,'Pneumatic Controllers'!C12)&amp;","&amp;IF('Pneumatic Controllers'!D12="",default_hours,'Pneumatic Controllers'!D12)&amp;","&amp;IF('Pneumatic Controllers'!E12="","0",'Pneumatic Controllers'!E12)&amp;","&amp;pneumatic_highbleed_EF&amp;","&amp;pneumatic_lowbleed_EF&amp;","&amp;IF('Pneumatic Controllers'!G12="","0",'Pneumatic Controllers'!G12)&amp;","&amp;pneumatic_highbleed_EF&amp;","&amp;IF('Pneumatic Controllers'!I12="","0",'Pneumatic Controllers'!I12)&amp;","&amp;pneumatic_lowbleed_EF,"")</f>
        <v/>
      </c>
      <c r="M9" t="str">
        <f>'Partner Info and ToC'!$A$3</f>
        <v>RS2021PRODv1</v>
      </c>
    </row>
    <row r="10" spans="1:13" x14ac:dyDescent="0.25">
      <c r="A10" s="6" t="str">
        <f>'Partner Info and ToC'!$D$1</f>
        <v>Production</v>
      </c>
      <c r="B10" s="6">
        <f>'Partner Info and ToC'!$B$5</f>
        <v>2020</v>
      </c>
      <c r="C10" s="6" t="e">
        <f>VLOOKUP('Partner Info and ToC'!$D$4,production_partners!A:B,2,FALSE)</f>
        <v>#N/A</v>
      </c>
      <c r="D10" s="6">
        <f>'Pneumatic Controllers'!A13</f>
        <v>0</v>
      </c>
      <c r="E10">
        <f>'Pneumatic Controllers'!A13</f>
        <v>0</v>
      </c>
      <c r="F10" s="9">
        <f>'Pneumatic Controllers'!B13</f>
        <v>0</v>
      </c>
      <c r="G10" s="6">
        <f>VLOOKUP("Identify and replace high-bleed pneumatic devices",production_activities!A:D,3,FALSE)</f>
        <v>33</v>
      </c>
      <c r="H10" s="8">
        <f>IF(ISNUMBER('Pneumatic Controllers'!F13),'Pneumatic Controllers'!F13,0)+IF(ISNUMBER('Pneumatic Controllers'!H13),'Pneumatic Controllers'!H13,0)+IF(ISNUMBER('Pneumatic Controllers'!J13),'Pneumatic Controllers'!J13,0)</f>
        <v>0</v>
      </c>
      <c r="J10" t="str">
        <f>IF(ISBLANK('Pneumatic Controllers'!K13),"",'Pneumatic Controllers'!K13)</f>
        <v/>
      </c>
      <c r="K10"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0" t="str">
        <f>IF(uploadPneumatic[[#This Row],[reductionsMcf]]&gt;0,IF('Pneumatic Controllers'!C13="",default_CH4_content,'Pneumatic Controllers'!C13)&amp;","&amp;IF('Pneumatic Controllers'!D13="",default_hours,'Pneumatic Controllers'!D13)&amp;","&amp;IF('Pneumatic Controllers'!E13="","0",'Pneumatic Controllers'!E13)&amp;","&amp;pneumatic_highbleed_EF&amp;","&amp;pneumatic_lowbleed_EF&amp;","&amp;IF('Pneumatic Controllers'!G13="","0",'Pneumatic Controllers'!G13)&amp;","&amp;pneumatic_highbleed_EF&amp;","&amp;IF('Pneumatic Controllers'!I13="","0",'Pneumatic Controllers'!I13)&amp;","&amp;pneumatic_lowbleed_EF,"")</f>
        <v/>
      </c>
      <c r="M10" t="str">
        <f>'Partner Info and ToC'!$A$3</f>
        <v>RS2021PRODv1</v>
      </c>
    </row>
    <row r="11" spans="1:13" x14ac:dyDescent="0.25">
      <c r="A11" s="6" t="str">
        <f>'Partner Info and ToC'!$D$1</f>
        <v>Production</v>
      </c>
      <c r="B11" s="6">
        <f>'Partner Info and ToC'!$B$5</f>
        <v>2020</v>
      </c>
      <c r="C11" s="6" t="e">
        <f>VLOOKUP('Partner Info and ToC'!$D$4,production_partners!A:B,2,FALSE)</f>
        <v>#N/A</v>
      </c>
      <c r="D11" s="6">
        <f>'Pneumatic Controllers'!A14</f>
        <v>0</v>
      </c>
      <c r="E11">
        <f>'Pneumatic Controllers'!A14</f>
        <v>0</v>
      </c>
      <c r="F11" s="9">
        <f>'Pneumatic Controllers'!B14</f>
        <v>0</v>
      </c>
      <c r="G11" s="6">
        <f>VLOOKUP("Identify and replace high-bleed pneumatic devices",production_activities!A:D,3,FALSE)</f>
        <v>33</v>
      </c>
      <c r="H11" s="8">
        <f>IF(ISNUMBER('Pneumatic Controllers'!F14),'Pneumatic Controllers'!F14,0)+IF(ISNUMBER('Pneumatic Controllers'!H14),'Pneumatic Controllers'!H14,0)+IF(ISNUMBER('Pneumatic Controllers'!J14),'Pneumatic Controllers'!J14,0)</f>
        <v>0</v>
      </c>
      <c r="J11" t="str">
        <f>IF(ISBLANK('Pneumatic Controllers'!K14),"",'Pneumatic Controllers'!K14)</f>
        <v/>
      </c>
      <c r="K11"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1" t="str">
        <f>IF(uploadPneumatic[[#This Row],[reductionsMcf]]&gt;0,IF('Pneumatic Controllers'!C14="",default_CH4_content,'Pneumatic Controllers'!C14)&amp;","&amp;IF('Pneumatic Controllers'!D14="",default_hours,'Pneumatic Controllers'!D14)&amp;","&amp;IF('Pneumatic Controllers'!E14="","0",'Pneumatic Controllers'!E14)&amp;","&amp;pneumatic_highbleed_EF&amp;","&amp;pneumatic_lowbleed_EF&amp;","&amp;IF('Pneumatic Controllers'!G14="","0",'Pneumatic Controllers'!G14)&amp;","&amp;pneumatic_highbleed_EF&amp;","&amp;IF('Pneumatic Controllers'!I14="","0",'Pneumatic Controllers'!I14)&amp;","&amp;pneumatic_lowbleed_EF,"")</f>
        <v/>
      </c>
      <c r="M11" t="str">
        <f>'Partner Info and ToC'!$A$3</f>
        <v>RS2021PRODv1</v>
      </c>
    </row>
    <row r="12" spans="1:13" x14ac:dyDescent="0.25">
      <c r="A12" s="6" t="str">
        <f>'Partner Info and ToC'!$D$1</f>
        <v>Production</v>
      </c>
      <c r="B12" s="6">
        <f>'Partner Info and ToC'!$B$5</f>
        <v>2020</v>
      </c>
      <c r="C12" s="6" t="e">
        <f>VLOOKUP('Partner Info and ToC'!$D$4,production_partners!A:B,2,FALSE)</f>
        <v>#N/A</v>
      </c>
      <c r="D12" s="6">
        <f>'Pneumatic Controllers'!A15</f>
        <v>0</v>
      </c>
      <c r="E12">
        <f>'Pneumatic Controllers'!A15</f>
        <v>0</v>
      </c>
      <c r="F12" s="9">
        <f>'Pneumatic Controllers'!B15</f>
        <v>0</v>
      </c>
      <c r="G12" s="6">
        <f>VLOOKUP("Identify and replace high-bleed pneumatic devices",production_activities!A:D,3,FALSE)</f>
        <v>33</v>
      </c>
      <c r="H12" s="8">
        <f>IF(ISNUMBER('Pneumatic Controllers'!F15),'Pneumatic Controllers'!F15,0)+IF(ISNUMBER('Pneumatic Controllers'!H15),'Pneumatic Controllers'!H15,0)+IF(ISNUMBER('Pneumatic Controllers'!J15),'Pneumatic Controllers'!J15,0)</f>
        <v>0</v>
      </c>
      <c r="J12" t="str">
        <f>IF(ISBLANK('Pneumatic Controllers'!K15),"",'Pneumatic Controllers'!K15)</f>
        <v/>
      </c>
      <c r="K1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2" t="str">
        <f>IF(uploadPneumatic[[#This Row],[reductionsMcf]]&gt;0,IF('Pneumatic Controllers'!C15="",default_CH4_content,'Pneumatic Controllers'!C15)&amp;","&amp;IF('Pneumatic Controllers'!D15="",default_hours,'Pneumatic Controllers'!D15)&amp;","&amp;IF('Pneumatic Controllers'!E15="","0",'Pneumatic Controllers'!E15)&amp;","&amp;pneumatic_highbleed_EF&amp;","&amp;pneumatic_lowbleed_EF&amp;","&amp;IF('Pneumatic Controllers'!G15="","0",'Pneumatic Controllers'!G15)&amp;","&amp;pneumatic_highbleed_EF&amp;","&amp;IF('Pneumatic Controllers'!I15="","0",'Pneumatic Controllers'!I15)&amp;","&amp;pneumatic_lowbleed_EF,"")</f>
        <v/>
      </c>
      <c r="M12" t="str">
        <f>'Partner Info and ToC'!$A$3</f>
        <v>RS2021PRODv1</v>
      </c>
    </row>
    <row r="13" spans="1:13" x14ac:dyDescent="0.25">
      <c r="A13" s="6" t="str">
        <f>'Partner Info and ToC'!$D$1</f>
        <v>Production</v>
      </c>
      <c r="B13" s="6">
        <f>'Partner Info and ToC'!$B$5</f>
        <v>2020</v>
      </c>
      <c r="C13" s="6" t="e">
        <f>VLOOKUP('Partner Info and ToC'!$D$4,production_partners!A:B,2,FALSE)</f>
        <v>#N/A</v>
      </c>
      <c r="D13" s="6">
        <f>'Pneumatic Controllers'!A16</f>
        <v>0</v>
      </c>
      <c r="E13">
        <f>'Pneumatic Controllers'!A16</f>
        <v>0</v>
      </c>
      <c r="F13" s="9">
        <f>'Pneumatic Controllers'!B16</f>
        <v>0</v>
      </c>
      <c r="G13" s="6">
        <f>VLOOKUP("Identify and replace high-bleed pneumatic devices",production_activities!A:D,3,FALSE)</f>
        <v>33</v>
      </c>
      <c r="H13" s="8">
        <f>IF(ISNUMBER('Pneumatic Controllers'!F16),'Pneumatic Controllers'!F16,0)+IF(ISNUMBER('Pneumatic Controllers'!H16),'Pneumatic Controllers'!H16,0)+IF(ISNUMBER('Pneumatic Controllers'!J16),'Pneumatic Controllers'!J16,0)</f>
        <v>0</v>
      </c>
      <c r="J13" t="str">
        <f>IF(ISBLANK('Pneumatic Controllers'!K16),"",'Pneumatic Controllers'!K16)</f>
        <v/>
      </c>
      <c r="K1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3" t="str">
        <f>IF(uploadPneumatic[[#This Row],[reductionsMcf]]&gt;0,IF('Pneumatic Controllers'!C16="",default_CH4_content,'Pneumatic Controllers'!C16)&amp;","&amp;IF('Pneumatic Controllers'!D16="",default_hours,'Pneumatic Controllers'!D16)&amp;","&amp;IF('Pneumatic Controllers'!E16="","0",'Pneumatic Controllers'!E16)&amp;","&amp;pneumatic_highbleed_EF&amp;","&amp;pneumatic_lowbleed_EF&amp;","&amp;IF('Pneumatic Controllers'!G16="","0",'Pneumatic Controllers'!G16)&amp;","&amp;pneumatic_highbleed_EF&amp;","&amp;IF('Pneumatic Controllers'!I16="","0",'Pneumatic Controllers'!I16)&amp;","&amp;pneumatic_lowbleed_EF,"")</f>
        <v/>
      </c>
      <c r="M13" t="str">
        <f>'Partner Info and ToC'!$A$3</f>
        <v>RS2021PRODv1</v>
      </c>
    </row>
    <row r="14" spans="1:13" x14ac:dyDescent="0.25">
      <c r="A14" s="6" t="str">
        <f>'Partner Info and ToC'!$D$1</f>
        <v>Production</v>
      </c>
      <c r="B14" s="6">
        <f>'Partner Info and ToC'!$B$5</f>
        <v>2020</v>
      </c>
      <c r="C14" s="6" t="e">
        <f>VLOOKUP('Partner Info and ToC'!$D$4,production_partners!A:B,2,FALSE)</f>
        <v>#N/A</v>
      </c>
      <c r="D14" s="6">
        <f>'Pneumatic Controllers'!A17</f>
        <v>0</v>
      </c>
      <c r="E14">
        <f>'Pneumatic Controllers'!A17</f>
        <v>0</v>
      </c>
      <c r="F14" s="9">
        <f>'Pneumatic Controllers'!B17</f>
        <v>0</v>
      </c>
      <c r="G14" s="6">
        <f>VLOOKUP("Identify and replace high-bleed pneumatic devices",production_activities!A:D,3,FALSE)</f>
        <v>33</v>
      </c>
      <c r="H14" s="8">
        <f>IF(ISNUMBER('Pneumatic Controllers'!F17),'Pneumatic Controllers'!F17,0)+IF(ISNUMBER('Pneumatic Controllers'!H17),'Pneumatic Controllers'!H17,0)+IF(ISNUMBER('Pneumatic Controllers'!J17),'Pneumatic Controllers'!J17,0)</f>
        <v>0</v>
      </c>
      <c r="J14" t="str">
        <f>IF(ISBLANK('Pneumatic Controllers'!K17),"",'Pneumatic Controllers'!K17)</f>
        <v/>
      </c>
      <c r="K1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4" t="str">
        <f>IF(uploadPneumatic[[#This Row],[reductionsMcf]]&gt;0,IF('Pneumatic Controllers'!C17="",default_CH4_content,'Pneumatic Controllers'!C17)&amp;","&amp;IF('Pneumatic Controllers'!D17="",default_hours,'Pneumatic Controllers'!D17)&amp;","&amp;IF('Pneumatic Controllers'!E17="","0",'Pneumatic Controllers'!E17)&amp;","&amp;pneumatic_highbleed_EF&amp;","&amp;pneumatic_lowbleed_EF&amp;","&amp;IF('Pneumatic Controllers'!G17="","0",'Pneumatic Controllers'!G17)&amp;","&amp;pneumatic_highbleed_EF&amp;","&amp;IF('Pneumatic Controllers'!I17="","0",'Pneumatic Controllers'!I17)&amp;","&amp;pneumatic_lowbleed_EF,"")</f>
        <v/>
      </c>
      <c r="M14" t="str">
        <f>'Partner Info and ToC'!$A$3</f>
        <v>RS2021PRODv1</v>
      </c>
    </row>
    <row r="15" spans="1:13" x14ac:dyDescent="0.25">
      <c r="A15" s="6" t="str">
        <f>'Partner Info and ToC'!$D$1</f>
        <v>Production</v>
      </c>
      <c r="B15" s="6">
        <f>'Partner Info and ToC'!$B$5</f>
        <v>2020</v>
      </c>
      <c r="C15" s="6" t="e">
        <f>VLOOKUP('Partner Info and ToC'!$D$4,production_partners!A:B,2,FALSE)</f>
        <v>#N/A</v>
      </c>
      <c r="D15" s="6">
        <f>'Pneumatic Controllers'!A18</f>
        <v>0</v>
      </c>
      <c r="E15">
        <f>'Pneumatic Controllers'!A18</f>
        <v>0</v>
      </c>
      <c r="F15" s="9">
        <f>'Pneumatic Controllers'!B18</f>
        <v>0</v>
      </c>
      <c r="G15" s="6">
        <f>VLOOKUP("Identify and replace high-bleed pneumatic devices",production_activities!A:D,3,FALSE)</f>
        <v>33</v>
      </c>
      <c r="H15" s="8">
        <f>IF(ISNUMBER('Pneumatic Controllers'!F18),'Pneumatic Controllers'!F18,0)+IF(ISNUMBER('Pneumatic Controllers'!H18),'Pneumatic Controllers'!H18,0)+IF(ISNUMBER('Pneumatic Controllers'!J18),'Pneumatic Controllers'!J18,0)</f>
        <v>0</v>
      </c>
      <c r="J15" t="str">
        <f>IF(ISBLANK('Pneumatic Controllers'!K18),"",'Pneumatic Controllers'!K18)</f>
        <v/>
      </c>
      <c r="K1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5" t="str">
        <f>IF(uploadPneumatic[[#This Row],[reductionsMcf]]&gt;0,IF('Pneumatic Controllers'!C18="",default_CH4_content,'Pneumatic Controllers'!C18)&amp;","&amp;IF('Pneumatic Controllers'!D18="",default_hours,'Pneumatic Controllers'!D18)&amp;","&amp;IF('Pneumatic Controllers'!E18="","0",'Pneumatic Controllers'!E18)&amp;","&amp;pneumatic_highbleed_EF&amp;","&amp;pneumatic_lowbleed_EF&amp;","&amp;IF('Pneumatic Controllers'!G18="","0",'Pneumatic Controllers'!G18)&amp;","&amp;pneumatic_highbleed_EF&amp;","&amp;IF('Pneumatic Controllers'!I18="","0",'Pneumatic Controllers'!I18)&amp;","&amp;pneumatic_lowbleed_EF,"")</f>
        <v/>
      </c>
      <c r="M15" t="str">
        <f>'Partner Info and ToC'!$A$3</f>
        <v>RS2021PRODv1</v>
      </c>
    </row>
    <row r="16" spans="1:13" x14ac:dyDescent="0.25">
      <c r="A16" s="6" t="str">
        <f>'Partner Info and ToC'!$D$1</f>
        <v>Production</v>
      </c>
      <c r="B16" s="6">
        <f>'Partner Info and ToC'!$B$5</f>
        <v>2020</v>
      </c>
      <c r="C16" s="6" t="e">
        <f>VLOOKUP('Partner Info and ToC'!$D$4,production_partners!A:B,2,FALSE)</f>
        <v>#N/A</v>
      </c>
      <c r="D16" s="6">
        <f>'Pneumatic Controllers'!A19</f>
        <v>0</v>
      </c>
      <c r="E16">
        <f>'Pneumatic Controllers'!A19</f>
        <v>0</v>
      </c>
      <c r="F16" s="9">
        <f>'Pneumatic Controllers'!B19</f>
        <v>0</v>
      </c>
      <c r="G16" s="6">
        <f>VLOOKUP("Identify and replace high-bleed pneumatic devices",production_activities!A:D,3,FALSE)</f>
        <v>33</v>
      </c>
      <c r="H16" s="8">
        <f>IF(ISNUMBER('Pneumatic Controllers'!F19),'Pneumatic Controllers'!F19,0)+IF(ISNUMBER('Pneumatic Controllers'!H19),'Pneumatic Controllers'!H19,0)+IF(ISNUMBER('Pneumatic Controllers'!J19),'Pneumatic Controllers'!J19,0)</f>
        <v>0</v>
      </c>
      <c r="J16" t="str">
        <f>IF(ISBLANK('Pneumatic Controllers'!K19),"",'Pneumatic Controllers'!K19)</f>
        <v/>
      </c>
      <c r="K16"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6" t="str">
        <f>IF(uploadPneumatic[[#This Row],[reductionsMcf]]&gt;0,IF('Pneumatic Controllers'!C19="",default_CH4_content,'Pneumatic Controllers'!C19)&amp;","&amp;IF('Pneumatic Controllers'!D19="",default_hours,'Pneumatic Controllers'!D19)&amp;","&amp;IF('Pneumatic Controllers'!E19="","0",'Pneumatic Controllers'!E19)&amp;","&amp;pneumatic_highbleed_EF&amp;","&amp;pneumatic_lowbleed_EF&amp;","&amp;IF('Pneumatic Controllers'!G19="","0",'Pneumatic Controllers'!G19)&amp;","&amp;pneumatic_highbleed_EF&amp;","&amp;IF('Pneumatic Controllers'!I19="","0",'Pneumatic Controllers'!I19)&amp;","&amp;pneumatic_lowbleed_EF,"")</f>
        <v/>
      </c>
      <c r="M16" t="str">
        <f>'Partner Info and ToC'!$A$3</f>
        <v>RS2021PRODv1</v>
      </c>
    </row>
    <row r="17" spans="1:13" x14ac:dyDescent="0.25">
      <c r="A17" s="6" t="str">
        <f>'Partner Info and ToC'!$D$1</f>
        <v>Production</v>
      </c>
      <c r="B17" s="6">
        <f>'Partner Info and ToC'!$B$5</f>
        <v>2020</v>
      </c>
      <c r="C17" s="6" t="e">
        <f>VLOOKUP('Partner Info and ToC'!$D$4,production_partners!A:B,2,FALSE)</f>
        <v>#N/A</v>
      </c>
      <c r="D17" s="6">
        <f>'Pneumatic Controllers'!A20</f>
        <v>0</v>
      </c>
      <c r="E17">
        <f>'Pneumatic Controllers'!A20</f>
        <v>0</v>
      </c>
      <c r="F17" s="9">
        <f>'Pneumatic Controllers'!B20</f>
        <v>0</v>
      </c>
      <c r="G17" s="6">
        <f>VLOOKUP("Identify and replace high-bleed pneumatic devices",production_activities!A:D,3,FALSE)</f>
        <v>33</v>
      </c>
      <c r="H17" s="8">
        <f>IF(ISNUMBER('Pneumatic Controllers'!F20),'Pneumatic Controllers'!F20,0)+IF(ISNUMBER('Pneumatic Controllers'!H20),'Pneumatic Controllers'!H20,0)+IF(ISNUMBER('Pneumatic Controllers'!J20),'Pneumatic Controllers'!J20,0)</f>
        <v>0</v>
      </c>
      <c r="J17" t="str">
        <f>IF(ISBLANK('Pneumatic Controllers'!K20),"",'Pneumatic Controllers'!K20)</f>
        <v/>
      </c>
      <c r="K17"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7" t="str">
        <f>IF(uploadPneumatic[[#This Row],[reductionsMcf]]&gt;0,IF('Pneumatic Controllers'!C20="",default_CH4_content,'Pneumatic Controllers'!C20)&amp;","&amp;IF('Pneumatic Controllers'!D20="",default_hours,'Pneumatic Controllers'!D20)&amp;","&amp;IF('Pneumatic Controllers'!E20="","0",'Pneumatic Controllers'!E20)&amp;","&amp;pneumatic_highbleed_EF&amp;","&amp;pneumatic_lowbleed_EF&amp;","&amp;IF('Pneumatic Controllers'!G20="","0",'Pneumatic Controllers'!G20)&amp;","&amp;pneumatic_highbleed_EF&amp;","&amp;IF('Pneumatic Controllers'!I20="","0",'Pneumatic Controllers'!I20)&amp;","&amp;pneumatic_lowbleed_EF,"")</f>
        <v/>
      </c>
      <c r="M17" t="str">
        <f>'Partner Info and ToC'!$A$3</f>
        <v>RS2021PRODv1</v>
      </c>
    </row>
    <row r="18" spans="1:13" x14ac:dyDescent="0.25">
      <c r="A18" s="6" t="str">
        <f>'Partner Info and ToC'!$D$1</f>
        <v>Production</v>
      </c>
      <c r="B18" s="6">
        <f>'Partner Info and ToC'!$B$5</f>
        <v>2020</v>
      </c>
      <c r="C18" s="6" t="e">
        <f>VLOOKUP('Partner Info and ToC'!$D$4,production_partners!A:B,2,FALSE)</f>
        <v>#N/A</v>
      </c>
      <c r="D18" s="6">
        <f>'Pneumatic Controllers'!A21</f>
        <v>0</v>
      </c>
      <c r="E18">
        <f>'Pneumatic Controllers'!A21</f>
        <v>0</v>
      </c>
      <c r="F18" s="9">
        <f>'Pneumatic Controllers'!B21</f>
        <v>0</v>
      </c>
      <c r="G18" s="6">
        <f>VLOOKUP("Identify and replace high-bleed pneumatic devices",production_activities!A:D,3,FALSE)</f>
        <v>33</v>
      </c>
      <c r="H18" s="8">
        <f>IF(ISNUMBER('Pneumatic Controllers'!F21),'Pneumatic Controllers'!F21,0)+IF(ISNUMBER('Pneumatic Controllers'!H21),'Pneumatic Controllers'!H21,0)+IF(ISNUMBER('Pneumatic Controllers'!J21),'Pneumatic Controllers'!J21,0)</f>
        <v>0</v>
      </c>
      <c r="J18" t="str">
        <f>IF(ISBLANK('Pneumatic Controllers'!K21),"",'Pneumatic Controllers'!K21)</f>
        <v/>
      </c>
      <c r="K18"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8" t="str">
        <f>IF(uploadPneumatic[[#This Row],[reductionsMcf]]&gt;0,IF('Pneumatic Controllers'!C21="",default_CH4_content,'Pneumatic Controllers'!C21)&amp;","&amp;IF('Pneumatic Controllers'!D21="",default_hours,'Pneumatic Controllers'!D21)&amp;","&amp;IF('Pneumatic Controllers'!E21="","0",'Pneumatic Controllers'!E21)&amp;","&amp;pneumatic_highbleed_EF&amp;","&amp;pneumatic_lowbleed_EF&amp;","&amp;IF('Pneumatic Controllers'!G21="","0",'Pneumatic Controllers'!G21)&amp;","&amp;pneumatic_highbleed_EF&amp;","&amp;IF('Pneumatic Controllers'!I21="","0",'Pneumatic Controllers'!I21)&amp;","&amp;pneumatic_lowbleed_EF,"")</f>
        <v/>
      </c>
      <c r="M18" t="str">
        <f>'Partner Info and ToC'!$A$3</f>
        <v>RS2021PRODv1</v>
      </c>
    </row>
    <row r="19" spans="1:13" x14ac:dyDescent="0.25">
      <c r="A19" s="6" t="str">
        <f>'Partner Info and ToC'!$D$1</f>
        <v>Production</v>
      </c>
      <c r="B19" s="6">
        <f>'Partner Info and ToC'!$B$5</f>
        <v>2020</v>
      </c>
      <c r="C19" s="6" t="e">
        <f>VLOOKUP('Partner Info and ToC'!$D$4,production_partners!A:B,2,FALSE)</f>
        <v>#N/A</v>
      </c>
      <c r="D19" s="6">
        <f>'Pneumatic Controllers'!A22</f>
        <v>0</v>
      </c>
      <c r="E19">
        <f>'Pneumatic Controllers'!A22</f>
        <v>0</v>
      </c>
      <c r="F19" s="9">
        <f>'Pneumatic Controllers'!B22</f>
        <v>0</v>
      </c>
      <c r="G19" s="6">
        <f>VLOOKUP("Identify and replace high-bleed pneumatic devices",production_activities!A:D,3,FALSE)</f>
        <v>33</v>
      </c>
      <c r="H19" s="8">
        <f>IF(ISNUMBER('Pneumatic Controllers'!F22),'Pneumatic Controllers'!F22,0)+IF(ISNUMBER('Pneumatic Controllers'!H22),'Pneumatic Controllers'!H22,0)+IF(ISNUMBER('Pneumatic Controllers'!J22),'Pneumatic Controllers'!J22,0)</f>
        <v>0</v>
      </c>
      <c r="J19" t="str">
        <f>IF(ISBLANK('Pneumatic Controllers'!K22),"",'Pneumatic Controllers'!K22)</f>
        <v/>
      </c>
      <c r="K19"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19" t="str">
        <f>IF(uploadPneumatic[[#This Row],[reductionsMcf]]&gt;0,IF('Pneumatic Controllers'!C22="",default_CH4_content,'Pneumatic Controllers'!C22)&amp;","&amp;IF('Pneumatic Controllers'!D22="",default_hours,'Pneumatic Controllers'!D22)&amp;","&amp;IF('Pneumatic Controllers'!E22="","0",'Pneumatic Controllers'!E22)&amp;","&amp;pneumatic_highbleed_EF&amp;","&amp;pneumatic_lowbleed_EF&amp;","&amp;IF('Pneumatic Controllers'!G22="","0",'Pneumatic Controllers'!G22)&amp;","&amp;pneumatic_highbleed_EF&amp;","&amp;IF('Pneumatic Controllers'!I22="","0",'Pneumatic Controllers'!I22)&amp;","&amp;pneumatic_lowbleed_EF,"")</f>
        <v/>
      </c>
      <c r="M19" t="str">
        <f>'Partner Info and ToC'!$A$3</f>
        <v>RS2021PRODv1</v>
      </c>
    </row>
    <row r="20" spans="1:13" x14ac:dyDescent="0.25">
      <c r="A20" s="6" t="str">
        <f>'Partner Info and ToC'!$D$1</f>
        <v>Production</v>
      </c>
      <c r="B20" s="6">
        <f>'Partner Info and ToC'!$B$5</f>
        <v>2020</v>
      </c>
      <c r="C20" s="6" t="e">
        <f>VLOOKUP('Partner Info and ToC'!$D$4,production_partners!A:B,2,FALSE)</f>
        <v>#N/A</v>
      </c>
      <c r="D20" s="6">
        <f>'Pneumatic Controllers'!A23</f>
        <v>0</v>
      </c>
      <c r="E20">
        <f>'Pneumatic Controllers'!A23</f>
        <v>0</v>
      </c>
      <c r="F20" s="9">
        <f>'Pneumatic Controllers'!B23</f>
        <v>0</v>
      </c>
      <c r="G20" s="6">
        <f>VLOOKUP("Identify and replace high-bleed pneumatic devices",production_activities!A:D,3,FALSE)</f>
        <v>33</v>
      </c>
      <c r="H20" s="8">
        <f>IF(ISNUMBER('Pneumatic Controllers'!F23),'Pneumatic Controllers'!F23,0)+IF(ISNUMBER('Pneumatic Controllers'!H23),'Pneumatic Controllers'!H23,0)+IF(ISNUMBER('Pneumatic Controllers'!J23),'Pneumatic Controllers'!J23,0)</f>
        <v>0</v>
      </c>
      <c r="J20" t="str">
        <f>IF(ISBLANK('Pneumatic Controllers'!K23),"",'Pneumatic Controllers'!K23)</f>
        <v/>
      </c>
      <c r="K20"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0" t="str">
        <f>IF(uploadPneumatic[[#This Row],[reductionsMcf]]&gt;0,IF('Pneumatic Controllers'!C23="",default_CH4_content,'Pneumatic Controllers'!C23)&amp;","&amp;IF('Pneumatic Controllers'!D23="",default_hours,'Pneumatic Controllers'!D23)&amp;","&amp;IF('Pneumatic Controllers'!E23="","0",'Pneumatic Controllers'!E23)&amp;","&amp;pneumatic_highbleed_EF&amp;","&amp;pneumatic_lowbleed_EF&amp;","&amp;IF('Pneumatic Controllers'!G23="","0",'Pneumatic Controllers'!G23)&amp;","&amp;pneumatic_highbleed_EF&amp;","&amp;IF('Pneumatic Controllers'!I23="","0",'Pneumatic Controllers'!I23)&amp;","&amp;pneumatic_lowbleed_EF,"")</f>
        <v/>
      </c>
      <c r="M20" t="str">
        <f>'Partner Info and ToC'!$A$3</f>
        <v>RS2021PRODv1</v>
      </c>
    </row>
    <row r="21" spans="1:13" x14ac:dyDescent="0.25">
      <c r="A21" s="6" t="str">
        <f>'Partner Info and ToC'!$D$1</f>
        <v>Production</v>
      </c>
      <c r="B21" s="6">
        <f>'Partner Info and ToC'!$B$5</f>
        <v>2020</v>
      </c>
      <c r="C21" s="6" t="e">
        <f>VLOOKUP('Partner Info and ToC'!$D$4,production_partners!A:B,2,FALSE)</f>
        <v>#N/A</v>
      </c>
      <c r="D21" s="6">
        <f>'Pneumatic Controllers'!A24</f>
        <v>0</v>
      </c>
      <c r="E21">
        <f>'Pneumatic Controllers'!A24</f>
        <v>0</v>
      </c>
      <c r="F21" s="9">
        <f>'Pneumatic Controllers'!B24</f>
        <v>0</v>
      </c>
      <c r="G21" s="6">
        <f>VLOOKUP("Identify and replace high-bleed pneumatic devices",production_activities!A:D,3,FALSE)</f>
        <v>33</v>
      </c>
      <c r="H21" s="8">
        <f>IF(ISNUMBER('Pneumatic Controllers'!F24),'Pneumatic Controllers'!F24,0)+IF(ISNUMBER('Pneumatic Controllers'!H24),'Pneumatic Controllers'!H24,0)+IF(ISNUMBER('Pneumatic Controllers'!J24),'Pneumatic Controllers'!J24,0)</f>
        <v>0</v>
      </c>
      <c r="J21" t="str">
        <f>IF(ISBLANK('Pneumatic Controllers'!K24),"",'Pneumatic Controllers'!K24)</f>
        <v/>
      </c>
      <c r="K21"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1" t="str">
        <f>IF(uploadPneumatic[[#This Row],[reductionsMcf]]&gt;0,IF('Pneumatic Controllers'!C24="",default_CH4_content,'Pneumatic Controllers'!C24)&amp;","&amp;IF('Pneumatic Controllers'!D24="",default_hours,'Pneumatic Controllers'!D24)&amp;","&amp;IF('Pneumatic Controllers'!E24="","0",'Pneumatic Controllers'!E24)&amp;","&amp;pneumatic_highbleed_EF&amp;","&amp;pneumatic_lowbleed_EF&amp;","&amp;IF('Pneumatic Controllers'!G24="","0",'Pneumatic Controllers'!G24)&amp;","&amp;pneumatic_highbleed_EF&amp;","&amp;IF('Pneumatic Controllers'!I24="","0",'Pneumatic Controllers'!I24)&amp;","&amp;pneumatic_lowbleed_EF,"")</f>
        <v/>
      </c>
      <c r="M21" t="str">
        <f>'Partner Info and ToC'!$A$3</f>
        <v>RS2021PRODv1</v>
      </c>
    </row>
    <row r="22" spans="1:13" x14ac:dyDescent="0.25">
      <c r="A22" s="6" t="str">
        <f>'Partner Info and ToC'!$D$1</f>
        <v>Production</v>
      </c>
      <c r="B22" s="6">
        <f>'Partner Info and ToC'!$B$5</f>
        <v>2020</v>
      </c>
      <c r="C22" s="6" t="e">
        <f>VLOOKUP('Partner Info and ToC'!$D$4,production_partners!A:B,2,FALSE)</f>
        <v>#N/A</v>
      </c>
      <c r="D22" s="6">
        <f>'Pneumatic Controllers'!A25</f>
        <v>0</v>
      </c>
      <c r="E22">
        <f>'Pneumatic Controllers'!A25</f>
        <v>0</v>
      </c>
      <c r="F22" s="9">
        <f>'Pneumatic Controllers'!B25</f>
        <v>0</v>
      </c>
      <c r="G22" s="6">
        <f>VLOOKUP("Identify and replace high-bleed pneumatic devices",production_activities!A:D,3,FALSE)</f>
        <v>33</v>
      </c>
      <c r="H22" s="8">
        <f>IF(ISNUMBER('Pneumatic Controllers'!F25),'Pneumatic Controllers'!F25,0)+IF(ISNUMBER('Pneumatic Controllers'!H25),'Pneumatic Controllers'!H25,0)+IF(ISNUMBER('Pneumatic Controllers'!J25),'Pneumatic Controllers'!J25,0)</f>
        <v>0</v>
      </c>
      <c r="J22" t="str">
        <f>IF(ISBLANK('Pneumatic Controllers'!K25),"",'Pneumatic Controllers'!K25)</f>
        <v/>
      </c>
      <c r="K22"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2" t="str">
        <f>IF(uploadPneumatic[[#This Row],[reductionsMcf]]&gt;0,IF('Pneumatic Controllers'!C25="",default_CH4_content,'Pneumatic Controllers'!C25)&amp;","&amp;IF('Pneumatic Controllers'!D25="",default_hours,'Pneumatic Controllers'!D25)&amp;","&amp;IF('Pneumatic Controllers'!E25="","0",'Pneumatic Controllers'!E25)&amp;","&amp;pneumatic_highbleed_EF&amp;","&amp;pneumatic_lowbleed_EF&amp;","&amp;IF('Pneumatic Controllers'!G25="","0",'Pneumatic Controllers'!G25)&amp;","&amp;pneumatic_highbleed_EF&amp;","&amp;IF('Pneumatic Controllers'!I25="","0",'Pneumatic Controllers'!I25)&amp;","&amp;pneumatic_lowbleed_EF,"")</f>
        <v/>
      </c>
      <c r="M22" t="str">
        <f>'Partner Info and ToC'!$A$3</f>
        <v>RS2021PRODv1</v>
      </c>
    </row>
    <row r="23" spans="1:13" x14ac:dyDescent="0.25">
      <c r="A23" s="6" t="str">
        <f>'Partner Info and ToC'!$D$1</f>
        <v>Production</v>
      </c>
      <c r="B23" s="6">
        <f>'Partner Info and ToC'!$B$5</f>
        <v>2020</v>
      </c>
      <c r="C23" s="6" t="e">
        <f>VLOOKUP('Partner Info and ToC'!$D$4,production_partners!A:B,2,FALSE)</f>
        <v>#N/A</v>
      </c>
      <c r="D23" s="6">
        <f>'Pneumatic Controllers'!A26</f>
        <v>0</v>
      </c>
      <c r="E23">
        <f>'Pneumatic Controllers'!A26</f>
        <v>0</v>
      </c>
      <c r="F23" s="9">
        <f>'Pneumatic Controllers'!B26</f>
        <v>0</v>
      </c>
      <c r="G23" s="6">
        <f>VLOOKUP("Identify and replace high-bleed pneumatic devices",production_activities!A:D,3,FALSE)</f>
        <v>33</v>
      </c>
      <c r="H23" s="8">
        <f>IF(ISNUMBER('Pneumatic Controllers'!F26),'Pneumatic Controllers'!F26,0)+IF(ISNUMBER('Pneumatic Controllers'!H26),'Pneumatic Controllers'!H26,0)+IF(ISNUMBER('Pneumatic Controllers'!J26),'Pneumatic Controllers'!J26,0)</f>
        <v>0</v>
      </c>
      <c r="J23" t="str">
        <f>IF(ISBLANK('Pneumatic Controllers'!K26),"",'Pneumatic Controllers'!K26)</f>
        <v/>
      </c>
      <c r="K23"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3" t="str">
        <f>IF(uploadPneumatic[[#This Row],[reductionsMcf]]&gt;0,IF('Pneumatic Controllers'!C26="",default_CH4_content,'Pneumatic Controllers'!C26)&amp;","&amp;IF('Pneumatic Controllers'!D26="",default_hours,'Pneumatic Controllers'!D26)&amp;","&amp;IF('Pneumatic Controllers'!E26="","0",'Pneumatic Controllers'!E26)&amp;","&amp;pneumatic_highbleed_EF&amp;","&amp;pneumatic_lowbleed_EF&amp;","&amp;IF('Pneumatic Controllers'!G26="","0",'Pneumatic Controllers'!G26)&amp;","&amp;pneumatic_highbleed_EF&amp;","&amp;IF('Pneumatic Controllers'!I26="","0",'Pneumatic Controllers'!I26)&amp;","&amp;pneumatic_lowbleed_EF,"")</f>
        <v/>
      </c>
      <c r="M23" t="str">
        <f>'Partner Info and ToC'!$A$3</f>
        <v>RS2021PRODv1</v>
      </c>
    </row>
    <row r="24" spans="1:13" x14ac:dyDescent="0.25">
      <c r="A24" s="6" t="str">
        <f>'Partner Info and ToC'!$D$1</f>
        <v>Production</v>
      </c>
      <c r="B24" s="6">
        <f>'Partner Info and ToC'!$B$5</f>
        <v>2020</v>
      </c>
      <c r="C24" s="6" t="e">
        <f>VLOOKUP('Partner Info and ToC'!$D$4,production_partners!A:B,2,FALSE)</f>
        <v>#N/A</v>
      </c>
      <c r="D24" s="6">
        <f>'Pneumatic Controllers'!A27</f>
        <v>0</v>
      </c>
      <c r="E24">
        <f>'Pneumatic Controllers'!A27</f>
        <v>0</v>
      </c>
      <c r="F24" s="9">
        <f>'Pneumatic Controllers'!B27</f>
        <v>0</v>
      </c>
      <c r="G24" s="6">
        <f>VLOOKUP("Identify and replace high-bleed pneumatic devices",production_activities!A:D,3,FALSE)</f>
        <v>33</v>
      </c>
      <c r="H24" s="8">
        <f>IF(ISNUMBER('Pneumatic Controllers'!F27),'Pneumatic Controllers'!F27,0)+IF(ISNUMBER('Pneumatic Controllers'!H27),'Pneumatic Controllers'!H27,0)+IF(ISNUMBER('Pneumatic Controllers'!J27),'Pneumatic Controllers'!J27,0)</f>
        <v>0</v>
      </c>
      <c r="J24" t="str">
        <f>IF(ISBLANK('Pneumatic Controllers'!K27),"",'Pneumatic Controllers'!K27)</f>
        <v/>
      </c>
      <c r="K24"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4" t="str">
        <f>IF(uploadPneumatic[[#This Row],[reductionsMcf]]&gt;0,IF('Pneumatic Controllers'!C27="",default_CH4_content,'Pneumatic Controllers'!C27)&amp;","&amp;IF('Pneumatic Controllers'!D27="",default_hours,'Pneumatic Controllers'!D27)&amp;","&amp;IF('Pneumatic Controllers'!E27="","0",'Pneumatic Controllers'!E27)&amp;","&amp;pneumatic_highbleed_EF&amp;","&amp;pneumatic_lowbleed_EF&amp;","&amp;IF('Pneumatic Controllers'!G27="","0",'Pneumatic Controllers'!G27)&amp;","&amp;pneumatic_highbleed_EF&amp;","&amp;IF('Pneumatic Controllers'!I27="","0",'Pneumatic Controllers'!I27)&amp;","&amp;pneumatic_lowbleed_EF,"")</f>
        <v/>
      </c>
      <c r="M24" t="str">
        <f>'Partner Info and ToC'!$A$3</f>
        <v>RS2021PRODv1</v>
      </c>
    </row>
    <row r="25" spans="1:13" x14ac:dyDescent="0.25">
      <c r="A25" s="6" t="str">
        <f>'Partner Info and ToC'!$D$1</f>
        <v>Production</v>
      </c>
      <c r="B25" s="6">
        <f>'Partner Info and ToC'!$B$5</f>
        <v>2020</v>
      </c>
      <c r="C25" s="6" t="e">
        <f>VLOOKUP('Partner Info and ToC'!$D$4,production_partners!A:B,2,FALSE)</f>
        <v>#N/A</v>
      </c>
      <c r="D25" s="6">
        <f>'Pneumatic Controllers'!A28</f>
        <v>0</v>
      </c>
      <c r="E25">
        <f>'Pneumatic Controllers'!A28</f>
        <v>0</v>
      </c>
      <c r="F25" s="9">
        <f>'Pneumatic Controllers'!B28</f>
        <v>0</v>
      </c>
      <c r="G25" s="6">
        <f>VLOOKUP("Identify and replace high-bleed pneumatic devices",production_activities!A:D,3,FALSE)</f>
        <v>33</v>
      </c>
      <c r="H25" s="8">
        <f>IF(ISNUMBER('Pneumatic Controllers'!F28),'Pneumatic Controllers'!F28,0)+IF(ISNUMBER('Pneumatic Controllers'!H28),'Pneumatic Controllers'!H28,0)+IF(ISNUMBER('Pneumatic Controllers'!J28),'Pneumatic Controllers'!J28,0)</f>
        <v>0</v>
      </c>
      <c r="J25" t="str">
        <f>IF(ISBLANK('Pneumatic Controllers'!K28),"",'Pneumatic Controllers'!K28)</f>
        <v/>
      </c>
      <c r="K25" t="str">
        <f>IF(uploadPneumatic[[#This Row],[reductionsMcf]]&gt;0,"[Average methane content] x [Average annual operating hours] / 1000 x"&amp;" (([Number from high bleed to low bleed] x ([High Emission Factor] - [Low Emission Factor])) + ([Number from high-bleed to zero-bleed or removed] x [High Emission Factor]) + ([Number from low-bleed to zero-bleed or removed] x [Low Emission Factor])","")</f>
        <v/>
      </c>
      <c r="L25" t="str">
        <f>IF(uploadPneumatic[[#This Row],[reductionsMcf]]&gt;0,IF('Pneumatic Controllers'!C28="",default_CH4_content,'Pneumatic Controllers'!C28)&amp;","&amp;IF('Pneumatic Controllers'!D28="",default_hours,'Pneumatic Controllers'!D28)&amp;","&amp;IF('Pneumatic Controllers'!E28="","0",'Pneumatic Controllers'!E28)&amp;","&amp;pneumatic_highbleed_EF&amp;","&amp;pneumatic_lowbleed_EF&amp;","&amp;IF('Pneumatic Controllers'!G28="","0",'Pneumatic Controllers'!G28)&amp;","&amp;pneumatic_highbleed_EF&amp;","&amp;IF('Pneumatic Controllers'!I28="","0",'Pneumatic Controllers'!I28)&amp;","&amp;pneumatic_lowbleed_EF,"")</f>
        <v/>
      </c>
      <c r="M25" t="str">
        <f>'Partner Info and ToC'!$A$3</f>
        <v>RS2021PRODv1</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2F824-0E88-4B5F-9159-339AB503A1F4}">
  <dimension ref="A1:M25"/>
  <sheetViews>
    <sheetView zoomScaleNormal="100" workbookViewId="0">
      <selection activeCell="D5" sqref="D5"/>
    </sheetView>
  </sheetViews>
  <sheetFormatPr defaultColWidth="9.125" defaultRowHeight="14.3" x14ac:dyDescent="0.25"/>
  <cols>
    <col min="1" max="1" width="11" customWidth="1"/>
    <col min="2" max="2" width="12.625" style="6" customWidth="1"/>
    <col min="3" max="3" width="37.25" bestFit="1" customWidth="1"/>
    <col min="4" max="4" width="21.125" style="6" bestFit="1" customWidth="1"/>
    <col min="5" max="5" width="11.125" customWidth="1"/>
    <col min="6" max="6" width="13.375" customWidth="1"/>
    <col min="7" max="7" width="14.875" customWidth="1"/>
    <col min="8" max="8" width="18.125" customWidth="1"/>
    <col min="9" max="9" width="22.625" customWidth="1"/>
    <col min="10" max="10" width="38.375" customWidth="1"/>
    <col min="11" max="11" width="34.625" customWidth="1"/>
    <col min="12" max="12" width="28.625" customWidth="1"/>
    <col min="13" max="13" width="15.375" customWidth="1"/>
  </cols>
  <sheetData>
    <row r="1" spans="1:13" x14ac:dyDescent="0.25">
      <c r="A1" t="s">
        <v>208</v>
      </c>
      <c r="B1" s="6" t="s">
        <v>209</v>
      </c>
      <c r="C1" t="s">
        <v>210</v>
      </c>
      <c r="D1" s="6" t="s">
        <v>211</v>
      </c>
      <c r="E1" t="s">
        <v>212</v>
      </c>
      <c r="F1" t="s">
        <v>213</v>
      </c>
      <c r="G1" t="s">
        <v>214</v>
      </c>
      <c r="H1" t="s">
        <v>215</v>
      </c>
      <c r="I1" t="s">
        <v>216</v>
      </c>
      <c r="J1" t="s">
        <v>217</v>
      </c>
      <c r="K1" t="s">
        <v>218</v>
      </c>
      <c r="L1" t="s">
        <v>219</v>
      </c>
      <c r="M1" t="s">
        <v>220</v>
      </c>
    </row>
    <row r="2" spans="1:13" x14ac:dyDescent="0.25">
      <c r="A2" s="6" t="str">
        <f>'Partner Info and ToC'!$D$1</f>
        <v>Production</v>
      </c>
      <c r="B2" s="6">
        <f>'Partner Info and ToC'!$B$5</f>
        <v>2020</v>
      </c>
      <c r="C2" s="6" t="e">
        <f>VLOOKUP('Partner Info and ToC'!$D$4,production_partners!A:B,2,FALSE)</f>
        <v>#N/A</v>
      </c>
      <c r="D2" s="6">
        <f>'Additional Activities'!A4</f>
        <v>0</v>
      </c>
      <c r="E2" t="str">
        <f>'Additional Activities'!F4</f>
        <v/>
      </c>
      <c r="G2" s="6" t="str">
        <f>IF(ISBLANK('Additional Activities'!B4),"",VLOOKUP('Additional Activities'!$B4,production_activities!A:D,3,FALSE))</f>
        <v/>
      </c>
      <c r="H2" t="str">
        <f>IF(ISBLANK('Additional Activities'!G4),"",'Additional Activities'!G4)</f>
        <v/>
      </c>
      <c r="I2" t="str">
        <f>IF(ISBLANK('Additional Activities'!H4),"",'Additional Activities'!H4)</f>
        <v/>
      </c>
      <c r="J2" t="str">
        <f>IF(ISBLANK('Additional Activities'!J4),"",'Additional Activities'!J4)</f>
        <v/>
      </c>
      <c r="K2" t="str">
        <f>IF(ISBLANK('Additional Activities'!I4),"",'Additional Activities'!I4)</f>
        <v/>
      </c>
      <c r="M2" t="str">
        <f>'Partner Info and ToC'!$A$3</f>
        <v>RS2021PRODv1</v>
      </c>
    </row>
    <row r="3" spans="1:13" x14ac:dyDescent="0.25">
      <c r="A3" s="6" t="str">
        <f>'Partner Info and ToC'!$D$1</f>
        <v>Production</v>
      </c>
      <c r="B3" s="6">
        <f>'Partner Info and ToC'!$B$5</f>
        <v>2020</v>
      </c>
      <c r="C3" s="6" t="e">
        <f>VLOOKUP('Partner Info and ToC'!$D$4,production_partners!A:B,2,FALSE)</f>
        <v>#N/A</v>
      </c>
      <c r="D3" s="6">
        <f>'Additional Activities'!A5</f>
        <v>0</v>
      </c>
      <c r="E3" t="str">
        <f>'Additional Activities'!F5</f>
        <v/>
      </c>
      <c r="G3" s="6" t="str">
        <f>IF(ISBLANK('Additional Activities'!B5),"",VLOOKUP('Additional Activities'!$B5,production_activities!A:D,3,FALSE))</f>
        <v/>
      </c>
      <c r="H3" t="str">
        <f>IF(ISBLANK('Additional Activities'!G5),"",'Additional Activities'!G5)</f>
        <v/>
      </c>
      <c r="I3" t="str">
        <f>IF(ISBLANK('Additional Activities'!H5),"",'Additional Activities'!H5)</f>
        <v/>
      </c>
      <c r="J3" t="str">
        <f>IF(ISBLANK('Additional Activities'!J5),"",'Additional Activities'!J5)</f>
        <v/>
      </c>
      <c r="K3" t="str">
        <f>IF(ISBLANK('Additional Activities'!I5),"",'Additional Activities'!I5)</f>
        <v/>
      </c>
      <c r="M3" t="str">
        <f>'Partner Info and ToC'!$A$3</f>
        <v>RS2021PRODv1</v>
      </c>
    </row>
    <row r="4" spans="1:13" x14ac:dyDescent="0.25">
      <c r="A4" s="6" t="str">
        <f>'Partner Info and ToC'!$D$1</f>
        <v>Production</v>
      </c>
      <c r="B4" s="6">
        <f>'Partner Info and ToC'!$B$5</f>
        <v>2020</v>
      </c>
      <c r="C4" s="6" t="e">
        <f>VLOOKUP('Partner Info and ToC'!$D$4,production_partners!A:B,2,FALSE)</f>
        <v>#N/A</v>
      </c>
      <c r="D4" s="6">
        <f>'Additional Activities'!A6</f>
        <v>0</v>
      </c>
      <c r="E4" t="str">
        <f>'Additional Activities'!F6</f>
        <v/>
      </c>
      <c r="G4" s="6" t="str">
        <f>IF(ISBLANK('Additional Activities'!B6),"",VLOOKUP('Additional Activities'!$B6,production_activities!A:D,3,FALSE))</f>
        <v/>
      </c>
      <c r="H4" t="str">
        <f>IF(ISBLANK('Additional Activities'!G6),"",'Additional Activities'!G6)</f>
        <v/>
      </c>
      <c r="I4" t="str">
        <f>IF(ISBLANK('Additional Activities'!H6),"",'Additional Activities'!H6)</f>
        <v/>
      </c>
      <c r="J4" t="str">
        <f>IF(ISBLANK('Additional Activities'!J6),"",'Additional Activities'!J6)</f>
        <v/>
      </c>
      <c r="K4" t="str">
        <f>IF(ISBLANK('Additional Activities'!I6),"",'Additional Activities'!I6)</f>
        <v/>
      </c>
      <c r="M4" t="str">
        <f>'Partner Info and ToC'!$A$3</f>
        <v>RS2021PRODv1</v>
      </c>
    </row>
    <row r="5" spans="1:13" x14ac:dyDescent="0.25">
      <c r="A5" s="6" t="str">
        <f>'Partner Info and ToC'!$D$1</f>
        <v>Production</v>
      </c>
      <c r="B5" s="6">
        <f>'Partner Info and ToC'!$B$5</f>
        <v>2020</v>
      </c>
      <c r="C5" s="6" t="e">
        <f>VLOOKUP('Partner Info and ToC'!$D$4,production_partners!A:B,2,FALSE)</f>
        <v>#N/A</v>
      </c>
      <c r="D5" s="6">
        <f>'Additional Activities'!A7</f>
        <v>0</v>
      </c>
      <c r="E5" t="str">
        <f>'Additional Activities'!F7</f>
        <v/>
      </c>
      <c r="G5" s="6" t="str">
        <f>IF(ISBLANK('Additional Activities'!B7),"",VLOOKUP('Additional Activities'!$B7,production_activities!A:D,3,FALSE))</f>
        <v/>
      </c>
      <c r="H5" t="str">
        <f>IF(ISBLANK('Additional Activities'!G7),"",'Additional Activities'!G7)</f>
        <v/>
      </c>
      <c r="I5" t="str">
        <f>IF(ISBLANK('Additional Activities'!H7),"",'Additional Activities'!H7)</f>
        <v/>
      </c>
      <c r="J5" t="str">
        <f>IF(ISBLANK('Additional Activities'!J7),"",'Additional Activities'!J7)</f>
        <v/>
      </c>
      <c r="K5" t="str">
        <f>IF(ISBLANK('Additional Activities'!I7),"",'Additional Activities'!I7)</f>
        <v/>
      </c>
      <c r="M5" t="str">
        <f>'Partner Info and ToC'!$A$3</f>
        <v>RS2021PRODv1</v>
      </c>
    </row>
    <row r="6" spans="1:13" x14ac:dyDescent="0.25">
      <c r="A6" s="6" t="str">
        <f>'Partner Info and ToC'!$D$1</f>
        <v>Production</v>
      </c>
      <c r="B6" s="6">
        <f>'Partner Info and ToC'!$B$5</f>
        <v>2020</v>
      </c>
      <c r="C6" s="6" t="e">
        <f>VLOOKUP('Partner Info and ToC'!$D$4,production_partners!A:B,2,FALSE)</f>
        <v>#N/A</v>
      </c>
      <c r="D6" s="6">
        <f>'Additional Activities'!A8</f>
        <v>0</v>
      </c>
      <c r="E6" t="str">
        <f>'Additional Activities'!F8</f>
        <v/>
      </c>
      <c r="G6" s="6" t="str">
        <f>IF(ISBLANK('Additional Activities'!B8),"",VLOOKUP('Additional Activities'!$B8,production_activities!A:D,3,FALSE))</f>
        <v/>
      </c>
      <c r="H6" t="str">
        <f>IF(ISBLANK('Additional Activities'!G8),"",'Additional Activities'!G8)</f>
        <v/>
      </c>
      <c r="I6" t="str">
        <f>IF(ISBLANK('Additional Activities'!H8),"",'Additional Activities'!H8)</f>
        <v/>
      </c>
      <c r="J6" t="str">
        <f>IF(ISBLANK('Additional Activities'!J8),"",'Additional Activities'!J8)</f>
        <v/>
      </c>
      <c r="K6" t="str">
        <f>IF(ISBLANK('Additional Activities'!I8),"",'Additional Activities'!I8)</f>
        <v/>
      </c>
      <c r="M6" t="str">
        <f>'Partner Info and ToC'!$A$3</f>
        <v>RS2021PRODv1</v>
      </c>
    </row>
    <row r="7" spans="1:13" x14ac:dyDescent="0.25">
      <c r="A7" s="6" t="str">
        <f>'Partner Info and ToC'!$D$1</f>
        <v>Production</v>
      </c>
      <c r="B7" s="6">
        <f>'Partner Info and ToC'!$B$5</f>
        <v>2020</v>
      </c>
      <c r="C7" s="6" t="e">
        <f>VLOOKUP('Partner Info and ToC'!$D$4,production_partners!A:B,2,FALSE)</f>
        <v>#N/A</v>
      </c>
      <c r="D7" s="6">
        <f>'Additional Activities'!A9</f>
        <v>0</v>
      </c>
      <c r="E7" t="str">
        <f>'Additional Activities'!F9</f>
        <v/>
      </c>
      <c r="G7" s="6" t="str">
        <f>IF(ISBLANK('Additional Activities'!B9),"",VLOOKUP('Additional Activities'!$B9,production_activities!A:D,3,FALSE))</f>
        <v/>
      </c>
      <c r="H7" t="str">
        <f>IF(ISBLANK('Additional Activities'!G9),"",'Additional Activities'!G9)</f>
        <v/>
      </c>
      <c r="I7" t="str">
        <f>IF(ISBLANK('Additional Activities'!H9),"",'Additional Activities'!H9)</f>
        <v/>
      </c>
      <c r="J7" t="str">
        <f>IF(ISBLANK('Additional Activities'!J9),"",'Additional Activities'!J9)</f>
        <v/>
      </c>
      <c r="K7" t="str">
        <f>IF(ISBLANK('Additional Activities'!I9),"",'Additional Activities'!I9)</f>
        <v/>
      </c>
      <c r="M7" t="str">
        <f>'Partner Info and ToC'!$A$3</f>
        <v>RS2021PRODv1</v>
      </c>
    </row>
    <row r="8" spans="1:13" x14ac:dyDescent="0.25">
      <c r="A8" s="6" t="str">
        <f>'Partner Info and ToC'!$D$1</f>
        <v>Production</v>
      </c>
      <c r="B8" s="6">
        <f>'Partner Info and ToC'!$B$5</f>
        <v>2020</v>
      </c>
      <c r="C8" s="6" t="e">
        <f>VLOOKUP('Partner Info and ToC'!$D$4,production_partners!A:B,2,FALSE)</f>
        <v>#N/A</v>
      </c>
      <c r="D8" s="6">
        <f>'Additional Activities'!A10</f>
        <v>0</v>
      </c>
      <c r="E8" t="str">
        <f>'Additional Activities'!F10</f>
        <v/>
      </c>
      <c r="G8" s="6" t="str">
        <f>IF(ISBLANK('Additional Activities'!B10),"",VLOOKUP('Additional Activities'!$B10,production_activities!A:D,3,FALSE))</f>
        <v/>
      </c>
      <c r="H8" t="str">
        <f>IF(ISBLANK('Additional Activities'!G10),"",'Additional Activities'!G10)</f>
        <v/>
      </c>
      <c r="I8" t="str">
        <f>IF(ISBLANK('Additional Activities'!H10),"",'Additional Activities'!H10)</f>
        <v/>
      </c>
      <c r="J8" t="str">
        <f>IF(ISBLANK('Additional Activities'!J10),"",'Additional Activities'!J10)</f>
        <v/>
      </c>
      <c r="K8" t="str">
        <f>IF(ISBLANK('Additional Activities'!I10),"",'Additional Activities'!I10)</f>
        <v/>
      </c>
      <c r="M8" t="str">
        <f>'Partner Info and ToC'!$A$3</f>
        <v>RS2021PRODv1</v>
      </c>
    </row>
    <row r="9" spans="1:13" x14ac:dyDescent="0.25">
      <c r="A9" s="6" t="str">
        <f>'Partner Info and ToC'!$D$1</f>
        <v>Production</v>
      </c>
      <c r="B9" s="6">
        <f>'Partner Info and ToC'!$B$5</f>
        <v>2020</v>
      </c>
      <c r="C9" s="6" t="e">
        <f>VLOOKUP('Partner Info and ToC'!$D$4,production_partners!A:B,2,FALSE)</f>
        <v>#N/A</v>
      </c>
      <c r="D9" s="6">
        <f>'Additional Activities'!A11</f>
        <v>0</v>
      </c>
      <c r="E9" t="str">
        <f>'Additional Activities'!F11</f>
        <v/>
      </c>
      <c r="G9" s="6" t="str">
        <f>IF(ISBLANK('Additional Activities'!B11),"",VLOOKUP('Additional Activities'!$B11,production_activities!A:D,3,FALSE))</f>
        <v/>
      </c>
      <c r="H9" t="str">
        <f>IF(ISBLANK('Additional Activities'!G11),"",'Additional Activities'!G11)</f>
        <v/>
      </c>
      <c r="I9" t="str">
        <f>IF(ISBLANK('Additional Activities'!H11),"",'Additional Activities'!H11)</f>
        <v/>
      </c>
      <c r="J9" t="str">
        <f>IF(ISBLANK('Additional Activities'!J11),"",'Additional Activities'!J11)</f>
        <v/>
      </c>
      <c r="K9" t="str">
        <f>IF(ISBLANK('Additional Activities'!I11),"",'Additional Activities'!I11)</f>
        <v/>
      </c>
      <c r="M9" t="str">
        <f>'Partner Info and ToC'!$A$3</f>
        <v>RS2021PRODv1</v>
      </c>
    </row>
    <row r="10" spans="1:13" x14ac:dyDescent="0.25">
      <c r="A10" s="6" t="str">
        <f>'Partner Info and ToC'!$D$1</f>
        <v>Production</v>
      </c>
      <c r="B10" s="6">
        <f>'Partner Info and ToC'!$B$5</f>
        <v>2020</v>
      </c>
      <c r="C10" s="6" t="e">
        <f>VLOOKUP('Partner Info and ToC'!$D$4,production_partners!A:B,2,FALSE)</f>
        <v>#N/A</v>
      </c>
      <c r="D10" s="6">
        <f>'Additional Activities'!A12</f>
        <v>0</v>
      </c>
      <c r="E10" t="str">
        <f>'Additional Activities'!F12</f>
        <v/>
      </c>
      <c r="G10" s="6" t="str">
        <f>IF(ISBLANK('Additional Activities'!B12),"",VLOOKUP('Additional Activities'!$B12,production_activities!A:D,3,FALSE))</f>
        <v/>
      </c>
      <c r="H10" t="str">
        <f>IF(ISBLANK('Additional Activities'!G12),"",'Additional Activities'!G12)</f>
        <v/>
      </c>
      <c r="I10" t="str">
        <f>IF(ISBLANK('Additional Activities'!H12),"",'Additional Activities'!H12)</f>
        <v/>
      </c>
      <c r="J10" t="str">
        <f>IF(ISBLANK('Additional Activities'!J12),"",'Additional Activities'!J12)</f>
        <v/>
      </c>
      <c r="K10" t="str">
        <f>IF(ISBLANK('Additional Activities'!I12),"",'Additional Activities'!I12)</f>
        <v/>
      </c>
      <c r="M10" t="str">
        <f>'Partner Info and ToC'!$A$3</f>
        <v>RS2021PRODv1</v>
      </c>
    </row>
    <row r="11" spans="1:13" x14ac:dyDescent="0.25">
      <c r="A11" s="6" t="str">
        <f>'Partner Info and ToC'!$D$1</f>
        <v>Production</v>
      </c>
      <c r="B11" s="6">
        <f>'Partner Info and ToC'!$B$5</f>
        <v>2020</v>
      </c>
      <c r="C11" s="6" t="e">
        <f>VLOOKUP('Partner Info and ToC'!$D$4,production_partners!A:B,2,FALSE)</f>
        <v>#N/A</v>
      </c>
      <c r="D11" s="6">
        <f>'Additional Activities'!A13</f>
        <v>0</v>
      </c>
      <c r="E11" t="str">
        <f>'Additional Activities'!F13</f>
        <v/>
      </c>
      <c r="G11" s="6" t="str">
        <f>IF(ISBLANK('Additional Activities'!B13),"",VLOOKUP('Additional Activities'!$B13,production_activities!A:D,3,FALSE))</f>
        <v/>
      </c>
      <c r="H11" t="str">
        <f>IF(ISBLANK('Additional Activities'!G13),"",'Additional Activities'!G13)</f>
        <v/>
      </c>
      <c r="I11" t="str">
        <f>IF(ISBLANK('Additional Activities'!H13),"",'Additional Activities'!H13)</f>
        <v/>
      </c>
      <c r="J11" t="str">
        <f>IF(ISBLANK('Additional Activities'!J13),"",'Additional Activities'!J13)</f>
        <v/>
      </c>
      <c r="K11" t="str">
        <f>IF(ISBLANK('Additional Activities'!I13),"",'Additional Activities'!I13)</f>
        <v/>
      </c>
      <c r="M11" t="str">
        <f>'Partner Info and ToC'!$A$3</f>
        <v>RS2021PRODv1</v>
      </c>
    </row>
    <row r="12" spans="1:13" x14ac:dyDescent="0.25">
      <c r="A12" s="6" t="str">
        <f>'Partner Info and ToC'!$D$1</f>
        <v>Production</v>
      </c>
      <c r="B12" s="6">
        <f>'Partner Info and ToC'!$B$5</f>
        <v>2020</v>
      </c>
      <c r="C12" s="6" t="e">
        <f>VLOOKUP('Partner Info and ToC'!$D$4,production_partners!A:B,2,FALSE)</f>
        <v>#N/A</v>
      </c>
      <c r="D12" s="6">
        <f>'Additional Activities'!A14</f>
        <v>0</v>
      </c>
      <c r="E12" t="str">
        <f>'Additional Activities'!F14</f>
        <v/>
      </c>
      <c r="G12" s="6" t="str">
        <f>IF(ISBLANK('Additional Activities'!B14),"",VLOOKUP('Additional Activities'!$B14,production_activities!A:D,3,FALSE))</f>
        <v/>
      </c>
      <c r="H12" t="str">
        <f>IF(ISBLANK('Additional Activities'!G14),"",'Additional Activities'!G14)</f>
        <v/>
      </c>
      <c r="I12" t="str">
        <f>IF(ISBLANK('Additional Activities'!H14),"",'Additional Activities'!H14)</f>
        <v/>
      </c>
      <c r="J12" t="str">
        <f>IF(ISBLANK('Additional Activities'!J14),"",'Additional Activities'!J14)</f>
        <v/>
      </c>
      <c r="K12" t="str">
        <f>IF(ISBLANK('Additional Activities'!I14),"",'Additional Activities'!I14)</f>
        <v/>
      </c>
      <c r="M12" t="str">
        <f>'Partner Info and ToC'!$A$3</f>
        <v>RS2021PRODv1</v>
      </c>
    </row>
    <row r="13" spans="1:13" x14ac:dyDescent="0.25">
      <c r="A13" s="6" t="str">
        <f>'Partner Info and ToC'!$D$1</f>
        <v>Production</v>
      </c>
      <c r="B13" s="6">
        <f>'Partner Info and ToC'!$B$5</f>
        <v>2020</v>
      </c>
      <c r="C13" s="6" t="e">
        <f>VLOOKUP('Partner Info and ToC'!$D$4,production_partners!A:B,2,FALSE)</f>
        <v>#N/A</v>
      </c>
      <c r="D13" s="6">
        <f>'Additional Activities'!A15</f>
        <v>0</v>
      </c>
      <c r="E13" t="str">
        <f>'Additional Activities'!F15</f>
        <v/>
      </c>
      <c r="G13" s="6" t="str">
        <f>IF(ISBLANK('Additional Activities'!B15),"",VLOOKUP('Additional Activities'!$B15,production_activities!A:D,3,FALSE))</f>
        <v/>
      </c>
      <c r="H13" t="str">
        <f>IF(ISBLANK('Additional Activities'!G15),"",'Additional Activities'!G15)</f>
        <v/>
      </c>
      <c r="I13" t="str">
        <f>IF(ISBLANK('Additional Activities'!H15),"",'Additional Activities'!H15)</f>
        <v/>
      </c>
      <c r="J13" t="str">
        <f>IF(ISBLANK('Additional Activities'!J15),"",'Additional Activities'!J15)</f>
        <v/>
      </c>
      <c r="K13" t="str">
        <f>IF(ISBLANK('Additional Activities'!I15),"",'Additional Activities'!I15)</f>
        <v/>
      </c>
      <c r="M13" t="str">
        <f>'Partner Info and ToC'!$A$3</f>
        <v>RS2021PRODv1</v>
      </c>
    </row>
    <row r="14" spans="1:13" x14ac:dyDescent="0.25">
      <c r="A14" s="6" t="str">
        <f>'Partner Info and ToC'!$D$1</f>
        <v>Production</v>
      </c>
      <c r="B14" s="6">
        <f>'Partner Info and ToC'!$B$5</f>
        <v>2020</v>
      </c>
      <c r="C14" s="6" t="e">
        <f>VLOOKUP('Partner Info and ToC'!$D$4,production_partners!A:B,2,FALSE)</f>
        <v>#N/A</v>
      </c>
      <c r="D14" s="6">
        <f>'Additional Activities'!A16</f>
        <v>0</v>
      </c>
      <c r="E14" t="str">
        <f>'Additional Activities'!F16</f>
        <v/>
      </c>
      <c r="G14" s="6" t="str">
        <f>IF(ISBLANK('Additional Activities'!B16),"",VLOOKUP('Additional Activities'!$B16,production_activities!A:D,3,FALSE))</f>
        <v/>
      </c>
      <c r="H14" t="str">
        <f>IF(ISBLANK('Additional Activities'!G16),"",'Additional Activities'!G16)</f>
        <v/>
      </c>
      <c r="I14" t="str">
        <f>IF(ISBLANK('Additional Activities'!H16),"",'Additional Activities'!H16)</f>
        <v/>
      </c>
      <c r="J14" t="str">
        <f>IF(ISBLANK('Additional Activities'!J16),"",'Additional Activities'!J16)</f>
        <v/>
      </c>
      <c r="K14" t="str">
        <f>IF(ISBLANK('Additional Activities'!I16),"",'Additional Activities'!I16)</f>
        <v/>
      </c>
      <c r="M14" t="str">
        <f>'Partner Info and ToC'!$A$3</f>
        <v>RS2021PRODv1</v>
      </c>
    </row>
    <row r="15" spans="1:13" x14ac:dyDescent="0.25">
      <c r="A15" s="6" t="str">
        <f>'Partner Info and ToC'!$D$1</f>
        <v>Production</v>
      </c>
      <c r="B15" s="6">
        <f>'Partner Info and ToC'!$B$5</f>
        <v>2020</v>
      </c>
      <c r="C15" s="6" t="e">
        <f>VLOOKUP('Partner Info and ToC'!$D$4,production_partners!A:B,2,FALSE)</f>
        <v>#N/A</v>
      </c>
      <c r="D15" s="6">
        <f>'Additional Activities'!A17</f>
        <v>0</v>
      </c>
      <c r="E15" t="str">
        <f>'Additional Activities'!F17</f>
        <v/>
      </c>
      <c r="G15" s="6" t="str">
        <f>IF(ISBLANK('Additional Activities'!B17),"",VLOOKUP('Additional Activities'!$B17,production_activities!A:D,3,FALSE))</f>
        <v/>
      </c>
      <c r="H15" t="str">
        <f>IF(ISBLANK('Additional Activities'!G17),"",'Additional Activities'!G17)</f>
        <v/>
      </c>
      <c r="I15" t="str">
        <f>IF(ISBLANK('Additional Activities'!H17),"",'Additional Activities'!H17)</f>
        <v/>
      </c>
      <c r="J15" t="str">
        <f>IF(ISBLANK('Additional Activities'!J17),"",'Additional Activities'!J17)</f>
        <v/>
      </c>
      <c r="K15" t="str">
        <f>IF(ISBLANK('Additional Activities'!I17),"",'Additional Activities'!I17)</f>
        <v/>
      </c>
      <c r="M15" t="str">
        <f>'Partner Info and ToC'!$A$3</f>
        <v>RS2021PRODv1</v>
      </c>
    </row>
    <row r="16" spans="1:13" x14ac:dyDescent="0.25">
      <c r="A16" s="6" t="str">
        <f>'Partner Info and ToC'!$D$1</f>
        <v>Production</v>
      </c>
      <c r="B16" s="6">
        <f>'Partner Info and ToC'!$B$5</f>
        <v>2020</v>
      </c>
      <c r="C16" s="6" t="e">
        <f>VLOOKUP('Partner Info and ToC'!$D$4,production_partners!A:B,2,FALSE)</f>
        <v>#N/A</v>
      </c>
      <c r="D16" s="6">
        <f>'Additional Activities'!A18</f>
        <v>0</v>
      </c>
      <c r="E16" t="str">
        <f>'Additional Activities'!F18</f>
        <v/>
      </c>
      <c r="G16" s="6" t="str">
        <f>IF(ISBLANK('Additional Activities'!B18),"",VLOOKUP('Additional Activities'!$B18,production_activities!A:D,3,FALSE))</f>
        <v/>
      </c>
      <c r="H16" t="str">
        <f>IF(ISBLANK('Additional Activities'!G18),"",'Additional Activities'!G18)</f>
        <v/>
      </c>
      <c r="I16" t="str">
        <f>IF(ISBLANK('Additional Activities'!H18),"",'Additional Activities'!H18)</f>
        <v/>
      </c>
      <c r="J16" t="str">
        <f>IF(ISBLANK('Additional Activities'!J18),"",'Additional Activities'!J18)</f>
        <v/>
      </c>
      <c r="K16" t="str">
        <f>IF(ISBLANK('Additional Activities'!I18),"",'Additional Activities'!I18)</f>
        <v/>
      </c>
      <c r="M16" t="str">
        <f>'Partner Info and ToC'!$A$3</f>
        <v>RS2021PRODv1</v>
      </c>
    </row>
    <row r="17" spans="1:13" x14ac:dyDescent="0.25">
      <c r="A17" s="6" t="str">
        <f>'Partner Info and ToC'!$D$1</f>
        <v>Production</v>
      </c>
      <c r="B17" s="6">
        <f>'Partner Info and ToC'!$B$5</f>
        <v>2020</v>
      </c>
      <c r="C17" s="6" t="e">
        <f>VLOOKUP('Partner Info and ToC'!$D$4,production_partners!A:B,2,FALSE)</f>
        <v>#N/A</v>
      </c>
      <c r="D17" s="6">
        <f>'Additional Activities'!A19</f>
        <v>0</v>
      </c>
      <c r="E17" t="str">
        <f>'Additional Activities'!F19</f>
        <v/>
      </c>
      <c r="G17" s="6" t="str">
        <f>IF(ISBLANK('Additional Activities'!B19),"",VLOOKUP('Additional Activities'!$B19,production_activities!A:D,3,FALSE))</f>
        <v/>
      </c>
      <c r="H17" t="str">
        <f>IF(ISBLANK('Additional Activities'!G19),"",'Additional Activities'!G19)</f>
        <v/>
      </c>
      <c r="I17" t="str">
        <f>IF(ISBLANK('Additional Activities'!H19),"",'Additional Activities'!H19)</f>
        <v/>
      </c>
      <c r="J17" t="str">
        <f>IF(ISBLANK('Additional Activities'!J19),"",'Additional Activities'!J19)</f>
        <v/>
      </c>
      <c r="K17" t="str">
        <f>IF(ISBLANK('Additional Activities'!I19),"",'Additional Activities'!I19)</f>
        <v/>
      </c>
      <c r="M17" t="str">
        <f>'Partner Info and ToC'!$A$3</f>
        <v>RS2021PRODv1</v>
      </c>
    </row>
    <row r="18" spans="1:13" x14ac:dyDescent="0.25">
      <c r="A18" s="6" t="str">
        <f>'Partner Info and ToC'!$D$1</f>
        <v>Production</v>
      </c>
      <c r="B18" s="6">
        <f>'Partner Info and ToC'!$B$5</f>
        <v>2020</v>
      </c>
      <c r="C18" s="6" t="e">
        <f>VLOOKUP('Partner Info and ToC'!$D$4,production_partners!A:B,2,FALSE)</f>
        <v>#N/A</v>
      </c>
      <c r="D18" s="6">
        <f>'Additional Activities'!A20</f>
        <v>0</v>
      </c>
      <c r="E18" t="str">
        <f>'Additional Activities'!F20</f>
        <v/>
      </c>
      <c r="G18" s="6" t="str">
        <f>IF(ISBLANK('Additional Activities'!B20),"",VLOOKUP('Additional Activities'!$B20,production_activities!A:D,3,FALSE))</f>
        <v/>
      </c>
      <c r="H18" t="str">
        <f>IF(ISBLANK('Additional Activities'!G20),"",'Additional Activities'!G20)</f>
        <v/>
      </c>
      <c r="I18" t="str">
        <f>IF(ISBLANK('Additional Activities'!H20),"",'Additional Activities'!H20)</f>
        <v/>
      </c>
      <c r="J18" t="str">
        <f>IF(ISBLANK('Additional Activities'!J20),"",'Additional Activities'!J20)</f>
        <v/>
      </c>
      <c r="K18" t="str">
        <f>IF(ISBLANK('Additional Activities'!I20),"",'Additional Activities'!I20)</f>
        <v/>
      </c>
      <c r="M18" t="str">
        <f>'Partner Info and ToC'!$A$3</f>
        <v>RS2021PRODv1</v>
      </c>
    </row>
    <row r="19" spans="1:13" x14ac:dyDescent="0.25">
      <c r="A19" s="6" t="str">
        <f>'Partner Info and ToC'!$D$1</f>
        <v>Production</v>
      </c>
      <c r="B19" s="6">
        <f>'Partner Info and ToC'!$B$5</f>
        <v>2020</v>
      </c>
      <c r="C19" s="6" t="e">
        <f>VLOOKUP('Partner Info and ToC'!$D$4,production_partners!A:B,2,FALSE)</f>
        <v>#N/A</v>
      </c>
      <c r="D19" s="6">
        <f>'Additional Activities'!A21</f>
        <v>0</v>
      </c>
      <c r="E19" t="str">
        <f>'Additional Activities'!F21</f>
        <v/>
      </c>
      <c r="G19" s="6" t="str">
        <f>IF(ISBLANK('Additional Activities'!B21),"",VLOOKUP('Additional Activities'!$B21,production_activities!A:D,3,FALSE))</f>
        <v/>
      </c>
      <c r="H19" t="str">
        <f>IF(ISBLANK('Additional Activities'!G21),"",'Additional Activities'!G21)</f>
        <v/>
      </c>
      <c r="I19" t="str">
        <f>IF(ISBLANK('Additional Activities'!H21),"",'Additional Activities'!H21)</f>
        <v/>
      </c>
      <c r="J19" t="str">
        <f>IF(ISBLANK('Additional Activities'!J21),"",'Additional Activities'!J21)</f>
        <v/>
      </c>
      <c r="K19" t="str">
        <f>IF(ISBLANK('Additional Activities'!I21),"",'Additional Activities'!I21)</f>
        <v/>
      </c>
      <c r="M19" t="str">
        <f>'Partner Info and ToC'!$A$3</f>
        <v>RS2021PRODv1</v>
      </c>
    </row>
    <row r="20" spans="1:13" x14ac:dyDescent="0.25">
      <c r="A20" s="6" t="str">
        <f>'Partner Info and ToC'!$D$1</f>
        <v>Production</v>
      </c>
      <c r="B20" s="6">
        <f>'Partner Info and ToC'!$B$5</f>
        <v>2020</v>
      </c>
      <c r="C20" s="6" t="e">
        <f>VLOOKUP('Partner Info and ToC'!$D$4,production_partners!A:B,2,FALSE)</f>
        <v>#N/A</v>
      </c>
      <c r="D20" s="6">
        <f>'Additional Activities'!A22</f>
        <v>0</v>
      </c>
      <c r="E20" t="str">
        <f>'Additional Activities'!F22</f>
        <v/>
      </c>
      <c r="G20" s="6" t="str">
        <f>IF(ISBLANK('Additional Activities'!B22),"",VLOOKUP('Additional Activities'!$B22,production_activities!A:D,3,FALSE))</f>
        <v/>
      </c>
      <c r="H20" t="str">
        <f>IF(ISBLANK('Additional Activities'!G22),"",'Additional Activities'!G22)</f>
        <v/>
      </c>
      <c r="I20" t="str">
        <f>IF(ISBLANK('Additional Activities'!H22),"",'Additional Activities'!H22)</f>
        <v/>
      </c>
      <c r="J20" t="str">
        <f>IF(ISBLANK('Additional Activities'!J22),"",'Additional Activities'!J22)</f>
        <v/>
      </c>
      <c r="K20" t="str">
        <f>IF(ISBLANK('Additional Activities'!I22),"",'Additional Activities'!I22)</f>
        <v/>
      </c>
      <c r="M20" t="str">
        <f>'Partner Info and ToC'!$A$3</f>
        <v>RS2021PRODv1</v>
      </c>
    </row>
    <row r="21" spans="1:13" x14ac:dyDescent="0.25">
      <c r="A21" s="6" t="str">
        <f>'Partner Info and ToC'!$D$1</f>
        <v>Production</v>
      </c>
      <c r="B21" s="6">
        <f>'Partner Info and ToC'!$B$5</f>
        <v>2020</v>
      </c>
      <c r="C21" s="6" t="e">
        <f>VLOOKUP('Partner Info and ToC'!$D$4,production_partners!A:B,2,FALSE)</f>
        <v>#N/A</v>
      </c>
      <c r="D21" s="6">
        <f>'Additional Activities'!A23</f>
        <v>0</v>
      </c>
      <c r="E21" t="str">
        <f>'Additional Activities'!F23</f>
        <v/>
      </c>
      <c r="G21" s="6" t="str">
        <f>IF(ISBLANK('Additional Activities'!B23),"",VLOOKUP('Additional Activities'!$B23,production_activities!A:D,3,FALSE))</f>
        <v/>
      </c>
      <c r="H21" t="str">
        <f>IF(ISBLANK('Additional Activities'!G23),"",'Additional Activities'!G23)</f>
        <v/>
      </c>
      <c r="I21" t="str">
        <f>IF(ISBLANK('Additional Activities'!H23),"",'Additional Activities'!H23)</f>
        <v/>
      </c>
      <c r="J21" t="str">
        <f>IF(ISBLANK('Additional Activities'!J23),"",'Additional Activities'!J23)</f>
        <v/>
      </c>
      <c r="K21" t="str">
        <f>IF(ISBLANK('Additional Activities'!I23),"",'Additional Activities'!I23)</f>
        <v/>
      </c>
      <c r="M21" t="str">
        <f>'Partner Info and ToC'!$A$3</f>
        <v>RS2021PRODv1</v>
      </c>
    </row>
    <row r="22" spans="1:13" x14ac:dyDescent="0.25">
      <c r="A22" s="6" t="str">
        <f>'Partner Info and ToC'!$D$1</f>
        <v>Production</v>
      </c>
      <c r="B22" s="6">
        <f>'Partner Info and ToC'!$B$5</f>
        <v>2020</v>
      </c>
      <c r="C22" s="6" t="e">
        <f>VLOOKUP('Partner Info and ToC'!$D$4,production_partners!A:B,2,FALSE)</f>
        <v>#N/A</v>
      </c>
      <c r="D22" s="6">
        <f>'Additional Activities'!A24</f>
        <v>0</v>
      </c>
      <c r="E22" t="str">
        <f>'Additional Activities'!F24</f>
        <v/>
      </c>
      <c r="G22" s="6" t="str">
        <f>IF(ISBLANK('Additional Activities'!B24),"",VLOOKUP('Additional Activities'!$B24,production_activities!A:D,3,FALSE))</f>
        <v/>
      </c>
      <c r="H22" t="str">
        <f>IF(ISBLANK('Additional Activities'!G24),"",'Additional Activities'!G24)</f>
        <v/>
      </c>
      <c r="I22" t="str">
        <f>IF(ISBLANK('Additional Activities'!H24),"",'Additional Activities'!H24)</f>
        <v/>
      </c>
      <c r="J22" t="str">
        <f>IF(ISBLANK('Additional Activities'!J24),"",'Additional Activities'!J24)</f>
        <v/>
      </c>
      <c r="K22" t="str">
        <f>IF(ISBLANK('Additional Activities'!I24),"",'Additional Activities'!I24)</f>
        <v/>
      </c>
      <c r="M22" t="str">
        <f>'Partner Info and ToC'!$A$3</f>
        <v>RS2021PRODv1</v>
      </c>
    </row>
    <row r="23" spans="1:13" x14ac:dyDescent="0.25">
      <c r="A23" s="6" t="str">
        <f>'Partner Info and ToC'!$D$1</f>
        <v>Production</v>
      </c>
      <c r="B23" s="6">
        <f>'Partner Info and ToC'!$B$5</f>
        <v>2020</v>
      </c>
      <c r="C23" s="6" t="e">
        <f>VLOOKUP('Partner Info and ToC'!$D$4,production_partners!A:B,2,FALSE)</f>
        <v>#N/A</v>
      </c>
      <c r="D23" s="6">
        <f>'Additional Activities'!A25</f>
        <v>0</v>
      </c>
      <c r="E23" t="str">
        <f>'Additional Activities'!F25</f>
        <v/>
      </c>
      <c r="G23" s="6" t="str">
        <f>IF(ISBLANK('Additional Activities'!B25),"",VLOOKUP('Additional Activities'!$B25,production_activities!A:D,3,FALSE))</f>
        <v/>
      </c>
      <c r="H23" t="str">
        <f>IF(ISBLANK('Additional Activities'!G25),"",'Additional Activities'!G25)</f>
        <v/>
      </c>
      <c r="I23" t="str">
        <f>IF(ISBLANK('Additional Activities'!H25),"",'Additional Activities'!H25)</f>
        <v/>
      </c>
      <c r="J23" t="str">
        <f>IF(ISBLANK('Additional Activities'!J25),"",'Additional Activities'!J25)</f>
        <v/>
      </c>
      <c r="K23" t="str">
        <f>IF(ISBLANK('Additional Activities'!I25),"",'Additional Activities'!I25)</f>
        <v/>
      </c>
      <c r="M23" t="str">
        <f>'Partner Info and ToC'!$A$3</f>
        <v>RS2021PRODv1</v>
      </c>
    </row>
    <row r="24" spans="1:13" x14ac:dyDescent="0.25">
      <c r="A24" s="6" t="str">
        <f>'Partner Info and ToC'!$D$1</f>
        <v>Production</v>
      </c>
      <c r="B24" s="6">
        <f>'Partner Info and ToC'!$B$5</f>
        <v>2020</v>
      </c>
      <c r="C24" s="6" t="e">
        <f>VLOOKUP('Partner Info and ToC'!$D$4,production_partners!A:B,2,FALSE)</f>
        <v>#N/A</v>
      </c>
      <c r="D24" s="6">
        <f>'Additional Activities'!A26</f>
        <v>0</v>
      </c>
      <c r="E24" t="str">
        <f>'Additional Activities'!F26</f>
        <v/>
      </c>
      <c r="G24" s="6" t="str">
        <f>IF(ISBLANK('Additional Activities'!B26),"",VLOOKUP('Additional Activities'!$B26,production_activities!A:D,3,FALSE))</f>
        <v/>
      </c>
      <c r="H24" t="str">
        <f>IF(ISBLANK('Additional Activities'!G26),"",'Additional Activities'!G26)</f>
        <v/>
      </c>
      <c r="I24" t="str">
        <f>IF(ISBLANK('Additional Activities'!H26),"",'Additional Activities'!H26)</f>
        <v/>
      </c>
      <c r="J24" t="str">
        <f>IF(ISBLANK('Additional Activities'!J26),"",'Additional Activities'!J26)</f>
        <v/>
      </c>
      <c r="K24" t="str">
        <f>IF(ISBLANK('Additional Activities'!I26),"",'Additional Activities'!I26)</f>
        <v/>
      </c>
      <c r="M24" t="str">
        <f>'Partner Info and ToC'!$A$3</f>
        <v>RS2021PRODv1</v>
      </c>
    </row>
    <row r="25" spans="1:13" x14ac:dyDescent="0.25">
      <c r="A25" s="6" t="str">
        <f>'Partner Info and ToC'!$D$1</f>
        <v>Production</v>
      </c>
      <c r="B25" s="6">
        <f>'Partner Info and ToC'!$B$5</f>
        <v>2020</v>
      </c>
      <c r="C25" s="6" t="e">
        <f>VLOOKUP('Partner Info and ToC'!$D$4,production_partners!A:B,2,FALSE)</f>
        <v>#N/A</v>
      </c>
      <c r="D25" s="6">
        <f>'Additional Activities'!A27</f>
        <v>0</v>
      </c>
      <c r="E25" t="str">
        <f>'Additional Activities'!F27</f>
        <v/>
      </c>
      <c r="G25" s="6" t="str">
        <f>IF(ISBLANK('Additional Activities'!B27),"",VLOOKUP('Additional Activities'!$B27,production_activities!A:D,3,FALSE))</f>
        <v/>
      </c>
      <c r="H25" t="str">
        <f>IF(ISBLANK('Additional Activities'!G27),"",'Additional Activities'!G27)</f>
        <v/>
      </c>
      <c r="I25" t="str">
        <f>IF(ISBLANK('Additional Activities'!H27),"",'Additional Activities'!H27)</f>
        <v/>
      </c>
      <c r="J25" t="str">
        <f>IF(ISBLANK('Additional Activities'!J27),"",'Additional Activities'!J27)</f>
        <v/>
      </c>
      <c r="K25" t="str">
        <f>IF(ISBLANK('Additional Activities'!I27),"",'Additional Activities'!I27)</f>
        <v/>
      </c>
      <c r="M25" t="str">
        <f>'Partner Info and ToC'!$A$3</f>
        <v>RS2021PRODv1</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8682A-00AB-4AF2-BC05-EEF1E0705F1E}">
  <dimension ref="A1:M73"/>
  <sheetViews>
    <sheetView workbookViewId="0">
      <pane ySplit="1" topLeftCell="A2" activePane="bottomLeft" state="frozen"/>
      <selection activeCell="C2" sqref="C2"/>
      <selection pane="bottomLeft" activeCell="I35" sqref="I35"/>
    </sheetView>
  </sheetViews>
  <sheetFormatPr defaultRowHeight="14.3" x14ac:dyDescent="0.25"/>
  <cols>
    <col min="1" max="1" width="11" style="7" bestFit="1" customWidth="1"/>
    <col min="2" max="2" width="12.875" style="7" bestFit="1" customWidth="1"/>
    <col min="3" max="3" width="20.375" style="7" bestFit="1" customWidth="1"/>
    <col min="4" max="4" width="12.125" style="7" bestFit="1" customWidth="1"/>
    <col min="5" max="5" width="10.25" style="7" bestFit="1" customWidth="1"/>
    <col min="6" max="6" width="14.875" style="7" bestFit="1" customWidth="1"/>
    <col min="7" max="7" width="15" style="7" customWidth="1"/>
    <col min="8" max="8" width="16.25" style="7" bestFit="1" customWidth="1"/>
    <col min="9" max="9" width="22.875" style="7" bestFit="1" customWidth="1"/>
    <col min="10" max="10" width="16.125" style="7" customWidth="1"/>
    <col min="11" max="11" width="101" style="7" customWidth="1"/>
    <col min="12" max="12" width="36.25" style="7" customWidth="1"/>
    <col min="13" max="13" width="23.125" customWidth="1"/>
  </cols>
  <sheetData>
    <row r="1" spans="1:13" s="11" customFormat="1" x14ac:dyDescent="0.25">
      <c r="A1" s="10" t="s">
        <v>208</v>
      </c>
      <c r="B1" s="10" t="s">
        <v>209</v>
      </c>
      <c r="C1" s="10" t="s">
        <v>210</v>
      </c>
      <c r="D1" s="10" t="s">
        <v>211</v>
      </c>
      <c r="E1" s="10" t="s">
        <v>212</v>
      </c>
      <c r="F1" s="10" t="s">
        <v>213</v>
      </c>
      <c r="G1" s="10" t="s">
        <v>214</v>
      </c>
      <c r="H1" s="10" t="s">
        <v>215</v>
      </c>
      <c r="I1" s="10" t="s">
        <v>216</v>
      </c>
      <c r="J1" s="10" t="s">
        <v>217</v>
      </c>
      <c r="K1" s="10" t="s">
        <v>218</v>
      </c>
      <c r="L1" s="10" t="s">
        <v>219</v>
      </c>
      <c r="M1" s="10" t="s">
        <v>221</v>
      </c>
    </row>
    <row r="2" spans="1:13" x14ac:dyDescent="0.25">
      <c r="A2" s="7" t="str">
        <f>IF('Compiled-Dehydrator'!$D2=0,"",IF(ISBLANK('Compiled-Dehydrator'!A2),"",'Compiled-Dehydrator'!A2))</f>
        <v/>
      </c>
      <c r="B2" s="7" t="str">
        <f>IF('Compiled-Dehydrator'!$D2=0,"",IF(ISBLANK('Compiled-Dehydrator'!B2),"",'Compiled-Dehydrator'!B2))</f>
        <v/>
      </c>
      <c r="C2" s="7" t="str">
        <f>IF('Compiled-Dehydrator'!$D2=0,"",IF(ISBLANK('Compiled-Dehydrator'!C2),"",'Compiled-Dehydrator'!C2))</f>
        <v/>
      </c>
      <c r="D2" s="7" t="str">
        <f>IF('Compiled-Dehydrator'!$D2=0,"",IF(ISBLANK('Compiled-Dehydrator'!D2),"",'Compiled-Dehydrator'!D2))</f>
        <v/>
      </c>
      <c r="E2" s="7" t="str">
        <f>IF('Compiled-Dehydrator'!$D2=0,"",IF(ISBLANK('Compiled-Dehydrator'!E2),"",'Compiled-Dehydrator'!E2))</f>
        <v/>
      </c>
      <c r="F2" s="7" t="str">
        <f>IF('Compiled-Dehydrator'!$F2=0,"",IF(ISBLANK('Compiled-Dehydrator'!F2),"",'Compiled-Dehydrator'!F2))</f>
        <v/>
      </c>
      <c r="G2" s="7" t="str">
        <f>IF('Compiled-Dehydrator'!$D2=0,"",IF(ISBLANK('Compiled-Dehydrator'!G2),"",'Compiled-Dehydrator'!G2))</f>
        <v/>
      </c>
      <c r="H2" s="7" t="str">
        <f>IF('Compiled-Dehydrator'!$D2=0,"",IF(ISBLANK('Compiled-Dehydrator'!H2),"",'Compiled-Dehydrator'!H2))</f>
        <v/>
      </c>
      <c r="I2" s="7" t="str">
        <f>IF('Compiled-Dehydrator'!$D2=0,"",IF(ISBLANK('Compiled-Dehydrator'!I2),"",'Compiled-Dehydrator'!I2))</f>
        <v/>
      </c>
      <c r="J2" s="7" t="str">
        <f>IF('Compiled-Dehydrator'!$D2=0,"",IF(ISBLANK('Compiled-Dehydrator'!J2),"",'Compiled-Dehydrator'!J2))</f>
        <v/>
      </c>
      <c r="K2" s="7" t="str">
        <f>IF('Compiled-Dehydrator'!$D2=0,"",IF(ISBLANK('Compiled-Dehydrator'!K2),"",'Compiled-Dehydrator'!K2))</f>
        <v/>
      </c>
      <c r="L2" s="7" t="str">
        <f>IF('Compiled-Dehydrator'!$D2=0,"",IF(ISBLANK('Compiled-Dehydrator'!L2),"",'Compiled-Dehydrator'!L2))</f>
        <v/>
      </c>
      <c r="M2" s="7" t="str">
        <f>IF('Compiled-Dehydrator'!$D2=0,"",IF(ISBLANK('Compiled-Dehydrator'!M2),"",'Compiled-Dehydrator'!M2))</f>
        <v/>
      </c>
    </row>
    <row r="3" spans="1:13" x14ac:dyDescent="0.25">
      <c r="A3" s="7" t="str">
        <f>IF('Compiled-Dehydrator'!$D3=0,"",IF(ISBLANK('Compiled-Dehydrator'!A3),"",'Compiled-Dehydrator'!A3))</f>
        <v/>
      </c>
      <c r="B3" s="7" t="str">
        <f>IF('Compiled-Dehydrator'!$D3=0,"",IF(ISBLANK('Compiled-Dehydrator'!B3),"",'Compiled-Dehydrator'!B3))</f>
        <v/>
      </c>
      <c r="C3" s="7" t="str">
        <f>IF('Compiled-Dehydrator'!$D3=0,"",IF(ISBLANK('Compiled-Dehydrator'!C3),"",'Compiled-Dehydrator'!C3))</f>
        <v/>
      </c>
      <c r="D3" s="7" t="str">
        <f>IF('Compiled-Dehydrator'!$D3=0,"",IF(ISBLANK('Compiled-Dehydrator'!D3),"",'Compiled-Dehydrator'!D3))</f>
        <v/>
      </c>
      <c r="E3" s="7" t="str">
        <f>IF('Compiled-Dehydrator'!$D3=0,"",IF(ISBLANK('Compiled-Dehydrator'!E3),"",'Compiled-Dehydrator'!E3))</f>
        <v/>
      </c>
      <c r="F3" s="7" t="str">
        <f>IF('Compiled-Dehydrator'!$F3=0,"",IF(ISBLANK('Compiled-Dehydrator'!F3),"",'Compiled-Dehydrator'!F3))</f>
        <v/>
      </c>
      <c r="G3" s="7" t="str">
        <f>IF('Compiled-Dehydrator'!$D3=0,"",IF(ISBLANK('Compiled-Dehydrator'!G3),"",'Compiled-Dehydrator'!G3))</f>
        <v/>
      </c>
      <c r="H3" s="7" t="str">
        <f>IF('Compiled-Dehydrator'!$D3=0,"",IF(ISBLANK('Compiled-Dehydrator'!H3),"",'Compiled-Dehydrator'!H3))</f>
        <v/>
      </c>
      <c r="I3" s="7" t="str">
        <f>IF('Compiled-Dehydrator'!$D3=0,"",IF(ISBLANK('Compiled-Dehydrator'!I3),"",'Compiled-Dehydrator'!I3))</f>
        <v/>
      </c>
      <c r="J3" s="7" t="str">
        <f>IF('Compiled-Dehydrator'!$D3=0,"",IF(ISBLANK('Compiled-Dehydrator'!J3),"",'Compiled-Dehydrator'!J3))</f>
        <v/>
      </c>
      <c r="K3" s="7" t="str">
        <f>IF('Compiled-Dehydrator'!$D3=0,"",IF(ISBLANK('Compiled-Dehydrator'!K3),"",'Compiled-Dehydrator'!K3))</f>
        <v/>
      </c>
      <c r="L3" s="7" t="str">
        <f>IF('Compiled-Dehydrator'!$D3=0,"",IF(ISBLANK('Compiled-Dehydrator'!L3),"",'Compiled-Dehydrator'!L3))</f>
        <v/>
      </c>
      <c r="M3" s="7" t="str">
        <f>IF('Compiled-Dehydrator'!$D3=0,"",IF(ISBLANK('Compiled-Dehydrator'!M3),"",'Compiled-Dehydrator'!M3))</f>
        <v/>
      </c>
    </row>
    <row r="4" spans="1:13" x14ac:dyDescent="0.25">
      <c r="A4" s="7" t="str">
        <f>IF('Compiled-Dehydrator'!$D4=0,"",IF(ISBLANK('Compiled-Dehydrator'!A4),"",'Compiled-Dehydrator'!A4))</f>
        <v/>
      </c>
      <c r="B4" s="7" t="str">
        <f>IF('Compiled-Dehydrator'!$D4=0,"",IF(ISBLANK('Compiled-Dehydrator'!B4),"",'Compiled-Dehydrator'!B4))</f>
        <v/>
      </c>
      <c r="C4" s="7" t="str">
        <f>IF('Compiled-Dehydrator'!$D4=0,"",IF(ISBLANK('Compiled-Dehydrator'!C4),"",'Compiled-Dehydrator'!C4))</f>
        <v/>
      </c>
      <c r="D4" s="7" t="str">
        <f>IF('Compiled-Dehydrator'!$D4=0,"",IF(ISBLANK('Compiled-Dehydrator'!D4),"",'Compiled-Dehydrator'!D4))</f>
        <v/>
      </c>
      <c r="E4" s="7" t="str">
        <f>IF('Compiled-Dehydrator'!$D4=0,"",IF(ISBLANK('Compiled-Dehydrator'!E4),"",'Compiled-Dehydrator'!E4))</f>
        <v/>
      </c>
      <c r="F4" s="7" t="str">
        <f>IF('Compiled-Dehydrator'!$F4=0,"",IF(ISBLANK('Compiled-Dehydrator'!F4),"",'Compiled-Dehydrator'!F4))</f>
        <v/>
      </c>
      <c r="G4" s="7" t="str">
        <f>IF('Compiled-Dehydrator'!$D4=0,"",IF(ISBLANK('Compiled-Dehydrator'!G4),"",'Compiled-Dehydrator'!G4))</f>
        <v/>
      </c>
      <c r="H4" s="7" t="str">
        <f>IF('Compiled-Dehydrator'!$D4=0,"",IF(ISBLANK('Compiled-Dehydrator'!H4),"",'Compiled-Dehydrator'!H4))</f>
        <v/>
      </c>
      <c r="I4" s="7" t="str">
        <f>IF('Compiled-Dehydrator'!$D4=0,"",IF(ISBLANK('Compiled-Dehydrator'!I4),"",'Compiled-Dehydrator'!I4))</f>
        <v/>
      </c>
      <c r="J4" s="7" t="str">
        <f>IF('Compiled-Dehydrator'!$D4=0,"",IF(ISBLANK('Compiled-Dehydrator'!J4),"",'Compiled-Dehydrator'!J4))</f>
        <v/>
      </c>
      <c r="K4" s="7" t="str">
        <f>IF('Compiled-Dehydrator'!$D4=0,"",IF(ISBLANK('Compiled-Dehydrator'!K4),"",'Compiled-Dehydrator'!K4))</f>
        <v/>
      </c>
      <c r="L4" s="7" t="str">
        <f>IF('Compiled-Dehydrator'!$D4=0,"",IF(ISBLANK('Compiled-Dehydrator'!L4),"",'Compiled-Dehydrator'!L4))</f>
        <v/>
      </c>
      <c r="M4" s="7" t="str">
        <f>IF('Compiled-Dehydrator'!$D4=0,"",IF(ISBLANK('Compiled-Dehydrator'!M4),"",'Compiled-Dehydrator'!M4))</f>
        <v/>
      </c>
    </row>
    <row r="5" spans="1:13" x14ac:dyDescent="0.25">
      <c r="A5" s="7" t="str">
        <f>IF('Compiled-Dehydrator'!$D5=0,"",IF(ISBLANK('Compiled-Dehydrator'!A5),"",'Compiled-Dehydrator'!A5))</f>
        <v/>
      </c>
      <c r="B5" s="7" t="str">
        <f>IF('Compiled-Dehydrator'!$D5=0,"",IF(ISBLANK('Compiled-Dehydrator'!B5),"",'Compiled-Dehydrator'!B5))</f>
        <v/>
      </c>
      <c r="C5" s="7" t="str">
        <f>IF('Compiled-Dehydrator'!$D5=0,"",IF(ISBLANK('Compiled-Dehydrator'!C5),"",'Compiled-Dehydrator'!C5))</f>
        <v/>
      </c>
      <c r="D5" s="7" t="str">
        <f>IF('Compiled-Dehydrator'!$D5=0,"",IF(ISBLANK('Compiled-Dehydrator'!D5),"",'Compiled-Dehydrator'!D5))</f>
        <v/>
      </c>
      <c r="E5" s="7" t="str">
        <f>IF('Compiled-Dehydrator'!$D5=0,"",IF(ISBLANK('Compiled-Dehydrator'!E5),"",'Compiled-Dehydrator'!E5))</f>
        <v/>
      </c>
      <c r="F5" s="7" t="str">
        <f>IF('Compiled-Dehydrator'!$F5=0,"",IF(ISBLANK('Compiled-Dehydrator'!F5),"",'Compiled-Dehydrator'!F5))</f>
        <v/>
      </c>
      <c r="G5" s="7" t="str">
        <f>IF('Compiled-Dehydrator'!$D5=0,"",IF(ISBLANK('Compiled-Dehydrator'!G5),"",'Compiled-Dehydrator'!G5))</f>
        <v/>
      </c>
      <c r="H5" s="7" t="str">
        <f>IF('Compiled-Dehydrator'!$D5=0,"",IF(ISBLANK('Compiled-Dehydrator'!H5),"",'Compiled-Dehydrator'!H5))</f>
        <v/>
      </c>
      <c r="I5" s="7" t="str">
        <f>IF('Compiled-Dehydrator'!$D5=0,"",IF(ISBLANK('Compiled-Dehydrator'!I5),"",'Compiled-Dehydrator'!I5))</f>
        <v/>
      </c>
      <c r="J5" s="7" t="str">
        <f>IF('Compiled-Dehydrator'!$D5=0,"",IF(ISBLANK('Compiled-Dehydrator'!J5),"",'Compiled-Dehydrator'!J5))</f>
        <v/>
      </c>
      <c r="K5" s="7" t="str">
        <f>IF('Compiled-Dehydrator'!$D5=0,"",IF(ISBLANK('Compiled-Dehydrator'!K5),"",'Compiled-Dehydrator'!K5))</f>
        <v/>
      </c>
      <c r="L5" s="7" t="str">
        <f>IF('Compiled-Dehydrator'!$D5=0,"",IF(ISBLANK('Compiled-Dehydrator'!L5),"",'Compiled-Dehydrator'!L5))</f>
        <v/>
      </c>
      <c r="M5" s="7" t="str">
        <f>IF('Compiled-Dehydrator'!$D5=0,"",IF(ISBLANK('Compiled-Dehydrator'!M5),"",'Compiled-Dehydrator'!M5))</f>
        <v/>
      </c>
    </row>
    <row r="6" spans="1:13" x14ac:dyDescent="0.25">
      <c r="A6" s="7" t="str">
        <f>IF('Compiled-Dehydrator'!$D6=0,"",IF(ISBLANK('Compiled-Dehydrator'!A6),"",'Compiled-Dehydrator'!A6))</f>
        <v/>
      </c>
      <c r="B6" s="7" t="str">
        <f>IF('Compiled-Dehydrator'!$D6=0,"",IF(ISBLANK('Compiled-Dehydrator'!B6),"",'Compiled-Dehydrator'!B6))</f>
        <v/>
      </c>
      <c r="C6" s="7" t="str">
        <f>IF('Compiled-Dehydrator'!$D6=0,"",IF(ISBLANK('Compiled-Dehydrator'!C6),"",'Compiled-Dehydrator'!C6))</f>
        <v/>
      </c>
      <c r="D6" s="7" t="str">
        <f>IF('Compiled-Dehydrator'!$D6=0,"",IF(ISBLANK('Compiled-Dehydrator'!D6),"",'Compiled-Dehydrator'!D6))</f>
        <v/>
      </c>
      <c r="E6" s="7" t="str">
        <f>IF('Compiled-Dehydrator'!$D6=0,"",IF(ISBLANK('Compiled-Dehydrator'!E6),"",'Compiled-Dehydrator'!E6))</f>
        <v/>
      </c>
      <c r="F6" s="7" t="str">
        <f>IF('Compiled-Dehydrator'!$F6=0,"",IF(ISBLANK('Compiled-Dehydrator'!F6),"",'Compiled-Dehydrator'!F6))</f>
        <v/>
      </c>
      <c r="G6" s="7" t="str">
        <f>IF('Compiled-Dehydrator'!$D6=0,"",IF(ISBLANK('Compiled-Dehydrator'!G6),"",'Compiled-Dehydrator'!G6))</f>
        <v/>
      </c>
      <c r="H6" s="7" t="str">
        <f>IF('Compiled-Dehydrator'!$D6=0,"",IF(ISBLANK('Compiled-Dehydrator'!H6),"",'Compiled-Dehydrator'!H6))</f>
        <v/>
      </c>
      <c r="I6" s="7" t="str">
        <f>IF('Compiled-Dehydrator'!$D6=0,"",IF(ISBLANK('Compiled-Dehydrator'!I6),"",'Compiled-Dehydrator'!I6))</f>
        <v/>
      </c>
      <c r="J6" s="7" t="str">
        <f>IF('Compiled-Dehydrator'!$D6=0,"",IF(ISBLANK('Compiled-Dehydrator'!J6),"",'Compiled-Dehydrator'!J6))</f>
        <v/>
      </c>
      <c r="K6" s="7" t="str">
        <f>IF('Compiled-Dehydrator'!$D6=0,"",IF(ISBLANK('Compiled-Dehydrator'!K6),"",'Compiled-Dehydrator'!K6))</f>
        <v/>
      </c>
      <c r="L6" s="7" t="str">
        <f>IF('Compiled-Dehydrator'!$D6=0,"",IF(ISBLANK('Compiled-Dehydrator'!L6),"",'Compiled-Dehydrator'!L6))</f>
        <v/>
      </c>
      <c r="M6" s="7" t="str">
        <f>IF('Compiled-Dehydrator'!$D6=0,"",IF(ISBLANK('Compiled-Dehydrator'!M6),"",'Compiled-Dehydrator'!M6))</f>
        <v/>
      </c>
    </row>
    <row r="7" spans="1:13" x14ac:dyDescent="0.25">
      <c r="A7" s="7" t="str">
        <f>IF('Compiled-Dehydrator'!$D7=0,"",IF(ISBLANK('Compiled-Dehydrator'!A7),"",'Compiled-Dehydrator'!A7))</f>
        <v/>
      </c>
      <c r="B7" s="7" t="str">
        <f>IF('Compiled-Dehydrator'!$D7=0,"",IF(ISBLANK('Compiled-Dehydrator'!B7),"",'Compiled-Dehydrator'!B7))</f>
        <v/>
      </c>
      <c r="C7" s="7" t="str">
        <f>IF('Compiled-Dehydrator'!$D7=0,"",IF(ISBLANK('Compiled-Dehydrator'!C7),"",'Compiled-Dehydrator'!C7))</f>
        <v/>
      </c>
      <c r="D7" s="7" t="str">
        <f>IF('Compiled-Dehydrator'!$D7=0,"",IF(ISBLANK('Compiled-Dehydrator'!D7),"",'Compiled-Dehydrator'!D7))</f>
        <v/>
      </c>
      <c r="E7" s="7" t="str">
        <f>IF('Compiled-Dehydrator'!$D7=0,"",IF(ISBLANK('Compiled-Dehydrator'!E7),"",'Compiled-Dehydrator'!E7))</f>
        <v/>
      </c>
      <c r="F7" s="7" t="str">
        <f>IF('Compiled-Dehydrator'!$F7=0,"",IF(ISBLANK('Compiled-Dehydrator'!F7),"",'Compiled-Dehydrator'!F7))</f>
        <v/>
      </c>
      <c r="G7" s="7" t="str">
        <f>IF('Compiled-Dehydrator'!$D7=0,"",IF(ISBLANK('Compiled-Dehydrator'!G7),"",'Compiled-Dehydrator'!G7))</f>
        <v/>
      </c>
      <c r="H7" s="7" t="str">
        <f>IF('Compiled-Dehydrator'!$D7=0,"",IF(ISBLANK('Compiled-Dehydrator'!H7),"",'Compiled-Dehydrator'!H7))</f>
        <v/>
      </c>
      <c r="I7" s="7" t="str">
        <f>IF('Compiled-Dehydrator'!$D7=0,"",IF(ISBLANK('Compiled-Dehydrator'!I7),"",'Compiled-Dehydrator'!I7))</f>
        <v/>
      </c>
      <c r="J7" s="7" t="str">
        <f>IF('Compiled-Dehydrator'!$D7=0,"",IF(ISBLANK('Compiled-Dehydrator'!J7),"",'Compiled-Dehydrator'!J7))</f>
        <v/>
      </c>
      <c r="K7" s="7" t="str">
        <f>IF('Compiled-Dehydrator'!$D7=0,"",IF(ISBLANK('Compiled-Dehydrator'!K7),"",'Compiled-Dehydrator'!K7))</f>
        <v/>
      </c>
      <c r="L7" s="7" t="str">
        <f>IF('Compiled-Dehydrator'!$D7=0,"",IF(ISBLANK('Compiled-Dehydrator'!L7),"",'Compiled-Dehydrator'!L7))</f>
        <v/>
      </c>
      <c r="M7" s="7" t="str">
        <f>IF('Compiled-Dehydrator'!$D7=0,"",IF(ISBLANK('Compiled-Dehydrator'!M7),"",'Compiled-Dehydrator'!M7))</f>
        <v/>
      </c>
    </row>
    <row r="8" spans="1:13" x14ac:dyDescent="0.25">
      <c r="A8" s="7" t="str">
        <f>IF('Compiled-Dehydrator'!$D8=0,"",IF(ISBLANK('Compiled-Dehydrator'!A8),"",'Compiled-Dehydrator'!A8))</f>
        <v/>
      </c>
      <c r="B8" s="7" t="str">
        <f>IF('Compiled-Dehydrator'!$D8=0,"",IF(ISBLANK('Compiled-Dehydrator'!B8),"",'Compiled-Dehydrator'!B8))</f>
        <v/>
      </c>
      <c r="C8" s="7" t="str">
        <f>IF('Compiled-Dehydrator'!$D8=0,"",IF(ISBLANK('Compiled-Dehydrator'!C8),"",'Compiled-Dehydrator'!C8))</f>
        <v/>
      </c>
      <c r="D8" s="7" t="str">
        <f>IF('Compiled-Dehydrator'!$D8=0,"",IF(ISBLANK('Compiled-Dehydrator'!D8),"",'Compiled-Dehydrator'!D8))</f>
        <v/>
      </c>
      <c r="E8" s="7" t="str">
        <f>IF('Compiled-Dehydrator'!$D8=0,"",IF(ISBLANK('Compiled-Dehydrator'!E8),"",'Compiled-Dehydrator'!E8))</f>
        <v/>
      </c>
      <c r="F8" s="7" t="str">
        <f>IF('Compiled-Dehydrator'!$F8=0,"",IF(ISBLANK('Compiled-Dehydrator'!F8),"",'Compiled-Dehydrator'!F8))</f>
        <v/>
      </c>
      <c r="G8" s="7" t="str">
        <f>IF('Compiled-Dehydrator'!$D8=0,"",IF(ISBLANK('Compiled-Dehydrator'!G8),"",'Compiled-Dehydrator'!G8))</f>
        <v/>
      </c>
      <c r="H8" s="7" t="str">
        <f>IF('Compiled-Dehydrator'!$D8=0,"",IF(ISBLANK('Compiled-Dehydrator'!H8),"",'Compiled-Dehydrator'!H8))</f>
        <v/>
      </c>
      <c r="I8" s="7" t="str">
        <f>IF('Compiled-Dehydrator'!$D8=0,"",IF(ISBLANK('Compiled-Dehydrator'!I8),"",'Compiled-Dehydrator'!I8))</f>
        <v/>
      </c>
      <c r="J8" s="7" t="str">
        <f>IF('Compiled-Dehydrator'!$D8=0,"",IF(ISBLANK('Compiled-Dehydrator'!J8),"",'Compiled-Dehydrator'!J8))</f>
        <v/>
      </c>
      <c r="K8" s="7" t="str">
        <f>IF('Compiled-Dehydrator'!$D8=0,"",IF(ISBLANK('Compiled-Dehydrator'!K8),"",'Compiled-Dehydrator'!K8))</f>
        <v/>
      </c>
      <c r="L8" s="7" t="str">
        <f>IF('Compiled-Dehydrator'!$D8=0,"",IF(ISBLANK('Compiled-Dehydrator'!L8),"",'Compiled-Dehydrator'!L8))</f>
        <v/>
      </c>
      <c r="M8" s="7" t="str">
        <f>IF('Compiled-Dehydrator'!$D8=0,"",IF(ISBLANK('Compiled-Dehydrator'!M8),"",'Compiled-Dehydrator'!M8))</f>
        <v/>
      </c>
    </row>
    <row r="9" spans="1:13" x14ac:dyDescent="0.25">
      <c r="A9" s="7" t="str">
        <f>IF('Compiled-Dehydrator'!$D9=0,"",IF(ISBLANK('Compiled-Dehydrator'!A9),"",'Compiled-Dehydrator'!A9))</f>
        <v/>
      </c>
      <c r="B9" s="7" t="str">
        <f>IF('Compiled-Dehydrator'!$D9=0,"",IF(ISBLANK('Compiled-Dehydrator'!B9),"",'Compiled-Dehydrator'!B9))</f>
        <v/>
      </c>
      <c r="C9" s="7" t="str">
        <f>IF('Compiled-Dehydrator'!$D9=0,"",IF(ISBLANK('Compiled-Dehydrator'!C9),"",'Compiled-Dehydrator'!C9))</f>
        <v/>
      </c>
      <c r="D9" s="7" t="str">
        <f>IF('Compiled-Dehydrator'!$D9=0,"",IF(ISBLANK('Compiled-Dehydrator'!D9),"",'Compiled-Dehydrator'!D9))</f>
        <v/>
      </c>
      <c r="E9" s="7" t="str">
        <f>IF('Compiled-Dehydrator'!$D9=0,"",IF(ISBLANK('Compiled-Dehydrator'!E9),"",'Compiled-Dehydrator'!E9))</f>
        <v/>
      </c>
      <c r="F9" s="7" t="str">
        <f>IF('Compiled-Dehydrator'!$F9=0,"",IF(ISBLANK('Compiled-Dehydrator'!F9),"",'Compiled-Dehydrator'!F9))</f>
        <v/>
      </c>
      <c r="G9" s="7" t="str">
        <f>IF('Compiled-Dehydrator'!$D9=0,"",IF(ISBLANK('Compiled-Dehydrator'!G9),"",'Compiled-Dehydrator'!G9))</f>
        <v/>
      </c>
      <c r="H9" s="7" t="str">
        <f>IF('Compiled-Dehydrator'!$D9=0,"",IF(ISBLANK('Compiled-Dehydrator'!H9),"",'Compiled-Dehydrator'!H9))</f>
        <v/>
      </c>
      <c r="I9" s="7" t="str">
        <f>IF('Compiled-Dehydrator'!$D9=0,"",IF(ISBLANK('Compiled-Dehydrator'!I9),"",'Compiled-Dehydrator'!I9))</f>
        <v/>
      </c>
      <c r="J9" s="7" t="str">
        <f>IF('Compiled-Dehydrator'!$D9=0,"",IF(ISBLANK('Compiled-Dehydrator'!J9),"",'Compiled-Dehydrator'!J9))</f>
        <v/>
      </c>
      <c r="K9" s="7" t="str">
        <f>IF('Compiled-Dehydrator'!$D9=0,"",IF(ISBLANK('Compiled-Dehydrator'!K9),"",'Compiled-Dehydrator'!K9))</f>
        <v/>
      </c>
      <c r="L9" s="7" t="str">
        <f>IF('Compiled-Dehydrator'!$D9=0,"",IF(ISBLANK('Compiled-Dehydrator'!L9),"",'Compiled-Dehydrator'!L9))</f>
        <v/>
      </c>
      <c r="M9" s="7" t="str">
        <f>IF('Compiled-Dehydrator'!$D9=0,"",IF(ISBLANK('Compiled-Dehydrator'!M9),"",'Compiled-Dehydrator'!M9))</f>
        <v/>
      </c>
    </row>
    <row r="10" spans="1:13" x14ac:dyDescent="0.25">
      <c r="A10" s="7" t="str">
        <f>IF('Compiled-Dehydrator'!$D10=0,"",IF(ISBLANK('Compiled-Dehydrator'!A10),"",'Compiled-Dehydrator'!A10))</f>
        <v/>
      </c>
      <c r="B10" s="7" t="str">
        <f>IF('Compiled-Dehydrator'!$D10=0,"",IF(ISBLANK('Compiled-Dehydrator'!B10),"",'Compiled-Dehydrator'!B10))</f>
        <v/>
      </c>
      <c r="C10" s="7" t="str">
        <f>IF('Compiled-Dehydrator'!$D10=0,"",IF(ISBLANK('Compiled-Dehydrator'!C10),"",'Compiled-Dehydrator'!C10))</f>
        <v/>
      </c>
      <c r="D10" s="7" t="str">
        <f>IF('Compiled-Dehydrator'!$D10=0,"",IF(ISBLANK('Compiled-Dehydrator'!D10),"",'Compiled-Dehydrator'!D10))</f>
        <v/>
      </c>
      <c r="E10" s="7" t="str">
        <f>IF('Compiled-Dehydrator'!$D10=0,"",IF(ISBLANK('Compiled-Dehydrator'!E10),"",'Compiled-Dehydrator'!E10))</f>
        <v/>
      </c>
      <c r="F10" s="7" t="str">
        <f>IF('Compiled-Dehydrator'!$F10=0,"",IF(ISBLANK('Compiled-Dehydrator'!F10),"",'Compiled-Dehydrator'!F10))</f>
        <v/>
      </c>
      <c r="G10" s="7" t="str">
        <f>IF('Compiled-Dehydrator'!$D10=0,"",IF(ISBLANK('Compiled-Dehydrator'!G10),"",'Compiled-Dehydrator'!G10))</f>
        <v/>
      </c>
      <c r="H10" s="7" t="str">
        <f>IF('Compiled-Dehydrator'!$D10=0,"",IF(ISBLANK('Compiled-Dehydrator'!H10),"",'Compiled-Dehydrator'!H10))</f>
        <v/>
      </c>
      <c r="I10" s="7" t="str">
        <f>IF('Compiled-Dehydrator'!$D10=0,"",IF(ISBLANK('Compiled-Dehydrator'!I10),"",'Compiled-Dehydrator'!I10))</f>
        <v/>
      </c>
      <c r="J10" s="7" t="str">
        <f>IF('Compiled-Dehydrator'!$D10=0,"",IF(ISBLANK('Compiled-Dehydrator'!J10),"",'Compiled-Dehydrator'!J10))</f>
        <v/>
      </c>
      <c r="K10" s="7" t="str">
        <f>IF('Compiled-Dehydrator'!$D10=0,"",IF(ISBLANK('Compiled-Dehydrator'!K10),"",'Compiled-Dehydrator'!K10))</f>
        <v/>
      </c>
      <c r="L10" s="7" t="str">
        <f>IF('Compiled-Dehydrator'!$D10=0,"",IF(ISBLANK('Compiled-Dehydrator'!L10),"",'Compiled-Dehydrator'!L10))</f>
        <v/>
      </c>
      <c r="M10" s="7" t="str">
        <f>IF('Compiled-Dehydrator'!$D10=0,"",IF(ISBLANK('Compiled-Dehydrator'!M10),"",'Compiled-Dehydrator'!M10))</f>
        <v/>
      </c>
    </row>
    <row r="11" spans="1:13" x14ac:dyDescent="0.25">
      <c r="A11" s="7" t="str">
        <f>IF('Compiled-Dehydrator'!$D11=0,"",IF(ISBLANK('Compiled-Dehydrator'!A11),"",'Compiled-Dehydrator'!A11))</f>
        <v/>
      </c>
      <c r="B11" s="7" t="str">
        <f>IF('Compiled-Dehydrator'!$D11=0,"",IF(ISBLANK('Compiled-Dehydrator'!B11),"",'Compiled-Dehydrator'!B11))</f>
        <v/>
      </c>
      <c r="C11" s="7" t="str">
        <f>IF('Compiled-Dehydrator'!$D11=0,"",IF(ISBLANK('Compiled-Dehydrator'!C11),"",'Compiled-Dehydrator'!C11))</f>
        <v/>
      </c>
      <c r="D11" s="7" t="str">
        <f>IF('Compiled-Dehydrator'!$D11=0,"",IF(ISBLANK('Compiled-Dehydrator'!D11),"",'Compiled-Dehydrator'!D11))</f>
        <v/>
      </c>
      <c r="E11" s="7" t="str">
        <f>IF('Compiled-Dehydrator'!$D11=0,"",IF(ISBLANK('Compiled-Dehydrator'!E11),"",'Compiled-Dehydrator'!E11))</f>
        <v/>
      </c>
      <c r="F11" s="7" t="str">
        <f>IF('Compiled-Dehydrator'!$F11=0,"",IF(ISBLANK('Compiled-Dehydrator'!F11),"",'Compiled-Dehydrator'!F11))</f>
        <v/>
      </c>
      <c r="G11" s="7" t="str">
        <f>IF('Compiled-Dehydrator'!$D11=0,"",IF(ISBLANK('Compiled-Dehydrator'!G11),"",'Compiled-Dehydrator'!G11))</f>
        <v/>
      </c>
      <c r="H11" s="7" t="str">
        <f>IF('Compiled-Dehydrator'!$D11=0,"",IF(ISBLANK('Compiled-Dehydrator'!H11),"",'Compiled-Dehydrator'!H11))</f>
        <v/>
      </c>
      <c r="I11" s="7" t="str">
        <f>IF('Compiled-Dehydrator'!$D11=0,"",IF(ISBLANK('Compiled-Dehydrator'!I11),"",'Compiled-Dehydrator'!I11))</f>
        <v/>
      </c>
      <c r="J11" s="7" t="str">
        <f>IF('Compiled-Dehydrator'!$D11=0,"",IF(ISBLANK('Compiled-Dehydrator'!J11),"",'Compiled-Dehydrator'!J11))</f>
        <v/>
      </c>
      <c r="K11" s="7" t="str">
        <f>IF('Compiled-Dehydrator'!$D11=0,"",IF(ISBLANK('Compiled-Dehydrator'!K11),"",'Compiled-Dehydrator'!K11))</f>
        <v/>
      </c>
      <c r="L11" s="7" t="str">
        <f>IF('Compiled-Dehydrator'!$D11=0,"",IF(ISBLANK('Compiled-Dehydrator'!L11),"",'Compiled-Dehydrator'!L11))</f>
        <v/>
      </c>
      <c r="M11" s="7" t="str">
        <f>IF('Compiled-Dehydrator'!$D11=0,"",IF(ISBLANK('Compiled-Dehydrator'!M11),"",'Compiled-Dehydrator'!M11))</f>
        <v/>
      </c>
    </row>
    <row r="12" spans="1:13" x14ac:dyDescent="0.25">
      <c r="A12" s="7" t="str">
        <f>IF('Compiled-Dehydrator'!$D12=0,"",IF(ISBLANK('Compiled-Dehydrator'!A12),"",'Compiled-Dehydrator'!A12))</f>
        <v/>
      </c>
      <c r="B12" s="7" t="str">
        <f>IF('Compiled-Dehydrator'!$D12=0,"",IF(ISBLANK('Compiled-Dehydrator'!B12),"",'Compiled-Dehydrator'!B12))</f>
        <v/>
      </c>
      <c r="C12" s="7" t="str">
        <f>IF('Compiled-Dehydrator'!$D12=0,"",IF(ISBLANK('Compiled-Dehydrator'!C12),"",'Compiled-Dehydrator'!C12))</f>
        <v/>
      </c>
      <c r="D12" s="7" t="str">
        <f>IF('Compiled-Dehydrator'!$D12=0,"",IF(ISBLANK('Compiled-Dehydrator'!D12),"",'Compiled-Dehydrator'!D12))</f>
        <v/>
      </c>
      <c r="E12" s="7" t="str">
        <f>IF('Compiled-Dehydrator'!$D12=0,"",IF(ISBLANK('Compiled-Dehydrator'!E12),"",'Compiled-Dehydrator'!E12))</f>
        <v/>
      </c>
      <c r="F12" s="7" t="str">
        <f>IF('Compiled-Dehydrator'!$F12=0,"",IF(ISBLANK('Compiled-Dehydrator'!F12),"",'Compiled-Dehydrator'!F12))</f>
        <v/>
      </c>
      <c r="G12" s="7" t="str">
        <f>IF('Compiled-Dehydrator'!$D12=0,"",IF(ISBLANK('Compiled-Dehydrator'!G12),"",'Compiled-Dehydrator'!G12))</f>
        <v/>
      </c>
      <c r="H12" s="7" t="str">
        <f>IF('Compiled-Dehydrator'!$D12=0,"",IF(ISBLANK('Compiled-Dehydrator'!H12),"",'Compiled-Dehydrator'!H12))</f>
        <v/>
      </c>
      <c r="I12" s="7" t="str">
        <f>IF('Compiled-Dehydrator'!$D12=0,"",IF(ISBLANK('Compiled-Dehydrator'!I12),"",'Compiled-Dehydrator'!I12))</f>
        <v/>
      </c>
      <c r="J12" s="7" t="str">
        <f>IF('Compiled-Dehydrator'!$D12=0,"",IF(ISBLANK('Compiled-Dehydrator'!J12),"",'Compiled-Dehydrator'!J12))</f>
        <v/>
      </c>
      <c r="K12" s="7" t="str">
        <f>IF('Compiled-Dehydrator'!$D12=0,"",IF(ISBLANK('Compiled-Dehydrator'!K12),"",'Compiled-Dehydrator'!K12))</f>
        <v/>
      </c>
      <c r="L12" s="7" t="str">
        <f>IF('Compiled-Dehydrator'!$D12=0,"",IF(ISBLANK('Compiled-Dehydrator'!L12),"",'Compiled-Dehydrator'!L12))</f>
        <v/>
      </c>
      <c r="M12" s="7" t="str">
        <f>IF('Compiled-Dehydrator'!$D12=0,"",IF(ISBLANK('Compiled-Dehydrator'!M12),"",'Compiled-Dehydrator'!M12))</f>
        <v/>
      </c>
    </row>
    <row r="13" spans="1:13" x14ac:dyDescent="0.25">
      <c r="A13" s="7" t="str">
        <f>IF('Compiled-Dehydrator'!$D13=0,"",IF(ISBLANK('Compiled-Dehydrator'!A13),"",'Compiled-Dehydrator'!A13))</f>
        <v/>
      </c>
      <c r="B13" s="7" t="str">
        <f>IF('Compiled-Dehydrator'!$D13=0,"",IF(ISBLANK('Compiled-Dehydrator'!B13),"",'Compiled-Dehydrator'!B13))</f>
        <v/>
      </c>
      <c r="C13" s="7" t="str">
        <f>IF('Compiled-Dehydrator'!$D13=0,"",IF(ISBLANK('Compiled-Dehydrator'!C13),"",'Compiled-Dehydrator'!C13))</f>
        <v/>
      </c>
      <c r="D13" s="7" t="str">
        <f>IF('Compiled-Dehydrator'!$D13=0,"",IF(ISBLANK('Compiled-Dehydrator'!D13),"",'Compiled-Dehydrator'!D13))</f>
        <v/>
      </c>
      <c r="E13" s="7" t="str">
        <f>IF('Compiled-Dehydrator'!$D13=0,"",IF(ISBLANK('Compiled-Dehydrator'!E13),"",'Compiled-Dehydrator'!E13))</f>
        <v/>
      </c>
      <c r="F13" s="7" t="str">
        <f>IF('Compiled-Dehydrator'!$F13=0,"",IF(ISBLANK('Compiled-Dehydrator'!F13),"",'Compiled-Dehydrator'!F13))</f>
        <v/>
      </c>
      <c r="G13" s="7" t="str">
        <f>IF('Compiled-Dehydrator'!$D13=0,"",IF(ISBLANK('Compiled-Dehydrator'!G13),"",'Compiled-Dehydrator'!G13))</f>
        <v/>
      </c>
      <c r="H13" s="7" t="str">
        <f>IF('Compiled-Dehydrator'!$D13=0,"",IF(ISBLANK('Compiled-Dehydrator'!H13),"",'Compiled-Dehydrator'!H13))</f>
        <v/>
      </c>
      <c r="I13" s="7" t="str">
        <f>IF('Compiled-Dehydrator'!$D13=0,"",IF(ISBLANK('Compiled-Dehydrator'!I13),"",'Compiled-Dehydrator'!I13))</f>
        <v/>
      </c>
      <c r="J13" s="7" t="str">
        <f>IF('Compiled-Dehydrator'!$D13=0,"",IF(ISBLANK('Compiled-Dehydrator'!J13),"",'Compiled-Dehydrator'!J13))</f>
        <v/>
      </c>
      <c r="K13" s="7" t="str">
        <f>IF('Compiled-Dehydrator'!$D13=0,"",IF(ISBLANK('Compiled-Dehydrator'!K13),"",'Compiled-Dehydrator'!K13))</f>
        <v/>
      </c>
      <c r="L13" s="7" t="str">
        <f>IF('Compiled-Dehydrator'!$D13=0,"",IF(ISBLANK('Compiled-Dehydrator'!L13),"",'Compiled-Dehydrator'!L13))</f>
        <v/>
      </c>
      <c r="M13" s="7" t="str">
        <f>IF('Compiled-Dehydrator'!$D13=0,"",IF(ISBLANK('Compiled-Dehydrator'!M13),"",'Compiled-Dehydrator'!M13))</f>
        <v/>
      </c>
    </row>
    <row r="14" spans="1:13" x14ac:dyDescent="0.25">
      <c r="A14" s="7" t="str">
        <f>IF('Compiled-Dehydrator'!$D14=0,"",IF(ISBLANK('Compiled-Dehydrator'!A14),"",'Compiled-Dehydrator'!A14))</f>
        <v/>
      </c>
      <c r="B14" s="7" t="str">
        <f>IF('Compiled-Dehydrator'!$D14=0,"",IF(ISBLANK('Compiled-Dehydrator'!B14),"",'Compiled-Dehydrator'!B14))</f>
        <v/>
      </c>
      <c r="C14" s="7" t="str">
        <f>IF('Compiled-Dehydrator'!$D14=0,"",IF(ISBLANK('Compiled-Dehydrator'!C14),"",'Compiled-Dehydrator'!C14))</f>
        <v/>
      </c>
      <c r="D14" s="7" t="str">
        <f>IF('Compiled-Dehydrator'!$D14=0,"",IF(ISBLANK('Compiled-Dehydrator'!D14),"",'Compiled-Dehydrator'!D14))</f>
        <v/>
      </c>
      <c r="E14" s="7" t="str">
        <f>IF('Compiled-Dehydrator'!$D14=0,"",IF(ISBLANK('Compiled-Dehydrator'!E14),"",'Compiled-Dehydrator'!E14))</f>
        <v/>
      </c>
      <c r="F14" s="7" t="str">
        <f>IF('Compiled-Dehydrator'!$F14=0,"",IF(ISBLANK('Compiled-Dehydrator'!F14),"",'Compiled-Dehydrator'!F14))</f>
        <v/>
      </c>
      <c r="G14" s="7" t="str">
        <f>IF('Compiled-Dehydrator'!$D14=0,"",IF(ISBLANK('Compiled-Dehydrator'!G14),"",'Compiled-Dehydrator'!G14))</f>
        <v/>
      </c>
      <c r="H14" s="7" t="str">
        <f>IF('Compiled-Dehydrator'!$D14=0,"",IF(ISBLANK('Compiled-Dehydrator'!H14),"",'Compiled-Dehydrator'!H14))</f>
        <v/>
      </c>
      <c r="I14" s="7" t="str">
        <f>IF('Compiled-Dehydrator'!$D14=0,"",IF(ISBLANK('Compiled-Dehydrator'!I14),"",'Compiled-Dehydrator'!I14))</f>
        <v/>
      </c>
      <c r="J14" s="7" t="str">
        <f>IF('Compiled-Dehydrator'!$D14=0,"",IF(ISBLANK('Compiled-Dehydrator'!J14),"",'Compiled-Dehydrator'!J14))</f>
        <v/>
      </c>
      <c r="K14" s="7" t="str">
        <f>IF('Compiled-Dehydrator'!$D14=0,"",IF(ISBLANK('Compiled-Dehydrator'!K14),"",'Compiled-Dehydrator'!K14))</f>
        <v/>
      </c>
      <c r="L14" s="7" t="str">
        <f>IF('Compiled-Dehydrator'!$D14=0,"",IF(ISBLANK('Compiled-Dehydrator'!L14),"",'Compiled-Dehydrator'!L14))</f>
        <v/>
      </c>
      <c r="M14" s="7" t="str">
        <f>IF('Compiled-Dehydrator'!$D14=0,"",IF(ISBLANK('Compiled-Dehydrator'!M14),"",'Compiled-Dehydrator'!M14))</f>
        <v/>
      </c>
    </row>
    <row r="15" spans="1:13" x14ac:dyDescent="0.25">
      <c r="A15" s="7" t="str">
        <f>IF('Compiled-Dehydrator'!$D15=0,"",IF(ISBLANK('Compiled-Dehydrator'!A15),"",'Compiled-Dehydrator'!A15))</f>
        <v/>
      </c>
      <c r="B15" s="7" t="str">
        <f>IF('Compiled-Dehydrator'!$D15=0,"",IF(ISBLANK('Compiled-Dehydrator'!B15),"",'Compiled-Dehydrator'!B15))</f>
        <v/>
      </c>
      <c r="C15" s="7" t="str">
        <f>IF('Compiled-Dehydrator'!$D15=0,"",IF(ISBLANK('Compiled-Dehydrator'!C15),"",'Compiled-Dehydrator'!C15))</f>
        <v/>
      </c>
      <c r="D15" s="7" t="str">
        <f>IF('Compiled-Dehydrator'!$D15=0,"",IF(ISBLANK('Compiled-Dehydrator'!D15),"",'Compiled-Dehydrator'!D15))</f>
        <v/>
      </c>
      <c r="E15" s="7" t="str">
        <f>IF('Compiled-Dehydrator'!$D15=0,"",IF(ISBLANK('Compiled-Dehydrator'!E15),"",'Compiled-Dehydrator'!E15))</f>
        <v/>
      </c>
      <c r="F15" s="7" t="str">
        <f>IF('Compiled-Dehydrator'!$F15=0,"",IF(ISBLANK('Compiled-Dehydrator'!F15),"",'Compiled-Dehydrator'!F15))</f>
        <v/>
      </c>
      <c r="G15" s="7" t="str">
        <f>IF('Compiled-Dehydrator'!$D15=0,"",IF(ISBLANK('Compiled-Dehydrator'!G15),"",'Compiled-Dehydrator'!G15))</f>
        <v/>
      </c>
      <c r="H15" s="7" t="str">
        <f>IF('Compiled-Dehydrator'!$D15=0,"",IF(ISBLANK('Compiled-Dehydrator'!H15),"",'Compiled-Dehydrator'!H15))</f>
        <v/>
      </c>
      <c r="I15" s="7" t="str">
        <f>IF('Compiled-Dehydrator'!$D15=0,"",IF(ISBLANK('Compiled-Dehydrator'!I15),"",'Compiled-Dehydrator'!I15))</f>
        <v/>
      </c>
      <c r="J15" s="7" t="str">
        <f>IF('Compiled-Dehydrator'!$D15=0,"",IF(ISBLANK('Compiled-Dehydrator'!J15),"",'Compiled-Dehydrator'!J15))</f>
        <v/>
      </c>
      <c r="K15" s="7" t="str">
        <f>IF('Compiled-Dehydrator'!$D15=0,"",IF(ISBLANK('Compiled-Dehydrator'!K15),"",'Compiled-Dehydrator'!K15))</f>
        <v/>
      </c>
      <c r="L15" s="7" t="str">
        <f>IF('Compiled-Dehydrator'!$D15=0,"",IF(ISBLANK('Compiled-Dehydrator'!L15),"",'Compiled-Dehydrator'!L15))</f>
        <v/>
      </c>
      <c r="M15" s="7" t="str">
        <f>IF('Compiled-Dehydrator'!$D15=0,"",IF(ISBLANK('Compiled-Dehydrator'!M15),"",'Compiled-Dehydrator'!M15))</f>
        <v/>
      </c>
    </row>
    <row r="16" spans="1:13" x14ac:dyDescent="0.25">
      <c r="A16" s="7" t="str">
        <f>IF('Compiled-Dehydrator'!$D16=0,"",IF(ISBLANK('Compiled-Dehydrator'!A16),"",'Compiled-Dehydrator'!A16))</f>
        <v/>
      </c>
      <c r="B16" s="7" t="str">
        <f>IF('Compiled-Dehydrator'!$D16=0,"",IF(ISBLANK('Compiled-Dehydrator'!B16),"",'Compiled-Dehydrator'!B16))</f>
        <v/>
      </c>
      <c r="C16" s="7" t="str">
        <f>IF('Compiled-Dehydrator'!$D16=0,"",IF(ISBLANK('Compiled-Dehydrator'!C16),"",'Compiled-Dehydrator'!C16))</f>
        <v/>
      </c>
      <c r="D16" s="7" t="str">
        <f>IF('Compiled-Dehydrator'!$D16=0,"",IF(ISBLANK('Compiled-Dehydrator'!D16),"",'Compiled-Dehydrator'!D16))</f>
        <v/>
      </c>
      <c r="E16" s="7" t="str">
        <f>IF('Compiled-Dehydrator'!$D16=0,"",IF(ISBLANK('Compiled-Dehydrator'!E16),"",'Compiled-Dehydrator'!E16))</f>
        <v/>
      </c>
      <c r="F16" s="7" t="str">
        <f>IF('Compiled-Dehydrator'!$F16=0,"",IF(ISBLANK('Compiled-Dehydrator'!F16),"",'Compiled-Dehydrator'!F16))</f>
        <v/>
      </c>
      <c r="G16" s="7" t="str">
        <f>IF('Compiled-Dehydrator'!$D16=0,"",IF(ISBLANK('Compiled-Dehydrator'!G16),"",'Compiled-Dehydrator'!G16))</f>
        <v/>
      </c>
      <c r="H16" s="7" t="str">
        <f>IF('Compiled-Dehydrator'!$D16=0,"",IF(ISBLANK('Compiled-Dehydrator'!H16),"",'Compiled-Dehydrator'!H16))</f>
        <v/>
      </c>
      <c r="I16" s="7" t="str">
        <f>IF('Compiled-Dehydrator'!$D16=0,"",IF(ISBLANK('Compiled-Dehydrator'!I16),"",'Compiled-Dehydrator'!I16))</f>
        <v/>
      </c>
      <c r="J16" s="7" t="str">
        <f>IF('Compiled-Dehydrator'!$D16=0,"",IF(ISBLANK('Compiled-Dehydrator'!J16),"",'Compiled-Dehydrator'!J16))</f>
        <v/>
      </c>
      <c r="K16" s="7" t="str">
        <f>IF('Compiled-Dehydrator'!$D16=0,"",IF(ISBLANK('Compiled-Dehydrator'!K16),"",'Compiled-Dehydrator'!K16))</f>
        <v/>
      </c>
      <c r="L16" s="7" t="str">
        <f>IF('Compiled-Dehydrator'!$D16=0,"",IF(ISBLANK('Compiled-Dehydrator'!L16),"",'Compiled-Dehydrator'!L16))</f>
        <v/>
      </c>
      <c r="M16" s="7" t="str">
        <f>IF('Compiled-Dehydrator'!$D16=0,"",IF(ISBLANK('Compiled-Dehydrator'!M16),"",'Compiled-Dehydrator'!M16))</f>
        <v/>
      </c>
    </row>
    <row r="17" spans="1:13" x14ac:dyDescent="0.25">
      <c r="A17" s="7" t="str">
        <f>IF('Compiled-Dehydrator'!$D17=0,"",IF(ISBLANK('Compiled-Dehydrator'!A17),"",'Compiled-Dehydrator'!A17))</f>
        <v/>
      </c>
      <c r="B17" s="7" t="str">
        <f>IF('Compiled-Dehydrator'!$D17=0,"",IF(ISBLANK('Compiled-Dehydrator'!B17),"",'Compiled-Dehydrator'!B17))</f>
        <v/>
      </c>
      <c r="C17" s="7" t="str">
        <f>IF('Compiled-Dehydrator'!$D17=0,"",IF(ISBLANK('Compiled-Dehydrator'!C17),"",'Compiled-Dehydrator'!C17))</f>
        <v/>
      </c>
      <c r="D17" s="7" t="str">
        <f>IF('Compiled-Dehydrator'!$D17=0,"",IF(ISBLANK('Compiled-Dehydrator'!D17),"",'Compiled-Dehydrator'!D17))</f>
        <v/>
      </c>
      <c r="E17" s="7" t="str">
        <f>IF('Compiled-Dehydrator'!$D17=0,"",IF(ISBLANK('Compiled-Dehydrator'!E17),"",'Compiled-Dehydrator'!E17))</f>
        <v/>
      </c>
      <c r="F17" s="7" t="str">
        <f>IF('Compiled-Dehydrator'!$F17=0,"",IF(ISBLANK('Compiled-Dehydrator'!F17),"",'Compiled-Dehydrator'!F17))</f>
        <v/>
      </c>
      <c r="G17" s="7" t="str">
        <f>IF('Compiled-Dehydrator'!$D17=0,"",IF(ISBLANK('Compiled-Dehydrator'!G17),"",'Compiled-Dehydrator'!G17))</f>
        <v/>
      </c>
      <c r="H17" s="7" t="str">
        <f>IF('Compiled-Dehydrator'!$D17=0,"",IF(ISBLANK('Compiled-Dehydrator'!H17),"",'Compiled-Dehydrator'!H17))</f>
        <v/>
      </c>
      <c r="I17" s="7" t="str">
        <f>IF('Compiled-Dehydrator'!$D17=0,"",IF(ISBLANK('Compiled-Dehydrator'!I17),"",'Compiled-Dehydrator'!I17))</f>
        <v/>
      </c>
      <c r="J17" s="7" t="str">
        <f>IF('Compiled-Dehydrator'!$D17=0,"",IF(ISBLANK('Compiled-Dehydrator'!J17),"",'Compiled-Dehydrator'!J17))</f>
        <v/>
      </c>
      <c r="K17" s="7" t="str">
        <f>IF('Compiled-Dehydrator'!$D17=0,"",IF(ISBLANK('Compiled-Dehydrator'!K17),"",'Compiled-Dehydrator'!K17))</f>
        <v/>
      </c>
      <c r="L17" s="7" t="str">
        <f>IF('Compiled-Dehydrator'!$D17=0,"",IF(ISBLANK('Compiled-Dehydrator'!L17),"",'Compiled-Dehydrator'!L17))</f>
        <v/>
      </c>
      <c r="M17" s="7" t="str">
        <f>IF('Compiled-Dehydrator'!$D17=0,"",IF(ISBLANK('Compiled-Dehydrator'!M17),"",'Compiled-Dehydrator'!M17))</f>
        <v/>
      </c>
    </row>
    <row r="18" spans="1:13" x14ac:dyDescent="0.25">
      <c r="A18" s="7" t="str">
        <f>IF('Compiled-Dehydrator'!$D18=0,"",IF(ISBLANK('Compiled-Dehydrator'!A18),"",'Compiled-Dehydrator'!A18))</f>
        <v/>
      </c>
      <c r="B18" s="7" t="str">
        <f>IF('Compiled-Dehydrator'!$D18=0,"",IF(ISBLANK('Compiled-Dehydrator'!B18),"",'Compiled-Dehydrator'!B18))</f>
        <v/>
      </c>
      <c r="C18" s="7" t="str">
        <f>IF('Compiled-Dehydrator'!$D18=0,"",IF(ISBLANK('Compiled-Dehydrator'!C18),"",'Compiled-Dehydrator'!C18))</f>
        <v/>
      </c>
      <c r="D18" s="7" t="str">
        <f>IF('Compiled-Dehydrator'!$D18=0,"",IF(ISBLANK('Compiled-Dehydrator'!D18),"",'Compiled-Dehydrator'!D18))</f>
        <v/>
      </c>
      <c r="E18" s="7" t="str">
        <f>IF('Compiled-Dehydrator'!$D18=0,"",IF(ISBLANK('Compiled-Dehydrator'!E18),"",'Compiled-Dehydrator'!E18))</f>
        <v/>
      </c>
      <c r="F18" s="7" t="str">
        <f>IF('Compiled-Dehydrator'!$F18=0,"",IF(ISBLANK('Compiled-Dehydrator'!F18),"",'Compiled-Dehydrator'!F18))</f>
        <v/>
      </c>
      <c r="G18" s="7" t="str">
        <f>IF('Compiled-Dehydrator'!$D18=0,"",IF(ISBLANK('Compiled-Dehydrator'!G18),"",'Compiled-Dehydrator'!G18))</f>
        <v/>
      </c>
      <c r="H18" s="7" t="str">
        <f>IF('Compiled-Dehydrator'!$D18=0,"",IF(ISBLANK('Compiled-Dehydrator'!H18),"",'Compiled-Dehydrator'!H18))</f>
        <v/>
      </c>
      <c r="I18" s="7" t="str">
        <f>IF('Compiled-Dehydrator'!$D18=0,"",IF(ISBLANK('Compiled-Dehydrator'!I18),"",'Compiled-Dehydrator'!I18))</f>
        <v/>
      </c>
      <c r="J18" s="7" t="str">
        <f>IF('Compiled-Dehydrator'!$D18=0,"",IF(ISBLANK('Compiled-Dehydrator'!J18),"",'Compiled-Dehydrator'!J18))</f>
        <v/>
      </c>
      <c r="K18" s="7" t="str">
        <f>IF('Compiled-Dehydrator'!$D18=0,"",IF(ISBLANK('Compiled-Dehydrator'!K18),"",'Compiled-Dehydrator'!K18))</f>
        <v/>
      </c>
      <c r="L18" s="7" t="str">
        <f>IF('Compiled-Dehydrator'!$D18=0,"",IF(ISBLANK('Compiled-Dehydrator'!L18),"",'Compiled-Dehydrator'!L18))</f>
        <v/>
      </c>
      <c r="M18" s="7" t="str">
        <f>IF('Compiled-Dehydrator'!$D18=0,"",IF(ISBLANK('Compiled-Dehydrator'!M18),"",'Compiled-Dehydrator'!M18))</f>
        <v/>
      </c>
    </row>
    <row r="19" spans="1:13" x14ac:dyDescent="0.25">
      <c r="A19" s="7" t="str">
        <f>IF('Compiled-Dehydrator'!$D19=0,"",IF(ISBLANK('Compiled-Dehydrator'!A19),"",'Compiled-Dehydrator'!A19))</f>
        <v/>
      </c>
      <c r="B19" s="7" t="str">
        <f>IF('Compiled-Dehydrator'!$D19=0,"",IF(ISBLANK('Compiled-Dehydrator'!B19),"",'Compiled-Dehydrator'!B19))</f>
        <v/>
      </c>
      <c r="C19" s="7" t="str">
        <f>IF('Compiled-Dehydrator'!$D19=0,"",IF(ISBLANK('Compiled-Dehydrator'!C19),"",'Compiled-Dehydrator'!C19))</f>
        <v/>
      </c>
      <c r="D19" s="7" t="str">
        <f>IF('Compiled-Dehydrator'!$D19=0,"",IF(ISBLANK('Compiled-Dehydrator'!D19),"",'Compiled-Dehydrator'!D19))</f>
        <v/>
      </c>
      <c r="E19" s="7" t="str">
        <f>IF('Compiled-Dehydrator'!$D19=0,"",IF(ISBLANK('Compiled-Dehydrator'!E19),"",'Compiled-Dehydrator'!E19))</f>
        <v/>
      </c>
      <c r="F19" s="7" t="str">
        <f>IF('Compiled-Dehydrator'!$F19=0,"",IF(ISBLANK('Compiled-Dehydrator'!F19),"",'Compiled-Dehydrator'!F19))</f>
        <v/>
      </c>
      <c r="G19" s="7" t="str">
        <f>IF('Compiled-Dehydrator'!$D19=0,"",IF(ISBLANK('Compiled-Dehydrator'!G19),"",'Compiled-Dehydrator'!G19))</f>
        <v/>
      </c>
      <c r="H19" s="7" t="str">
        <f>IF('Compiled-Dehydrator'!$D19=0,"",IF(ISBLANK('Compiled-Dehydrator'!H19),"",'Compiled-Dehydrator'!H19))</f>
        <v/>
      </c>
      <c r="I19" s="7" t="str">
        <f>IF('Compiled-Dehydrator'!$D19=0,"",IF(ISBLANK('Compiled-Dehydrator'!I19),"",'Compiled-Dehydrator'!I19))</f>
        <v/>
      </c>
      <c r="J19" s="7" t="str">
        <f>IF('Compiled-Dehydrator'!$D19=0,"",IF(ISBLANK('Compiled-Dehydrator'!J19),"",'Compiled-Dehydrator'!J19))</f>
        <v/>
      </c>
      <c r="K19" s="7" t="str">
        <f>IF('Compiled-Dehydrator'!$D19=0,"",IF(ISBLANK('Compiled-Dehydrator'!K19),"",'Compiled-Dehydrator'!K19))</f>
        <v/>
      </c>
      <c r="L19" s="7" t="str">
        <f>IF('Compiled-Dehydrator'!$D19=0,"",IF(ISBLANK('Compiled-Dehydrator'!L19),"",'Compiled-Dehydrator'!L19))</f>
        <v/>
      </c>
      <c r="M19" s="7" t="str">
        <f>IF('Compiled-Dehydrator'!$D19=0,"",IF(ISBLANK('Compiled-Dehydrator'!M19),"",'Compiled-Dehydrator'!M19))</f>
        <v/>
      </c>
    </row>
    <row r="20" spans="1:13" x14ac:dyDescent="0.25">
      <c r="A20" s="7" t="str">
        <f>IF('Compiled-Dehydrator'!$D20=0,"",IF(ISBLANK('Compiled-Dehydrator'!A20),"",'Compiled-Dehydrator'!A20))</f>
        <v/>
      </c>
      <c r="B20" s="7" t="str">
        <f>IF('Compiled-Dehydrator'!$D20=0,"",IF(ISBLANK('Compiled-Dehydrator'!B20),"",'Compiled-Dehydrator'!B20))</f>
        <v/>
      </c>
      <c r="C20" s="7" t="str">
        <f>IF('Compiled-Dehydrator'!$D20=0,"",IF(ISBLANK('Compiled-Dehydrator'!C20),"",'Compiled-Dehydrator'!C20))</f>
        <v/>
      </c>
      <c r="D20" s="7" t="str">
        <f>IF('Compiled-Dehydrator'!$D20=0,"",IF(ISBLANK('Compiled-Dehydrator'!D20),"",'Compiled-Dehydrator'!D20))</f>
        <v/>
      </c>
      <c r="E20" s="7" t="str">
        <f>IF('Compiled-Dehydrator'!$D20=0,"",IF(ISBLANK('Compiled-Dehydrator'!E20),"",'Compiled-Dehydrator'!E20))</f>
        <v/>
      </c>
      <c r="F20" s="7" t="str">
        <f>IF('Compiled-Dehydrator'!$F20=0,"",IF(ISBLANK('Compiled-Dehydrator'!F20),"",'Compiled-Dehydrator'!F20))</f>
        <v/>
      </c>
      <c r="G20" s="7" t="str">
        <f>IF('Compiled-Dehydrator'!$D20=0,"",IF(ISBLANK('Compiled-Dehydrator'!G20),"",'Compiled-Dehydrator'!G20))</f>
        <v/>
      </c>
      <c r="H20" s="7" t="str">
        <f>IF('Compiled-Dehydrator'!$D20=0,"",IF(ISBLANK('Compiled-Dehydrator'!H20),"",'Compiled-Dehydrator'!H20))</f>
        <v/>
      </c>
      <c r="I20" s="7" t="str">
        <f>IF('Compiled-Dehydrator'!$D20=0,"",IF(ISBLANK('Compiled-Dehydrator'!I20),"",'Compiled-Dehydrator'!I20))</f>
        <v/>
      </c>
      <c r="J20" s="7" t="str">
        <f>IF('Compiled-Dehydrator'!$D20=0,"",IF(ISBLANK('Compiled-Dehydrator'!J20),"",'Compiled-Dehydrator'!J20))</f>
        <v/>
      </c>
      <c r="K20" s="7" t="str">
        <f>IF('Compiled-Dehydrator'!$D20=0,"",IF(ISBLANK('Compiled-Dehydrator'!K20),"",'Compiled-Dehydrator'!K20))</f>
        <v/>
      </c>
      <c r="L20" s="7" t="str">
        <f>IF('Compiled-Dehydrator'!$D20=0,"",IF(ISBLANK('Compiled-Dehydrator'!L20),"",'Compiled-Dehydrator'!L20))</f>
        <v/>
      </c>
      <c r="M20" s="7" t="str">
        <f>IF('Compiled-Dehydrator'!$D20=0,"",IF(ISBLANK('Compiled-Dehydrator'!M20),"",'Compiled-Dehydrator'!M20))</f>
        <v/>
      </c>
    </row>
    <row r="21" spans="1:13" x14ac:dyDescent="0.25">
      <c r="A21" s="7" t="str">
        <f>IF('Compiled-Dehydrator'!$D21=0,"",IF(ISBLANK('Compiled-Dehydrator'!A21),"",'Compiled-Dehydrator'!A21))</f>
        <v/>
      </c>
      <c r="B21" s="7" t="str">
        <f>IF('Compiled-Dehydrator'!$D21=0,"",IF(ISBLANK('Compiled-Dehydrator'!B21),"",'Compiled-Dehydrator'!B21))</f>
        <v/>
      </c>
      <c r="C21" s="7" t="str">
        <f>IF('Compiled-Dehydrator'!$D21=0,"",IF(ISBLANK('Compiled-Dehydrator'!C21),"",'Compiled-Dehydrator'!C21))</f>
        <v/>
      </c>
      <c r="D21" s="7" t="str">
        <f>IF('Compiled-Dehydrator'!$D21=0,"",IF(ISBLANK('Compiled-Dehydrator'!D21),"",'Compiled-Dehydrator'!D21))</f>
        <v/>
      </c>
      <c r="E21" s="7" t="str">
        <f>IF('Compiled-Dehydrator'!$D21=0,"",IF(ISBLANK('Compiled-Dehydrator'!E21),"",'Compiled-Dehydrator'!E21))</f>
        <v/>
      </c>
      <c r="F21" s="7" t="str">
        <f>IF('Compiled-Dehydrator'!$F21=0,"",IF(ISBLANK('Compiled-Dehydrator'!F21),"",'Compiled-Dehydrator'!F21))</f>
        <v/>
      </c>
      <c r="G21" s="7" t="str">
        <f>IF('Compiled-Dehydrator'!$D21=0,"",IF(ISBLANK('Compiled-Dehydrator'!G21),"",'Compiled-Dehydrator'!G21))</f>
        <v/>
      </c>
      <c r="H21" s="7" t="str">
        <f>IF('Compiled-Dehydrator'!$D21=0,"",IF(ISBLANK('Compiled-Dehydrator'!H21),"",'Compiled-Dehydrator'!H21))</f>
        <v/>
      </c>
      <c r="I21" s="7" t="str">
        <f>IF('Compiled-Dehydrator'!$D21=0,"",IF(ISBLANK('Compiled-Dehydrator'!I21),"",'Compiled-Dehydrator'!I21))</f>
        <v/>
      </c>
      <c r="J21" s="7" t="str">
        <f>IF('Compiled-Dehydrator'!$D21=0,"",IF(ISBLANK('Compiled-Dehydrator'!J21),"",'Compiled-Dehydrator'!J21))</f>
        <v/>
      </c>
      <c r="K21" s="7" t="str">
        <f>IF('Compiled-Dehydrator'!$D21=0,"",IF(ISBLANK('Compiled-Dehydrator'!K21),"",'Compiled-Dehydrator'!K21))</f>
        <v/>
      </c>
      <c r="L21" s="7" t="str">
        <f>IF('Compiled-Dehydrator'!$D21=0,"",IF(ISBLANK('Compiled-Dehydrator'!L21),"",'Compiled-Dehydrator'!L21))</f>
        <v/>
      </c>
      <c r="M21" s="7" t="str">
        <f>IF('Compiled-Dehydrator'!$D21=0,"",IF(ISBLANK('Compiled-Dehydrator'!M21),"",'Compiled-Dehydrator'!M21))</f>
        <v/>
      </c>
    </row>
    <row r="22" spans="1:13" x14ac:dyDescent="0.25">
      <c r="A22" s="7" t="str">
        <f>IF('Compiled-Dehydrator'!$D22=0,"",IF(ISBLANK('Compiled-Dehydrator'!A22),"",'Compiled-Dehydrator'!A22))</f>
        <v/>
      </c>
      <c r="B22" s="7" t="str">
        <f>IF('Compiled-Dehydrator'!$D22=0,"",IF(ISBLANK('Compiled-Dehydrator'!B22),"",'Compiled-Dehydrator'!B22))</f>
        <v/>
      </c>
      <c r="C22" s="7" t="str">
        <f>IF('Compiled-Dehydrator'!$D22=0,"",IF(ISBLANK('Compiled-Dehydrator'!C22),"",'Compiled-Dehydrator'!C22))</f>
        <v/>
      </c>
      <c r="D22" s="7" t="str">
        <f>IF('Compiled-Dehydrator'!$D22=0,"",IF(ISBLANK('Compiled-Dehydrator'!D22),"",'Compiled-Dehydrator'!D22))</f>
        <v/>
      </c>
      <c r="E22" s="7" t="str">
        <f>IF('Compiled-Dehydrator'!$D22=0,"",IF(ISBLANK('Compiled-Dehydrator'!E22),"",'Compiled-Dehydrator'!E22))</f>
        <v/>
      </c>
      <c r="F22" s="7" t="str">
        <f>IF('Compiled-Dehydrator'!$F22=0,"",IF(ISBLANK('Compiled-Dehydrator'!F22),"",'Compiled-Dehydrator'!F22))</f>
        <v/>
      </c>
      <c r="G22" s="7" t="str">
        <f>IF('Compiled-Dehydrator'!$D22=0,"",IF(ISBLANK('Compiled-Dehydrator'!G22),"",'Compiled-Dehydrator'!G22))</f>
        <v/>
      </c>
      <c r="H22" s="7" t="str">
        <f>IF('Compiled-Dehydrator'!$D22=0,"",IF(ISBLANK('Compiled-Dehydrator'!H22),"",'Compiled-Dehydrator'!H22))</f>
        <v/>
      </c>
      <c r="I22" s="7" t="str">
        <f>IF('Compiled-Dehydrator'!$D22=0,"",IF(ISBLANK('Compiled-Dehydrator'!I22),"",'Compiled-Dehydrator'!I22))</f>
        <v/>
      </c>
      <c r="J22" s="7" t="str">
        <f>IF('Compiled-Dehydrator'!$D22=0,"",IF(ISBLANK('Compiled-Dehydrator'!J22),"",'Compiled-Dehydrator'!J22))</f>
        <v/>
      </c>
      <c r="K22" s="7" t="str">
        <f>IF('Compiled-Dehydrator'!$D22=0,"",IF(ISBLANK('Compiled-Dehydrator'!K22),"",'Compiled-Dehydrator'!K22))</f>
        <v/>
      </c>
      <c r="L22" s="7" t="str">
        <f>IF('Compiled-Dehydrator'!$D22=0,"",IF(ISBLANK('Compiled-Dehydrator'!L22),"",'Compiled-Dehydrator'!L22))</f>
        <v/>
      </c>
      <c r="M22" s="7" t="str">
        <f>IF('Compiled-Dehydrator'!$D22=0,"",IF(ISBLANK('Compiled-Dehydrator'!M22),"",'Compiled-Dehydrator'!M22))</f>
        <v/>
      </c>
    </row>
    <row r="23" spans="1:13" x14ac:dyDescent="0.25">
      <c r="A23" s="7" t="str">
        <f>IF('Compiled-Dehydrator'!$D23=0,"",IF(ISBLANK('Compiled-Dehydrator'!A23),"",'Compiled-Dehydrator'!A23))</f>
        <v/>
      </c>
      <c r="B23" s="7" t="str">
        <f>IF('Compiled-Dehydrator'!$D23=0,"",IF(ISBLANK('Compiled-Dehydrator'!B23),"",'Compiled-Dehydrator'!B23))</f>
        <v/>
      </c>
      <c r="C23" s="7" t="str">
        <f>IF('Compiled-Dehydrator'!$D23=0,"",IF(ISBLANK('Compiled-Dehydrator'!C23),"",'Compiled-Dehydrator'!C23))</f>
        <v/>
      </c>
      <c r="D23" s="7" t="str">
        <f>IF('Compiled-Dehydrator'!$D23=0,"",IF(ISBLANK('Compiled-Dehydrator'!D23),"",'Compiled-Dehydrator'!D23))</f>
        <v/>
      </c>
      <c r="E23" s="7" t="str">
        <f>IF('Compiled-Dehydrator'!$D23=0,"",IF(ISBLANK('Compiled-Dehydrator'!E23),"",'Compiled-Dehydrator'!E23))</f>
        <v/>
      </c>
      <c r="F23" s="7" t="str">
        <f>IF('Compiled-Dehydrator'!$F23=0,"",IF(ISBLANK('Compiled-Dehydrator'!F23),"",'Compiled-Dehydrator'!F23))</f>
        <v/>
      </c>
      <c r="G23" s="7" t="str">
        <f>IF('Compiled-Dehydrator'!$D23=0,"",IF(ISBLANK('Compiled-Dehydrator'!G23),"",'Compiled-Dehydrator'!G23))</f>
        <v/>
      </c>
      <c r="H23" s="7" t="str">
        <f>IF('Compiled-Dehydrator'!$D23=0,"",IF(ISBLANK('Compiled-Dehydrator'!H23),"",'Compiled-Dehydrator'!H23))</f>
        <v/>
      </c>
      <c r="I23" s="7" t="str">
        <f>IF('Compiled-Dehydrator'!$D23=0,"",IF(ISBLANK('Compiled-Dehydrator'!I23),"",'Compiled-Dehydrator'!I23))</f>
        <v/>
      </c>
      <c r="J23" s="7" t="str">
        <f>IF('Compiled-Dehydrator'!$D23=0,"",IF(ISBLANK('Compiled-Dehydrator'!J23),"",'Compiled-Dehydrator'!J23))</f>
        <v/>
      </c>
      <c r="K23" s="7" t="str">
        <f>IF('Compiled-Dehydrator'!$D23=0,"",IF(ISBLANK('Compiled-Dehydrator'!K23),"",'Compiled-Dehydrator'!K23))</f>
        <v/>
      </c>
      <c r="L23" s="7" t="str">
        <f>IF('Compiled-Dehydrator'!$D23=0,"",IF(ISBLANK('Compiled-Dehydrator'!L23),"",'Compiled-Dehydrator'!L23))</f>
        <v/>
      </c>
      <c r="M23" s="7" t="str">
        <f>IF('Compiled-Dehydrator'!$D23=0,"",IF(ISBLANK('Compiled-Dehydrator'!M23),"",'Compiled-Dehydrator'!M23))</f>
        <v/>
      </c>
    </row>
    <row r="24" spans="1:13" x14ac:dyDescent="0.25">
      <c r="A24" s="7" t="str">
        <f>IF('Compiled-Dehydrator'!$D24=0,"",IF(ISBLANK('Compiled-Dehydrator'!A24),"",'Compiled-Dehydrator'!A24))</f>
        <v/>
      </c>
      <c r="B24" s="7" t="str">
        <f>IF('Compiled-Dehydrator'!$D24=0,"",IF(ISBLANK('Compiled-Dehydrator'!B24),"",'Compiled-Dehydrator'!B24))</f>
        <v/>
      </c>
      <c r="C24" s="7" t="str">
        <f>IF('Compiled-Dehydrator'!$D24=0,"",IF(ISBLANK('Compiled-Dehydrator'!C24),"",'Compiled-Dehydrator'!C24))</f>
        <v/>
      </c>
      <c r="D24" s="7" t="str">
        <f>IF('Compiled-Dehydrator'!$D24=0,"",IF(ISBLANK('Compiled-Dehydrator'!D24),"",'Compiled-Dehydrator'!D24))</f>
        <v/>
      </c>
      <c r="E24" s="7" t="str">
        <f>IF('Compiled-Dehydrator'!$D24=0,"",IF(ISBLANK('Compiled-Dehydrator'!E24),"",'Compiled-Dehydrator'!E24))</f>
        <v/>
      </c>
      <c r="F24" s="7" t="str">
        <f>IF('Compiled-Dehydrator'!$F24=0,"",IF(ISBLANK('Compiled-Dehydrator'!F24),"",'Compiled-Dehydrator'!F24))</f>
        <v/>
      </c>
      <c r="G24" s="7" t="str">
        <f>IF('Compiled-Dehydrator'!$D24=0,"",IF(ISBLANK('Compiled-Dehydrator'!G24),"",'Compiled-Dehydrator'!G24))</f>
        <v/>
      </c>
      <c r="H24" s="7" t="str">
        <f>IF('Compiled-Dehydrator'!$D24=0,"",IF(ISBLANK('Compiled-Dehydrator'!H24),"",'Compiled-Dehydrator'!H24))</f>
        <v/>
      </c>
      <c r="I24" s="7" t="str">
        <f>IF('Compiled-Dehydrator'!$D24=0,"",IF(ISBLANK('Compiled-Dehydrator'!I24),"",'Compiled-Dehydrator'!I24))</f>
        <v/>
      </c>
      <c r="J24" s="7" t="str">
        <f>IF('Compiled-Dehydrator'!$D24=0,"",IF(ISBLANK('Compiled-Dehydrator'!J24),"",'Compiled-Dehydrator'!J24))</f>
        <v/>
      </c>
      <c r="K24" s="7" t="str">
        <f>IF('Compiled-Dehydrator'!$D24=0,"",IF(ISBLANK('Compiled-Dehydrator'!K24),"",'Compiled-Dehydrator'!K24))</f>
        <v/>
      </c>
      <c r="L24" s="7" t="str">
        <f>IF('Compiled-Dehydrator'!$D24=0,"",IF(ISBLANK('Compiled-Dehydrator'!L24),"",'Compiled-Dehydrator'!L24))</f>
        <v/>
      </c>
      <c r="M24" s="7" t="str">
        <f>IF('Compiled-Dehydrator'!$D24=0,"",IF(ISBLANK('Compiled-Dehydrator'!M24),"",'Compiled-Dehydrator'!M24))</f>
        <v/>
      </c>
    </row>
    <row r="25" spans="1:13" s="13" customFormat="1" x14ac:dyDescent="0.25">
      <c r="A25" s="12" t="str">
        <f>IF('Compiled-Dehydrator'!$D25=0,"",IF(ISBLANK('Compiled-Dehydrator'!A25),"",'Compiled-Dehydrator'!A25))</f>
        <v/>
      </c>
      <c r="B25" s="12" t="str">
        <f>IF('Compiled-Dehydrator'!$D25=0,"",IF(ISBLANK('Compiled-Dehydrator'!B25),"",'Compiled-Dehydrator'!B25))</f>
        <v/>
      </c>
      <c r="C25" s="12" t="str">
        <f>IF('Compiled-Dehydrator'!$D25=0,"",IF(ISBLANK('Compiled-Dehydrator'!C25),"",'Compiled-Dehydrator'!C25))</f>
        <v/>
      </c>
      <c r="D25" s="12" t="str">
        <f>IF('Compiled-Dehydrator'!$D25=0,"",IF(ISBLANK('Compiled-Dehydrator'!D25),"",'Compiled-Dehydrator'!D25))</f>
        <v/>
      </c>
      <c r="E25" s="12" t="str">
        <f>IF('Compiled-Dehydrator'!$D25=0,"",IF(ISBLANK('Compiled-Dehydrator'!E25),"",'Compiled-Dehydrator'!E25))</f>
        <v/>
      </c>
      <c r="F25" s="12" t="str">
        <f>IF('Compiled-Dehydrator'!$F25=0,"",IF(ISBLANK('Compiled-Dehydrator'!F25),"",'Compiled-Dehydrator'!F25))</f>
        <v/>
      </c>
      <c r="G25" s="12" t="str">
        <f>IF('Compiled-Dehydrator'!$D25=0,"",IF(ISBLANK('Compiled-Dehydrator'!G25),"",'Compiled-Dehydrator'!G25))</f>
        <v/>
      </c>
      <c r="H25" s="12" t="str">
        <f>IF('Compiled-Dehydrator'!$D25=0,"",IF(ISBLANK('Compiled-Dehydrator'!H25),"",'Compiled-Dehydrator'!H25))</f>
        <v/>
      </c>
      <c r="I25" s="12" t="str">
        <f>IF('Compiled-Dehydrator'!$D25=0,"",IF(ISBLANK('Compiled-Dehydrator'!I25),"",'Compiled-Dehydrator'!I25))</f>
        <v/>
      </c>
      <c r="J25" s="12" t="str">
        <f>IF('Compiled-Dehydrator'!$D25=0,"",IF(ISBLANK('Compiled-Dehydrator'!J25),"",'Compiled-Dehydrator'!J25))</f>
        <v/>
      </c>
      <c r="K25" s="12" t="str">
        <f>IF('Compiled-Dehydrator'!$D25=0,"",IF(ISBLANK('Compiled-Dehydrator'!K25),"",'Compiled-Dehydrator'!K25))</f>
        <v/>
      </c>
      <c r="L25" s="12" t="str">
        <f>IF('Compiled-Dehydrator'!$D25=0,"",IF(ISBLANK('Compiled-Dehydrator'!L25),"",'Compiled-Dehydrator'!L25))</f>
        <v/>
      </c>
      <c r="M25" s="12" t="str">
        <f>IF('Compiled-Dehydrator'!$D25=0,"",IF(ISBLANK('Compiled-Dehydrator'!M25),"",'Compiled-Dehydrator'!M25))</f>
        <v/>
      </c>
    </row>
    <row r="26" spans="1:13" x14ac:dyDescent="0.25">
      <c r="A26" s="7" t="str">
        <f>IF('Compiled-Pneumatic'!$D2=0,"",IF(ISBLANK('Compiled-Pneumatic'!A2),"",'Compiled-Pneumatic'!A2))</f>
        <v/>
      </c>
      <c r="B26" s="7" t="str">
        <f>IF('Compiled-Pneumatic'!$D2=0,"",IF(ISBLANK('Compiled-Pneumatic'!B2),"",'Compiled-Pneumatic'!B2))</f>
        <v/>
      </c>
      <c r="C26" s="7" t="str">
        <f>IF('Compiled-Pneumatic'!$D2=0,"",IF(ISBLANK('Compiled-Pneumatic'!C2),"",'Compiled-Pneumatic'!C2))</f>
        <v/>
      </c>
      <c r="D26" s="7" t="str">
        <f>IF('Compiled-Pneumatic'!$D2=0,"",IF(ISBLANK('Compiled-Pneumatic'!D2),"",'Compiled-Pneumatic'!D2))</f>
        <v/>
      </c>
      <c r="E26" s="7" t="str">
        <f>IF('Compiled-Pneumatic'!$D2=0,"",IF(ISBLANK('Compiled-Pneumatic'!E2),"",'Compiled-Pneumatic'!E2))</f>
        <v/>
      </c>
      <c r="F26" s="7" t="str">
        <f>IF('Compiled-Pneumatic'!$F2=0,"",IF(ISBLANK('Compiled-Pneumatic'!F2),"",'Compiled-Pneumatic'!F2))</f>
        <v/>
      </c>
      <c r="G26" s="7" t="str">
        <f>IF('Compiled-Pneumatic'!$D2=0,"",IF(ISBLANK('Compiled-Pneumatic'!G2),"",'Compiled-Pneumatic'!G2))</f>
        <v/>
      </c>
      <c r="H26" s="7" t="str">
        <f>IF('Compiled-Pneumatic'!$D2=0,"",IF(ISBLANK('Compiled-Pneumatic'!H2),"",'Compiled-Pneumatic'!H2))</f>
        <v/>
      </c>
      <c r="I26" s="7" t="str">
        <f>IF('Compiled-Pneumatic'!$D2=0,"",IF(ISBLANK('Compiled-Pneumatic'!I2),"",'Compiled-Pneumatic'!I2))</f>
        <v/>
      </c>
      <c r="J26" s="7" t="str">
        <f>IF('Compiled-Pneumatic'!$D2=0,"",IF(ISBLANK('Compiled-Pneumatic'!J2),"",'Compiled-Pneumatic'!J2))</f>
        <v/>
      </c>
      <c r="K26" s="7" t="str">
        <f>IF('Compiled-Pneumatic'!$D2=0,"",IF(ISBLANK('Compiled-Pneumatic'!K2),"",'Compiled-Pneumatic'!K2))</f>
        <v/>
      </c>
      <c r="L26" s="7" t="str">
        <f>IF('Compiled-Pneumatic'!$D2=0,"",IF(ISBLANK('Compiled-Pneumatic'!L2),"",'Compiled-Pneumatic'!L2))</f>
        <v/>
      </c>
      <c r="M26" s="7" t="str">
        <f>IF('Compiled-Pneumatic'!$D2=0,"",IF(ISBLANK('Compiled-Pneumatic'!M2),"",'Compiled-Pneumatic'!M2))</f>
        <v/>
      </c>
    </row>
    <row r="27" spans="1:13" x14ac:dyDescent="0.25">
      <c r="A27" s="7" t="str">
        <f>IF('Compiled-Pneumatic'!$D3=0,"",IF(ISBLANK('Compiled-Pneumatic'!A3),"",'Compiled-Pneumatic'!A3))</f>
        <v/>
      </c>
      <c r="B27" s="7" t="str">
        <f>IF('Compiled-Pneumatic'!$D3=0,"",IF(ISBLANK('Compiled-Pneumatic'!B3),"",'Compiled-Pneumatic'!B3))</f>
        <v/>
      </c>
      <c r="C27" s="7" t="str">
        <f>IF('Compiled-Pneumatic'!$D3=0,"",IF(ISBLANK('Compiled-Pneumatic'!C3),"",'Compiled-Pneumatic'!C3))</f>
        <v/>
      </c>
      <c r="D27" s="7" t="str">
        <f>IF('Compiled-Pneumatic'!$D3=0,"",IF(ISBLANK('Compiled-Pneumatic'!D3),"",'Compiled-Pneumatic'!D3))</f>
        <v/>
      </c>
      <c r="E27" s="7" t="str">
        <f>IF('Compiled-Pneumatic'!$D3=0,"",IF(ISBLANK('Compiled-Pneumatic'!E3),"",'Compiled-Pneumatic'!E3))</f>
        <v/>
      </c>
      <c r="F27" s="7" t="str">
        <f>IF('Compiled-Pneumatic'!$F3=0,"",IF(ISBLANK('Compiled-Pneumatic'!F3),"",'Compiled-Pneumatic'!F3))</f>
        <v/>
      </c>
      <c r="G27" s="7" t="str">
        <f>IF('Compiled-Pneumatic'!$D3=0,"",IF(ISBLANK('Compiled-Pneumatic'!G3),"",'Compiled-Pneumatic'!G3))</f>
        <v/>
      </c>
      <c r="H27" s="7" t="str">
        <f>IF('Compiled-Pneumatic'!$D3=0,"",IF(ISBLANK('Compiled-Pneumatic'!H3),"",'Compiled-Pneumatic'!H3))</f>
        <v/>
      </c>
      <c r="I27" s="7" t="str">
        <f>IF('Compiled-Pneumatic'!$D3=0,"",IF(ISBLANK('Compiled-Pneumatic'!I3),"",'Compiled-Pneumatic'!I3))</f>
        <v/>
      </c>
      <c r="J27" s="7" t="str">
        <f>IF('Compiled-Pneumatic'!$D3=0,"",IF(ISBLANK('Compiled-Pneumatic'!J3),"",'Compiled-Pneumatic'!J3))</f>
        <v/>
      </c>
      <c r="K27" s="7" t="str">
        <f>IF('Compiled-Pneumatic'!$D3=0,"",IF(ISBLANK('Compiled-Pneumatic'!K3),"",'Compiled-Pneumatic'!K3))</f>
        <v/>
      </c>
      <c r="L27" s="7" t="str">
        <f>IF('Compiled-Pneumatic'!$D3=0,"",IF(ISBLANK('Compiled-Pneumatic'!L3),"",'Compiled-Pneumatic'!L3))</f>
        <v/>
      </c>
      <c r="M27" s="7" t="str">
        <f>IF('Compiled-Pneumatic'!$D3=0,"",IF(ISBLANK('Compiled-Pneumatic'!M3),"",'Compiled-Pneumatic'!M3))</f>
        <v/>
      </c>
    </row>
    <row r="28" spans="1:13" x14ac:dyDescent="0.25">
      <c r="A28" s="7" t="str">
        <f>IF('Compiled-Pneumatic'!$D4=0,"",IF(ISBLANK('Compiled-Pneumatic'!A4),"",'Compiled-Pneumatic'!A4))</f>
        <v/>
      </c>
      <c r="B28" s="7" t="str">
        <f>IF('Compiled-Pneumatic'!$D4=0,"",IF(ISBLANK('Compiled-Pneumatic'!B4),"",'Compiled-Pneumatic'!B4))</f>
        <v/>
      </c>
      <c r="C28" s="7" t="str">
        <f>IF('Compiled-Pneumatic'!$D4=0,"",IF(ISBLANK('Compiled-Pneumatic'!C4),"",'Compiled-Pneumatic'!C4))</f>
        <v/>
      </c>
      <c r="D28" s="7" t="str">
        <f>IF('Compiled-Pneumatic'!$D4=0,"",IF(ISBLANK('Compiled-Pneumatic'!D4),"",'Compiled-Pneumatic'!D4))</f>
        <v/>
      </c>
      <c r="E28" s="7" t="str">
        <f>IF('Compiled-Pneumatic'!$D4=0,"",IF(ISBLANK('Compiled-Pneumatic'!E4),"",'Compiled-Pneumatic'!E4))</f>
        <v/>
      </c>
      <c r="F28" s="7" t="str">
        <f>IF('Compiled-Pneumatic'!$F4=0,"",IF(ISBLANK('Compiled-Pneumatic'!F4),"",'Compiled-Pneumatic'!F4))</f>
        <v/>
      </c>
      <c r="G28" s="7" t="str">
        <f>IF('Compiled-Pneumatic'!$D4=0,"",IF(ISBLANK('Compiled-Pneumatic'!G4),"",'Compiled-Pneumatic'!G4))</f>
        <v/>
      </c>
      <c r="H28" s="7" t="str">
        <f>IF('Compiled-Pneumatic'!$D4=0,"",IF(ISBLANK('Compiled-Pneumatic'!H4),"",'Compiled-Pneumatic'!H4))</f>
        <v/>
      </c>
      <c r="I28" s="7" t="str">
        <f>IF('Compiled-Pneumatic'!$D4=0,"",IF(ISBLANK('Compiled-Pneumatic'!I4),"",'Compiled-Pneumatic'!I4))</f>
        <v/>
      </c>
      <c r="J28" s="7" t="str">
        <f>IF('Compiled-Pneumatic'!$D4=0,"",IF(ISBLANK('Compiled-Pneumatic'!J4),"",'Compiled-Pneumatic'!J4))</f>
        <v/>
      </c>
      <c r="K28" s="7" t="str">
        <f>IF('Compiled-Pneumatic'!$D4=0,"",IF(ISBLANK('Compiled-Pneumatic'!K4),"",'Compiled-Pneumatic'!K4))</f>
        <v/>
      </c>
      <c r="L28" s="7" t="str">
        <f>IF('Compiled-Pneumatic'!$D4=0,"",IF(ISBLANK('Compiled-Pneumatic'!L4),"",'Compiled-Pneumatic'!L4))</f>
        <v/>
      </c>
      <c r="M28" s="7" t="str">
        <f>IF('Compiled-Pneumatic'!$D4=0,"",IF(ISBLANK('Compiled-Pneumatic'!M4),"",'Compiled-Pneumatic'!M4))</f>
        <v/>
      </c>
    </row>
    <row r="29" spans="1:13" x14ac:dyDescent="0.25">
      <c r="A29" s="7" t="str">
        <f>IF('Compiled-Pneumatic'!$D5=0,"",IF(ISBLANK('Compiled-Pneumatic'!A5),"",'Compiled-Pneumatic'!A5))</f>
        <v/>
      </c>
      <c r="B29" s="7" t="str">
        <f>IF('Compiled-Pneumatic'!$D5=0,"",IF(ISBLANK('Compiled-Pneumatic'!B5),"",'Compiled-Pneumatic'!B5))</f>
        <v/>
      </c>
      <c r="C29" s="7" t="str">
        <f>IF('Compiled-Pneumatic'!$D5=0,"",IF(ISBLANK('Compiled-Pneumatic'!C5),"",'Compiled-Pneumatic'!C5))</f>
        <v/>
      </c>
      <c r="D29" s="7" t="str">
        <f>IF('Compiled-Pneumatic'!$D5=0,"",IF(ISBLANK('Compiled-Pneumatic'!D5),"",'Compiled-Pneumatic'!D5))</f>
        <v/>
      </c>
      <c r="E29" s="7" t="str">
        <f>IF('Compiled-Pneumatic'!$D5=0,"",IF(ISBLANK('Compiled-Pneumatic'!E5),"",'Compiled-Pneumatic'!E5))</f>
        <v/>
      </c>
      <c r="F29" s="7" t="str">
        <f>IF('Compiled-Pneumatic'!$F5=0,"",IF(ISBLANK('Compiled-Pneumatic'!F5),"",'Compiled-Pneumatic'!F5))</f>
        <v/>
      </c>
      <c r="G29" s="7" t="str">
        <f>IF('Compiled-Pneumatic'!$D5=0,"",IF(ISBLANK('Compiled-Pneumatic'!G5),"",'Compiled-Pneumatic'!G5))</f>
        <v/>
      </c>
      <c r="H29" s="7" t="str">
        <f>IF('Compiled-Pneumatic'!$D5=0,"",IF(ISBLANK('Compiled-Pneumatic'!H5),"",'Compiled-Pneumatic'!H5))</f>
        <v/>
      </c>
      <c r="I29" s="7" t="str">
        <f>IF('Compiled-Pneumatic'!$D5=0,"",IF(ISBLANK('Compiled-Pneumatic'!I5),"",'Compiled-Pneumatic'!I5))</f>
        <v/>
      </c>
      <c r="J29" s="7" t="str">
        <f>IF('Compiled-Pneumatic'!$D5=0,"",IF(ISBLANK('Compiled-Pneumatic'!J5),"",'Compiled-Pneumatic'!J5))</f>
        <v/>
      </c>
      <c r="K29" s="7" t="str">
        <f>IF('Compiled-Pneumatic'!$D5=0,"",IF(ISBLANK('Compiled-Pneumatic'!K5),"",'Compiled-Pneumatic'!K5))</f>
        <v/>
      </c>
      <c r="L29" s="7" t="str">
        <f>IF('Compiled-Pneumatic'!$D5=0,"",IF(ISBLANK('Compiled-Pneumatic'!L5),"",'Compiled-Pneumatic'!L5))</f>
        <v/>
      </c>
      <c r="M29" s="7" t="str">
        <f>IF('Compiled-Pneumatic'!$D5=0,"",IF(ISBLANK('Compiled-Pneumatic'!M5),"",'Compiled-Pneumatic'!M5))</f>
        <v/>
      </c>
    </row>
    <row r="30" spans="1:13" x14ac:dyDescent="0.25">
      <c r="A30" s="7" t="str">
        <f>IF('Compiled-Pneumatic'!$D6=0,"",IF(ISBLANK('Compiled-Pneumatic'!A6),"",'Compiled-Pneumatic'!A6))</f>
        <v/>
      </c>
      <c r="B30" s="7" t="str">
        <f>IF('Compiled-Pneumatic'!$D6=0,"",IF(ISBLANK('Compiled-Pneumatic'!B6),"",'Compiled-Pneumatic'!B6))</f>
        <v/>
      </c>
      <c r="C30" s="7" t="str">
        <f>IF('Compiled-Pneumatic'!$D6=0,"",IF(ISBLANK('Compiled-Pneumatic'!C6),"",'Compiled-Pneumatic'!C6))</f>
        <v/>
      </c>
      <c r="D30" s="7" t="str">
        <f>IF('Compiled-Pneumatic'!$D6=0,"",IF(ISBLANK('Compiled-Pneumatic'!D6),"",'Compiled-Pneumatic'!D6))</f>
        <v/>
      </c>
      <c r="E30" s="7" t="str">
        <f>IF('Compiled-Pneumatic'!$D6=0,"",IF(ISBLANK('Compiled-Pneumatic'!E6),"",'Compiled-Pneumatic'!E6))</f>
        <v/>
      </c>
      <c r="F30" s="7" t="str">
        <f>IF('Compiled-Pneumatic'!$F6=0,"",IF(ISBLANK('Compiled-Pneumatic'!F6),"",'Compiled-Pneumatic'!F6))</f>
        <v/>
      </c>
      <c r="G30" s="7" t="str">
        <f>IF('Compiled-Pneumatic'!$D6=0,"",IF(ISBLANK('Compiled-Pneumatic'!G6),"",'Compiled-Pneumatic'!G6))</f>
        <v/>
      </c>
      <c r="H30" s="7" t="str">
        <f>IF('Compiled-Pneumatic'!$D6=0,"",IF(ISBLANK('Compiled-Pneumatic'!H6),"",'Compiled-Pneumatic'!H6))</f>
        <v/>
      </c>
      <c r="I30" s="7" t="str">
        <f>IF('Compiled-Pneumatic'!$D6=0,"",IF(ISBLANK('Compiled-Pneumatic'!I6),"",'Compiled-Pneumatic'!I6))</f>
        <v/>
      </c>
      <c r="J30" s="7" t="str">
        <f>IF('Compiled-Pneumatic'!$D6=0,"",IF(ISBLANK('Compiled-Pneumatic'!J6),"",'Compiled-Pneumatic'!J6))</f>
        <v/>
      </c>
      <c r="K30" s="7" t="str">
        <f>IF('Compiled-Pneumatic'!$D6=0,"",IF(ISBLANK('Compiled-Pneumatic'!K6),"",'Compiled-Pneumatic'!K6))</f>
        <v/>
      </c>
      <c r="L30" s="7" t="str">
        <f>IF('Compiled-Pneumatic'!$D6=0,"",IF(ISBLANK('Compiled-Pneumatic'!L6),"",'Compiled-Pneumatic'!L6))</f>
        <v/>
      </c>
      <c r="M30" s="7" t="str">
        <f>IF('Compiled-Pneumatic'!$D6=0,"",IF(ISBLANK('Compiled-Pneumatic'!M6),"",'Compiled-Pneumatic'!M6))</f>
        <v/>
      </c>
    </row>
    <row r="31" spans="1:13" x14ac:dyDescent="0.25">
      <c r="A31" s="7" t="str">
        <f>IF('Compiled-Pneumatic'!$D7=0,"",IF(ISBLANK('Compiled-Pneumatic'!A7),"",'Compiled-Pneumatic'!A7))</f>
        <v/>
      </c>
      <c r="B31" s="7" t="str">
        <f>IF('Compiled-Pneumatic'!$D7=0,"",IF(ISBLANK('Compiled-Pneumatic'!B7),"",'Compiled-Pneumatic'!B7))</f>
        <v/>
      </c>
      <c r="C31" s="7" t="str">
        <f>IF('Compiled-Pneumatic'!$D7=0,"",IF(ISBLANK('Compiled-Pneumatic'!C7),"",'Compiled-Pneumatic'!C7))</f>
        <v/>
      </c>
      <c r="D31" s="7" t="str">
        <f>IF('Compiled-Pneumatic'!$D7=0,"",IF(ISBLANK('Compiled-Pneumatic'!D7),"",'Compiled-Pneumatic'!D7))</f>
        <v/>
      </c>
      <c r="E31" s="7" t="str">
        <f>IF('Compiled-Pneumatic'!$D7=0,"",IF(ISBLANK('Compiled-Pneumatic'!E7),"",'Compiled-Pneumatic'!E7))</f>
        <v/>
      </c>
      <c r="F31" s="7" t="str">
        <f>IF('Compiled-Pneumatic'!$F7=0,"",IF(ISBLANK('Compiled-Pneumatic'!F7),"",'Compiled-Pneumatic'!F7))</f>
        <v/>
      </c>
      <c r="G31" s="7" t="str">
        <f>IF('Compiled-Pneumatic'!$D7=0,"",IF(ISBLANK('Compiled-Pneumatic'!G7),"",'Compiled-Pneumatic'!G7))</f>
        <v/>
      </c>
      <c r="H31" s="7" t="str">
        <f>IF('Compiled-Pneumatic'!$D7=0,"",IF(ISBLANK('Compiled-Pneumatic'!H7),"",'Compiled-Pneumatic'!H7))</f>
        <v/>
      </c>
      <c r="I31" s="7" t="str">
        <f>IF('Compiled-Pneumatic'!$D7=0,"",IF(ISBLANK('Compiled-Pneumatic'!I7),"",'Compiled-Pneumatic'!I7))</f>
        <v/>
      </c>
      <c r="J31" s="7" t="str">
        <f>IF('Compiled-Pneumatic'!$D7=0,"",IF(ISBLANK('Compiled-Pneumatic'!J7),"",'Compiled-Pneumatic'!J7))</f>
        <v/>
      </c>
      <c r="K31" s="7" t="str">
        <f>IF('Compiled-Pneumatic'!$D7=0,"",IF(ISBLANK('Compiled-Pneumatic'!K7),"",'Compiled-Pneumatic'!K7))</f>
        <v/>
      </c>
      <c r="L31" s="7" t="str">
        <f>IF('Compiled-Pneumatic'!$D7=0,"",IF(ISBLANK('Compiled-Pneumatic'!L7),"",'Compiled-Pneumatic'!L7))</f>
        <v/>
      </c>
      <c r="M31" s="7" t="str">
        <f>IF('Compiled-Pneumatic'!$D7=0,"",IF(ISBLANK('Compiled-Pneumatic'!M7),"",'Compiled-Pneumatic'!M7))</f>
        <v/>
      </c>
    </row>
    <row r="32" spans="1:13" x14ac:dyDescent="0.25">
      <c r="A32" s="7" t="str">
        <f>IF('Compiled-Pneumatic'!$D8=0,"",IF(ISBLANK('Compiled-Pneumatic'!A8),"",'Compiled-Pneumatic'!A8))</f>
        <v/>
      </c>
      <c r="B32" s="7" t="str">
        <f>IF('Compiled-Pneumatic'!$D8=0,"",IF(ISBLANK('Compiled-Pneumatic'!B8),"",'Compiled-Pneumatic'!B8))</f>
        <v/>
      </c>
      <c r="C32" s="7" t="str">
        <f>IF('Compiled-Pneumatic'!$D8=0,"",IF(ISBLANK('Compiled-Pneumatic'!C8),"",'Compiled-Pneumatic'!C8))</f>
        <v/>
      </c>
      <c r="D32" s="7" t="str">
        <f>IF('Compiled-Pneumatic'!$D8=0,"",IF(ISBLANK('Compiled-Pneumatic'!D8),"",'Compiled-Pneumatic'!D8))</f>
        <v/>
      </c>
      <c r="E32" s="7" t="str">
        <f>IF('Compiled-Pneumatic'!$D8=0,"",IF(ISBLANK('Compiled-Pneumatic'!E8),"",'Compiled-Pneumatic'!E8))</f>
        <v/>
      </c>
      <c r="F32" s="7" t="str">
        <f>IF('Compiled-Pneumatic'!$F8=0,"",IF(ISBLANK('Compiled-Pneumatic'!F8),"",'Compiled-Pneumatic'!F8))</f>
        <v/>
      </c>
      <c r="G32" s="7" t="str">
        <f>IF('Compiled-Pneumatic'!$D8=0,"",IF(ISBLANK('Compiled-Pneumatic'!G8),"",'Compiled-Pneumatic'!G8))</f>
        <v/>
      </c>
      <c r="H32" s="7" t="str">
        <f>IF('Compiled-Pneumatic'!$D8=0,"",IF(ISBLANK('Compiled-Pneumatic'!H8),"",'Compiled-Pneumatic'!H8))</f>
        <v/>
      </c>
      <c r="I32" s="7" t="str">
        <f>IF('Compiled-Pneumatic'!$D8=0,"",IF(ISBLANK('Compiled-Pneumatic'!I8),"",'Compiled-Pneumatic'!I8))</f>
        <v/>
      </c>
      <c r="J32" s="7" t="str">
        <f>IF('Compiled-Pneumatic'!$D8=0,"",IF(ISBLANK('Compiled-Pneumatic'!J8),"",'Compiled-Pneumatic'!J8))</f>
        <v/>
      </c>
      <c r="K32" s="7" t="str">
        <f>IF('Compiled-Pneumatic'!$D8=0,"",IF(ISBLANK('Compiled-Pneumatic'!K8),"",'Compiled-Pneumatic'!K8))</f>
        <v/>
      </c>
      <c r="L32" s="7" t="str">
        <f>IF('Compiled-Pneumatic'!$D8=0,"",IF(ISBLANK('Compiled-Pneumatic'!L8),"",'Compiled-Pneumatic'!L8))</f>
        <v/>
      </c>
      <c r="M32" s="7" t="str">
        <f>IF('Compiled-Pneumatic'!$D8=0,"",IF(ISBLANK('Compiled-Pneumatic'!M8),"",'Compiled-Pneumatic'!M8))</f>
        <v/>
      </c>
    </row>
    <row r="33" spans="1:13" x14ac:dyDescent="0.25">
      <c r="A33" s="7" t="str">
        <f>IF('Compiled-Pneumatic'!$D9=0,"",IF(ISBLANK('Compiled-Pneumatic'!A9),"",'Compiled-Pneumatic'!A9))</f>
        <v/>
      </c>
      <c r="B33" s="7" t="str">
        <f>IF('Compiled-Pneumatic'!$D9=0,"",IF(ISBLANK('Compiled-Pneumatic'!B9),"",'Compiled-Pneumatic'!B9))</f>
        <v/>
      </c>
      <c r="C33" s="7" t="str">
        <f>IF('Compiled-Pneumatic'!$D9=0,"",IF(ISBLANK('Compiled-Pneumatic'!C9),"",'Compiled-Pneumatic'!C9))</f>
        <v/>
      </c>
      <c r="D33" s="7" t="str">
        <f>IF('Compiled-Pneumatic'!$D9=0,"",IF(ISBLANK('Compiled-Pneumatic'!D9),"",'Compiled-Pneumatic'!D9))</f>
        <v/>
      </c>
      <c r="E33" s="7" t="str">
        <f>IF('Compiled-Pneumatic'!$D9=0,"",IF(ISBLANK('Compiled-Pneumatic'!E9),"",'Compiled-Pneumatic'!E9))</f>
        <v/>
      </c>
      <c r="F33" s="7" t="str">
        <f>IF('Compiled-Pneumatic'!$F9=0,"",IF(ISBLANK('Compiled-Pneumatic'!F9),"",'Compiled-Pneumatic'!F9))</f>
        <v/>
      </c>
      <c r="G33" s="7" t="str">
        <f>IF('Compiled-Pneumatic'!$D9=0,"",IF(ISBLANK('Compiled-Pneumatic'!G9),"",'Compiled-Pneumatic'!G9))</f>
        <v/>
      </c>
      <c r="H33" s="7" t="str">
        <f>IF('Compiled-Pneumatic'!$D9=0,"",IF(ISBLANK('Compiled-Pneumatic'!H9),"",'Compiled-Pneumatic'!H9))</f>
        <v/>
      </c>
      <c r="I33" s="7" t="str">
        <f>IF('Compiled-Pneumatic'!$D9=0,"",IF(ISBLANK('Compiled-Pneumatic'!I9),"",'Compiled-Pneumatic'!I9))</f>
        <v/>
      </c>
      <c r="J33" s="7" t="str">
        <f>IF('Compiled-Pneumatic'!$D9=0,"",IF(ISBLANK('Compiled-Pneumatic'!J9),"",'Compiled-Pneumatic'!J9))</f>
        <v/>
      </c>
      <c r="K33" s="7" t="str">
        <f>IF('Compiled-Pneumatic'!$D9=0,"",IF(ISBLANK('Compiled-Pneumatic'!K9),"",'Compiled-Pneumatic'!K9))</f>
        <v/>
      </c>
      <c r="L33" s="7" t="str">
        <f>IF('Compiled-Pneumatic'!$D9=0,"",IF(ISBLANK('Compiled-Pneumatic'!L9),"",'Compiled-Pneumatic'!L9))</f>
        <v/>
      </c>
      <c r="M33" s="7" t="str">
        <f>IF('Compiled-Pneumatic'!$D9=0,"",IF(ISBLANK('Compiled-Pneumatic'!M9),"",'Compiled-Pneumatic'!M9))</f>
        <v/>
      </c>
    </row>
    <row r="34" spans="1:13" x14ac:dyDescent="0.25">
      <c r="A34" s="7" t="str">
        <f>IF('Compiled-Pneumatic'!$D10=0,"",IF(ISBLANK('Compiled-Pneumatic'!A10),"",'Compiled-Pneumatic'!A10))</f>
        <v/>
      </c>
      <c r="B34" s="7" t="str">
        <f>IF('Compiled-Pneumatic'!$D10=0,"",IF(ISBLANK('Compiled-Pneumatic'!B10),"",'Compiled-Pneumatic'!B10))</f>
        <v/>
      </c>
      <c r="C34" s="7" t="str">
        <f>IF('Compiled-Pneumatic'!$D10=0,"",IF(ISBLANK('Compiled-Pneumatic'!C10),"",'Compiled-Pneumatic'!C10))</f>
        <v/>
      </c>
      <c r="D34" s="7" t="str">
        <f>IF('Compiled-Pneumatic'!$D10=0,"",IF(ISBLANK('Compiled-Pneumatic'!D10),"",'Compiled-Pneumatic'!D10))</f>
        <v/>
      </c>
      <c r="E34" s="7" t="str">
        <f>IF('Compiled-Pneumatic'!$D10=0,"",IF(ISBLANK('Compiled-Pneumatic'!E10),"",'Compiled-Pneumatic'!E10))</f>
        <v/>
      </c>
      <c r="F34" s="7" t="str">
        <f>IF('Compiled-Pneumatic'!$F10=0,"",IF(ISBLANK('Compiled-Pneumatic'!F10),"",'Compiled-Pneumatic'!F10))</f>
        <v/>
      </c>
      <c r="G34" s="7" t="str">
        <f>IF('Compiled-Pneumatic'!$D10=0,"",IF(ISBLANK('Compiled-Pneumatic'!G10),"",'Compiled-Pneumatic'!G10))</f>
        <v/>
      </c>
      <c r="H34" s="7" t="str">
        <f>IF('Compiled-Pneumatic'!$D10=0,"",IF(ISBLANK('Compiled-Pneumatic'!H10),"",'Compiled-Pneumatic'!H10))</f>
        <v/>
      </c>
      <c r="I34" s="7" t="str">
        <f>IF('Compiled-Pneumatic'!$D10=0,"",IF(ISBLANK('Compiled-Pneumatic'!I10),"",'Compiled-Pneumatic'!I10))</f>
        <v/>
      </c>
      <c r="J34" s="7" t="str">
        <f>IF('Compiled-Pneumatic'!$D10=0,"",IF(ISBLANK('Compiled-Pneumatic'!J10),"",'Compiled-Pneumatic'!J10))</f>
        <v/>
      </c>
      <c r="K34" s="7" t="str">
        <f>IF('Compiled-Pneumatic'!$D10=0,"",IF(ISBLANK('Compiled-Pneumatic'!K10),"",'Compiled-Pneumatic'!K10))</f>
        <v/>
      </c>
      <c r="L34" s="7" t="str">
        <f>IF('Compiled-Pneumatic'!$D10=0,"",IF(ISBLANK('Compiled-Pneumatic'!L10),"",'Compiled-Pneumatic'!L10))</f>
        <v/>
      </c>
      <c r="M34" s="7" t="str">
        <f>IF('Compiled-Pneumatic'!$D10=0,"",IF(ISBLANK('Compiled-Pneumatic'!M10),"",'Compiled-Pneumatic'!M10))</f>
        <v/>
      </c>
    </row>
    <row r="35" spans="1:13" x14ac:dyDescent="0.25">
      <c r="A35" s="7" t="str">
        <f>IF('Compiled-Pneumatic'!$D11=0,"",IF(ISBLANK('Compiled-Pneumatic'!A11),"",'Compiled-Pneumatic'!A11))</f>
        <v/>
      </c>
      <c r="B35" s="7" t="str">
        <f>IF('Compiled-Pneumatic'!$D11=0,"",IF(ISBLANK('Compiled-Pneumatic'!B11),"",'Compiled-Pneumatic'!B11))</f>
        <v/>
      </c>
      <c r="C35" s="7" t="str">
        <f>IF('Compiled-Pneumatic'!$D11=0,"",IF(ISBLANK('Compiled-Pneumatic'!C11),"",'Compiled-Pneumatic'!C11))</f>
        <v/>
      </c>
      <c r="D35" s="7" t="str">
        <f>IF('Compiled-Pneumatic'!$D11=0,"",IF(ISBLANK('Compiled-Pneumatic'!D11),"",'Compiled-Pneumatic'!D11))</f>
        <v/>
      </c>
      <c r="E35" s="7" t="str">
        <f>IF('Compiled-Pneumatic'!$D11=0,"",IF(ISBLANK('Compiled-Pneumatic'!E11),"",'Compiled-Pneumatic'!E11))</f>
        <v/>
      </c>
      <c r="F35" s="7" t="str">
        <f>IF('Compiled-Pneumatic'!$F11=0,"",IF(ISBLANK('Compiled-Pneumatic'!F11),"",'Compiled-Pneumatic'!F11))</f>
        <v/>
      </c>
      <c r="G35" s="7" t="str">
        <f>IF('Compiled-Pneumatic'!$D11=0,"",IF(ISBLANK('Compiled-Pneumatic'!G11),"",'Compiled-Pneumatic'!G11))</f>
        <v/>
      </c>
      <c r="H35" s="7" t="str">
        <f>IF('Compiled-Pneumatic'!$D11=0,"",IF(ISBLANK('Compiled-Pneumatic'!H11),"",'Compiled-Pneumatic'!H11))</f>
        <v/>
      </c>
      <c r="I35" s="7" t="str">
        <f>IF('Compiled-Pneumatic'!$D11=0,"",IF(ISBLANK('Compiled-Pneumatic'!I11),"",'Compiled-Pneumatic'!I11))</f>
        <v/>
      </c>
      <c r="J35" s="7" t="str">
        <f>IF('Compiled-Pneumatic'!$D11=0,"",IF(ISBLANK('Compiled-Pneumatic'!J11),"",'Compiled-Pneumatic'!J11))</f>
        <v/>
      </c>
      <c r="K35" s="7" t="str">
        <f>IF('Compiled-Pneumatic'!$D11=0,"",IF(ISBLANK('Compiled-Pneumatic'!K11),"",'Compiled-Pneumatic'!K11))</f>
        <v/>
      </c>
      <c r="L35" s="7" t="str">
        <f>IF('Compiled-Pneumatic'!$D11=0,"",IF(ISBLANK('Compiled-Pneumatic'!L11),"",'Compiled-Pneumatic'!L11))</f>
        <v/>
      </c>
      <c r="M35" s="7" t="str">
        <f>IF('Compiled-Pneumatic'!$D11=0,"",IF(ISBLANK('Compiled-Pneumatic'!M11),"",'Compiled-Pneumatic'!M11))</f>
        <v/>
      </c>
    </row>
    <row r="36" spans="1:13" x14ac:dyDescent="0.25">
      <c r="A36" s="7" t="str">
        <f>IF('Compiled-Pneumatic'!$D12=0,"",IF(ISBLANK('Compiled-Pneumatic'!A12),"",'Compiled-Pneumatic'!A12))</f>
        <v/>
      </c>
      <c r="B36" s="7" t="str">
        <f>IF('Compiled-Pneumatic'!$D12=0,"",IF(ISBLANK('Compiled-Pneumatic'!B12),"",'Compiled-Pneumatic'!B12))</f>
        <v/>
      </c>
      <c r="C36" s="7" t="str">
        <f>IF('Compiled-Pneumatic'!$D12=0,"",IF(ISBLANK('Compiled-Pneumatic'!C12),"",'Compiled-Pneumatic'!C12))</f>
        <v/>
      </c>
      <c r="D36" s="7" t="str">
        <f>IF('Compiled-Pneumatic'!$D12=0,"",IF(ISBLANK('Compiled-Pneumatic'!D12),"",'Compiled-Pneumatic'!D12))</f>
        <v/>
      </c>
      <c r="E36" s="7" t="str">
        <f>IF('Compiled-Pneumatic'!$D12=0,"",IF(ISBLANK('Compiled-Pneumatic'!E12),"",'Compiled-Pneumatic'!E12))</f>
        <v/>
      </c>
      <c r="F36" s="7" t="str">
        <f>IF('Compiled-Pneumatic'!$F12=0,"",IF(ISBLANK('Compiled-Pneumatic'!F12),"",'Compiled-Pneumatic'!F12))</f>
        <v/>
      </c>
      <c r="G36" s="7" t="str">
        <f>IF('Compiled-Pneumatic'!$D12=0,"",IF(ISBLANK('Compiled-Pneumatic'!G12),"",'Compiled-Pneumatic'!G12))</f>
        <v/>
      </c>
      <c r="H36" s="7" t="str">
        <f>IF('Compiled-Pneumatic'!$D12=0,"",IF(ISBLANK('Compiled-Pneumatic'!H12),"",'Compiled-Pneumatic'!H12))</f>
        <v/>
      </c>
      <c r="I36" s="7" t="str">
        <f>IF('Compiled-Pneumatic'!$D12=0,"",IF(ISBLANK('Compiled-Pneumatic'!I12),"",'Compiled-Pneumatic'!I12))</f>
        <v/>
      </c>
      <c r="J36" s="7" t="str">
        <f>IF('Compiled-Pneumatic'!$D12=0,"",IF(ISBLANK('Compiled-Pneumatic'!J12),"",'Compiled-Pneumatic'!J12))</f>
        <v/>
      </c>
      <c r="K36" s="7" t="str">
        <f>IF('Compiled-Pneumatic'!$D12=0,"",IF(ISBLANK('Compiled-Pneumatic'!K12),"",'Compiled-Pneumatic'!K12))</f>
        <v/>
      </c>
      <c r="L36" s="7" t="str">
        <f>IF('Compiled-Pneumatic'!$D12=0,"",IF(ISBLANK('Compiled-Pneumatic'!L12),"",'Compiled-Pneumatic'!L12))</f>
        <v/>
      </c>
      <c r="M36" s="7" t="str">
        <f>IF('Compiled-Pneumatic'!$D12=0,"",IF(ISBLANK('Compiled-Pneumatic'!M12),"",'Compiled-Pneumatic'!M12))</f>
        <v/>
      </c>
    </row>
    <row r="37" spans="1:13" x14ac:dyDescent="0.25">
      <c r="A37" s="7" t="str">
        <f>IF('Compiled-Pneumatic'!$D13=0,"",IF(ISBLANK('Compiled-Pneumatic'!A13),"",'Compiled-Pneumatic'!A13))</f>
        <v/>
      </c>
      <c r="B37" s="7" t="str">
        <f>IF('Compiled-Pneumatic'!$D13=0,"",IF(ISBLANK('Compiled-Pneumatic'!B13),"",'Compiled-Pneumatic'!B13))</f>
        <v/>
      </c>
      <c r="C37" s="7" t="str">
        <f>IF('Compiled-Pneumatic'!$D13=0,"",IF(ISBLANK('Compiled-Pneumatic'!C13),"",'Compiled-Pneumatic'!C13))</f>
        <v/>
      </c>
      <c r="D37" s="7" t="str">
        <f>IF('Compiled-Pneumatic'!$D13=0,"",IF(ISBLANK('Compiled-Pneumatic'!D13),"",'Compiled-Pneumatic'!D13))</f>
        <v/>
      </c>
      <c r="E37" s="7" t="str">
        <f>IF('Compiled-Pneumatic'!$D13=0,"",IF(ISBLANK('Compiled-Pneumatic'!E13),"",'Compiled-Pneumatic'!E13))</f>
        <v/>
      </c>
      <c r="F37" s="7" t="str">
        <f>IF('Compiled-Pneumatic'!$F13=0,"",IF(ISBLANK('Compiled-Pneumatic'!F13),"",'Compiled-Pneumatic'!F13))</f>
        <v/>
      </c>
      <c r="G37" s="7" t="str">
        <f>IF('Compiled-Pneumatic'!$D13=0,"",IF(ISBLANK('Compiled-Pneumatic'!G13),"",'Compiled-Pneumatic'!G13))</f>
        <v/>
      </c>
      <c r="H37" s="7" t="str">
        <f>IF('Compiled-Pneumatic'!$D13=0,"",IF(ISBLANK('Compiled-Pneumatic'!H13),"",'Compiled-Pneumatic'!H13))</f>
        <v/>
      </c>
      <c r="I37" s="7" t="str">
        <f>IF('Compiled-Pneumatic'!$D13=0,"",IF(ISBLANK('Compiled-Pneumatic'!I13),"",'Compiled-Pneumatic'!I13))</f>
        <v/>
      </c>
      <c r="J37" s="7" t="str">
        <f>IF('Compiled-Pneumatic'!$D13=0,"",IF(ISBLANK('Compiled-Pneumatic'!J13),"",'Compiled-Pneumatic'!J13))</f>
        <v/>
      </c>
      <c r="K37" s="7" t="str">
        <f>IF('Compiled-Pneumatic'!$D13=0,"",IF(ISBLANK('Compiled-Pneumatic'!K13),"",'Compiled-Pneumatic'!K13))</f>
        <v/>
      </c>
      <c r="L37" s="7" t="str">
        <f>IF('Compiled-Pneumatic'!$D13=0,"",IF(ISBLANK('Compiled-Pneumatic'!L13),"",'Compiled-Pneumatic'!L13))</f>
        <v/>
      </c>
      <c r="M37" s="7" t="str">
        <f>IF('Compiled-Pneumatic'!$D13=0,"",IF(ISBLANK('Compiled-Pneumatic'!M13),"",'Compiled-Pneumatic'!M13))</f>
        <v/>
      </c>
    </row>
    <row r="38" spans="1:13" x14ac:dyDescent="0.25">
      <c r="A38" s="7" t="str">
        <f>IF('Compiled-Pneumatic'!$D14=0,"",IF(ISBLANK('Compiled-Pneumatic'!A14),"",'Compiled-Pneumatic'!A14))</f>
        <v/>
      </c>
      <c r="B38" s="7" t="str">
        <f>IF('Compiled-Pneumatic'!$D14=0,"",IF(ISBLANK('Compiled-Pneumatic'!B14),"",'Compiled-Pneumatic'!B14))</f>
        <v/>
      </c>
      <c r="C38" s="7" t="str">
        <f>IF('Compiled-Pneumatic'!$D14=0,"",IF(ISBLANK('Compiled-Pneumatic'!C14),"",'Compiled-Pneumatic'!C14))</f>
        <v/>
      </c>
      <c r="D38" s="7" t="str">
        <f>IF('Compiled-Pneumatic'!$D14=0,"",IF(ISBLANK('Compiled-Pneumatic'!D14),"",'Compiled-Pneumatic'!D14))</f>
        <v/>
      </c>
      <c r="E38" s="7" t="str">
        <f>IF('Compiled-Pneumatic'!$D14=0,"",IF(ISBLANK('Compiled-Pneumatic'!E14),"",'Compiled-Pneumatic'!E14))</f>
        <v/>
      </c>
      <c r="F38" s="7" t="str">
        <f>IF('Compiled-Pneumatic'!$F14=0,"",IF(ISBLANK('Compiled-Pneumatic'!F14),"",'Compiled-Pneumatic'!F14))</f>
        <v/>
      </c>
      <c r="G38" s="7" t="str">
        <f>IF('Compiled-Pneumatic'!$D14=0,"",IF(ISBLANK('Compiled-Pneumatic'!G14),"",'Compiled-Pneumatic'!G14))</f>
        <v/>
      </c>
      <c r="H38" s="7" t="str">
        <f>IF('Compiled-Pneumatic'!$D14=0,"",IF(ISBLANK('Compiled-Pneumatic'!H14),"",'Compiled-Pneumatic'!H14))</f>
        <v/>
      </c>
      <c r="I38" s="7" t="str">
        <f>IF('Compiled-Pneumatic'!$D14=0,"",IF(ISBLANK('Compiled-Pneumatic'!I14),"",'Compiled-Pneumatic'!I14))</f>
        <v/>
      </c>
      <c r="J38" s="7" t="str">
        <f>IF('Compiled-Pneumatic'!$D14=0,"",IF(ISBLANK('Compiled-Pneumatic'!J14),"",'Compiled-Pneumatic'!J14))</f>
        <v/>
      </c>
      <c r="K38" s="7" t="str">
        <f>IF('Compiled-Pneumatic'!$D14=0,"",IF(ISBLANK('Compiled-Pneumatic'!K14),"",'Compiled-Pneumatic'!K14))</f>
        <v/>
      </c>
      <c r="L38" s="7" t="str">
        <f>IF('Compiled-Pneumatic'!$D14=0,"",IF(ISBLANK('Compiled-Pneumatic'!L14),"",'Compiled-Pneumatic'!L14))</f>
        <v/>
      </c>
      <c r="M38" s="7" t="str">
        <f>IF('Compiled-Pneumatic'!$D14=0,"",IF(ISBLANK('Compiled-Pneumatic'!M14),"",'Compiled-Pneumatic'!M14))</f>
        <v/>
      </c>
    </row>
    <row r="39" spans="1:13" x14ac:dyDescent="0.25">
      <c r="A39" s="7" t="str">
        <f>IF('Compiled-Pneumatic'!$D15=0,"",IF(ISBLANK('Compiled-Pneumatic'!A15),"",'Compiled-Pneumatic'!A15))</f>
        <v/>
      </c>
      <c r="B39" s="7" t="str">
        <f>IF('Compiled-Pneumatic'!$D15=0,"",IF(ISBLANK('Compiled-Pneumatic'!B15),"",'Compiled-Pneumatic'!B15))</f>
        <v/>
      </c>
      <c r="C39" s="7" t="str">
        <f>IF('Compiled-Pneumatic'!$D15=0,"",IF(ISBLANK('Compiled-Pneumatic'!C15),"",'Compiled-Pneumatic'!C15))</f>
        <v/>
      </c>
      <c r="D39" s="7" t="str">
        <f>IF('Compiled-Pneumatic'!$D15=0,"",IF(ISBLANK('Compiled-Pneumatic'!D15),"",'Compiled-Pneumatic'!D15))</f>
        <v/>
      </c>
      <c r="E39" s="7" t="str">
        <f>IF('Compiled-Pneumatic'!$D15=0,"",IF(ISBLANK('Compiled-Pneumatic'!E15),"",'Compiled-Pneumatic'!E15))</f>
        <v/>
      </c>
      <c r="F39" s="7" t="str">
        <f>IF('Compiled-Pneumatic'!$F15=0,"",IF(ISBLANK('Compiled-Pneumatic'!F15),"",'Compiled-Pneumatic'!F15))</f>
        <v/>
      </c>
      <c r="G39" s="7" t="str">
        <f>IF('Compiled-Pneumatic'!$D15=0,"",IF(ISBLANK('Compiled-Pneumatic'!G15),"",'Compiled-Pneumatic'!G15))</f>
        <v/>
      </c>
      <c r="H39" s="7" t="str">
        <f>IF('Compiled-Pneumatic'!$D15=0,"",IF(ISBLANK('Compiled-Pneumatic'!H15),"",'Compiled-Pneumatic'!H15))</f>
        <v/>
      </c>
      <c r="I39" s="7" t="str">
        <f>IF('Compiled-Pneumatic'!$D15=0,"",IF(ISBLANK('Compiled-Pneumatic'!I15),"",'Compiled-Pneumatic'!I15))</f>
        <v/>
      </c>
      <c r="J39" s="7" t="str">
        <f>IF('Compiled-Pneumatic'!$D15=0,"",IF(ISBLANK('Compiled-Pneumatic'!J15),"",'Compiled-Pneumatic'!J15))</f>
        <v/>
      </c>
      <c r="K39" s="7" t="str">
        <f>IF('Compiled-Pneumatic'!$D15=0,"",IF(ISBLANK('Compiled-Pneumatic'!K15),"",'Compiled-Pneumatic'!K15))</f>
        <v/>
      </c>
      <c r="L39" s="7" t="str">
        <f>IF('Compiled-Pneumatic'!$D15=0,"",IF(ISBLANK('Compiled-Pneumatic'!L15),"",'Compiled-Pneumatic'!L15))</f>
        <v/>
      </c>
      <c r="M39" s="7" t="str">
        <f>IF('Compiled-Pneumatic'!$D15=0,"",IF(ISBLANK('Compiled-Pneumatic'!M15),"",'Compiled-Pneumatic'!M15))</f>
        <v/>
      </c>
    </row>
    <row r="40" spans="1:13" x14ac:dyDescent="0.25">
      <c r="A40" s="7" t="str">
        <f>IF('Compiled-Pneumatic'!$D16=0,"",IF(ISBLANK('Compiled-Pneumatic'!A16),"",'Compiled-Pneumatic'!A16))</f>
        <v/>
      </c>
      <c r="B40" s="7" t="str">
        <f>IF('Compiled-Pneumatic'!$D16=0,"",IF(ISBLANK('Compiled-Pneumatic'!B16),"",'Compiled-Pneumatic'!B16))</f>
        <v/>
      </c>
      <c r="C40" s="7" t="str">
        <f>IF('Compiled-Pneumatic'!$D16=0,"",IF(ISBLANK('Compiled-Pneumatic'!C16),"",'Compiled-Pneumatic'!C16))</f>
        <v/>
      </c>
      <c r="D40" s="7" t="str">
        <f>IF('Compiled-Pneumatic'!$D16=0,"",IF(ISBLANK('Compiled-Pneumatic'!D16),"",'Compiled-Pneumatic'!D16))</f>
        <v/>
      </c>
      <c r="E40" s="7" t="str">
        <f>IF('Compiled-Pneumatic'!$D16=0,"",IF(ISBLANK('Compiled-Pneumatic'!E16),"",'Compiled-Pneumatic'!E16))</f>
        <v/>
      </c>
      <c r="F40" s="7" t="str">
        <f>IF('Compiled-Pneumatic'!$F16=0,"",IF(ISBLANK('Compiled-Pneumatic'!F16),"",'Compiled-Pneumatic'!F16))</f>
        <v/>
      </c>
      <c r="G40" s="7" t="str">
        <f>IF('Compiled-Pneumatic'!$D16=0,"",IF(ISBLANK('Compiled-Pneumatic'!G16),"",'Compiled-Pneumatic'!G16))</f>
        <v/>
      </c>
      <c r="H40" s="7" t="str">
        <f>IF('Compiled-Pneumatic'!$D16=0,"",IF(ISBLANK('Compiled-Pneumatic'!H16),"",'Compiled-Pneumatic'!H16))</f>
        <v/>
      </c>
      <c r="I40" s="7" t="str">
        <f>IF('Compiled-Pneumatic'!$D16=0,"",IF(ISBLANK('Compiled-Pneumatic'!I16),"",'Compiled-Pneumatic'!I16))</f>
        <v/>
      </c>
      <c r="J40" s="7" t="str">
        <f>IF('Compiled-Pneumatic'!$D16=0,"",IF(ISBLANK('Compiled-Pneumatic'!J16),"",'Compiled-Pneumatic'!J16))</f>
        <v/>
      </c>
      <c r="K40" s="7" t="str">
        <f>IF('Compiled-Pneumatic'!$D16=0,"",IF(ISBLANK('Compiled-Pneumatic'!K16),"",'Compiled-Pneumatic'!K16))</f>
        <v/>
      </c>
      <c r="L40" s="7" t="str">
        <f>IF('Compiled-Pneumatic'!$D16=0,"",IF(ISBLANK('Compiled-Pneumatic'!L16),"",'Compiled-Pneumatic'!L16))</f>
        <v/>
      </c>
      <c r="M40" s="7" t="str">
        <f>IF('Compiled-Pneumatic'!$D16=0,"",IF(ISBLANK('Compiled-Pneumatic'!M16),"",'Compiled-Pneumatic'!M16))</f>
        <v/>
      </c>
    </row>
    <row r="41" spans="1:13" x14ac:dyDescent="0.25">
      <c r="A41" s="7" t="str">
        <f>IF('Compiled-Pneumatic'!$D17=0,"",IF(ISBLANK('Compiled-Pneumatic'!A17),"",'Compiled-Pneumatic'!A17))</f>
        <v/>
      </c>
      <c r="B41" s="7" t="str">
        <f>IF('Compiled-Pneumatic'!$D17=0,"",IF(ISBLANK('Compiled-Pneumatic'!B17),"",'Compiled-Pneumatic'!B17))</f>
        <v/>
      </c>
      <c r="C41" s="7" t="str">
        <f>IF('Compiled-Pneumatic'!$D17=0,"",IF(ISBLANK('Compiled-Pneumatic'!C17),"",'Compiled-Pneumatic'!C17))</f>
        <v/>
      </c>
      <c r="D41" s="7" t="str">
        <f>IF('Compiled-Pneumatic'!$D17=0,"",IF(ISBLANK('Compiled-Pneumatic'!D17),"",'Compiled-Pneumatic'!D17))</f>
        <v/>
      </c>
      <c r="E41" s="7" t="str">
        <f>IF('Compiled-Pneumatic'!$D17=0,"",IF(ISBLANK('Compiled-Pneumatic'!E17),"",'Compiled-Pneumatic'!E17))</f>
        <v/>
      </c>
      <c r="F41" s="7" t="str">
        <f>IF('Compiled-Pneumatic'!$F17=0,"",IF(ISBLANK('Compiled-Pneumatic'!F17),"",'Compiled-Pneumatic'!F17))</f>
        <v/>
      </c>
      <c r="G41" s="7" t="str">
        <f>IF('Compiled-Pneumatic'!$D17=0,"",IF(ISBLANK('Compiled-Pneumatic'!G17),"",'Compiled-Pneumatic'!G17))</f>
        <v/>
      </c>
      <c r="H41" s="7" t="str">
        <f>IF('Compiled-Pneumatic'!$D17=0,"",IF(ISBLANK('Compiled-Pneumatic'!H17),"",'Compiled-Pneumatic'!H17))</f>
        <v/>
      </c>
      <c r="I41" s="7" t="str">
        <f>IF('Compiled-Pneumatic'!$D17=0,"",IF(ISBLANK('Compiled-Pneumatic'!I17),"",'Compiled-Pneumatic'!I17))</f>
        <v/>
      </c>
      <c r="J41" s="7" t="str">
        <f>IF('Compiled-Pneumatic'!$D17=0,"",IF(ISBLANK('Compiled-Pneumatic'!J17),"",'Compiled-Pneumatic'!J17))</f>
        <v/>
      </c>
      <c r="K41" s="7" t="str">
        <f>IF('Compiled-Pneumatic'!$D17=0,"",IF(ISBLANK('Compiled-Pneumatic'!K17),"",'Compiled-Pneumatic'!K17))</f>
        <v/>
      </c>
      <c r="L41" s="7" t="str">
        <f>IF('Compiled-Pneumatic'!$D17=0,"",IF(ISBLANK('Compiled-Pneumatic'!L17),"",'Compiled-Pneumatic'!L17))</f>
        <v/>
      </c>
      <c r="M41" s="7" t="str">
        <f>IF('Compiled-Pneumatic'!$D17=0,"",IF(ISBLANK('Compiled-Pneumatic'!M17),"",'Compiled-Pneumatic'!M17))</f>
        <v/>
      </c>
    </row>
    <row r="42" spans="1:13" x14ac:dyDescent="0.25">
      <c r="A42" s="7" t="str">
        <f>IF('Compiled-Pneumatic'!$D18=0,"",IF(ISBLANK('Compiled-Pneumatic'!A18),"",'Compiled-Pneumatic'!A18))</f>
        <v/>
      </c>
      <c r="B42" s="7" t="str">
        <f>IF('Compiled-Pneumatic'!$D18=0,"",IF(ISBLANK('Compiled-Pneumatic'!B18),"",'Compiled-Pneumatic'!B18))</f>
        <v/>
      </c>
      <c r="C42" s="7" t="str">
        <f>IF('Compiled-Pneumatic'!$D18=0,"",IF(ISBLANK('Compiled-Pneumatic'!C18),"",'Compiled-Pneumatic'!C18))</f>
        <v/>
      </c>
      <c r="D42" s="7" t="str">
        <f>IF('Compiled-Pneumatic'!$D18=0,"",IF(ISBLANK('Compiled-Pneumatic'!D18),"",'Compiled-Pneumatic'!D18))</f>
        <v/>
      </c>
      <c r="E42" s="7" t="str">
        <f>IF('Compiled-Pneumatic'!$D18=0,"",IF(ISBLANK('Compiled-Pneumatic'!E18),"",'Compiled-Pneumatic'!E18))</f>
        <v/>
      </c>
      <c r="F42" s="7" t="str">
        <f>IF('Compiled-Pneumatic'!$F18=0,"",IF(ISBLANK('Compiled-Pneumatic'!F18),"",'Compiled-Pneumatic'!F18))</f>
        <v/>
      </c>
      <c r="G42" s="7" t="str">
        <f>IF('Compiled-Pneumatic'!$D18=0,"",IF(ISBLANK('Compiled-Pneumatic'!G18),"",'Compiled-Pneumatic'!G18))</f>
        <v/>
      </c>
      <c r="H42" s="7" t="str">
        <f>IF('Compiled-Pneumatic'!$D18=0,"",IF(ISBLANK('Compiled-Pneumatic'!H18),"",'Compiled-Pneumatic'!H18))</f>
        <v/>
      </c>
      <c r="I42" s="7" t="str">
        <f>IF('Compiled-Pneumatic'!$D18=0,"",IF(ISBLANK('Compiled-Pneumatic'!I18),"",'Compiled-Pneumatic'!I18))</f>
        <v/>
      </c>
      <c r="J42" s="7" t="str">
        <f>IF('Compiled-Pneumatic'!$D18=0,"",IF(ISBLANK('Compiled-Pneumatic'!J18),"",'Compiled-Pneumatic'!J18))</f>
        <v/>
      </c>
      <c r="K42" s="7" t="str">
        <f>IF('Compiled-Pneumatic'!$D18=0,"",IF(ISBLANK('Compiled-Pneumatic'!K18),"",'Compiled-Pneumatic'!K18))</f>
        <v/>
      </c>
      <c r="L42" s="7" t="str">
        <f>IF('Compiled-Pneumatic'!$D18=0,"",IF(ISBLANK('Compiled-Pneumatic'!L18),"",'Compiled-Pneumatic'!L18))</f>
        <v/>
      </c>
      <c r="M42" s="7" t="str">
        <f>IF('Compiled-Pneumatic'!$D18=0,"",IF(ISBLANK('Compiled-Pneumatic'!M18),"",'Compiled-Pneumatic'!M18))</f>
        <v/>
      </c>
    </row>
    <row r="43" spans="1:13" x14ac:dyDescent="0.25">
      <c r="A43" s="7" t="str">
        <f>IF('Compiled-Pneumatic'!$D19=0,"",IF(ISBLANK('Compiled-Pneumatic'!A19),"",'Compiled-Pneumatic'!A19))</f>
        <v/>
      </c>
      <c r="B43" s="7" t="str">
        <f>IF('Compiled-Pneumatic'!$D19=0,"",IF(ISBLANK('Compiled-Pneumatic'!B19),"",'Compiled-Pneumatic'!B19))</f>
        <v/>
      </c>
      <c r="C43" s="7" t="str">
        <f>IF('Compiled-Pneumatic'!$D19=0,"",IF(ISBLANK('Compiled-Pneumatic'!C19),"",'Compiled-Pneumatic'!C19))</f>
        <v/>
      </c>
      <c r="D43" s="7" t="str">
        <f>IF('Compiled-Pneumatic'!$D19=0,"",IF(ISBLANK('Compiled-Pneumatic'!D19),"",'Compiled-Pneumatic'!D19))</f>
        <v/>
      </c>
      <c r="E43" s="7" t="str">
        <f>IF('Compiled-Pneumatic'!$D19=0,"",IF(ISBLANK('Compiled-Pneumatic'!E19),"",'Compiled-Pneumatic'!E19))</f>
        <v/>
      </c>
      <c r="F43" s="7" t="str">
        <f>IF('Compiled-Pneumatic'!$F19=0,"",IF(ISBLANK('Compiled-Pneumatic'!F19),"",'Compiled-Pneumatic'!F19))</f>
        <v/>
      </c>
      <c r="G43" s="7" t="str">
        <f>IF('Compiled-Pneumatic'!$D19=0,"",IF(ISBLANK('Compiled-Pneumatic'!G19),"",'Compiled-Pneumatic'!G19))</f>
        <v/>
      </c>
      <c r="H43" s="7" t="str">
        <f>IF('Compiled-Pneumatic'!$D19=0,"",IF(ISBLANK('Compiled-Pneumatic'!H19),"",'Compiled-Pneumatic'!H19))</f>
        <v/>
      </c>
      <c r="I43" s="7" t="str">
        <f>IF('Compiled-Pneumatic'!$D19=0,"",IF(ISBLANK('Compiled-Pneumatic'!I19),"",'Compiled-Pneumatic'!I19))</f>
        <v/>
      </c>
      <c r="J43" s="7" t="str">
        <f>IF('Compiled-Pneumatic'!$D19=0,"",IF(ISBLANK('Compiled-Pneumatic'!J19),"",'Compiled-Pneumatic'!J19))</f>
        <v/>
      </c>
      <c r="K43" s="7" t="str">
        <f>IF('Compiled-Pneumatic'!$D19=0,"",IF(ISBLANK('Compiled-Pneumatic'!K19),"",'Compiled-Pneumatic'!K19))</f>
        <v/>
      </c>
      <c r="L43" s="7" t="str">
        <f>IF('Compiled-Pneumatic'!$D19=0,"",IF(ISBLANK('Compiled-Pneumatic'!L19),"",'Compiled-Pneumatic'!L19))</f>
        <v/>
      </c>
      <c r="M43" s="7" t="str">
        <f>IF('Compiled-Pneumatic'!$D19=0,"",IF(ISBLANK('Compiled-Pneumatic'!M19),"",'Compiled-Pneumatic'!M19))</f>
        <v/>
      </c>
    </row>
    <row r="44" spans="1:13" x14ac:dyDescent="0.25">
      <c r="A44" s="7" t="str">
        <f>IF('Compiled-Pneumatic'!$D20=0,"",IF(ISBLANK('Compiled-Pneumatic'!A20),"",'Compiled-Pneumatic'!A20))</f>
        <v/>
      </c>
      <c r="B44" s="7" t="str">
        <f>IF('Compiled-Pneumatic'!$D20=0,"",IF(ISBLANK('Compiled-Pneumatic'!B20),"",'Compiled-Pneumatic'!B20))</f>
        <v/>
      </c>
      <c r="C44" s="7" t="str">
        <f>IF('Compiled-Pneumatic'!$D20=0,"",IF(ISBLANK('Compiled-Pneumatic'!C20),"",'Compiled-Pneumatic'!C20))</f>
        <v/>
      </c>
      <c r="D44" s="7" t="str">
        <f>IF('Compiled-Pneumatic'!$D20=0,"",IF(ISBLANK('Compiled-Pneumatic'!D20),"",'Compiled-Pneumatic'!D20))</f>
        <v/>
      </c>
      <c r="E44" s="7" t="str">
        <f>IF('Compiled-Pneumatic'!$D20=0,"",IF(ISBLANK('Compiled-Pneumatic'!E20),"",'Compiled-Pneumatic'!E20))</f>
        <v/>
      </c>
      <c r="F44" s="7" t="str">
        <f>IF('Compiled-Pneumatic'!$F20=0,"",IF(ISBLANK('Compiled-Pneumatic'!F20),"",'Compiled-Pneumatic'!F20))</f>
        <v/>
      </c>
      <c r="G44" s="7" t="str">
        <f>IF('Compiled-Pneumatic'!$D20=0,"",IF(ISBLANK('Compiled-Pneumatic'!G20),"",'Compiled-Pneumatic'!G20))</f>
        <v/>
      </c>
      <c r="H44" s="7" t="str">
        <f>IF('Compiled-Pneumatic'!$D20=0,"",IF(ISBLANK('Compiled-Pneumatic'!H20),"",'Compiled-Pneumatic'!H20))</f>
        <v/>
      </c>
      <c r="I44" s="7" t="str">
        <f>IF('Compiled-Pneumatic'!$D20=0,"",IF(ISBLANK('Compiled-Pneumatic'!I20),"",'Compiled-Pneumatic'!I20))</f>
        <v/>
      </c>
      <c r="J44" s="7" t="str">
        <f>IF('Compiled-Pneumatic'!$D20=0,"",IF(ISBLANK('Compiled-Pneumatic'!J20),"",'Compiled-Pneumatic'!J20))</f>
        <v/>
      </c>
      <c r="K44" s="7" t="str">
        <f>IF('Compiled-Pneumatic'!$D20=0,"",IF(ISBLANK('Compiled-Pneumatic'!K20),"",'Compiled-Pneumatic'!K20))</f>
        <v/>
      </c>
      <c r="L44" s="7" t="str">
        <f>IF('Compiled-Pneumatic'!$D20=0,"",IF(ISBLANK('Compiled-Pneumatic'!L20),"",'Compiled-Pneumatic'!L20))</f>
        <v/>
      </c>
      <c r="M44" s="7" t="str">
        <f>IF('Compiled-Pneumatic'!$D20=0,"",IF(ISBLANK('Compiled-Pneumatic'!M20),"",'Compiled-Pneumatic'!M20))</f>
        <v/>
      </c>
    </row>
    <row r="45" spans="1:13" x14ac:dyDescent="0.25">
      <c r="A45" s="7" t="str">
        <f>IF('Compiled-Pneumatic'!$D21=0,"",IF(ISBLANK('Compiled-Pneumatic'!A21),"",'Compiled-Pneumatic'!A21))</f>
        <v/>
      </c>
      <c r="B45" s="7" t="str">
        <f>IF('Compiled-Pneumatic'!$D21=0,"",IF(ISBLANK('Compiled-Pneumatic'!B21),"",'Compiled-Pneumatic'!B21))</f>
        <v/>
      </c>
      <c r="C45" s="7" t="str">
        <f>IF('Compiled-Pneumatic'!$D21=0,"",IF(ISBLANK('Compiled-Pneumatic'!C21),"",'Compiled-Pneumatic'!C21))</f>
        <v/>
      </c>
      <c r="D45" s="7" t="str">
        <f>IF('Compiled-Pneumatic'!$D21=0,"",IF(ISBLANK('Compiled-Pneumatic'!D21),"",'Compiled-Pneumatic'!D21))</f>
        <v/>
      </c>
      <c r="E45" s="7" t="str">
        <f>IF('Compiled-Pneumatic'!$D21=0,"",IF(ISBLANK('Compiled-Pneumatic'!E21),"",'Compiled-Pneumatic'!E21))</f>
        <v/>
      </c>
      <c r="F45" s="7" t="str">
        <f>IF('Compiled-Pneumatic'!$F21=0,"",IF(ISBLANK('Compiled-Pneumatic'!F21),"",'Compiled-Pneumatic'!F21))</f>
        <v/>
      </c>
      <c r="G45" s="7" t="str">
        <f>IF('Compiled-Pneumatic'!$D21=0,"",IF(ISBLANK('Compiled-Pneumatic'!G21),"",'Compiled-Pneumatic'!G21))</f>
        <v/>
      </c>
      <c r="H45" s="7" t="str">
        <f>IF('Compiled-Pneumatic'!$D21=0,"",IF(ISBLANK('Compiled-Pneumatic'!H21),"",'Compiled-Pneumatic'!H21))</f>
        <v/>
      </c>
      <c r="I45" s="7" t="str">
        <f>IF('Compiled-Pneumatic'!$D21=0,"",IF(ISBLANK('Compiled-Pneumatic'!I21),"",'Compiled-Pneumatic'!I21))</f>
        <v/>
      </c>
      <c r="J45" s="7" t="str">
        <f>IF('Compiled-Pneumatic'!$D21=0,"",IF(ISBLANK('Compiled-Pneumatic'!J21),"",'Compiled-Pneumatic'!J21))</f>
        <v/>
      </c>
      <c r="K45" s="7" t="str">
        <f>IF('Compiled-Pneumatic'!$D21=0,"",IF(ISBLANK('Compiled-Pneumatic'!K21),"",'Compiled-Pneumatic'!K21))</f>
        <v/>
      </c>
      <c r="L45" s="7" t="str">
        <f>IF('Compiled-Pneumatic'!$D21=0,"",IF(ISBLANK('Compiled-Pneumatic'!L21),"",'Compiled-Pneumatic'!L21))</f>
        <v/>
      </c>
      <c r="M45" s="7" t="str">
        <f>IF('Compiled-Pneumatic'!$D21=0,"",IF(ISBLANK('Compiled-Pneumatic'!M21),"",'Compiled-Pneumatic'!M21))</f>
        <v/>
      </c>
    </row>
    <row r="46" spans="1:13" x14ac:dyDescent="0.25">
      <c r="A46" s="7" t="str">
        <f>IF('Compiled-Pneumatic'!$D22=0,"",IF(ISBLANK('Compiled-Pneumatic'!A22),"",'Compiled-Pneumatic'!A22))</f>
        <v/>
      </c>
      <c r="B46" s="7" t="str">
        <f>IF('Compiled-Pneumatic'!$D22=0,"",IF(ISBLANK('Compiled-Pneumatic'!B22),"",'Compiled-Pneumatic'!B22))</f>
        <v/>
      </c>
      <c r="C46" s="7" t="str">
        <f>IF('Compiled-Pneumatic'!$D22=0,"",IF(ISBLANK('Compiled-Pneumatic'!C22),"",'Compiled-Pneumatic'!C22))</f>
        <v/>
      </c>
      <c r="D46" s="7" t="str">
        <f>IF('Compiled-Pneumatic'!$D22=0,"",IF(ISBLANK('Compiled-Pneumatic'!D22),"",'Compiled-Pneumatic'!D22))</f>
        <v/>
      </c>
      <c r="E46" s="7" t="str">
        <f>IF('Compiled-Pneumatic'!$D22=0,"",IF(ISBLANK('Compiled-Pneumatic'!E22),"",'Compiled-Pneumatic'!E22))</f>
        <v/>
      </c>
      <c r="F46" s="7" t="str">
        <f>IF('Compiled-Pneumatic'!$F22=0,"",IF(ISBLANK('Compiled-Pneumatic'!F22),"",'Compiled-Pneumatic'!F22))</f>
        <v/>
      </c>
      <c r="G46" s="7" t="str">
        <f>IF('Compiled-Pneumatic'!$D22=0,"",IF(ISBLANK('Compiled-Pneumatic'!G22),"",'Compiled-Pneumatic'!G22))</f>
        <v/>
      </c>
      <c r="H46" s="7" t="str">
        <f>IF('Compiled-Pneumatic'!$D22=0,"",IF(ISBLANK('Compiled-Pneumatic'!H22),"",'Compiled-Pneumatic'!H22))</f>
        <v/>
      </c>
      <c r="I46" s="7" t="str">
        <f>IF('Compiled-Pneumatic'!$D22=0,"",IF(ISBLANK('Compiled-Pneumatic'!I22),"",'Compiled-Pneumatic'!I22))</f>
        <v/>
      </c>
      <c r="J46" s="7" t="str">
        <f>IF('Compiled-Pneumatic'!$D22=0,"",IF(ISBLANK('Compiled-Pneumatic'!J22),"",'Compiled-Pneumatic'!J22))</f>
        <v/>
      </c>
      <c r="K46" s="7" t="str">
        <f>IF('Compiled-Pneumatic'!$D22=0,"",IF(ISBLANK('Compiled-Pneumatic'!K22),"",'Compiled-Pneumatic'!K22))</f>
        <v/>
      </c>
      <c r="L46" s="7" t="str">
        <f>IF('Compiled-Pneumatic'!$D22=0,"",IF(ISBLANK('Compiled-Pneumatic'!L22),"",'Compiled-Pneumatic'!L22))</f>
        <v/>
      </c>
      <c r="M46" s="7" t="str">
        <f>IF('Compiled-Pneumatic'!$D22=0,"",IF(ISBLANK('Compiled-Pneumatic'!M22),"",'Compiled-Pneumatic'!M22))</f>
        <v/>
      </c>
    </row>
    <row r="47" spans="1:13" x14ac:dyDescent="0.25">
      <c r="A47" s="7" t="str">
        <f>IF('Compiled-Pneumatic'!$D23=0,"",IF(ISBLANK('Compiled-Pneumatic'!A23),"",'Compiled-Pneumatic'!A23))</f>
        <v/>
      </c>
      <c r="B47" s="7" t="str">
        <f>IF('Compiled-Pneumatic'!$D23=0,"",IF(ISBLANK('Compiled-Pneumatic'!B23),"",'Compiled-Pneumatic'!B23))</f>
        <v/>
      </c>
      <c r="C47" s="7" t="str">
        <f>IF('Compiled-Pneumatic'!$D23=0,"",IF(ISBLANK('Compiled-Pneumatic'!C23),"",'Compiled-Pneumatic'!C23))</f>
        <v/>
      </c>
      <c r="D47" s="7" t="str">
        <f>IF('Compiled-Pneumatic'!$D23=0,"",IF(ISBLANK('Compiled-Pneumatic'!D23),"",'Compiled-Pneumatic'!D23))</f>
        <v/>
      </c>
      <c r="E47" s="7" t="str">
        <f>IF('Compiled-Pneumatic'!$D23=0,"",IF(ISBLANK('Compiled-Pneumatic'!E23),"",'Compiled-Pneumatic'!E23))</f>
        <v/>
      </c>
      <c r="F47" s="7" t="str">
        <f>IF('Compiled-Pneumatic'!$F23=0,"",IF(ISBLANK('Compiled-Pneumatic'!F23),"",'Compiled-Pneumatic'!F23))</f>
        <v/>
      </c>
      <c r="G47" s="7" t="str">
        <f>IF('Compiled-Pneumatic'!$D23=0,"",IF(ISBLANK('Compiled-Pneumatic'!G23),"",'Compiled-Pneumatic'!G23))</f>
        <v/>
      </c>
      <c r="H47" s="7" t="str">
        <f>IF('Compiled-Pneumatic'!$D23=0,"",IF(ISBLANK('Compiled-Pneumatic'!H23),"",'Compiled-Pneumatic'!H23))</f>
        <v/>
      </c>
      <c r="I47" s="7" t="str">
        <f>IF('Compiled-Pneumatic'!$D23=0,"",IF(ISBLANK('Compiled-Pneumatic'!I23),"",'Compiled-Pneumatic'!I23))</f>
        <v/>
      </c>
      <c r="J47" s="7" t="str">
        <f>IF('Compiled-Pneumatic'!$D23=0,"",IF(ISBLANK('Compiled-Pneumatic'!J23),"",'Compiled-Pneumatic'!J23))</f>
        <v/>
      </c>
      <c r="K47" s="7" t="str">
        <f>IF('Compiled-Pneumatic'!$D23=0,"",IF(ISBLANK('Compiled-Pneumatic'!K23),"",'Compiled-Pneumatic'!K23))</f>
        <v/>
      </c>
      <c r="L47" s="7" t="str">
        <f>IF('Compiled-Pneumatic'!$D23=0,"",IF(ISBLANK('Compiled-Pneumatic'!L23),"",'Compiled-Pneumatic'!L23))</f>
        <v/>
      </c>
      <c r="M47" s="7" t="str">
        <f>IF('Compiled-Pneumatic'!$D23=0,"",IF(ISBLANK('Compiled-Pneumatic'!M23),"",'Compiled-Pneumatic'!M23))</f>
        <v/>
      </c>
    </row>
    <row r="48" spans="1:13" x14ac:dyDescent="0.25">
      <c r="A48" s="7" t="str">
        <f>IF('Compiled-Pneumatic'!$D24=0,"",IF(ISBLANK('Compiled-Pneumatic'!A24),"",'Compiled-Pneumatic'!A24))</f>
        <v/>
      </c>
      <c r="B48" s="7" t="str">
        <f>IF('Compiled-Pneumatic'!$D24=0,"",IF(ISBLANK('Compiled-Pneumatic'!B24),"",'Compiled-Pneumatic'!B24))</f>
        <v/>
      </c>
      <c r="C48" s="7" t="str">
        <f>IF('Compiled-Pneumatic'!$D24=0,"",IF(ISBLANK('Compiled-Pneumatic'!C24),"",'Compiled-Pneumatic'!C24))</f>
        <v/>
      </c>
      <c r="D48" s="7" t="str">
        <f>IF('Compiled-Pneumatic'!$D24=0,"",IF(ISBLANK('Compiled-Pneumatic'!D24),"",'Compiled-Pneumatic'!D24))</f>
        <v/>
      </c>
      <c r="E48" s="7" t="str">
        <f>IF('Compiled-Pneumatic'!$D24=0,"",IF(ISBLANK('Compiled-Pneumatic'!E24),"",'Compiled-Pneumatic'!E24))</f>
        <v/>
      </c>
      <c r="F48" s="7" t="str">
        <f>IF('Compiled-Pneumatic'!$F24=0,"",IF(ISBLANK('Compiled-Pneumatic'!F24),"",'Compiled-Pneumatic'!F24))</f>
        <v/>
      </c>
      <c r="G48" s="7" t="str">
        <f>IF('Compiled-Pneumatic'!$D24=0,"",IF(ISBLANK('Compiled-Pneumatic'!G24),"",'Compiled-Pneumatic'!G24))</f>
        <v/>
      </c>
      <c r="H48" s="7" t="str">
        <f>IF('Compiled-Pneumatic'!$D24=0,"",IF(ISBLANK('Compiled-Pneumatic'!H24),"",'Compiled-Pneumatic'!H24))</f>
        <v/>
      </c>
      <c r="I48" s="7" t="str">
        <f>IF('Compiled-Pneumatic'!$D24=0,"",IF(ISBLANK('Compiled-Pneumatic'!I24),"",'Compiled-Pneumatic'!I24))</f>
        <v/>
      </c>
      <c r="J48" s="7" t="str">
        <f>IF('Compiled-Pneumatic'!$D24=0,"",IF(ISBLANK('Compiled-Pneumatic'!J24),"",'Compiled-Pneumatic'!J24))</f>
        <v/>
      </c>
      <c r="K48" s="7" t="str">
        <f>IF('Compiled-Pneumatic'!$D24=0,"",IF(ISBLANK('Compiled-Pneumatic'!K24),"",'Compiled-Pneumatic'!K24))</f>
        <v/>
      </c>
      <c r="L48" s="7" t="str">
        <f>IF('Compiled-Pneumatic'!$D24=0,"",IF(ISBLANK('Compiled-Pneumatic'!L24),"",'Compiled-Pneumatic'!L24))</f>
        <v/>
      </c>
      <c r="M48" s="7" t="str">
        <f>IF('Compiled-Pneumatic'!$D24=0,"",IF(ISBLANK('Compiled-Pneumatic'!M24),"",'Compiled-Pneumatic'!M24))</f>
        <v/>
      </c>
    </row>
    <row r="49" spans="1:13" s="11" customFormat="1" x14ac:dyDescent="0.25">
      <c r="A49" s="12" t="str">
        <f>IF('Compiled-Pneumatic'!$D25=0,"",IF(ISBLANK('Compiled-Pneumatic'!A25),"",'Compiled-Pneumatic'!A25))</f>
        <v/>
      </c>
      <c r="B49" s="12" t="str">
        <f>IF('Compiled-Pneumatic'!$D25=0,"",IF(ISBLANK('Compiled-Pneumatic'!B25),"",'Compiled-Pneumatic'!B25))</f>
        <v/>
      </c>
      <c r="C49" s="12" t="str">
        <f>IF('Compiled-Pneumatic'!$D25=0,"",IF(ISBLANK('Compiled-Pneumatic'!C25),"",'Compiled-Pneumatic'!C25))</f>
        <v/>
      </c>
      <c r="D49" s="12" t="str">
        <f>IF('Compiled-Pneumatic'!$D25=0,"",IF(ISBLANK('Compiled-Pneumatic'!D25),"",'Compiled-Pneumatic'!D25))</f>
        <v/>
      </c>
      <c r="E49" s="12" t="str">
        <f>IF('Compiled-Pneumatic'!$D25=0,"",IF(ISBLANK('Compiled-Pneumatic'!E25),"",'Compiled-Pneumatic'!E25))</f>
        <v/>
      </c>
      <c r="F49" s="12" t="str">
        <f>IF('Compiled-Pneumatic'!$F25=0,"",IF(ISBLANK('Compiled-Pneumatic'!F25),"",'Compiled-Pneumatic'!F25))</f>
        <v/>
      </c>
      <c r="G49" s="12" t="str">
        <f>IF('Compiled-Pneumatic'!$D25=0,"",IF(ISBLANK('Compiled-Pneumatic'!G25),"",'Compiled-Pneumatic'!G25))</f>
        <v/>
      </c>
      <c r="H49" s="12" t="str">
        <f>IF('Compiled-Pneumatic'!$D25=0,"",IF(ISBLANK('Compiled-Pneumatic'!H25),"",'Compiled-Pneumatic'!H25))</f>
        <v/>
      </c>
      <c r="I49" s="12" t="str">
        <f>IF('Compiled-Pneumatic'!$D25=0,"",IF(ISBLANK('Compiled-Pneumatic'!I25),"",'Compiled-Pneumatic'!I25))</f>
        <v/>
      </c>
      <c r="J49" s="12" t="str">
        <f>IF('Compiled-Pneumatic'!$D25=0,"",IF(ISBLANK('Compiled-Pneumatic'!J25),"",'Compiled-Pneumatic'!J25))</f>
        <v/>
      </c>
      <c r="K49" s="12" t="str">
        <f>IF('Compiled-Pneumatic'!$D25=0,"",IF(ISBLANK('Compiled-Pneumatic'!K25),"",'Compiled-Pneumatic'!K25))</f>
        <v/>
      </c>
      <c r="L49" s="12" t="str">
        <f>IF('Compiled-Pneumatic'!$D25=0,"",IF(ISBLANK('Compiled-Pneumatic'!L25),"",'Compiled-Pneumatic'!L25))</f>
        <v/>
      </c>
      <c r="M49" s="7" t="str">
        <f>IF('Compiled-Pneumatic'!$D25=0,"",IF(ISBLANK('Compiled-Pneumatic'!M25),"",'Compiled-Pneumatic'!M25))</f>
        <v/>
      </c>
    </row>
    <row r="50" spans="1:13" x14ac:dyDescent="0.25">
      <c r="A50" s="7" t="str">
        <f>IF('Compiled-Additional'!$D2=0,"",IF(ISBLANK('Compiled-Additional'!A2),"",'Compiled-Additional'!A2))</f>
        <v/>
      </c>
      <c r="B50" s="7" t="str">
        <f>IF('Compiled-Additional'!$D2=0,"",IF(ISBLANK('Compiled-Additional'!B2),"",'Compiled-Additional'!B2))</f>
        <v/>
      </c>
      <c r="C50" s="7" t="str">
        <f>IF('Compiled-Additional'!$D2=0,"",IF(ISBLANK('Compiled-Additional'!C2),"",'Compiled-Additional'!C2))</f>
        <v/>
      </c>
      <c r="D50" s="7" t="str">
        <f>IF('Compiled-Additional'!$D2=0,"",IF(ISBLANK('Compiled-Additional'!D2),"",'Compiled-Additional'!D2))</f>
        <v/>
      </c>
      <c r="E50" s="7" t="str">
        <f>IF('Compiled-Additional'!$D2=0,"",IF(ISBLANK('Compiled-Additional'!E2),"",'Compiled-Additional'!E2))</f>
        <v/>
      </c>
      <c r="F50" s="7" t="str">
        <f>IF('Compiled-Additional'!$F2=0,"",IF(ISBLANK('Compiled-Additional'!F2),"",'Compiled-Additional'!F2))</f>
        <v/>
      </c>
      <c r="G50" s="7" t="str">
        <f>IF('Compiled-Additional'!$D2=0,"",IF(ISBLANK('Compiled-Additional'!G2),"",'Compiled-Additional'!G2))</f>
        <v/>
      </c>
      <c r="H50" s="7" t="str">
        <f>IF('Compiled-Additional'!$D2=0,"",IF(ISBLANK('Compiled-Additional'!H2),"",'Compiled-Additional'!H2))</f>
        <v/>
      </c>
      <c r="I50" s="7" t="str">
        <f>IF('Compiled-Additional'!$D2=0,"",IF(ISBLANK('Compiled-Additional'!I2),"",'Compiled-Additional'!I2))</f>
        <v/>
      </c>
      <c r="J50" s="7" t="str">
        <f>IF('Compiled-Additional'!$D2=0,"",IF(ISBLANK('Compiled-Additional'!J2),"",'Compiled-Additional'!J2))</f>
        <v/>
      </c>
      <c r="K50" s="7" t="str">
        <f>IF('Compiled-Additional'!$D2=0,"",IF(ISBLANK('Compiled-Additional'!K2),"",'Compiled-Additional'!K2))</f>
        <v/>
      </c>
      <c r="L50" s="7" t="str">
        <f>IF('Compiled-Additional'!$D2=0,"",IF(ISBLANK('Compiled-Additional'!L2),"",'Compiled-Additional'!L2))</f>
        <v/>
      </c>
      <c r="M50" s="7" t="str">
        <f>IF('Compiled-Additional'!$D2=0,"",IF(ISBLANK('Compiled-Additional'!M2),"",'Compiled-Additional'!M2))</f>
        <v/>
      </c>
    </row>
    <row r="51" spans="1:13" x14ac:dyDescent="0.25">
      <c r="A51" s="7" t="str">
        <f>IF('Compiled-Additional'!$D3=0,"",IF(ISBLANK('Compiled-Additional'!A3),"",'Compiled-Additional'!A3))</f>
        <v/>
      </c>
      <c r="B51" s="7" t="str">
        <f>IF('Compiled-Additional'!$D3=0,"",IF(ISBLANK('Compiled-Additional'!B3),"",'Compiled-Additional'!B3))</f>
        <v/>
      </c>
      <c r="C51" s="7" t="str">
        <f>IF('Compiled-Additional'!$D3=0,"",IF(ISBLANK('Compiled-Additional'!C3),"",'Compiled-Additional'!C3))</f>
        <v/>
      </c>
      <c r="D51" s="7" t="str">
        <f>IF('Compiled-Additional'!$D3=0,"",IF(ISBLANK('Compiled-Additional'!D3),"",'Compiled-Additional'!D3))</f>
        <v/>
      </c>
      <c r="E51" s="7" t="str">
        <f>IF('Compiled-Additional'!$D3=0,"",IF(ISBLANK('Compiled-Additional'!E3),"",'Compiled-Additional'!E3))</f>
        <v/>
      </c>
      <c r="F51" s="7" t="str">
        <f>IF('Compiled-Additional'!$F3=0,"",IF(ISBLANK('Compiled-Additional'!F3),"",'Compiled-Additional'!F3))</f>
        <v/>
      </c>
      <c r="G51" s="7" t="str">
        <f>IF('Compiled-Additional'!$D3=0,"",IF(ISBLANK('Compiled-Additional'!G3),"",'Compiled-Additional'!G3))</f>
        <v/>
      </c>
      <c r="H51" s="7" t="str">
        <f>IF('Compiled-Additional'!$D3=0,"",IF(ISBLANK('Compiled-Additional'!H3),"",'Compiled-Additional'!H3))</f>
        <v/>
      </c>
      <c r="I51" s="7" t="str">
        <f>IF('Compiled-Additional'!$D3=0,"",IF(ISBLANK('Compiled-Additional'!I3),"",'Compiled-Additional'!I3))</f>
        <v/>
      </c>
      <c r="J51" s="7" t="str">
        <f>IF('Compiled-Additional'!$D3=0,"",IF(ISBLANK('Compiled-Additional'!J3),"",'Compiled-Additional'!J3))</f>
        <v/>
      </c>
      <c r="K51" s="7" t="str">
        <f>IF('Compiled-Additional'!$D3=0,"",IF(ISBLANK('Compiled-Additional'!K3),"",'Compiled-Additional'!K3))</f>
        <v/>
      </c>
      <c r="L51" s="7" t="str">
        <f>IF('Compiled-Additional'!$D3=0,"",IF(ISBLANK('Compiled-Additional'!L3),"",'Compiled-Additional'!L3))</f>
        <v/>
      </c>
      <c r="M51" s="7" t="str">
        <f>IF('Compiled-Additional'!$D3=0,"",IF(ISBLANK('Compiled-Additional'!M3),"",'Compiled-Additional'!M3))</f>
        <v/>
      </c>
    </row>
    <row r="52" spans="1:13" x14ac:dyDescent="0.25">
      <c r="A52" s="7" t="str">
        <f>IF('Compiled-Additional'!$D4=0,"",IF(ISBLANK('Compiled-Additional'!A4),"",'Compiled-Additional'!A4))</f>
        <v/>
      </c>
      <c r="B52" s="7" t="str">
        <f>IF('Compiled-Additional'!$D4=0,"",IF(ISBLANK('Compiled-Additional'!B4),"",'Compiled-Additional'!B4))</f>
        <v/>
      </c>
      <c r="C52" s="7" t="str">
        <f>IF('Compiled-Additional'!$D4=0,"",IF(ISBLANK('Compiled-Additional'!C4),"",'Compiled-Additional'!C4))</f>
        <v/>
      </c>
      <c r="D52" s="7" t="str">
        <f>IF('Compiled-Additional'!$D4=0,"",IF(ISBLANK('Compiled-Additional'!D4),"",'Compiled-Additional'!D4))</f>
        <v/>
      </c>
      <c r="E52" s="7" t="str">
        <f>IF('Compiled-Additional'!$D4=0,"",IF(ISBLANK('Compiled-Additional'!E4),"",'Compiled-Additional'!E4))</f>
        <v/>
      </c>
      <c r="F52" s="7" t="str">
        <f>IF('Compiled-Additional'!$F4=0,"",IF(ISBLANK('Compiled-Additional'!F4),"",'Compiled-Additional'!F4))</f>
        <v/>
      </c>
      <c r="G52" s="7" t="str">
        <f>IF('Compiled-Additional'!$D4=0,"",IF(ISBLANK('Compiled-Additional'!G4),"",'Compiled-Additional'!G4))</f>
        <v/>
      </c>
      <c r="H52" s="7" t="str">
        <f>IF('Compiled-Additional'!$D4=0,"",IF(ISBLANK('Compiled-Additional'!H4),"",'Compiled-Additional'!H4))</f>
        <v/>
      </c>
      <c r="I52" s="7" t="str">
        <f>IF('Compiled-Additional'!$D4=0,"",IF(ISBLANK('Compiled-Additional'!I4),"",'Compiled-Additional'!I4))</f>
        <v/>
      </c>
      <c r="J52" s="7" t="str">
        <f>IF('Compiled-Additional'!$D4=0,"",IF(ISBLANK('Compiled-Additional'!J4),"",'Compiled-Additional'!J4))</f>
        <v/>
      </c>
      <c r="K52" s="7" t="str">
        <f>IF('Compiled-Additional'!$D4=0,"",IF(ISBLANK('Compiled-Additional'!K4),"",'Compiled-Additional'!K4))</f>
        <v/>
      </c>
      <c r="L52" s="7" t="str">
        <f>IF('Compiled-Additional'!$D4=0,"",IF(ISBLANK('Compiled-Additional'!L4),"",'Compiled-Additional'!L4))</f>
        <v/>
      </c>
      <c r="M52" s="7" t="str">
        <f>IF('Compiled-Additional'!$D4=0,"",IF(ISBLANK('Compiled-Additional'!M4),"",'Compiled-Additional'!M4))</f>
        <v/>
      </c>
    </row>
    <row r="53" spans="1:13" x14ac:dyDescent="0.25">
      <c r="A53" s="7" t="str">
        <f>IF('Compiled-Additional'!$D5=0,"",IF(ISBLANK('Compiled-Additional'!A5),"",'Compiled-Additional'!A5))</f>
        <v/>
      </c>
      <c r="B53" s="7" t="str">
        <f>IF('Compiled-Additional'!$D5=0,"",IF(ISBLANK('Compiled-Additional'!B5),"",'Compiled-Additional'!B5))</f>
        <v/>
      </c>
      <c r="C53" s="7" t="str">
        <f>IF('Compiled-Additional'!$D5=0,"",IF(ISBLANK('Compiled-Additional'!C5),"",'Compiled-Additional'!C5))</f>
        <v/>
      </c>
      <c r="D53" s="7" t="str">
        <f>IF('Compiled-Additional'!$D5=0,"",IF(ISBLANK('Compiled-Additional'!D5),"",'Compiled-Additional'!D5))</f>
        <v/>
      </c>
      <c r="E53" s="7" t="str">
        <f>IF('Compiled-Additional'!$D5=0,"",IF(ISBLANK('Compiled-Additional'!E5),"",'Compiled-Additional'!E5))</f>
        <v/>
      </c>
      <c r="F53" s="7" t="str">
        <f>IF('Compiled-Additional'!$F5=0,"",IF(ISBLANK('Compiled-Additional'!F5),"",'Compiled-Additional'!F5))</f>
        <v/>
      </c>
      <c r="G53" s="7" t="str">
        <f>IF('Compiled-Additional'!$D5=0,"",IF(ISBLANK('Compiled-Additional'!G5),"",'Compiled-Additional'!G5))</f>
        <v/>
      </c>
      <c r="H53" s="7" t="str">
        <f>IF('Compiled-Additional'!$D5=0,"",IF(ISBLANK('Compiled-Additional'!H5),"",'Compiled-Additional'!H5))</f>
        <v/>
      </c>
      <c r="I53" s="7" t="str">
        <f>IF('Compiled-Additional'!$D5=0,"",IF(ISBLANK('Compiled-Additional'!I5),"",'Compiled-Additional'!I5))</f>
        <v/>
      </c>
      <c r="J53" s="7" t="str">
        <f>IF('Compiled-Additional'!$D5=0,"",IF(ISBLANK('Compiled-Additional'!J5),"",'Compiled-Additional'!J5))</f>
        <v/>
      </c>
      <c r="K53" s="7" t="str">
        <f>IF('Compiled-Additional'!$D5=0,"",IF(ISBLANK('Compiled-Additional'!K5),"",'Compiled-Additional'!K5))</f>
        <v/>
      </c>
      <c r="L53" s="7" t="str">
        <f>IF('Compiled-Additional'!$D5=0,"",IF(ISBLANK('Compiled-Additional'!L5),"",'Compiled-Additional'!L5))</f>
        <v/>
      </c>
      <c r="M53" s="7" t="str">
        <f>IF('Compiled-Additional'!$D5=0,"",IF(ISBLANK('Compiled-Additional'!M5),"",'Compiled-Additional'!M5))</f>
        <v/>
      </c>
    </row>
    <row r="54" spans="1:13" x14ac:dyDescent="0.25">
      <c r="A54" s="7" t="str">
        <f>IF('Compiled-Additional'!$D6=0,"",IF(ISBLANK('Compiled-Additional'!A6),"",'Compiled-Additional'!A6))</f>
        <v/>
      </c>
      <c r="B54" s="7" t="str">
        <f>IF('Compiled-Additional'!$D6=0,"",IF(ISBLANK('Compiled-Additional'!B6),"",'Compiled-Additional'!B6))</f>
        <v/>
      </c>
      <c r="C54" s="7" t="str">
        <f>IF('Compiled-Additional'!$D6=0,"",IF(ISBLANK('Compiled-Additional'!C6),"",'Compiled-Additional'!C6))</f>
        <v/>
      </c>
      <c r="D54" s="7" t="str">
        <f>IF('Compiled-Additional'!$D6=0,"",IF(ISBLANK('Compiled-Additional'!D6),"",'Compiled-Additional'!D6))</f>
        <v/>
      </c>
      <c r="E54" s="7" t="str">
        <f>IF('Compiled-Additional'!$D6=0,"",IF(ISBLANK('Compiled-Additional'!E6),"",'Compiled-Additional'!E6))</f>
        <v/>
      </c>
      <c r="F54" s="7" t="str">
        <f>IF('Compiled-Additional'!$F6=0,"",IF(ISBLANK('Compiled-Additional'!F6),"",'Compiled-Additional'!F6))</f>
        <v/>
      </c>
      <c r="G54" s="7" t="str">
        <f>IF('Compiled-Additional'!$D6=0,"",IF(ISBLANK('Compiled-Additional'!G6),"",'Compiled-Additional'!G6))</f>
        <v/>
      </c>
      <c r="H54" s="7" t="str">
        <f>IF('Compiled-Additional'!$D6=0,"",IF(ISBLANK('Compiled-Additional'!H6),"",'Compiled-Additional'!H6))</f>
        <v/>
      </c>
      <c r="I54" s="7" t="str">
        <f>IF('Compiled-Additional'!$D6=0,"",IF(ISBLANK('Compiled-Additional'!I6),"",'Compiled-Additional'!I6))</f>
        <v/>
      </c>
      <c r="J54" s="7" t="str">
        <f>IF('Compiled-Additional'!$D6=0,"",IF(ISBLANK('Compiled-Additional'!J6),"",'Compiled-Additional'!J6))</f>
        <v/>
      </c>
      <c r="K54" s="7" t="str">
        <f>IF('Compiled-Additional'!$D6=0,"",IF(ISBLANK('Compiled-Additional'!K6),"",'Compiled-Additional'!K6))</f>
        <v/>
      </c>
      <c r="L54" s="7" t="str">
        <f>IF('Compiled-Additional'!$D6=0,"",IF(ISBLANK('Compiled-Additional'!L6),"",'Compiled-Additional'!L6))</f>
        <v/>
      </c>
      <c r="M54" s="7" t="str">
        <f>IF('Compiled-Additional'!$D6=0,"",IF(ISBLANK('Compiled-Additional'!M6),"",'Compiled-Additional'!M6))</f>
        <v/>
      </c>
    </row>
    <row r="55" spans="1:13" x14ac:dyDescent="0.25">
      <c r="A55" s="7" t="str">
        <f>IF('Compiled-Additional'!$D7=0,"",IF(ISBLANK('Compiled-Additional'!A7),"",'Compiled-Additional'!A7))</f>
        <v/>
      </c>
      <c r="B55" s="7" t="str">
        <f>IF('Compiled-Additional'!$D7=0,"",IF(ISBLANK('Compiled-Additional'!B7),"",'Compiled-Additional'!B7))</f>
        <v/>
      </c>
      <c r="C55" s="7" t="str">
        <f>IF('Compiled-Additional'!$D7=0,"",IF(ISBLANK('Compiled-Additional'!C7),"",'Compiled-Additional'!C7))</f>
        <v/>
      </c>
      <c r="D55" s="7" t="str">
        <f>IF('Compiled-Additional'!$D7=0,"",IF(ISBLANK('Compiled-Additional'!D7),"",'Compiled-Additional'!D7))</f>
        <v/>
      </c>
      <c r="E55" s="7" t="str">
        <f>IF('Compiled-Additional'!$D7=0,"",IF(ISBLANK('Compiled-Additional'!E7),"",'Compiled-Additional'!E7))</f>
        <v/>
      </c>
      <c r="F55" s="7" t="str">
        <f>IF('Compiled-Additional'!$F7=0,"",IF(ISBLANK('Compiled-Additional'!F7),"",'Compiled-Additional'!F7))</f>
        <v/>
      </c>
      <c r="G55" s="7" t="str">
        <f>IF('Compiled-Additional'!$D7=0,"",IF(ISBLANK('Compiled-Additional'!G7),"",'Compiled-Additional'!G7))</f>
        <v/>
      </c>
      <c r="H55" s="7" t="str">
        <f>IF('Compiled-Additional'!$D7=0,"",IF(ISBLANK('Compiled-Additional'!H7),"",'Compiled-Additional'!H7))</f>
        <v/>
      </c>
      <c r="I55" s="7" t="str">
        <f>IF('Compiled-Additional'!$D7=0,"",IF(ISBLANK('Compiled-Additional'!I7),"",'Compiled-Additional'!I7))</f>
        <v/>
      </c>
      <c r="J55" s="7" t="str">
        <f>IF('Compiled-Additional'!$D7=0,"",IF(ISBLANK('Compiled-Additional'!J7),"",'Compiled-Additional'!J7))</f>
        <v/>
      </c>
      <c r="K55" s="7" t="str">
        <f>IF('Compiled-Additional'!$D7=0,"",IF(ISBLANK('Compiled-Additional'!K7),"",'Compiled-Additional'!K7))</f>
        <v/>
      </c>
      <c r="L55" s="7" t="str">
        <f>IF('Compiled-Additional'!$D7=0,"",IF(ISBLANK('Compiled-Additional'!L7),"",'Compiled-Additional'!L7))</f>
        <v/>
      </c>
      <c r="M55" s="7" t="str">
        <f>IF('Compiled-Additional'!$D7=0,"",IF(ISBLANK('Compiled-Additional'!M7),"",'Compiled-Additional'!M7))</f>
        <v/>
      </c>
    </row>
    <row r="56" spans="1:13" x14ac:dyDescent="0.25">
      <c r="A56" s="7" t="str">
        <f>IF('Compiled-Additional'!$D8=0,"",IF(ISBLANK('Compiled-Additional'!A8),"",'Compiled-Additional'!A8))</f>
        <v/>
      </c>
      <c r="B56" s="7" t="str">
        <f>IF('Compiled-Additional'!$D8=0,"",IF(ISBLANK('Compiled-Additional'!B8),"",'Compiled-Additional'!B8))</f>
        <v/>
      </c>
      <c r="C56" s="7" t="str">
        <f>IF('Compiled-Additional'!$D8=0,"",IF(ISBLANK('Compiled-Additional'!C8),"",'Compiled-Additional'!C8))</f>
        <v/>
      </c>
      <c r="D56" s="7" t="str">
        <f>IF('Compiled-Additional'!$D8=0,"",IF(ISBLANK('Compiled-Additional'!D8),"",'Compiled-Additional'!D8))</f>
        <v/>
      </c>
      <c r="E56" s="7" t="str">
        <f>IF('Compiled-Additional'!$D8=0,"",IF(ISBLANK('Compiled-Additional'!E8),"",'Compiled-Additional'!E8))</f>
        <v/>
      </c>
      <c r="F56" s="7" t="str">
        <f>IF('Compiled-Additional'!$F8=0,"",IF(ISBLANK('Compiled-Additional'!F8),"",'Compiled-Additional'!F8))</f>
        <v/>
      </c>
      <c r="G56" s="7" t="str">
        <f>IF('Compiled-Additional'!$D8=0,"",IF(ISBLANK('Compiled-Additional'!G8),"",'Compiled-Additional'!G8))</f>
        <v/>
      </c>
      <c r="H56" s="7" t="str">
        <f>IF('Compiled-Additional'!$D8=0,"",IF(ISBLANK('Compiled-Additional'!H8),"",'Compiled-Additional'!H8))</f>
        <v/>
      </c>
      <c r="I56" s="7" t="str">
        <f>IF('Compiled-Additional'!$D8=0,"",IF(ISBLANK('Compiled-Additional'!I8),"",'Compiled-Additional'!I8))</f>
        <v/>
      </c>
      <c r="J56" s="7" t="str">
        <f>IF('Compiled-Additional'!$D8=0,"",IF(ISBLANK('Compiled-Additional'!J8),"",'Compiled-Additional'!J8))</f>
        <v/>
      </c>
      <c r="K56" s="7" t="str">
        <f>IF('Compiled-Additional'!$D8=0,"",IF(ISBLANK('Compiled-Additional'!K8),"",'Compiled-Additional'!K8))</f>
        <v/>
      </c>
      <c r="L56" s="7" t="str">
        <f>IF('Compiled-Additional'!$D8=0,"",IF(ISBLANK('Compiled-Additional'!L8),"",'Compiled-Additional'!L8))</f>
        <v/>
      </c>
      <c r="M56" s="7" t="str">
        <f>IF('Compiled-Additional'!$D8=0,"",IF(ISBLANK('Compiled-Additional'!M8),"",'Compiled-Additional'!M8))</f>
        <v/>
      </c>
    </row>
    <row r="57" spans="1:13" x14ac:dyDescent="0.25">
      <c r="A57" s="7" t="str">
        <f>IF('Compiled-Additional'!$D9=0,"",IF(ISBLANK('Compiled-Additional'!A9),"",'Compiled-Additional'!A9))</f>
        <v/>
      </c>
      <c r="B57" s="7" t="str">
        <f>IF('Compiled-Additional'!$D9=0,"",IF(ISBLANK('Compiled-Additional'!B9),"",'Compiled-Additional'!B9))</f>
        <v/>
      </c>
      <c r="C57" s="7" t="str">
        <f>IF('Compiled-Additional'!$D9=0,"",IF(ISBLANK('Compiled-Additional'!C9),"",'Compiled-Additional'!C9))</f>
        <v/>
      </c>
      <c r="D57" s="7" t="str">
        <f>IF('Compiled-Additional'!$D9=0,"",IF(ISBLANK('Compiled-Additional'!D9),"",'Compiled-Additional'!D9))</f>
        <v/>
      </c>
      <c r="E57" s="7" t="str">
        <f>IF('Compiled-Additional'!$D9=0,"",IF(ISBLANK('Compiled-Additional'!E9),"",'Compiled-Additional'!E9))</f>
        <v/>
      </c>
      <c r="F57" s="7" t="str">
        <f>IF('Compiled-Additional'!$F9=0,"",IF(ISBLANK('Compiled-Additional'!F9),"",'Compiled-Additional'!F9))</f>
        <v/>
      </c>
      <c r="G57" s="7" t="str">
        <f>IF('Compiled-Additional'!$D9=0,"",IF(ISBLANK('Compiled-Additional'!G9),"",'Compiled-Additional'!G9))</f>
        <v/>
      </c>
      <c r="H57" s="7" t="str">
        <f>IF('Compiled-Additional'!$D9=0,"",IF(ISBLANK('Compiled-Additional'!H9),"",'Compiled-Additional'!H9))</f>
        <v/>
      </c>
      <c r="I57" s="7" t="str">
        <f>IF('Compiled-Additional'!$D9=0,"",IF(ISBLANK('Compiled-Additional'!I9),"",'Compiled-Additional'!I9))</f>
        <v/>
      </c>
      <c r="J57" s="7" t="str">
        <f>IF('Compiled-Additional'!$D9=0,"",IF(ISBLANK('Compiled-Additional'!J9),"",'Compiled-Additional'!J9))</f>
        <v/>
      </c>
      <c r="K57" s="7" t="str">
        <f>IF('Compiled-Additional'!$D9=0,"",IF(ISBLANK('Compiled-Additional'!K9),"",'Compiled-Additional'!K9))</f>
        <v/>
      </c>
      <c r="L57" s="7" t="str">
        <f>IF('Compiled-Additional'!$D9=0,"",IF(ISBLANK('Compiled-Additional'!L9),"",'Compiled-Additional'!L9))</f>
        <v/>
      </c>
      <c r="M57" s="7" t="str">
        <f>IF('Compiled-Additional'!$D9=0,"",IF(ISBLANK('Compiled-Additional'!M9),"",'Compiled-Additional'!M9))</f>
        <v/>
      </c>
    </row>
    <row r="58" spans="1:13" x14ac:dyDescent="0.25">
      <c r="A58" s="7" t="str">
        <f>IF('Compiled-Additional'!$D10=0,"",IF(ISBLANK('Compiled-Additional'!A10),"",'Compiled-Additional'!A10))</f>
        <v/>
      </c>
      <c r="B58" s="7" t="str">
        <f>IF('Compiled-Additional'!$D10=0,"",IF(ISBLANK('Compiled-Additional'!B10),"",'Compiled-Additional'!B10))</f>
        <v/>
      </c>
      <c r="C58" s="7" t="str">
        <f>IF('Compiled-Additional'!$D10=0,"",IF(ISBLANK('Compiled-Additional'!C10),"",'Compiled-Additional'!C10))</f>
        <v/>
      </c>
      <c r="D58" s="7" t="str">
        <f>IF('Compiled-Additional'!$D10=0,"",IF(ISBLANK('Compiled-Additional'!D10),"",'Compiled-Additional'!D10))</f>
        <v/>
      </c>
      <c r="E58" s="7" t="str">
        <f>IF('Compiled-Additional'!$D10=0,"",IF(ISBLANK('Compiled-Additional'!E10),"",'Compiled-Additional'!E10))</f>
        <v/>
      </c>
      <c r="F58" s="7" t="str">
        <f>IF('Compiled-Additional'!$F10=0,"",IF(ISBLANK('Compiled-Additional'!F10),"",'Compiled-Additional'!F10))</f>
        <v/>
      </c>
      <c r="G58" s="7" t="str">
        <f>IF('Compiled-Additional'!$D10=0,"",IF(ISBLANK('Compiled-Additional'!G10),"",'Compiled-Additional'!G10))</f>
        <v/>
      </c>
      <c r="H58" s="7" t="str">
        <f>IF('Compiled-Additional'!$D10=0,"",IF(ISBLANK('Compiled-Additional'!H10),"",'Compiled-Additional'!H10))</f>
        <v/>
      </c>
      <c r="I58" s="7" t="str">
        <f>IF('Compiled-Additional'!$D10=0,"",IF(ISBLANK('Compiled-Additional'!I10),"",'Compiled-Additional'!I10))</f>
        <v/>
      </c>
      <c r="J58" s="7" t="str">
        <f>IF('Compiled-Additional'!$D10=0,"",IF(ISBLANK('Compiled-Additional'!J10),"",'Compiled-Additional'!J10))</f>
        <v/>
      </c>
      <c r="K58" s="7" t="str">
        <f>IF('Compiled-Additional'!$D10=0,"",IF(ISBLANK('Compiled-Additional'!K10),"",'Compiled-Additional'!K10))</f>
        <v/>
      </c>
      <c r="L58" s="7" t="str">
        <f>IF('Compiled-Additional'!$D10=0,"",IF(ISBLANK('Compiled-Additional'!L10),"",'Compiled-Additional'!L10))</f>
        <v/>
      </c>
      <c r="M58" s="7" t="str">
        <f>IF('Compiled-Additional'!$D10=0,"",IF(ISBLANK('Compiled-Additional'!M10),"",'Compiled-Additional'!M10))</f>
        <v/>
      </c>
    </row>
    <row r="59" spans="1:13" x14ac:dyDescent="0.25">
      <c r="A59" s="7" t="str">
        <f>IF('Compiled-Additional'!$D11=0,"",IF(ISBLANK('Compiled-Additional'!A11),"",'Compiled-Additional'!A11))</f>
        <v/>
      </c>
      <c r="B59" s="7" t="str">
        <f>IF('Compiled-Additional'!$D11=0,"",IF(ISBLANK('Compiled-Additional'!B11),"",'Compiled-Additional'!B11))</f>
        <v/>
      </c>
      <c r="C59" s="7" t="str">
        <f>IF('Compiled-Additional'!$D11=0,"",IF(ISBLANK('Compiled-Additional'!C11),"",'Compiled-Additional'!C11))</f>
        <v/>
      </c>
      <c r="D59" s="7" t="str">
        <f>IF('Compiled-Additional'!$D11=0,"",IF(ISBLANK('Compiled-Additional'!D11),"",'Compiled-Additional'!D11))</f>
        <v/>
      </c>
      <c r="E59" s="7" t="str">
        <f>IF('Compiled-Additional'!$D11=0,"",IF(ISBLANK('Compiled-Additional'!E11),"",'Compiled-Additional'!E11))</f>
        <v/>
      </c>
      <c r="F59" s="7" t="str">
        <f>IF('Compiled-Additional'!$F11=0,"",IF(ISBLANK('Compiled-Additional'!F11),"",'Compiled-Additional'!F11))</f>
        <v/>
      </c>
      <c r="G59" s="7" t="str">
        <f>IF('Compiled-Additional'!$D11=0,"",IF(ISBLANK('Compiled-Additional'!G11),"",'Compiled-Additional'!G11))</f>
        <v/>
      </c>
      <c r="H59" s="7" t="str">
        <f>IF('Compiled-Additional'!$D11=0,"",IF(ISBLANK('Compiled-Additional'!H11),"",'Compiled-Additional'!H11))</f>
        <v/>
      </c>
      <c r="I59" s="7" t="str">
        <f>IF('Compiled-Additional'!$D11=0,"",IF(ISBLANK('Compiled-Additional'!I11),"",'Compiled-Additional'!I11))</f>
        <v/>
      </c>
      <c r="J59" s="7" t="str">
        <f>IF('Compiled-Additional'!$D11=0,"",IF(ISBLANK('Compiled-Additional'!J11),"",'Compiled-Additional'!J11))</f>
        <v/>
      </c>
      <c r="K59" s="7" t="str">
        <f>IF('Compiled-Additional'!$D11=0,"",IF(ISBLANK('Compiled-Additional'!K11),"",'Compiled-Additional'!K11))</f>
        <v/>
      </c>
      <c r="L59" s="7" t="str">
        <f>IF('Compiled-Additional'!$D11=0,"",IF(ISBLANK('Compiled-Additional'!L11),"",'Compiled-Additional'!L11))</f>
        <v/>
      </c>
      <c r="M59" s="7" t="str">
        <f>IF('Compiled-Additional'!$D11=0,"",IF(ISBLANK('Compiled-Additional'!M11),"",'Compiled-Additional'!M11))</f>
        <v/>
      </c>
    </row>
    <row r="60" spans="1:13" x14ac:dyDescent="0.25">
      <c r="A60" s="7" t="str">
        <f>IF('Compiled-Additional'!$D12=0,"",IF(ISBLANK('Compiled-Additional'!A12),"",'Compiled-Additional'!A12))</f>
        <v/>
      </c>
      <c r="B60" s="7" t="str">
        <f>IF('Compiled-Additional'!$D12=0,"",IF(ISBLANK('Compiled-Additional'!B12),"",'Compiled-Additional'!B12))</f>
        <v/>
      </c>
      <c r="C60" s="7" t="str">
        <f>IF('Compiled-Additional'!$D12=0,"",IF(ISBLANK('Compiled-Additional'!C12),"",'Compiled-Additional'!C12))</f>
        <v/>
      </c>
      <c r="D60" s="7" t="str">
        <f>IF('Compiled-Additional'!$D12=0,"",IF(ISBLANK('Compiled-Additional'!D12),"",'Compiled-Additional'!D12))</f>
        <v/>
      </c>
      <c r="E60" s="7" t="str">
        <f>IF('Compiled-Additional'!$D12=0,"",IF(ISBLANK('Compiled-Additional'!E12),"",'Compiled-Additional'!E12))</f>
        <v/>
      </c>
      <c r="F60" s="7" t="str">
        <f>IF('Compiled-Additional'!$F12=0,"",IF(ISBLANK('Compiled-Additional'!F12),"",'Compiled-Additional'!F12))</f>
        <v/>
      </c>
      <c r="G60" s="7" t="str">
        <f>IF('Compiled-Additional'!$D12=0,"",IF(ISBLANK('Compiled-Additional'!G12),"",'Compiled-Additional'!G12))</f>
        <v/>
      </c>
      <c r="H60" s="7" t="str">
        <f>IF('Compiled-Additional'!$D12=0,"",IF(ISBLANK('Compiled-Additional'!H12),"",'Compiled-Additional'!H12))</f>
        <v/>
      </c>
      <c r="I60" s="7" t="str">
        <f>IF('Compiled-Additional'!$D12=0,"",IF(ISBLANK('Compiled-Additional'!I12),"",'Compiled-Additional'!I12))</f>
        <v/>
      </c>
      <c r="J60" s="7" t="str">
        <f>IF('Compiled-Additional'!$D12=0,"",IF(ISBLANK('Compiled-Additional'!J12),"",'Compiled-Additional'!J12))</f>
        <v/>
      </c>
      <c r="K60" s="7" t="str">
        <f>IF('Compiled-Additional'!$D12=0,"",IF(ISBLANK('Compiled-Additional'!K12),"",'Compiled-Additional'!K12))</f>
        <v/>
      </c>
      <c r="L60" s="7" t="str">
        <f>IF('Compiled-Additional'!$D12=0,"",IF(ISBLANK('Compiled-Additional'!L12),"",'Compiled-Additional'!L12))</f>
        <v/>
      </c>
      <c r="M60" s="7" t="str">
        <f>IF('Compiled-Additional'!$D12=0,"",IF(ISBLANK('Compiled-Additional'!M12),"",'Compiled-Additional'!M12))</f>
        <v/>
      </c>
    </row>
    <row r="61" spans="1:13" x14ac:dyDescent="0.25">
      <c r="A61" s="7" t="str">
        <f>IF('Compiled-Additional'!$D13=0,"",IF(ISBLANK('Compiled-Additional'!A13),"",'Compiled-Additional'!A13))</f>
        <v/>
      </c>
      <c r="B61" s="7" t="str">
        <f>IF('Compiled-Additional'!$D13=0,"",IF(ISBLANK('Compiled-Additional'!B13),"",'Compiled-Additional'!B13))</f>
        <v/>
      </c>
      <c r="C61" s="7" t="str">
        <f>IF('Compiled-Additional'!$D13=0,"",IF(ISBLANK('Compiled-Additional'!C13),"",'Compiled-Additional'!C13))</f>
        <v/>
      </c>
      <c r="D61" s="7" t="str">
        <f>IF('Compiled-Additional'!$D13=0,"",IF(ISBLANK('Compiled-Additional'!D13),"",'Compiled-Additional'!D13))</f>
        <v/>
      </c>
      <c r="E61" s="7" t="str">
        <f>IF('Compiled-Additional'!$D13=0,"",IF(ISBLANK('Compiled-Additional'!E13),"",'Compiled-Additional'!E13))</f>
        <v/>
      </c>
      <c r="F61" s="7" t="str">
        <f>IF('Compiled-Additional'!$F13=0,"",IF(ISBLANK('Compiled-Additional'!F13),"",'Compiled-Additional'!F13))</f>
        <v/>
      </c>
      <c r="G61" s="7" t="str">
        <f>IF('Compiled-Additional'!$D13=0,"",IF(ISBLANK('Compiled-Additional'!G13),"",'Compiled-Additional'!G13))</f>
        <v/>
      </c>
      <c r="H61" s="7" t="str">
        <f>IF('Compiled-Additional'!$D13=0,"",IF(ISBLANK('Compiled-Additional'!H13),"",'Compiled-Additional'!H13))</f>
        <v/>
      </c>
      <c r="I61" s="7" t="str">
        <f>IF('Compiled-Additional'!$D13=0,"",IF(ISBLANK('Compiled-Additional'!I13),"",'Compiled-Additional'!I13))</f>
        <v/>
      </c>
      <c r="J61" s="7" t="str">
        <f>IF('Compiled-Additional'!$D13=0,"",IF(ISBLANK('Compiled-Additional'!J13),"",'Compiled-Additional'!J13))</f>
        <v/>
      </c>
      <c r="K61" s="7" t="str">
        <f>IF('Compiled-Additional'!$D13=0,"",IF(ISBLANK('Compiled-Additional'!K13),"",'Compiled-Additional'!K13))</f>
        <v/>
      </c>
      <c r="L61" s="7" t="str">
        <f>IF('Compiled-Additional'!$D13=0,"",IF(ISBLANK('Compiled-Additional'!L13),"",'Compiled-Additional'!L13))</f>
        <v/>
      </c>
      <c r="M61" s="7" t="str">
        <f>IF('Compiled-Additional'!$D13=0,"",IF(ISBLANK('Compiled-Additional'!M13),"",'Compiled-Additional'!M13))</f>
        <v/>
      </c>
    </row>
    <row r="62" spans="1:13" x14ac:dyDescent="0.25">
      <c r="A62" s="7" t="str">
        <f>IF('Compiled-Additional'!$D14=0,"",IF(ISBLANK('Compiled-Additional'!A14),"",'Compiled-Additional'!A14))</f>
        <v/>
      </c>
      <c r="B62" s="7" t="str">
        <f>IF('Compiled-Additional'!$D14=0,"",IF(ISBLANK('Compiled-Additional'!B14),"",'Compiled-Additional'!B14))</f>
        <v/>
      </c>
      <c r="C62" s="7" t="str">
        <f>IF('Compiled-Additional'!$D14=0,"",IF(ISBLANK('Compiled-Additional'!C14),"",'Compiled-Additional'!C14))</f>
        <v/>
      </c>
      <c r="D62" s="7" t="str">
        <f>IF('Compiled-Additional'!$D14=0,"",IF(ISBLANK('Compiled-Additional'!D14),"",'Compiled-Additional'!D14))</f>
        <v/>
      </c>
      <c r="E62" s="7" t="str">
        <f>IF('Compiled-Additional'!$D14=0,"",IF(ISBLANK('Compiled-Additional'!E14),"",'Compiled-Additional'!E14))</f>
        <v/>
      </c>
      <c r="F62" s="7" t="str">
        <f>IF('Compiled-Additional'!$F14=0,"",IF(ISBLANK('Compiled-Additional'!F14),"",'Compiled-Additional'!F14))</f>
        <v/>
      </c>
      <c r="G62" s="7" t="str">
        <f>IF('Compiled-Additional'!$D14=0,"",IF(ISBLANK('Compiled-Additional'!G14),"",'Compiled-Additional'!G14))</f>
        <v/>
      </c>
      <c r="H62" s="7" t="str">
        <f>IF('Compiled-Additional'!$D14=0,"",IF(ISBLANK('Compiled-Additional'!H14),"",'Compiled-Additional'!H14))</f>
        <v/>
      </c>
      <c r="I62" s="7" t="str">
        <f>IF('Compiled-Additional'!$D14=0,"",IF(ISBLANK('Compiled-Additional'!I14),"",'Compiled-Additional'!I14))</f>
        <v/>
      </c>
      <c r="J62" s="7" t="str">
        <f>IF('Compiled-Additional'!$D14=0,"",IF(ISBLANK('Compiled-Additional'!J14),"",'Compiled-Additional'!J14))</f>
        <v/>
      </c>
      <c r="K62" s="7" t="str">
        <f>IF('Compiled-Additional'!$D14=0,"",IF(ISBLANK('Compiled-Additional'!K14),"",'Compiled-Additional'!K14))</f>
        <v/>
      </c>
      <c r="L62" s="7" t="str">
        <f>IF('Compiled-Additional'!$D14=0,"",IF(ISBLANK('Compiled-Additional'!L14),"",'Compiled-Additional'!L14))</f>
        <v/>
      </c>
      <c r="M62" s="7" t="str">
        <f>IF('Compiled-Additional'!$D14=0,"",IF(ISBLANK('Compiled-Additional'!M14),"",'Compiled-Additional'!M14))</f>
        <v/>
      </c>
    </row>
    <row r="63" spans="1:13" x14ac:dyDescent="0.25">
      <c r="A63" s="7" t="str">
        <f>IF('Compiled-Additional'!$D15=0,"",IF(ISBLANK('Compiled-Additional'!A15),"",'Compiled-Additional'!A15))</f>
        <v/>
      </c>
      <c r="B63" s="7" t="str">
        <f>IF('Compiled-Additional'!$D15=0,"",IF(ISBLANK('Compiled-Additional'!B15),"",'Compiled-Additional'!B15))</f>
        <v/>
      </c>
      <c r="C63" s="7" t="str">
        <f>IF('Compiled-Additional'!$D15=0,"",IF(ISBLANK('Compiled-Additional'!C15),"",'Compiled-Additional'!C15))</f>
        <v/>
      </c>
      <c r="D63" s="7" t="str">
        <f>IF('Compiled-Additional'!$D15=0,"",IF(ISBLANK('Compiled-Additional'!D15),"",'Compiled-Additional'!D15))</f>
        <v/>
      </c>
      <c r="E63" s="7" t="str">
        <f>IF('Compiled-Additional'!$D15=0,"",IF(ISBLANK('Compiled-Additional'!E15),"",'Compiled-Additional'!E15))</f>
        <v/>
      </c>
      <c r="F63" s="7" t="str">
        <f>IF('Compiled-Additional'!$F15=0,"",IF(ISBLANK('Compiled-Additional'!F15),"",'Compiled-Additional'!F15))</f>
        <v/>
      </c>
      <c r="G63" s="7" t="str">
        <f>IF('Compiled-Additional'!$D15=0,"",IF(ISBLANK('Compiled-Additional'!G15),"",'Compiled-Additional'!G15))</f>
        <v/>
      </c>
      <c r="H63" s="7" t="str">
        <f>IF('Compiled-Additional'!$D15=0,"",IF(ISBLANK('Compiled-Additional'!H15),"",'Compiled-Additional'!H15))</f>
        <v/>
      </c>
      <c r="I63" s="7" t="str">
        <f>IF('Compiled-Additional'!$D15=0,"",IF(ISBLANK('Compiled-Additional'!I15),"",'Compiled-Additional'!I15))</f>
        <v/>
      </c>
      <c r="J63" s="7" t="str">
        <f>IF('Compiled-Additional'!$D15=0,"",IF(ISBLANK('Compiled-Additional'!J15),"",'Compiled-Additional'!J15))</f>
        <v/>
      </c>
      <c r="K63" s="7" t="str">
        <f>IF('Compiled-Additional'!$D15=0,"",IF(ISBLANK('Compiled-Additional'!K15),"",'Compiled-Additional'!K15))</f>
        <v/>
      </c>
      <c r="L63" s="7" t="str">
        <f>IF('Compiled-Additional'!$D15=0,"",IF(ISBLANK('Compiled-Additional'!L15),"",'Compiled-Additional'!L15))</f>
        <v/>
      </c>
      <c r="M63" s="7" t="str">
        <f>IF('Compiled-Additional'!$D15=0,"",IF(ISBLANK('Compiled-Additional'!M15),"",'Compiled-Additional'!M15))</f>
        <v/>
      </c>
    </row>
    <row r="64" spans="1:13" x14ac:dyDescent="0.25">
      <c r="A64" s="7" t="str">
        <f>IF('Compiled-Additional'!$D16=0,"",IF(ISBLANK('Compiled-Additional'!A16),"",'Compiled-Additional'!A16))</f>
        <v/>
      </c>
      <c r="B64" s="7" t="str">
        <f>IF('Compiled-Additional'!$D16=0,"",IF(ISBLANK('Compiled-Additional'!B16),"",'Compiled-Additional'!B16))</f>
        <v/>
      </c>
      <c r="C64" s="7" t="str">
        <f>IF('Compiled-Additional'!$D16=0,"",IF(ISBLANK('Compiled-Additional'!C16),"",'Compiled-Additional'!C16))</f>
        <v/>
      </c>
      <c r="D64" s="7" t="str">
        <f>IF('Compiled-Additional'!$D16=0,"",IF(ISBLANK('Compiled-Additional'!D16),"",'Compiled-Additional'!D16))</f>
        <v/>
      </c>
      <c r="E64" s="7" t="str">
        <f>IF('Compiled-Additional'!$D16=0,"",IF(ISBLANK('Compiled-Additional'!E16),"",'Compiled-Additional'!E16))</f>
        <v/>
      </c>
      <c r="F64" s="7" t="str">
        <f>IF('Compiled-Additional'!$F16=0,"",IF(ISBLANK('Compiled-Additional'!F16),"",'Compiled-Additional'!F16))</f>
        <v/>
      </c>
      <c r="G64" s="7" t="str">
        <f>IF('Compiled-Additional'!$D16=0,"",IF(ISBLANK('Compiled-Additional'!G16),"",'Compiled-Additional'!G16))</f>
        <v/>
      </c>
      <c r="H64" s="7" t="str">
        <f>IF('Compiled-Additional'!$D16=0,"",IF(ISBLANK('Compiled-Additional'!H16),"",'Compiled-Additional'!H16))</f>
        <v/>
      </c>
      <c r="I64" s="7" t="str">
        <f>IF('Compiled-Additional'!$D16=0,"",IF(ISBLANK('Compiled-Additional'!I16),"",'Compiled-Additional'!I16))</f>
        <v/>
      </c>
      <c r="J64" s="7" t="str">
        <f>IF('Compiled-Additional'!$D16=0,"",IF(ISBLANK('Compiled-Additional'!J16),"",'Compiled-Additional'!J16))</f>
        <v/>
      </c>
      <c r="K64" s="7" t="str">
        <f>IF('Compiled-Additional'!$D16=0,"",IF(ISBLANK('Compiled-Additional'!K16),"",'Compiled-Additional'!K16))</f>
        <v/>
      </c>
      <c r="L64" s="7" t="str">
        <f>IF('Compiled-Additional'!$D16=0,"",IF(ISBLANK('Compiled-Additional'!L16),"",'Compiled-Additional'!L16))</f>
        <v/>
      </c>
      <c r="M64" s="7" t="str">
        <f>IF('Compiled-Additional'!$D16=0,"",IF(ISBLANK('Compiled-Additional'!M16),"",'Compiled-Additional'!M16))</f>
        <v/>
      </c>
    </row>
    <row r="65" spans="1:13" x14ac:dyDescent="0.25">
      <c r="A65" s="7" t="str">
        <f>IF('Compiled-Additional'!$D17=0,"",IF(ISBLANK('Compiled-Additional'!A17),"",'Compiled-Additional'!A17))</f>
        <v/>
      </c>
      <c r="B65" s="7" t="str">
        <f>IF('Compiled-Additional'!$D17=0,"",IF(ISBLANK('Compiled-Additional'!B17),"",'Compiled-Additional'!B17))</f>
        <v/>
      </c>
      <c r="C65" s="7" t="str">
        <f>IF('Compiled-Additional'!$D17=0,"",IF(ISBLANK('Compiled-Additional'!C17),"",'Compiled-Additional'!C17))</f>
        <v/>
      </c>
      <c r="D65" s="7" t="str">
        <f>IF('Compiled-Additional'!$D17=0,"",IF(ISBLANK('Compiled-Additional'!D17),"",'Compiled-Additional'!D17))</f>
        <v/>
      </c>
      <c r="E65" s="7" t="str">
        <f>IF('Compiled-Additional'!$D17=0,"",IF(ISBLANK('Compiled-Additional'!E17),"",'Compiled-Additional'!E17))</f>
        <v/>
      </c>
      <c r="F65" s="7" t="str">
        <f>IF('Compiled-Additional'!$F17=0,"",IF(ISBLANK('Compiled-Additional'!F17),"",'Compiled-Additional'!F17))</f>
        <v/>
      </c>
      <c r="G65" s="7" t="str">
        <f>IF('Compiled-Additional'!$D17=0,"",IF(ISBLANK('Compiled-Additional'!G17),"",'Compiled-Additional'!G17))</f>
        <v/>
      </c>
      <c r="H65" s="7" t="str">
        <f>IF('Compiled-Additional'!$D17=0,"",IF(ISBLANK('Compiled-Additional'!H17),"",'Compiled-Additional'!H17))</f>
        <v/>
      </c>
      <c r="I65" s="7" t="str">
        <f>IF('Compiled-Additional'!$D17=0,"",IF(ISBLANK('Compiled-Additional'!I17),"",'Compiled-Additional'!I17))</f>
        <v/>
      </c>
      <c r="J65" s="7" t="str">
        <f>IF('Compiled-Additional'!$D17=0,"",IF(ISBLANK('Compiled-Additional'!J17),"",'Compiled-Additional'!J17))</f>
        <v/>
      </c>
      <c r="K65" s="7" t="str">
        <f>IF('Compiled-Additional'!$D17=0,"",IF(ISBLANK('Compiled-Additional'!K17),"",'Compiled-Additional'!K17))</f>
        <v/>
      </c>
      <c r="L65" s="7" t="str">
        <f>IF('Compiled-Additional'!$D17=0,"",IF(ISBLANK('Compiled-Additional'!L17),"",'Compiled-Additional'!L17))</f>
        <v/>
      </c>
      <c r="M65" s="7" t="str">
        <f>IF('Compiled-Additional'!$D17=0,"",IF(ISBLANK('Compiled-Additional'!M17),"",'Compiled-Additional'!M17))</f>
        <v/>
      </c>
    </row>
    <row r="66" spans="1:13" x14ac:dyDescent="0.25">
      <c r="A66" s="7" t="str">
        <f>IF('Compiled-Additional'!$D18=0,"",IF(ISBLANK('Compiled-Additional'!A18),"",'Compiled-Additional'!A18))</f>
        <v/>
      </c>
      <c r="B66" s="7" t="str">
        <f>IF('Compiled-Additional'!$D18=0,"",IF(ISBLANK('Compiled-Additional'!B18),"",'Compiled-Additional'!B18))</f>
        <v/>
      </c>
      <c r="C66" s="7" t="str">
        <f>IF('Compiled-Additional'!$D18=0,"",IF(ISBLANK('Compiled-Additional'!C18),"",'Compiled-Additional'!C18))</f>
        <v/>
      </c>
      <c r="D66" s="7" t="str">
        <f>IF('Compiled-Additional'!$D18=0,"",IF(ISBLANK('Compiled-Additional'!D18),"",'Compiled-Additional'!D18))</f>
        <v/>
      </c>
      <c r="E66" s="7" t="str">
        <f>IF('Compiled-Additional'!$D18=0,"",IF(ISBLANK('Compiled-Additional'!E18),"",'Compiled-Additional'!E18))</f>
        <v/>
      </c>
      <c r="F66" s="7" t="str">
        <f>IF('Compiled-Additional'!$F18=0,"",IF(ISBLANK('Compiled-Additional'!F18),"",'Compiled-Additional'!F18))</f>
        <v/>
      </c>
      <c r="G66" s="7" t="str">
        <f>IF('Compiled-Additional'!$D18=0,"",IF(ISBLANK('Compiled-Additional'!G18),"",'Compiled-Additional'!G18))</f>
        <v/>
      </c>
      <c r="H66" s="7" t="str">
        <f>IF('Compiled-Additional'!$D18=0,"",IF(ISBLANK('Compiled-Additional'!H18),"",'Compiled-Additional'!H18))</f>
        <v/>
      </c>
      <c r="I66" s="7" t="str">
        <f>IF('Compiled-Additional'!$D18=0,"",IF(ISBLANK('Compiled-Additional'!I18),"",'Compiled-Additional'!I18))</f>
        <v/>
      </c>
      <c r="J66" s="7" t="str">
        <f>IF('Compiled-Additional'!$D18=0,"",IF(ISBLANK('Compiled-Additional'!J18),"",'Compiled-Additional'!J18))</f>
        <v/>
      </c>
      <c r="K66" s="7" t="str">
        <f>IF('Compiled-Additional'!$D18=0,"",IF(ISBLANK('Compiled-Additional'!K18),"",'Compiled-Additional'!K18))</f>
        <v/>
      </c>
      <c r="L66" s="7" t="str">
        <f>IF('Compiled-Additional'!$D18=0,"",IF(ISBLANK('Compiled-Additional'!L18),"",'Compiled-Additional'!L18))</f>
        <v/>
      </c>
      <c r="M66" s="7" t="str">
        <f>IF('Compiled-Additional'!$D18=0,"",IF(ISBLANK('Compiled-Additional'!M18),"",'Compiled-Additional'!M18))</f>
        <v/>
      </c>
    </row>
    <row r="67" spans="1:13" x14ac:dyDescent="0.25">
      <c r="A67" s="7" t="str">
        <f>IF('Compiled-Additional'!$D19=0,"",IF(ISBLANK('Compiled-Additional'!A19),"",'Compiled-Additional'!A19))</f>
        <v/>
      </c>
      <c r="B67" s="7" t="str">
        <f>IF('Compiled-Additional'!$D19=0,"",IF(ISBLANK('Compiled-Additional'!B19),"",'Compiled-Additional'!B19))</f>
        <v/>
      </c>
      <c r="C67" s="7" t="str">
        <f>IF('Compiled-Additional'!$D19=0,"",IF(ISBLANK('Compiled-Additional'!C19),"",'Compiled-Additional'!C19))</f>
        <v/>
      </c>
      <c r="D67" s="7" t="str">
        <f>IF('Compiled-Additional'!$D19=0,"",IF(ISBLANK('Compiled-Additional'!D19),"",'Compiled-Additional'!D19))</f>
        <v/>
      </c>
      <c r="E67" s="7" t="str">
        <f>IF('Compiled-Additional'!$D19=0,"",IF(ISBLANK('Compiled-Additional'!E19),"",'Compiled-Additional'!E19))</f>
        <v/>
      </c>
      <c r="F67" s="7" t="str">
        <f>IF('Compiled-Additional'!$F19=0,"",IF(ISBLANK('Compiled-Additional'!F19),"",'Compiled-Additional'!F19))</f>
        <v/>
      </c>
      <c r="G67" s="7" t="str">
        <f>IF('Compiled-Additional'!$D19=0,"",IF(ISBLANK('Compiled-Additional'!G19),"",'Compiled-Additional'!G19))</f>
        <v/>
      </c>
      <c r="H67" s="7" t="str">
        <f>IF('Compiled-Additional'!$D19=0,"",IF(ISBLANK('Compiled-Additional'!H19),"",'Compiled-Additional'!H19))</f>
        <v/>
      </c>
      <c r="I67" s="7" t="str">
        <f>IF('Compiled-Additional'!$D19=0,"",IF(ISBLANK('Compiled-Additional'!I19),"",'Compiled-Additional'!I19))</f>
        <v/>
      </c>
      <c r="J67" s="7" t="str">
        <f>IF('Compiled-Additional'!$D19=0,"",IF(ISBLANK('Compiled-Additional'!J19),"",'Compiled-Additional'!J19))</f>
        <v/>
      </c>
      <c r="K67" s="7" t="str">
        <f>IF('Compiled-Additional'!$D19=0,"",IF(ISBLANK('Compiled-Additional'!K19),"",'Compiled-Additional'!K19))</f>
        <v/>
      </c>
      <c r="L67" s="7" t="str">
        <f>IF('Compiled-Additional'!$D19=0,"",IF(ISBLANK('Compiled-Additional'!L19),"",'Compiled-Additional'!L19))</f>
        <v/>
      </c>
      <c r="M67" s="7" t="str">
        <f>IF('Compiled-Additional'!$D19=0,"",IF(ISBLANK('Compiled-Additional'!M19),"",'Compiled-Additional'!M19))</f>
        <v/>
      </c>
    </row>
    <row r="68" spans="1:13" x14ac:dyDescent="0.25">
      <c r="A68" s="7" t="str">
        <f>IF('Compiled-Additional'!$D20=0,"",IF(ISBLANK('Compiled-Additional'!A20),"",'Compiled-Additional'!A20))</f>
        <v/>
      </c>
      <c r="B68" s="7" t="str">
        <f>IF('Compiled-Additional'!$D20=0,"",IF(ISBLANK('Compiled-Additional'!B20),"",'Compiled-Additional'!B20))</f>
        <v/>
      </c>
      <c r="C68" s="7" t="str">
        <f>IF('Compiled-Additional'!$D20=0,"",IF(ISBLANK('Compiled-Additional'!C20),"",'Compiled-Additional'!C20))</f>
        <v/>
      </c>
      <c r="D68" s="7" t="str">
        <f>IF('Compiled-Additional'!$D20=0,"",IF(ISBLANK('Compiled-Additional'!D20),"",'Compiled-Additional'!D20))</f>
        <v/>
      </c>
      <c r="E68" s="7" t="str">
        <f>IF('Compiled-Additional'!$D20=0,"",IF(ISBLANK('Compiled-Additional'!E20),"",'Compiled-Additional'!E20))</f>
        <v/>
      </c>
      <c r="F68" s="7" t="str">
        <f>IF('Compiled-Additional'!$F20=0,"",IF(ISBLANK('Compiled-Additional'!F20),"",'Compiled-Additional'!F20))</f>
        <v/>
      </c>
      <c r="G68" s="7" t="str">
        <f>IF('Compiled-Additional'!$D20=0,"",IF(ISBLANK('Compiled-Additional'!G20),"",'Compiled-Additional'!G20))</f>
        <v/>
      </c>
      <c r="H68" s="7" t="str">
        <f>IF('Compiled-Additional'!$D20=0,"",IF(ISBLANK('Compiled-Additional'!H20),"",'Compiled-Additional'!H20))</f>
        <v/>
      </c>
      <c r="I68" s="7" t="str">
        <f>IF('Compiled-Additional'!$D20=0,"",IF(ISBLANK('Compiled-Additional'!I20),"",'Compiled-Additional'!I20))</f>
        <v/>
      </c>
      <c r="J68" s="7" t="str">
        <f>IF('Compiled-Additional'!$D20=0,"",IF(ISBLANK('Compiled-Additional'!J20),"",'Compiled-Additional'!J20))</f>
        <v/>
      </c>
      <c r="K68" s="7" t="str">
        <f>IF('Compiled-Additional'!$D20=0,"",IF(ISBLANK('Compiled-Additional'!K20),"",'Compiled-Additional'!K20))</f>
        <v/>
      </c>
      <c r="L68" s="7" t="str">
        <f>IF('Compiled-Additional'!$D20=0,"",IF(ISBLANK('Compiled-Additional'!L20),"",'Compiled-Additional'!L20))</f>
        <v/>
      </c>
      <c r="M68" s="7" t="str">
        <f>IF('Compiled-Additional'!$D20=0,"",IF(ISBLANK('Compiled-Additional'!M20),"",'Compiled-Additional'!M20))</f>
        <v/>
      </c>
    </row>
    <row r="69" spans="1:13" x14ac:dyDescent="0.25">
      <c r="A69" s="7" t="str">
        <f>IF('Compiled-Additional'!$D21=0,"",IF(ISBLANK('Compiled-Additional'!A21),"",'Compiled-Additional'!A21))</f>
        <v/>
      </c>
      <c r="B69" s="7" t="str">
        <f>IF('Compiled-Additional'!$D21=0,"",IF(ISBLANK('Compiled-Additional'!B21),"",'Compiled-Additional'!B21))</f>
        <v/>
      </c>
      <c r="C69" s="7" t="str">
        <f>IF('Compiled-Additional'!$D21=0,"",IF(ISBLANK('Compiled-Additional'!C21),"",'Compiled-Additional'!C21))</f>
        <v/>
      </c>
      <c r="D69" s="7" t="str">
        <f>IF('Compiled-Additional'!$D21=0,"",IF(ISBLANK('Compiled-Additional'!D21),"",'Compiled-Additional'!D21))</f>
        <v/>
      </c>
      <c r="E69" s="7" t="str">
        <f>IF('Compiled-Additional'!$D21=0,"",IF(ISBLANK('Compiled-Additional'!E21),"",'Compiled-Additional'!E21))</f>
        <v/>
      </c>
      <c r="F69" s="7" t="str">
        <f>IF('Compiled-Additional'!$F21=0,"",IF(ISBLANK('Compiled-Additional'!F21),"",'Compiled-Additional'!F21))</f>
        <v/>
      </c>
      <c r="G69" s="7" t="str">
        <f>IF('Compiled-Additional'!$D21=0,"",IF(ISBLANK('Compiled-Additional'!G21),"",'Compiled-Additional'!G21))</f>
        <v/>
      </c>
      <c r="H69" s="7" t="str">
        <f>IF('Compiled-Additional'!$D21=0,"",IF(ISBLANK('Compiled-Additional'!H21),"",'Compiled-Additional'!H21))</f>
        <v/>
      </c>
      <c r="I69" s="7" t="str">
        <f>IF('Compiled-Additional'!$D21=0,"",IF(ISBLANK('Compiled-Additional'!I21),"",'Compiled-Additional'!I21))</f>
        <v/>
      </c>
      <c r="J69" s="7" t="str">
        <f>IF('Compiled-Additional'!$D21=0,"",IF(ISBLANK('Compiled-Additional'!J21),"",'Compiled-Additional'!J21))</f>
        <v/>
      </c>
      <c r="K69" s="7" t="str">
        <f>IF('Compiled-Additional'!$D21=0,"",IF(ISBLANK('Compiled-Additional'!K21),"",'Compiled-Additional'!K21))</f>
        <v/>
      </c>
      <c r="L69" s="7" t="str">
        <f>IF('Compiled-Additional'!$D21=0,"",IF(ISBLANK('Compiled-Additional'!L21),"",'Compiled-Additional'!L21))</f>
        <v/>
      </c>
      <c r="M69" s="7" t="str">
        <f>IF('Compiled-Additional'!$D21=0,"",IF(ISBLANK('Compiled-Additional'!M21),"",'Compiled-Additional'!M21))</f>
        <v/>
      </c>
    </row>
    <row r="70" spans="1:13" x14ac:dyDescent="0.25">
      <c r="A70" s="7" t="str">
        <f>IF('Compiled-Additional'!$D22=0,"",IF(ISBLANK('Compiled-Additional'!A22),"",'Compiled-Additional'!A22))</f>
        <v/>
      </c>
      <c r="B70" s="7" t="str">
        <f>IF('Compiled-Additional'!$D22=0,"",IF(ISBLANK('Compiled-Additional'!B22),"",'Compiled-Additional'!B22))</f>
        <v/>
      </c>
      <c r="C70" s="7" t="str">
        <f>IF('Compiled-Additional'!$D22=0,"",IF(ISBLANK('Compiled-Additional'!C22),"",'Compiled-Additional'!C22))</f>
        <v/>
      </c>
      <c r="D70" s="7" t="str">
        <f>IF('Compiled-Additional'!$D22=0,"",IF(ISBLANK('Compiled-Additional'!D22),"",'Compiled-Additional'!D22))</f>
        <v/>
      </c>
      <c r="E70" s="7" t="str">
        <f>IF('Compiled-Additional'!$D22=0,"",IF(ISBLANK('Compiled-Additional'!E22),"",'Compiled-Additional'!E22))</f>
        <v/>
      </c>
      <c r="F70" s="7" t="str">
        <f>IF('Compiled-Additional'!$F22=0,"",IF(ISBLANK('Compiled-Additional'!F22),"",'Compiled-Additional'!F22))</f>
        <v/>
      </c>
      <c r="G70" s="7" t="str">
        <f>IF('Compiled-Additional'!$D22=0,"",IF(ISBLANK('Compiled-Additional'!G22),"",'Compiled-Additional'!G22))</f>
        <v/>
      </c>
      <c r="H70" s="7" t="str">
        <f>IF('Compiled-Additional'!$D22=0,"",IF(ISBLANK('Compiled-Additional'!H22),"",'Compiled-Additional'!H22))</f>
        <v/>
      </c>
      <c r="I70" s="7" t="str">
        <f>IF('Compiled-Additional'!$D22=0,"",IF(ISBLANK('Compiled-Additional'!I22),"",'Compiled-Additional'!I22))</f>
        <v/>
      </c>
      <c r="J70" s="7" t="str">
        <f>IF('Compiled-Additional'!$D22=0,"",IF(ISBLANK('Compiled-Additional'!J22),"",'Compiled-Additional'!J22))</f>
        <v/>
      </c>
      <c r="K70" s="7" t="str">
        <f>IF('Compiled-Additional'!$D22=0,"",IF(ISBLANK('Compiled-Additional'!K22),"",'Compiled-Additional'!K22))</f>
        <v/>
      </c>
      <c r="L70" s="7" t="str">
        <f>IF('Compiled-Additional'!$D22=0,"",IF(ISBLANK('Compiled-Additional'!L22),"",'Compiled-Additional'!L22))</f>
        <v/>
      </c>
      <c r="M70" s="7" t="str">
        <f>IF('Compiled-Additional'!$D22=0,"",IF(ISBLANK('Compiled-Additional'!M22),"",'Compiled-Additional'!M22))</f>
        <v/>
      </c>
    </row>
    <row r="71" spans="1:13" x14ac:dyDescent="0.25">
      <c r="A71" s="7" t="str">
        <f>IF('Compiled-Additional'!$D23=0,"",IF(ISBLANK('Compiled-Additional'!A23),"",'Compiled-Additional'!A23))</f>
        <v/>
      </c>
      <c r="B71" s="7" t="str">
        <f>IF('Compiled-Additional'!$D23=0,"",IF(ISBLANK('Compiled-Additional'!B23),"",'Compiled-Additional'!B23))</f>
        <v/>
      </c>
      <c r="C71" s="7" t="str">
        <f>IF('Compiled-Additional'!$D23=0,"",IF(ISBLANK('Compiled-Additional'!C23),"",'Compiled-Additional'!C23))</f>
        <v/>
      </c>
      <c r="D71" s="7" t="str">
        <f>IF('Compiled-Additional'!$D23=0,"",IF(ISBLANK('Compiled-Additional'!D23),"",'Compiled-Additional'!D23))</f>
        <v/>
      </c>
      <c r="E71" s="7" t="str">
        <f>IF('Compiled-Additional'!$D23=0,"",IF(ISBLANK('Compiled-Additional'!E23),"",'Compiled-Additional'!E23))</f>
        <v/>
      </c>
      <c r="F71" s="7" t="str">
        <f>IF('Compiled-Additional'!$F23=0,"",IF(ISBLANK('Compiled-Additional'!F23),"",'Compiled-Additional'!F23))</f>
        <v/>
      </c>
      <c r="G71" s="7" t="str">
        <f>IF('Compiled-Additional'!$D23=0,"",IF(ISBLANK('Compiled-Additional'!G23),"",'Compiled-Additional'!G23))</f>
        <v/>
      </c>
      <c r="H71" s="7" t="str">
        <f>IF('Compiled-Additional'!$D23=0,"",IF(ISBLANK('Compiled-Additional'!H23),"",'Compiled-Additional'!H23))</f>
        <v/>
      </c>
      <c r="I71" s="7" t="str">
        <f>IF('Compiled-Additional'!$D23=0,"",IF(ISBLANK('Compiled-Additional'!I23),"",'Compiled-Additional'!I23))</f>
        <v/>
      </c>
      <c r="J71" s="7" t="str">
        <f>IF('Compiled-Additional'!$D23=0,"",IF(ISBLANK('Compiled-Additional'!J23),"",'Compiled-Additional'!J23))</f>
        <v/>
      </c>
      <c r="K71" s="7" t="str">
        <f>IF('Compiled-Additional'!$D23=0,"",IF(ISBLANK('Compiled-Additional'!K23),"",'Compiled-Additional'!K23))</f>
        <v/>
      </c>
      <c r="L71" s="7" t="str">
        <f>IF('Compiled-Additional'!$D23=0,"",IF(ISBLANK('Compiled-Additional'!L23),"",'Compiled-Additional'!L23))</f>
        <v/>
      </c>
      <c r="M71" s="7" t="str">
        <f>IF('Compiled-Additional'!$D23=0,"",IF(ISBLANK('Compiled-Additional'!M23),"",'Compiled-Additional'!M23))</f>
        <v/>
      </c>
    </row>
    <row r="72" spans="1:13" x14ac:dyDescent="0.25">
      <c r="A72" s="7" t="str">
        <f>IF('Compiled-Additional'!$D24=0,"",IF(ISBLANK('Compiled-Additional'!A24),"",'Compiled-Additional'!A24))</f>
        <v/>
      </c>
      <c r="B72" s="7" t="str">
        <f>IF('Compiled-Additional'!$D24=0,"",IF(ISBLANK('Compiled-Additional'!B24),"",'Compiled-Additional'!B24))</f>
        <v/>
      </c>
      <c r="C72" s="7" t="str">
        <f>IF('Compiled-Additional'!$D24=0,"",IF(ISBLANK('Compiled-Additional'!C24),"",'Compiled-Additional'!C24))</f>
        <v/>
      </c>
      <c r="D72" s="7" t="str">
        <f>IF('Compiled-Additional'!$D24=0,"",IF(ISBLANK('Compiled-Additional'!D24),"",'Compiled-Additional'!D24))</f>
        <v/>
      </c>
      <c r="E72" s="7" t="str">
        <f>IF('Compiled-Additional'!$D24=0,"",IF(ISBLANK('Compiled-Additional'!E24),"",'Compiled-Additional'!E24))</f>
        <v/>
      </c>
      <c r="F72" s="7" t="str">
        <f>IF('Compiled-Additional'!$F24=0,"",IF(ISBLANK('Compiled-Additional'!F24),"",'Compiled-Additional'!F24))</f>
        <v/>
      </c>
      <c r="G72" s="7" t="str">
        <f>IF('Compiled-Additional'!$D24=0,"",IF(ISBLANK('Compiled-Additional'!G24),"",'Compiled-Additional'!G24))</f>
        <v/>
      </c>
      <c r="H72" s="7" t="str">
        <f>IF('Compiled-Additional'!$D24=0,"",IF(ISBLANK('Compiled-Additional'!H24),"",'Compiled-Additional'!H24))</f>
        <v/>
      </c>
      <c r="I72" s="7" t="str">
        <f>IF('Compiled-Additional'!$D24=0,"",IF(ISBLANK('Compiled-Additional'!I24),"",'Compiled-Additional'!I24))</f>
        <v/>
      </c>
      <c r="J72" s="7" t="str">
        <f>IF('Compiled-Additional'!$D24=0,"",IF(ISBLANK('Compiled-Additional'!J24),"",'Compiled-Additional'!J24))</f>
        <v/>
      </c>
      <c r="K72" s="7" t="str">
        <f>IF('Compiled-Additional'!$D24=0,"",IF(ISBLANK('Compiled-Additional'!K24),"",'Compiled-Additional'!K24))</f>
        <v/>
      </c>
      <c r="L72" s="7" t="str">
        <f>IF('Compiled-Additional'!$D24=0,"",IF(ISBLANK('Compiled-Additional'!L24),"",'Compiled-Additional'!L24))</f>
        <v/>
      </c>
      <c r="M72" s="7" t="str">
        <f>IF('Compiled-Additional'!$D24=0,"",IF(ISBLANK('Compiled-Additional'!M24),"",'Compiled-Additional'!M24))</f>
        <v/>
      </c>
    </row>
    <row r="73" spans="1:13" x14ac:dyDescent="0.25">
      <c r="A73" s="7" t="str">
        <f>IF('Compiled-Additional'!$D25=0,"",IF(ISBLANK('Compiled-Additional'!A25),"",'Compiled-Additional'!A25))</f>
        <v/>
      </c>
      <c r="B73" s="7" t="str">
        <f>IF('Compiled-Additional'!$D25=0,"",IF(ISBLANK('Compiled-Additional'!B25),"",'Compiled-Additional'!B25))</f>
        <v/>
      </c>
      <c r="C73" s="7" t="str">
        <f>IF('Compiled-Additional'!$D25=0,"",IF(ISBLANK('Compiled-Additional'!C25),"",'Compiled-Additional'!C25))</f>
        <v/>
      </c>
      <c r="D73" s="7" t="str">
        <f>IF('Compiled-Additional'!$D25=0,"",IF(ISBLANK('Compiled-Additional'!D25),"",'Compiled-Additional'!D25))</f>
        <v/>
      </c>
      <c r="E73" s="7" t="str">
        <f>IF('Compiled-Additional'!$D25=0,"",IF(ISBLANK('Compiled-Additional'!E25),"",'Compiled-Additional'!E25))</f>
        <v/>
      </c>
      <c r="F73" s="7" t="str">
        <f>IF('Compiled-Additional'!$F25=0,"",IF(ISBLANK('Compiled-Additional'!F25),"",'Compiled-Additional'!F25))</f>
        <v/>
      </c>
      <c r="G73" s="7" t="str">
        <f>IF('Compiled-Additional'!$D25=0,"",IF(ISBLANK('Compiled-Additional'!G25),"",'Compiled-Additional'!G25))</f>
        <v/>
      </c>
      <c r="H73" s="7" t="str">
        <f>IF('Compiled-Additional'!$D25=0,"",IF(ISBLANK('Compiled-Additional'!H25),"",'Compiled-Additional'!H25))</f>
        <v/>
      </c>
      <c r="I73" s="7" t="str">
        <f>IF('Compiled-Additional'!$D25=0,"",IF(ISBLANK('Compiled-Additional'!I25),"",'Compiled-Additional'!I25))</f>
        <v/>
      </c>
      <c r="J73" s="7" t="str">
        <f>IF('Compiled-Additional'!$D25=0,"",IF(ISBLANK('Compiled-Additional'!J25),"",'Compiled-Additional'!J25))</f>
        <v/>
      </c>
      <c r="K73" s="7" t="str">
        <f>IF('Compiled-Additional'!$D25=0,"",IF(ISBLANK('Compiled-Additional'!K25),"",'Compiled-Additional'!K25))</f>
        <v/>
      </c>
      <c r="L73" s="7" t="str">
        <f>IF('Compiled-Additional'!$D25=0,"",IF(ISBLANK('Compiled-Additional'!L25),"",'Compiled-Additional'!L25))</f>
        <v/>
      </c>
      <c r="M73" s="7" t="str">
        <f>IF('Compiled-Additional'!$D25=0,"",IF(ISBLANK('Compiled-Additional'!M25),"",'Compiled-Additional'!M25))</f>
        <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9950E74566BA4A9E496115F2145A35" ma:contentTypeVersion="58" ma:contentTypeDescription="Create a new document." ma:contentTypeScope="" ma:versionID="161bcfef7df5a2f6a2b909aad05ef5c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83044a9-a286-4394-88a4-9e6f987db6ba" xmlns:ns6="53234b3b-bd85-46f9-96f0-0025e43774af" targetNamespace="http://schemas.microsoft.com/office/2006/metadata/properties" ma:root="true" ma:fieldsID="0fe18708bff5b487117e5e842fbd8cf9" ns1:_="" ns2:_="" ns3:_="" ns4:_="" ns5:_="" ns6:_="">
    <xsd:import namespace="http://schemas.microsoft.com/sharepoint/v3"/>
    <xsd:import namespace="4ffa91fb-a0ff-4ac5-b2db-65c790d184a4"/>
    <xsd:import namespace="http://schemas.microsoft.com/sharepoint.v3"/>
    <xsd:import namespace="http://schemas.microsoft.com/sharepoint/v3/fields"/>
    <xsd:import namespace="083044a9-a286-4394-88a4-9e6f987db6ba"/>
    <xsd:import namespace="53234b3b-bd85-46f9-96f0-0025e43774af"/>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OCR" minOccurs="0"/>
                <xsd:element ref="ns5:MediaServiceDateTaken" minOccurs="0"/>
                <xsd:element ref="ns5:MediaServiceLocation" minOccurs="0"/>
                <xsd:element ref="ns5:DateVersionFinalized" minOccurs="0"/>
                <xsd:element ref="ns6:_dlc_DocId" minOccurs="0"/>
                <xsd:element ref="ns6:_dlc_DocIdUrl" minOccurs="0"/>
                <xsd:element ref="ns6:_dlc_DocIdPersistId"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ed78f11-d1b6-4cf8-8429-36c7a5160c50}" ma:internalName="TaxCatchAllLabel" ma:readOnly="true" ma:showField="CatchAllDataLabel" ma:web="53234b3b-bd85-46f9-96f0-0025e43774a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ed78f11-d1b6-4cf8-8429-36c7a5160c50}" ma:internalName="TaxCatchAll" ma:showField="CatchAllData" ma:web="53234b3b-bd85-46f9-96f0-0025e43774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3044a9-a286-4394-88a4-9e6f987db6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DateVersionFinalized" ma:index="38" nillable="true" ma:displayName="Date Version Finalized" ma:description="This is the date that the particular version of the file was done; included for sorting purposes" ma:format="DateOnly" ma:internalName="DateVersionFinalized">
      <xsd:simpleType>
        <xsd:restriction base="dms:DateTim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234b3b-bd85-46f9-96f0-0025e43774a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element name="_dlc_DocId" ma:index="39" nillable="true" ma:displayName="Document ID Value" ma:description="The value of the document ID assigned to this item." ma:internalName="_dlc_DocId" ma:readOnly="true">
      <xsd:simpleType>
        <xsd:restriction base="dms:Text"/>
      </xsd:simpleType>
    </xsd:element>
    <xsd:element name="_dlc_DocIdUrl" ma:index="4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2018-10-26T17:53:46+00:00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dlc_DocId xmlns="53234b3b-bd85-46f9-96f0-0025e43774af">XMR4K2FQXKJU-1532969082-110454</_dlc_DocId>
    <_dlc_DocIdUrl xmlns="53234b3b-bd85-46f9-96f0-0025e43774af">
      <Url>https://usepa.sharepoint.com/sites/GasSTAR/_layouts/15/DocIdRedir.aspx?ID=XMR4K2FQXKJU-1532969082-110454</Url>
      <Description>XMR4K2FQXKJU-1532969082-110454</Description>
    </_dlc_DocIdUrl>
    <DateVersionFinalized xmlns="083044a9-a286-4394-88a4-9e6f987db6ba" xsi:nil="true"/>
  </documentManagement>
</p:properties>
</file>

<file path=customXml/itemProps1.xml><?xml version="1.0" encoding="utf-8"?>
<ds:datastoreItem xmlns:ds="http://schemas.openxmlformats.org/officeDocument/2006/customXml" ds:itemID="{B5D23C26-FE38-41FA-83CD-B282F2FE64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83044a9-a286-4394-88a4-9e6f987db6ba"/>
    <ds:schemaRef ds:uri="53234b3b-bd85-46f9-96f0-0025e43774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AC3043-A797-435F-926A-9D1AA40C0EE9}">
  <ds:schemaRefs>
    <ds:schemaRef ds:uri="http://schemas.microsoft.com/sharepoint/events"/>
    <ds:schemaRef ds:uri="http://www.w3.org/2000/xmlns/"/>
  </ds:schemaRefs>
</ds:datastoreItem>
</file>

<file path=customXml/itemProps3.xml><?xml version="1.0" encoding="utf-8"?>
<ds:datastoreItem xmlns:ds="http://schemas.openxmlformats.org/officeDocument/2006/customXml" ds:itemID="{D1F318EA-D3AE-42CD-A569-DA567FA9A8A0}">
  <ds:schemaRefs>
    <ds:schemaRef ds:uri="Microsoft.SharePoint.Taxonomy.ContentTypeSync"/>
  </ds:schemaRefs>
</ds:datastoreItem>
</file>

<file path=customXml/itemProps4.xml><?xml version="1.0" encoding="utf-8"?>
<ds:datastoreItem xmlns:ds="http://schemas.openxmlformats.org/officeDocument/2006/customXml" ds:itemID="{35AA9E6F-922C-4BBC-92BA-109B0A61816A}">
  <ds:schemaRefs>
    <ds:schemaRef ds:uri="http://schemas.microsoft.com/sharepoint/v3/contenttype/forms"/>
  </ds:schemaRefs>
</ds:datastoreItem>
</file>

<file path=customXml/itemProps5.xml><?xml version="1.0" encoding="utf-8"?>
<ds:datastoreItem xmlns:ds="http://schemas.openxmlformats.org/officeDocument/2006/customXml" ds:itemID="{C0E14C38-3E8B-41DE-A508-2C410B0A4265}">
  <ds:schemaRefs>
    <ds:schemaRef ds:uri="http://schemas.microsoft.com/sharepoint/v3/field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d0f9daf4-be77-49f4-9de2-49196a42bfdc"/>
    <ds:schemaRef ds:uri="http://schemas.microsoft.com/office/2006/documentManagement/types"/>
    <ds:schemaRef ds:uri="http://schemas.microsoft.com/sharepoint/v3"/>
    <ds:schemaRef ds:uri="53234b3b-bd85-46f9-96f0-0025e43774af"/>
    <ds:schemaRef ds:uri="http://schemas.microsoft.com/sharepoint.v3"/>
    <ds:schemaRef ds:uri="4ffa91fb-a0ff-4ac5-b2db-65c790d184a4"/>
    <ds:schemaRef ds:uri="http://purl.org/dc/dcmitype/"/>
    <ds:schemaRef ds:uri="083044a9-a286-4394-88a4-9e6f987db6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Partner Info and ToC</vt:lpstr>
      <vt:lpstr>Dehydrator Vents</vt:lpstr>
      <vt:lpstr>Pneumatic Controllers</vt:lpstr>
      <vt:lpstr>Additional Activities</vt:lpstr>
      <vt:lpstr>references</vt:lpstr>
      <vt:lpstr>Compiled-Dehydrator</vt:lpstr>
      <vt:lpstr>Compiled-Pneumatic</vt:lpstr>
      <vt:lpstr>Compiled-Additional</vt:lpstr>
      <vt:lpstr>compiled-FLOW</vt:lpstr>
      <vt:lpstr>production_partners</vt:lpstr>
      <vt:lpstr>production_activities</vt:lpstr>
      <vt:lpstr>picklists</vt:lpstr>
      <vt:lpstr>activities</vt:lpstr>
      <vt:lpstr>autoCalcSunset</vt:lpstr>
      <vt:lpstr>calc_methodologies</vt:lpstr>
      <vt:lpstr>default_CH4_content</vt:lpstr>
      <vt:lpstr>default_hours</vt:lpstr>
      <vt:lpstr>Efficiency</vt:lpstr>
      <vt:lpstr>Emission_Factor</vt:lpstr>
      <vt:lpstr>partners</vt:lpstr>
      <vt:lpstr>pneumatic_highbleed_EF</vt:lpstr>
      <vt:lpstr>pneumatic_lowbleed_EF</vt:lpstr>
      <vt:lpstr>'Partner Info and ToC'!Print_Area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 Chris</dc:creator>
  <cp:lastModifiedBy>Menassian, Sarah</cp:lastModifiedBy>
  <cp:lastPrinted>2018-12-18T17:08:34Z</cp:lastPrinted>
  <dcterms:created xsi:type="dcterms:W3CDTF">2018-04-06T15:54:18Z</dcterms:created>
  <dcterms:modified xsi:type="dcterms:W3CDTF">2021-03-18T19:58:24Z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0x010100589950E74566BA4A9E496115F2145A35</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_dlc_DocIdItemGuid">
    <vt:lpwstr>9ba9d20b-0d76-404b-855a-20ad2ae02875</vt:lpwstr>
  </property>
  <property fmtid="{D5CDD505-2E9C-101B-9397-08002B2CF9AE}" pid="7" name="e3f09c3df709400db2417a7161762d62">
    <vt:lpwstr/>
  </property>
</Properties>
</file>